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FB6BD5B9-4B93-4401-91BF-9F41BAB7C536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" sheetId="57" r:id="rId1"/>
    <sheet name="Февраль" sheetId="58" r:id="rId2"/>
    <sheet name="Март" sheetId="59" r:id="rId3"/>
    <sheet name="Апрель" sheetId="60" r:id="rId4"/>
    <sheet name="Май" sheetId="61" r:id="rId5"/>
    <sheet name="Июнь" sheetId="62" r:id="rId6"/>
    <sheet name="Сентябрь" sheetId="53" r:id="rId7"/>
    <sheet name="Октябрь" sheetId="54" r:id="rId8"/>
    <sheet name="Ноябрь" sheetId="55" r:id="rId9"/>
    <sheet name="Декабрь" sheetId="56" r:id="rId10"/>
  </sheets>
  <definedNames>
    <definedName name="_xlnm.Print_Area" localSheetId="3">Апрель!$A$1:$U$73</definedName>
    <definedName name="_xlnm.Print_Area" localSheetId="9">Декабрь!$A$1:$R$81</definedName>
    <definedName name="_xlnm.Print_Area" localSheetId="5">Июнь!$A$1:$U$88</definedName>
    <definedName name="_xlnm.Print_Area" localSheetId="4">Май!$A$1:$U$81</definedName>
    <definedName name="_xlnm.Print_Area" localSheetId="2">Март!$A$1:$U$81</definedName>
    <definedName name="_xlnm.Print_Area" localSheetId="8">Ноябрь!$A$1:$R$85</definedName>
    <definedName name="_xlnm.Print_Area" localSheetId="7">Октябрь!$A$1:$R$78</definedName>
    <definedName name="_xlnm.Print_Area" localSheetId="6">Сентябрь!$A$1:$R$76</definedName>
    <definedName name="_xlnm.Print_Area" localSheetId="1">Февраль!$A$1:$U$77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8" i="62" l="1"/>
  <c r="U88" i="62"/>
  <c r="T88" i="62"/>
  <c r="T85" i="62"/>
  <c r="U85" i="62"/>
  <c r="T86" i="62"/>
  <c r="U86" i="62"/>
  <c r="T87" i="62"/>
  <c r="U87" i="62"/>
  <c r="U84" i="62"/>
  <c r="T84" i="62"/>
  <c r="P81" i="62"/>
  <c r="U81" i="62"/>
  <c r="T81" i="62"/>
  <c r="S81" i="62" s="1"/>
  <c r="T76" i="62"/>
  <c r="U76" i="62"/>
  <c r="T77" i="62"/>
  <c r="U77" i="62"/>
  <c r="T78" i="62"/>
  <c r="U78" i="62"/>
  <c r="T79" i="62"/>
  <c r="U79" i="62"/>
  <c r="T80" i="62"/>
  <c r="U80" i="62"/>
  <c r="S88" i="62" l="1"/>
  <c r="U75" i="62" l="1"/>
  <c r="T75" i="62"/>
  <c r="T67" i="62"/>
  <c r="U67" i="62"/>
  <c r="T68" i="62"/>
  <c r="U68" i="62"/>
  <c r="U72" i="62" s="1"/>
  <c r="T69" i="62"/>
  <c r="U69" i="62"/>
  <c r="T70" i="62"/>
  <c r="U70" i="62"/>
  <c r="T71" i="62"/>
  <c r="U71" i="62"/>
  <c r="T72" i="62"/>
  <c r="P72" i="62"/>
  <c r="G76" i="62"/>
  <c r="F76" i="62"/>
  <c r="E76" i="62" s="1"/>
  <c r="B76" i="62"/>
  <c r="F75" i="62"/>
  <c r="G75" i="62"/>
  <c r="G74" i="62"/>
  <c r="F74" i="62"/>
  <c r="G71" i="62"/>
  <c r="F71" i="62"/>
  <c r="B71" i="62"/>
  <c r="F60" i="62"/>
  <c r="G60" i="62"/>
  <c r="F61" i="62"/>
  <c r="G61" i="62"/>
  <c r="F62" i="62"/>
  <c r="G62" i="62"/>
  <c r="F63" i="62"/>
  <c r="G63" i="62"/>
  <c r="F64" i="62"/>
  <c r="G64" i="62"/>
  <c r="F65" i="62"/>
  <c r="G65" i="62"/>
  <c r="F66" i="62"/>
  <c r="G66" i="62"/>
  <c r="F67" i="62"/>
  <c r="G67" i="62"/>
  <c r="F68" i="62"/>
  <c r="G68" i="62"/>
  <c r="F69" i="62"/>
  <c r="G69" i="62"/>
  <c r="F70" i="62"/>
  <c r="G70" i="62"/>
  <c r="G59" i="62"/>
  <c r="F59" i="62"/>
  <c r="S72" i="62" l="1"/>
  <c r="E71" i="62"/>
  <c r="N70" i="62"/>
  <c r="M70" i="62"/>
  <c r="I70" i="62"/>
  <c r="M56" i="62"/>
  <c r="N56" i="62"/>
  <c r="M57" i="62"/>
  <c r="N57" i="62"/>
  <c r="M58" i="62"/>
  <c r="N58" i="62"/>
  <c r="M59" i="62"/>
  <c r="N59" i="62"/>
  <c r="M60" i="62"/>
  <c r="N60" i="62"/>
  <c r="M61" i="62"/>
  <c r="N61" i="62"/>
  <c r="M62" i="62"/>
  <c r="N62" i="62"/>
  <c r="M63" i="62"/>
  <c r="N63" i="62"/>
  <c r="M64" i="62"/>
  <c r="N64" i="62"/>
  <c r="M65" i="62"/>
  <c r="N65" i="62"/>
  <c r="M66" i="62"/>
  <c r="N66" i="62"/>
  <c r="M67" i="62"/>
  <c r="N67" i="62"/>
  <c r="M68" i="62"/>
  <c r="N68" i="62"/>
  <c r="M69" i="62"/>
  <c r="N69" i="62"/>
  <c r="B56" i="62" l="1"/>
  <c r="B35" i="62"/>
  <c r="G56" i="62"/>
  <c r="F56" i="62"/>
  <c r="F39" i="62"/>
  <c r="G39" i="62"/>
  <c r="F40" i="62"/>
  <c r="G40" i="62"/>
  <c r="F41" i="62"/>
  <c r="G41" i="62"/>
  <c r="F42" i="62"/>
  <c r="G42" i="62"/>
  <c r="F43" i="62"/>
  <c r="G43" i="62"/>
  <c r="F44" i="62"/>
  <c r="G44" i="62"/>
  <c r="F45" i="62"/>
  <c r="G45" i="62"/>
  <c r="F46" i="62"/>
  <c r="G46" i="62"/>
  <c r="F47" i="62"/>
  <c r="G47" i="62"/>
  <c r="F48" i="62"/>
  <c r="G48" i="62"/>
  <c r="F49" i="62"/>
  <c r="G49" i="62"/>
  <c r="F50" i="62"/>
  <c r="G50" i="62"/>
  <c r="F51" i="62"/>
  <c r="G51" i="62"/>
  <c r="F52" i="62"/>
  <c r="G52" i="62"/>
  <c r="F53" i="62"/>
  <c r="G53" i="62"/>
  <c r="F54" i="62"/>
  <c r="G54" i="62"/>
  <c r="F55" i="62"/>
  <c r="G55" i="62"/>
  <c r="G38" i="62"/>
  <c r="F38" i="62"/>
  <c r="E56" i="62" l="1"/>
  <c r="L70" i="62"/>
  <c r="M19" i="62"/>
  <c r="N19" i="62"/>
  <c r="M20" i="62"/>
  <c r="N20" i="62"/>
  <c r="M21" i="62"/>
  <c r="N21" i="62"/>
  <c r="M22" i="62"/>
  <c r="N22" i="62"/>
  <c r="M23" i="62"/>
  <c r="N23" i="62"/>
  <c r="M24" i="62"/>
  <c r="N24" i="62"/>
  <c r="M25" i="62"/>
  <c r="N25" i="62"/>
  <c r="M26" i="62"/>
  <c r="N26" i="62"/>
  <c r="M27" i="62"/>
  <c r="N27" i="62"/>
  <c r="M28" i="62"/>
  <c r="N28" i="62"/>
  <c r="M29" i="62"/>
  <c r="N29" i="62"/>
  <c r="M30" i="62"/>
  <c r="N30" i="62"/>
  <c r="M31" i="62"/>
  <c r="N31" i="62"/>
  <c r="M32" i="62"/>
  <c r="N32" i="62"/>
  <c r="M33" i="62"/>
  <c r="N33" i="62"/>
  <c r="M34" i="62"/>
  <c r="N34" i="62"/>
  <c r="M35" i="62"/>
  <c r="N35" i="62"/>
  <c r="M36" i="62"/>
  <c r="N36" i="62"/>
  <c r="M37" i="62"/>
  <c r="N37" i="62"/>
  <c r="M38" i="62"/>
  <c r="N38" i="62"/>
  <c r="M39" i="62"/>
  <c r="N39" i="62"/>
  <c r="M40" i="62"/>
  <c r="N40" i="62"/>
  <c r="M41" i="62"/>
  <c r="N41" i="62"/>
  <c r="M42" i="62"/>
  <c r="N42" i="62"/>
  <c r="M43" i="62"/>
  <c r="N43" i="62"/>
  <c r="M44" i="62"/>
  <c r="N44" i="62"/>
  <c r="M45" i="62"/>
  <c r="N45" i="62"/>
  <c r="M46" i="62"/>
  <c r="N46" i="62"/>
  <c r="M47" i="62"/>
  <c r="N47" i="62"/>
  <c r="M48" i="62"/>
  <c r="N48" i="62"/>
  <c r="M49" i="62"/>
  <c r="N49" i="62"/>
  <c r="M50" i="62"/>
  <c r="N50" i="62"/>
  <c r="M51" i="62"/>
  <c r="N51" i="62"/>
  <c r="M52" i="62"/>
  <c r="N52" i="62"/>
  <c r="M53" i="62"/>
  <c r="N53" i="62"/>
  <c r="M54" i="62"/>
  <c r="N54" i="62"/>
  <c r="M55" i="62"/>
  <c r="N55" i="62"/>
  <c r="U66" i="62" l="1"/>
  <c r="T66" i="62"/>
  <c r="U63" i="62"/>
  <c r="T63" i="62"/>
  <c r="P63" i="62"/>
  <c r="S63" i="62"/>
  <c r="T56" i="62"/>
  <c r="U56" i="62"/>
  <c r="T57" i="62"/>
  <c r="U57" i="62"/>
  <c r="T58" i="62"/>
  <c r="U58" i="62"/>
  <c r="T59" i="62"/>
  <c r="U59" i="62"/>
  <c r="T60" i="62"/>
  <c r="U60" i="62"/>
  <c r="T61" i="62"/>
  <c r="U61" i="62"/>
  <c r="T62" i="62"/>
  <c r="U62" i="62"/>
  <c r="U55" i="62"/>
  <c r="T55" i="62"/>
  <c r="U52" i="62"/>
  <c r="T52" i="62"/>
  <c r="S52" i="62" s="1"/>
  <c r="P52" i="62"/>
  <c r="T47" i="62"/>
  <c r="U47" i="62"/>
  <c r="T48" i="62"/>
  <c r="U48" i="62"/>
  <c r="T49" i="62"/>
  <c r="U49" i="62"/>
  <c r="T50" i="62"/>
  <c r="U50" i="62"/>
  <c r="T51" i="62"/>
  <c r="U51" i="62"/>
  <c r="U46" i="62"/>
  <c r="T46" i="62"/>
  <c r="U43" i="62"/>
  <c r="T43" i="62"/>
  <c r="P43" i="62"/>
  <c r="S43" i="62"/>
  <c r="T38" i="62"/>
  <c r="U38" i="62"/>
  <c r="T39" i="62"/>
  <c r="U39" i="62"/>
  <c r="T40" i="62"/>
  <c r="U40" i="62"/>
  <c r="T41" i="62"/>
  <c r="U41" i="62"/>
  <c r="T42" i="62"/>
  <c r="U42" i="62"/>
  <c r="U37" i="62"/>
  <c r="T37" i="62"/>
  <c r="I15" i="62"/>
  <c r="P10" i="62"/>
  <c r="U10" i="62"/>
  <c r="U27" i="62"/>
  <c r="T27" i="62"/>
  <c r="P27" i="62"/>
  <c r="U34" i="62"/>
  <c r="T34" i="62"/>
  <c r="P34" i="62"/>
  <c r="S34" i="62"/>
  <c r="T31" i="62"/>
  <c r="U31" i="62"/>
  <c r="T32" i="62"/>
  <c r="U32" i="62"/>
  <c r="T33" i="62"/>
  <c r="U33" i="62"/>
  <c r="U30" i="62"/>
  <c r="T30" i="62"/>
  <c r="G35" i="62"/>
  <c r="F35" i="62"/>
  <c r="F24" i="62"/>
  <c r="G24" i="62"/>
  <c r="F25" i="62"/>
  <c r="G25" i="62"/>
  <c r="F26" i="62"/>
  <c r="G26" i="62"/>
  <c r="F27" i="62"/>
  <c r="G27" i="62"/>
  <c r="F28" i="62"/>
  <c r="G28" i="62"/>
  <c r="F29" i="62"/>
  <c r="G29" i="62"/>
  <c r="F30" i="62"/>
  <c r="G30" i="62"/>
  <c r="F31" i="62"/>
  <c r="G31" i="62"/>
  <c r="F32" i="62"/>
  <c r="G32" i="62"/>
  <c r="F33" i="62"/>
  <c r="G33" i="62"/>
  <c r="F34" i="62"/>
  <c r="G34" i="62"/>
  <c r="G23" i="62"/>
  <c r="F23" i="62"/>
  <c r="E35" i="62" l="1"/>
  <c r="T14" i="62"/>
  <c r="U14" i="62"/>
  <c r="T15" i="62"/>
  <c r="U15" i="62"/>
  <c r="T16" i="62"/>
  <c r="U16" i="62"/>
  <c r="T17" i="62"/>
  <c r="U17" i="62"/>
  <c r="T18" i="62"/>
  <c r="U18" i="62"/>
  <c r="T19" i="62"/>
  <c r="U19" i="62"/>
  <c r="T20" i="62"/>
  <c r="U20" i="62"/>
  <c r="T21" i="62"/>
  <c r="U21" i="62"/>
  <c r="T22" i="62"/>
  <c r="U22" i="62"/>
  <c r="T23" i="62"/>
  <c r="U23" i="62"/>
  <c r="T24" i="62"/>
  <c r="U24" i="62"/>
  <c r="T25" i="62"/>
  <c r="U25" i="62"/>
  <c r="T26" i="62"/>
  <c r="U26" i="62"/>
  <c r="U13" i="62"/>
  <c r="T13" i="62"/>
  <c r="T10" i="62"/>
  <c r="T5" i="62"/>
  <c r="U5" i="62"/>
  <c r="T6" i="62"/>
  <c r="U6" i="62"/>
  <c r="T7" i="62"/>
  <c r="U7" i="62"/>
  <c r="T8" i="62"/>
  <c r="U8" i="62"/>
  <c r="T9" i="62"/>
  <c r="U9" i="62"/>
  <c r="U4" i="62"/>
  <c r="T4" i="62"/>
  <c r="N18" i="62"/>
  <c r="M18" i="62"/>
  <c r="G20" i="62"/>
  <c r="F20" i="62"/>
  <c r="B20" i="62"/>
  <c r="N15" i="62"/>
  <c r="M15" i="62"/>
  <c r="M10" i="62"/>
  <c r="N10" i="62"/>
  <c r="M11" i="62"/>
  <c r="N11" i="62"/>
  <c r="M12" i="62"/>
  <c r="N12" i="62"/>
  <c r="M13" i="62"/>
  <c r="N13" i="62"/>
  <c r="M14" i="62"/>
  <c r="N14" i="62"/>
  <c r="N9" i="62"/>
  <c r="M9" i="62"/>
  <c r="N6" i="62"/>
  <c r="M6" i="62"/>
  <c r="L6" i="62" s="1"/>
  <c r="I6" i="62"/>
  <c r="M5" i="62"/>
  <c r="N5" i="62"/>
  <c r="N4" i="62"/>
  <c r="M4" i="62"/>
  <c r="E20" i="62"/>
  <c r="F5" i="62"/>
  <c r="G5" i="62"/>
  <c r="F6" i="62"/>
  <c r="G6" i="62"/>
  <c r="F7" i="62"/>
  <c r="G7" i="62"/>
  <c r="F8" i="62"/>
  <c r="G8" i="62"/>
  <c r="F9" i="62"/>
  <c r="G9" i="62"/>
  <c r="F10" i="62"/>
  <c r="G10" i="62"/>
  <c r="F11" i="62"/>
  <c r="G11" i="62"/>
  <c r="F12" i="62"/>
  <c r="G12" i="62"/>
  <c r="F13" i="62"/>
  <c r="G13" i="62"/>
  <c r="F14" i="62"/>
  <c r="G14" i="62"/>
  <c r="F15" i="62"/>
  <c r="G15" i="62"/>
  <c r="F16" i="62"/>
  <c r="G16" i="62"/>
  <c r="F17" i="62"/>
  <c r="G17" i="62"/>
  <c r="F18" i="62"/>
  <c r="G18" i="62"/>
  <c r="F19" i="62"/>
  <c r="G19" i="62"/>
  <c r="G4" i="62"/>
  <c r="F4" i="62"/>
  <c r="S27" i="62" l="1"/>
  <c r="S10" i="62"/>
  <c r="L15" i="62"/>
  <c r="P61" i="61"/>
  <c r="U81" i="61" l="1"/>
  <c r="T81" i="61"/>
  <c r="P81" i="61"/>
  <c r="T76" i="61"/>
  <c r="U76" i="61"/>
  <c r="T77" i="61"/>
  <c r="U77" i="61"/>
  <c r="T78" i="61"/>
  <c r="U78" i="61"/>
  <c r="T79" i="61"/>
  <c r="U79" i="61"/>
  <c r="T80" i="61"/>
  <c r="U80" i="61"/>
  <c r="U75" i="61"/>
  <c r="T75" i="61"/>
  <c r="T72" i="61"/>
  <c r="P72" i="61"/>
  <c r="N72" i="61"/>
  <c r="M72" i="61"/>
  <c r="I72" i="61"/>
  <c r="U72" i="61"/>
  <c r="T65" i="61"/>
  <c r="U65" i="61"/>
  <c r="T66" i="61"/>
  <c r="U66" i="61"/>
  <c r="T67" i="61"/>
  <c r="U67" i="61"/>
  <c r="T68" i="61"/>
  <c r="U68" i="61"/>
  <c r="T69" i="61"/>
  <c r="U69" i="61"/>
  <c r="T70" i="61"/>
  <c r="U70" i="61"/>
  <c r="T71" i="61"/>
  <c r="U71" i="61"/>
  <c r="M50" i="61"/>
  <c r="N50" i="61"/>
  <c r="M51" i="61"/>
  <c r="N51" i="61"/>
  <c r="M52" i="61"/>
  <c r="N52" i="61"/>
  <c r="M53" i="61"/>
  <c r="N53" i="61"/>
  <c r="M54" i="61"/>
  <c r="N54" i="61"/>
  <c r="M55" i="61"/>
  <c r="N55" i="61"/>
  <c r="M56" i="61"/>
  <c r="N56" i="61"/>
  <c r="M57" i="61"/>
  <c r="N57" i="61"/>
  <c r="M58" i="61"/>
  <c r="N58" i="61"/>
  <c r="M59" i="61"/>
  <c r="N59" i="61"/>
  <c r="M60" i="61"/>
  <c r="N60" i="61"/>
  <c r="M61" i="61"/>
  <c r="N61" i="61"/>
  <c r="M62" i="61"/>
  <c r="N62" i="61"/>
  <c r="M63" i="61"/>
  <c r="N63" i="61"/>
  <c r="M64" i="61"/>
  <c r="N64" i="61"/>
  <c r="M65" i="61"/>
  <c r="N65" i="61"/>
  <c r="M66" i="61"/>
  <c r="N66" i="61"/>
  <c r="M67" i="61"/>
  <c r="N67" i="61"/>
  <c r="M68" i="61"/>
  <c r="N68" i="61"/>
  <c r="M69" i="61"/>
  <c r="N69" i="61"/>
  <c r="M70" i="61"/>
  <c r="N70" i="61"/>
  <c r="M71" i="61"/>
  <c r="N71" i="61"/>
  <c r="G81" i="61"/>
  <c r="F81" i="61"/>
  <c r="B81" i="61"/>
  <c r="F72" i="61"/>
  <c r="G72" i="61"/>
  <c r="F73" i="61"/>
  <c r="G73" i="61"/>
  <c r="F74" i="61"/>
  <c r="G74" i="61"/>
  <c r="F75" i="61"/>
  <c r="G75" i="61"/>
  <c r="F76" i="61"/>
  <c r="G76" i="61"/>
  <c r="F77" i="61"/>
  <c r="G77" i="61"/>
  <c r="F78" i="61"/>
  <c r="G78" i="61"/>
  <c r="F79" i="61"/>
  <c r="G79" i="61"/>
  <c r="F80" i="61"/>
  <c r="G80" i="61"/>
  <c r="S81" i="61" l="1"/>
  <c r="S72" i="61"/>
  <c r="G71" i="61" l="1"/>
  <c r="F71" i="61"/>
  <c r="U64" i="61"/>
  <c r="T64" i="61"/>
  <c r="G68" i="61"/>
  <c r="F68" i="61"/>
  <c r="B68" i="61"/>
  <c r="F57" i="61"/>
  <c r="G57" i="61"/>
  <c r="F58" i="61"/>
  <c r="G58" i="61"/>
  <c r="F59" i="61"/>
  <c r="G59" i="61"/>
  <c r="F60" i="61"/>
  <c r="G60" i="61"/>
  <c r="F61" i="61"/>
  <c r="G61" i="61"/>
  <c r="F62" i="61"/>
  <c r="G62" i="61"/>
  <c r="F63" i="61"/>
  <c r="G63" i="61"/>
  <c r="F64" i="61"/>
  <c r="G64" i="61"/>
  <c r="F65" i="61"/>
  <c r="G65" i="61"/>
  <c r="F66" i="61"/>
  <c r="G66" i="61"/>
  <c r="F67" i="61"/>
  <c r="G67" i="61"/>
  <c r="G56" i="61"/>
  <c r="F56" i="61"/>
  <c r="E68" i="61" l="1"/>
  <c r="U61" i="61"/>
  <c r="T61" i="61"/>
  <c r="T53" i="61"/>
  <c r="U53" i="61"/>
  <c r="T54" i="61"/>
  <c r="U54" i="61"/>
  <c r="T55" i="61"/>
  <c r="U55" i="61"/>
  <c r="T56" i="61"/>
  <c r="U56" i="61"/>
  <c r="T57" i="61"/>
  <c r="U57" i="61"/>
  <c r="T58" i="61"/>
  <c r="U58" i="61"/>
  <c r="T59" i="61"/>
  <c r="U59" i="61"/>
  <c r="T60" i="61"/>
  <c r="U60" i="61"/>
  <c r="S61" i="61" l="1"/>
  <c r="U19" i="61"/>
  <c r="S19" i="61" s="1"/>
  <c r="U44" i="61"/>
  <c r="T44" i="61"/>
  <c r="P44" i="61"/>
  <c r="S44" i="61"/>
  <c r="T19" i="61"/>
  <c r="P19" i="61"/>
  <c r="U10" i="61"/>
  <c r="T10" i="61"/>
  <c r="P10" i="61"/>
  <c r="S10" i="61"/>
  <c r="T48" i="61"/>
  <c r="U48" i="61"/>
  <c r="T49" i="61"/>
  <c r="U49" i="61"/>
  <c r="T50" i="61"/>
  <c r="U50" i="61"/>
  <c r="T51" i="61"/>
  <c r="U51" i="61"/>
  <c r="T52" i="61"/>
  <c r="U52" i="61"/>
  <c r="T23" i="61"/>
  <c r="U23" i="61"/>
  <c r="T24" i="61"/>
  <c r="U24" i="61"/>
  <c r="T25" i="61"/>
  <c r="U25" i="61"/>
  <c r="T26" i="61"/>
  <c r="U26" i="61"/>
  <c r="T27" i="61"/>
  <c r="U27" i="61"/>
  <c r="T28" i="61"/>
  <c r="U28" i="61"/>
  <c r="T29" i="61"/>
  <c r="U29" i="61"/>
  <c r="T30" i="61"/>
  <c r="U30" i="61"/>
  <c r="T31" i="61"/>
  <c r="U31" i="61"/>
  <c r="T32" i="61"/>
  <c r="U32" i="61"/>
  <c r="T33" i="61"/>
  <c r="U33" i="61"/>
  <c r="T34" i="61"/>
  <c r="U34" i="61"/>
  <c r="T35" i="61"/>
  <c r="U35" i="61"/>
  <c r="T36" i="61"/>
  <c r="U36" i="61"/>
  <c r="T37" i="61"/>
  <c r="U37" i="61"/>
  <c r="T38" i="61"/>
  <c r="U38" i="61"/>
  <c r="T39" i="61"/>
  <c r="U39" i="61"/>
  <c r="T40" i="61"/>
  <c r="U40" i="61"/>
  <c r="T41" i="61"/>
  <c r="U41" i="61"/>
  <c r="T42" i="61"/>
  <c r="U42" i="61"/>
  <c r="T43" i="61"/>
  <c r="U43" i="61"/>
  <c r="T14" i="61"/>
  <c r="U14" i="61"/>
  <c r="T15" i="61"/>
  <c r="U15" i="61"/>
  <c r="T16" i="61"/>
  <c r="U16" i="61"/>
  <c r="T17" i="61"/>
  <c r="U17" i="61"/>
  <c r="T18" i="61"/>
  <c r="U18" i="61"/>
  <c r="U47" i="61"/>
  <c r="T47" i="61"/>
  <c r="U13" i="61"/>
  <c r="T13" i="61"/>
  <c r="U22" i="61"/>
  <c r="T22" i="61"/>
  <c r="T5" i="61"/>
  <c r="U5" i="61"/>
  <c r="T6" i="61"/>
  <c r="U6" i="61"/>
  <c r="T7" i="61"/>
  <c r="U7" i="61"/>
  <c r="T8" i="61"/>
  <c r="U8" i="61"/>
  <c r="T9" i="61"/>
  <c r="U9" i="61"/>
  <c r="U4" i="61"/>
  <c r="T4" i="61"/>
  <c r="I12" i="61"/>
  <c r="I33" i="61"/>
  <c r="M37" i="61"/>
  <c r="N37" i="61"/>
  <c r="M38" i="61"/>
  <c r="N38" i="61"/>
  <c r="M39" i="61"/>
  <c r="N39" i="61"/>
  <c r="M40" i="61"/>
  <c r="N40" i="61"/>
  <c r="M41" i="61"/>
  <c r="N41" i="61"/>
  <c r="M42" i="61"/>
  <c r="N42" i="61"/>
  <c r="M43" i="61"/>
  <c r="N43" i="61"/>
  <c r="M44" i="61"/>
  <c r="N44" i="61"/>
  <c r="M45" i="61"/>
  <c r="N45" i="61"/>
  <c r="M46" i="61"/>
  <c r="N46" i="61"/>
  <c r="M47" i="61"/>
  <c r="N47" i="61"/>
  <c r="M48" i="61"/>
  <c r="N48" i="61"/>
  <c r="M49" i="61"/>
  <c r="N49" i="61"/>
  <c r="N36" i="61"/>
  <c r="M36" i="61"/>
  <c r="N33" i="61"/>
  <c r="M33" i="61"/>
  <c r="L33" i="61"/>
  <c r="M16" i="61"/>
  <c r="N16" i="61"/>
  <c r="M17" i="61"/>
  <c r="N17" i="61"/>
  <c r="M18" i="61"/>
  <c r="N18" i="61"/>
  <c r="M19" i="61"/>
  <c r="N19" i="61"/>
  <c r="M20" i="61"/>
  <c r="N20" i="61"/>
  <c r="M21" i="61"/>
  <c r="N21" i="61"/>
  <c r="M22" i="61"/>
  <c r="N22" i="61"/>
  <c r="M23" i="61"/>
  <c r="N23" i="61"/>
  <c r="M24" i="61"/>
  <c r="N24" i="61"/>
  <c r="M25" i="61"/>
  <c r="N25" i="61"/>
  <c r="M26" i="61"/>
  <c r="N26" i="61"/>
  <c r="M27" i="61"/>
  <c r="N27" i="61"/>
  <c r="M28" i="61"/>
  <c r="N28" i="61"/>
  <c r="M29" i="61"/>
  <c r="N29" i="61"/>
  <c r="M30" i="61"/>
  <c r="N30" i="61"/>
  <c r="M31" i="61"/>
  <c r="N31" i="61"/>
  <c r="M32" i="61"/>
  <c r="N32" i="61"/>
  <c r="N15" i="61"/>
  <c r="M15" i="61"/>
  <c r="N12" i="61"/>
  <c r="M12" i="61"/>
  <c r="M5" i="61"/>
  <c r="N5" i="61"/>
  <c r="M6" i="61"/>
  <c r="N6" i="61"/>
  <c r="M7" i="61"/>
  <c r="N7" i="61"/>
  <c r="M8" i="61"/>
  <c r="N8" i="61"/>
  <c r="M9" i="61"/>
  <c r="N9" i="61"/>
  <c r="M10" i="61"/>
  <c r="N10" i="61"/>
  <c r="M11" i="61"/>
  <c r="N11" i="61"/>
  <c r="N4" i="61"/>
  <c r="M4" i="61"/>
  <c r="B53" i="61"/>
  <c r="G53" i="61"/>
  <c r="F53" i="61"/>
  <c r="F46" i="61"/>
  <c r="G46" i="61"/>
  <c r="F47" i="61"/>
  <c r="G47" i="61"/>
  <c r="F48" i="61"/>
  <c r="G48" i="61"/>
  <c r="F49" i="61"/>
  <c r="G49" i="61"/>
  <c r="F50" i="61"/>
  <c r="G50" i="61"/>
  <c r="F51" i="61"/>
  <c r="G51" i="61"/>
  <c r="F52" i="61"/>
  <c r="G52" i="61"/>
  <c r="G45" i="61"/>
  <c r="F45" i="61"/>
  <c r="L72" i="61" l="1"/>
  <c r="L12" i="61"/>
  <c r="E53" i="61"/>
  <c r="G42" i="61"/>
  <c r="F42" i="61"/>
  <c r="B42" i="61"/>
  <c r="F31" i="61"/>
  <c r="G31" i="61"/>
  <c r="F32" i="61"/>
  <c r="G32" i="61"/>
  <c r="F33" i="61"/>
  <c r="G33" i="61"/>
  <c r="F34" i="61"/>
  <c r="G34" i="61"/>
  <c r="F35" i="61"/>
  <c r="G35" i="61"/>
  <c r="F36" i="61"/>
  <c r="G36" i="61"/>
  <c r="F37" i="61"/>
  <c r="G37" i="61"/>
  <c r="F38" i="61"/>
  <c r="G38" i="61"/>
  <c r="F39" i="61"/>
  <c r="G39" i="61"/>
  <c r="F40" i="61"/>
  <c r="G40" i="61"/>
  <c r="F41" i="61"/>
  <c r="G41" i="61"/>
  <c r="G30" i="61"/>
  <c r="F30" i="61"/>
  <c r="G27" i="61"/>
  <c r="F27" i="61"/>
  <c r="B27" i="61"/>
  <c r="E27" i="61"/>
  <c r="F10" i="61"/>
  <c r="G10" i="61"/>
  <c r="F11" i="61"/>
  <c r="G11" i="61"/>
  <c r="F12" i="61"/>
  <c r="G12" i="61"/>
  <c r="F13" i="61"/>
  <c r="G13" i="61"/>
  <c r="F14" i="61"/>
  <c r="G14" i="61"/>
  <c r="F15" i="61"/>
  <c r="G15" i="61"/>
  <c r="F16" i="61"/>
  <c r="G16" i="61"/>
  <c r="F17" i="61"/>
  <c r="G17" i="61"/>
  <c r="F18" i="61"/>
  <c r="G18" i="61"/>
  <c r="F19" i="61"/>
  <c r="G19" i="61"/>
  <c r="F20" i="61"/>
  <c r="G20" i="61"/>
  <c r="F21" i="61"/>
  <c r="G21" i="61"/>
  <c r="F22" i="61"/>
  <c r="G22" i="61"/>
  <c r="F23" i="61"/>
  <c r="G23" i="61"/>
  <c r="F24" i="61"/>
  <c r="G24" i="61"/>
  <c r="F25" i="61"/>
  <c r="G25" i="61"/>
  <c r="F26" i="61"/>
  <c r="G26" i="61"/>
  <c r="G9" i="61"/>
  <c r="F9" i="61"/>
  <c r="G6" i="61"/>
  <c r="F6" i="61"/>
  <c r="B6" i="61"/>
  <c r="G5" i="61"/>
  <c r="F5" i="61"/>
  <c r="G4" i="61"/>
  <c r="F4" i="61"/>
  <c r="E42" i="61" l="1"/>
  <c r="E6" i="61"/>
  <c r="E81" i="61" l="1"/>
  <c r="B73" i="60"/>
  <c r="G73" i="60"/>
  <c r="F73" i="60"/>
  <c r="B58" i="60"/>
  <c r="U73" i="60"/>
  <c r="T73" i="60"/>
  <c r="N66" i="60"/>
  <c r="M66" i="60"/>
  <c r="E73" i="60" l="1"/>
  <c r="S73" i="60"/>
  <c r="M44" i="60"/>
  <c r="N44" i="60" l="1"/>
  <c r="I44" i="60"/>
  <c r="L44" i="60" l="1"/>
  <c r="U72" i="60"/>
  <c r="U71" i="60"/>
  <c r="U70" i="60"/>
  <c r="U69" i="60"/>
  <c r="U68" i="60"/>
  <c r="U67" i="60"/>
  <c r="U66" i="60"/>
  <c r="U65" i="60"/>
  <c r="U64" i="60"/>
  <c r="U63" i="60"/>
  <c r="U62" i="60"/>
  <c r="U61" i="60"/>
  <c r="U60" i="60"/>
  <c r="U59" i="60"/>
  <c r="U58" i="60"/>
  <c r="U57" i="60"/>
  <c r="U56" i="60"/>
  <c r="U55" i="60"/>
  <c r="U54" i="60"/>
  <c r="U53" i="60"/>
  <c r="U52" i="60"/>
  <c r="U51" i="60"/>
  <c r="U50" i="60"/>
  <c r="U49" i="60"/>
  <c r="U48" i="60"/>
  <c r="U47" i="60"/>
  <c r="U46" i="60"/>
  <c r="U45" i="60"/>
  <c r="U44" i="60"/>
  <c r="N65" i="60"/>
  <c r="M65" i="60"/>
  <c r="N64" i="60"/>
  <c r="M64" i="60"/>
  <c r="N63" i="60"/>
  <c r="M63" i="60"/>
  <c r="N62" i="60"/>
  <c r="M62" i="60"/>
  <c r="N61" i="60"/>
  <c r="M61" i="60"/>
  <c r="N60" i="60"/>
  <c r="M60" i="60"/>
  <c r="N59" i="60"/>
  <c r="M59" i="60"/>
  <c r="N58" i="60"/>
  <c r="M58" i="60"/>
  <c r="N57" i="60"/>
  <c r="M57" i="60"/>
  <c r="N56" i="60"/>
  <c r="M56" i="60"/>
  <c r="N55" i="60"/>
  <c r="M55" i="60"/>
  <c r="N54" i="60"/>
  <c r="M54" i="60"/>
  <c r="N53" i="60"/>
  <c r="M53" i="60"/>
  <c r="N52" i="60"/>
  <c r="M52" i="60"/>
  <c r="N51" i="60"/>
  <c r="M51" i="60"/>
  <c r="N50" i="60"/>
  <c r="M50" i="60"/>
  <c r="N49" i="60"/>
  <c r="M49" i="60"/>
  <c r="N48" i="60"/>
  <c r="M48" i="60"/>
  <c r="N47" i="60"/>
  <c r="M47" i="60"/>
  <c r="N46" i="60"/>
  <c r="M46" i="60"/>
  <c r="N43" i="60"/>
  <c r="M43" i="60"/>
  <c r="N42" i="60"/>
  <c r="M42" i="60"/>
  <c r="N41" i="60"/>
  <c r="M41" i="60"/>
  <c r="N40" i="60"/>
  <c r="M40" i="60"/>
  <c r="N39" i="60"/>
  <c r="M39" i="60"/>
  <c r="N38" i="60"/>
  <c r="M38" i="60"/>
  <c r="N37" i="60"/>
  <c r="M37" i="60"/>
  <c r="N36" i="60"/>
  <c r="M36" i="60"/>
  <c r="N35" i="60"/>
  <c r="M35" i="60"/>
  <c r="N34" i="60"/>
  <c r="M34" i="60"/>
  <c r="G72" i="60"/>
  <c r="F72" i="60"/>
  <c r="G71" i="60"/>
  <c r="F71" i="60"/>
  <c r="G70" i="60"/>
  <c r="F70" i="60"/>
  <c r="G69" i="60"/>
  <c r="F69" i="60"/>
  <c r="G68" i="60"/>
  <c r="F68" i="60"/>
  <c r="G67" i="60"/>
  <c r="F67" i="60"/>
  <c r="G66" i="60"/>
  <c r="F66" i="60"/>
  <c r="G65" i="60"/>
  <c r="F65" i="60"/>
  <c r="G64" i="60"/>
  <c r="F64" i="60"/>
  <c r="G63" i="60"/>
  <c r="F63" i="60"/>
  <c r="G62" i="60"/>
  <c r="F62" i="60"/>
  <c r="G61" i="60"/>
  <c r="F61" i="60"/>
  <c r="G57" i="60"/>
  <c r="F57" i="60"/>
  <c r="G56" i="60"/>
  <c r="G58" i="60" s="1"/>
  <c r="F56" i="60"/>
  <c r="G55" i="60"/>
  <c r="G54" i="60"/>
  <c r="G53" i="60"/>
  <c r="G52" i="60"/>
  <c r="G51" i="60"/>
  <c r="G50" i="60"/>
  <c r="G49" i="60"/>
  <c r="G48" i="60"/>
  <c r="G47" i="60"/>
  <c r="G46" i="60"/>
  <c r="G45" i="60"/>
  <c r="G44" i="60"/>
  <c r="G43" i="60"/>
  <c r="G42" i="60"/>
  <c r="F55" i="60"/>
  <c r="F54" i="60"/>
  <c r="F53" i="60"/>
  <c r="F52" i="60"/>
  <c r="F51" i="60"/>
  <c r="F50" i="60"/>
  <c r="F49" i="60"/>
  <c r="F48" i="60"/>
  <c r="F47" i="60"/>
  <c r="F46" i="60"/>
  <c r="F45" i="60"/>
  <c r="F44" i="60"/>
  <c r="F43" i="60"/>
  <c r="F42" i="60"/>
  <c r="F58" i="60" l="1"/>
  <c r="E58" i="60" s="1"/>
  <c r="N4" i="60"/>
  <c r="N5" i="60"/>
  <c r="N6" i="60"/>
  <c r="N7" i="60"/>
  <c r="N8" i="60"/>
  <c r="N9" i="60"/>
  <c r="N10" i="60"/>
  <c r="M4" i="60"/>
  <c r="M5" i="60"/>
  <c r="M6" i="60"/>
  <c r="M7" i="60"/>
  <c r="M8" i="60"/>
  <c r="M9" i="60"/>
  <c r="M10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11" i="60"/>
  <c r="B18" i="60" l="1"/>
  <c r="B39" i="60"/>
  <c r="F22" i="60"/>
  <c r="G22" i="60"/>
  <c r="F23" i="60"/>
  <c r="G23" i="60"/>
  <c r="F24" i="60"/>
  <c r="G24" i="60"/>
  <c r="F25" i="60"/>
  <c r="G25" i="60"/>
  <c r="F26" i="60"/>
  <c r="G26" i="60"/>
  <c r="F27" i="60"/>
  <c r="G27" i="60"/>
  <c r="F28" i="60"/>
  <c r="G28" i="60"/>
  <c r="F29" i="60"/>
  <c r="G29" i="60"/>
  <c r="F30" i="60"/>
  <c r="G30" i="60"/>
  <c r="F31" i="60"/>
  <c r="G31" i="60"/>
  <c r="F32" i="60"/>
  <c r="G32" i="60"/>
  <c r="F33" i="60"/>
  <c r="G33" i="60"/>
  <c r="F34" i="60"/>
  <c r="G34" i="60"/>
  <c r="F35" i="60"/>
  <c r="G35" i="60"/>
  <c r="F36" i="60"/>
  <c r="G36" i="60"/>
  <c r="F37" i="60"/>
  <c r="G37" i="60"/>
  <c r="F38" i="60"/>
  <c r="G38" i="60"/>
  <c r="G21" i="60" l="1"/>
  <c r="G39" i="60" s="1"/>
  <c r="F21" i="60"/>
  <c r="F39" i="60" s="1"/>
  <c r="U43" i="60"/>
  <c r="E39" i="60" l="1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T25" i="60" l="1"/>
  <c r="U40" i="60"/>
  <c r="U25" i="60"/>
  <c r="S25" i="60" s="1"/>
  <c r="T40" i="60"/>
  <c r="S40" i="60" s="1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F18" i="60" s="1"/>
  <c r="P8" i="60"/>
  <c r="T5" i="60"/>
  <c r="U5" i="60"/>
  <c r="T6" i="60"/>
  <c r="U6" i="60"/>
  <c r="T7" i="60"/>
  <c r="U7" i="60"/>
  <c r="U4" i="60"/>
  <c r="T4" i="60"/>
  <c r="G18" i="60" l="1"/>
  <c r="E18" i="60" s="1"/>
  <c r="U8" i="60"/>
  <c r="T8" i="60"/>
  <c r="S8" i="60" s="1"/>
  <c r="I72" i="59"/>
  <c r="P81" i="59" l="1"/>
  <c r="T78" i="59"/>
  <c r="U78" i="59"/>
  <c r="T79" i="59"/>
  <c r="U79" i="59"/>
  <c r="T80" i="59"/>
  <c r="U80" i="59"/>
  <c r="U77" i="59"/>
  <c r="U81" i="59" s="1"/>
  <c r="S81" i="59" s="1"/>
  <c r="T77" i="59"/>
  <c r="T81" i="59" s="1"/>
  <c r="M71" i="59"/>
  <c r="N71" i="59"/>
  <c r="N70" i="59"/>
  <c r="N72" i="59" s="1"/>
  <c r="L72" i="59" s="1"/>
  <c r="M70" i="59"/>
  <c r="M72" i="59" s="1"/>
  <c r="I67" i="59"/>
  <c r="M52" i="59"/>
  <c r="N52" i="59"/>
  <c r="M53" i="59"/>
  <c r="M67" i="59" s="1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N67" i="59" s="1"/>
  <c r="M51" i="59"/>
  <c r="B78" i="59"/>
  <c r="F71" i="59"/>
  <c r="G71" i="59"/>
  <c r="F72" i="59"/>
  <c r="F78" i="59" s="1"/>
  <c r="G72" i="59"/>
  <c r="F73" i="59"/>
  <c r="G73" i="59"/>
  <c r="F74" i="59"/>
  <c r="G74" i="59"/>
  <c r="F75" i="59"/>
  <c r="G75" i="59"/>
  <c r="F76" i="59"/>
  <c r="G76" i="59"/>
  <c r="F77" i="59"/>
  <c r="G77" i="59"/>
  <c r="G70" i="59"/>
  <c r="G78" i="59" s="1"/>
  <c r="F70" i="59"/>
  <c r="E78" i="59" l="1"/>
  <c r="L67" i="59"/>
  <c r="P74" i="59"/>
  <c r="T69" i="59"/>
  <c r="U69" i="59"/>
  <c r="T70" i="59"/>
  <c r="U70" i="59"/>
  <c r="T71" i="59"/>
  <c r="U71" i="59"/>
  <c r="T72" i="59"/>
  <c r="U72" i="59"/>
  <c r="T73" i="59"/>
  <c r="U73" i="59"/>
  <c r="U68" i="59"/>
  <c r="U74" i="59" s="1"/>
  <c r="T68" i="59"/>
  <c r="T74" i="59" s="1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G67" i="59" s="1"/>
  <c r="F59" i="59"/>
  <c r="F67" i="59" s="1"/>
  <c r="B56" i="59"/>
  <c r="F41" i="59"/>
  <c r="G41" i="59"/>
  <c r="F42" i="59"/>
  <c r="G42" i="59"/>
  <c r="G56" i="59" s="1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F56" i="59" s="1"/>
  <c r="E56" i="59" s="1"/>
  <c r="S74" i="59" l="1"/>
  <c r="E67" i="59"/>
  <c r="P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U65" i="59" s="1"/>
  <c r="T35" i="59"/>
  <c r="T65" i="59" s="1"/>
  <c r="S65" i="59" l="1"/>
  <c r="P32" i="59"/>
  <c r="T29" i="59"/>
  <c r="U29" i="59"/>
  <c r="T30" i="59"/>
  <c r="T32" i="59" s="1"/>
  <c r="U30" i="59"/>
  <c r="T31" i="59"/>
  <c r="U31" i="59"/>
  <c r="U28" i="59"/>
  <c r="U32" i="59" s="1"/>
  <c r="T28" i="59"/>
  <c r="B37" i="59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G37" i="59" s="1"/>
  <c r="F17" i="59"/>
  <c r="F37" i="59" s="1"/>
  <c r="E37" i="59" s="1"/>
  <c r="S32" i="59" l="1"/>
  <c r="P25" i="59"/>
  <c r="P10" i="59"/>
  <c r="U24" i="59" l="1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U25" i="59" s="1"/>
  <c r="T13" i="59"/>
  <c r="T25" i="59" s="1"/>
  <c r="U9" i="59"/>
  <c r="T9" i="59"/>
  <c r="U8" i="59"/>
  <c r="T8" i="59"/>
  <c r="U7" i="59"/>
  <c r="T7" i="59"/>
  <c r="U6" i="59"/>
  <c r="T6" i="59"/>
  <c r="U5" i="59"/>
  <c r="T5" i="59"/>
  <c r="U4" i="59"/>
  <c r="U10" i="59" s="1"/>
  <c r="T4" i="59"/>
  <c r="T10" i="59" s="1"/>
  <c r="S10" i="59" s="1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N48" i="59" s="1"/>
  <c r="M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F6" i="59"/>
  <c r="G5" i="59"/>
  <c r="F5" i="59"/>
  <c r="G4" i="59"/>
  <c r="F4" i="59"/>
  <c r="B14" i="59"/>
  <c r="F14" i="59" l="1"/>
  <c r="E14" i="59" s="1"/>
  <c r="G14" i="59"/>
  <c r="M48" i="59"/>
  <c r="L48" i="59" s="1"/>
  <c r="S25" i="59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M74" i="58" s="1"/>
  <c r="K62" i="58"/>
  <c r="K74" i="58" s="1"/>
  <c r="G65" i="58"/>
  <c r="G74" i="58"/>
  <c r="F73" i="58"/>
  <c r="D73" i="58"/>
  <c r="F72" i="58"/>
  <c r="D72" i="58"/>
  <c r="F71" i="58"/>
  <c r="D71" i="58"/>
  <c r="F70" i="58"/>
  <c r="D70" i="58"/>
  <c r="F69" i="58"/>
  <c r="D69" i="58"/>
  <c r="F68" i="58"/>
  <c r="F74" i="58" s="1"/>
  <c r="D68" i="58"/>
  <c r="D74" i="58" s="1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F65" i="58" s="1"/>
  <c r="D49" i="58"/>
  <c r="D65" i="58" s="1"/>
  <c r="L74" i="58" l="1"/>
  <c r="R77" i="58"/>
  <c r="S77" i="58"/>
  <c r="E74" i="58"/>
  <c r="E65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R66" i="58" s="1"/>
  <c r="T56" i="58"/>
  <c r="T66" i="58" s="1"/>
  <c r="S66" i="58" s="1"/>
  <c r="R56" i="58"/>
  <c r="N59" i="58" l="1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M59" i="58" s="1"/>
  <c r="K51" i="58"/>
  <c r="K59" i="58" s="1"/>
  <c r="N48" i="58"/>
  <c r="M47" i="58"/>
  <c r="K47" i="58"/>
  <c r="M46" i="58"/>
  <c r="K46" i="58"/>
  <c r="M45" i="58"/>
  <c r="M48" i="58" s="1"/>
  <c r="K45" i="58"/>
  <c r="K48" i="58" s="1"/>
  <c r="L48" i="58" s="1"/>
  <c r="M44" i="58"/>
  <c r="K44" i="58"/>
  <c r="U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M40" i="58"/>
  <c r="K40" i="58"/>
  <c r="M39" i="58"/>
  <c r="K39" i="58"/>
  <c r="G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T37" i="58" l="1"/>
  <c r="T53" i="58" s="1"/>
  <c r="R37" i="58"/>
  <c r="R53" i="58" s="1"/>
  <c r="F32" i="58"/>
  <c r="F46" i="58" s="1"/>
  <c r="E46" i="58" s="1"/>
  <c r="D32" i="58"/>
  <c r="D46" i="58" s="1"/>
  <c r="S53" i="58" l="1"/>
  <c r="T33" i="58"/>
  <c r="R33" i="58"/>
  <c r="T32" i="58"/>
  <c r="R32" i="58"/>
  <c r="T31" i="58"/>
  <c r="R31" i="58"/>
  <c r="T30" i="58"/>
  <c r="R30" i="58"/>
  <c r="T29" i="58"/>
  <c r="R29" i="58"/>
  <c r="G29" i="58" l="1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U34" i="58" s="1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M41" i="58" s="1"/>
  <c r="K11" i="58"/>
  <c r="K41" i="58" s="1"/>
  <c r="F19" i="58"/>
  <c r="F29" i="58" s="1"/>
  <c r="D19" i="58"/>
  <c r="D29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L41" i="58" l="1"/>
  <c r="S34" i="58"/>
  <c r="T25" i="58"/>
  <c r="R25" i="58"/>
  <c r="M7" i="58"/>
  <c r="K7" i="58"/>
  <c r="M6" i="58"/>
  <c r="K6" i="58"/>
  <c r="M5" i="58"/>
  <c r="K5" i="58"/>
  <c r="T4" i="58"/>
  <c r="T12" i="58" s="1"/>
  <c r="R4" i="58"/>
  <c r="R12" i="58" s="1"/>
  <c r="M4" i="58"/>
  <c r="M8" i="58" s="1"/>
  <c r="K4" i="58"/>
  <c r="K8" i="58" s="1"/>
  <c r="F4" i="58"/>
  <c r="F16" i="58" s="1"/>
  <c r="D4" i="58"/>
  <c r="D16" i="58" s="1"/>
  <c r="E16" i="58" s="1"/>
  <c r="L8" i="58" l="1"/>
  <c r="S25" i="58"/>
  <c r="S12" i="58"/>
  <c r="U81" i="57"/>
  <c r="T71" i="57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K65" i="57"/>
  <c r="K66" i="57"/>
  <c r="K67" i="57"/>
  <c r="K68" i="57"/>
  <c r="K69" i="57"/>
  <c r="K70" i="57"/>
  <c r="K71" i="57"/>
  <c r="K64" i="57"/>
  <c r="K72" i="57" s="1"/>
  <c r="M71" i="57"/>
  <c r="M70" i="57"/>
  <c r="M69" i="57"/>
  <c r="M68" i="57"/>
  <c r="M67" i="57"/>
  <c r="M66" i="57"/>
  <c r="M65" i="57"/>
  <c r="M64" i="57"/>
  <c r="M72" i="57" s="1"/>
  <c r="G81" i="57"/>
  <c r="F80" i="57"/>
  <c r="D80" i="57"/>
  <c r="F79" i="57"/>
  <c r="D79" i="57"/>
  <c r="F78" i="57"/>
  <c r="D78" i="57"/>
  <c r="F77" i="57"/>
  <c r="D77" i="57"/>
  <c r="F76" i="57"/>
  <c r="D76" i="57"/>
  <c r="T81" i="57" l="1"/>
  <c r="S81" i="57"/>
  <c r="L72" i="57"/>
  <c r="F75" i="57"/>
  <c r="F81" i="57" s="1"/>
  <c r="D75" i="57"/>
  <c r="D81" i="57" s="1"/>
  <c r="E81" i="57" s="1"/>
  <c r="G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N61" i="57" l="1"/>
  <c r="M57" i="57" l="1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R28" i="57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M61" i="57" s="1"/>
  <c r="K49" i="57"/>
  <c r="K61" i="57" s="1"/>
  <c r="R36" i="57" l="1"/>
  <c r="R51" i="57"/>
  <c r="T36" i="57"/>
  <c r="S36" i="57" s="1"/>
  <c r="S68" i="57"/>
  <c r="L61" i="57"/>
  <c r="R10" i="57"/>
  <c r="T10" i="57"/>
  <c r="T51" i="57"/>
  <c r="S51" i="57"/>
  <c r="T25" i="57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F72" i="57" s="1"/>
  <c r="E72" i="57" s="1"/>
  <c r="D56" i="57"/>
  <c r="D72" i="57" s="1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S25" i="57" l="1"/>
  <c r="D6" i="57"/>
  <c r="E6" i="57" s="1"/>
  <c r="S10" i="57"/>
  <c r="K46" i="57"/>
  <c r="L46" i="57" s="1"/>
  <c r="F31" i="57"/>
  <c r="F40" i="57"/>
  <c r="F53" i="57"/>
  <c r="F6" i="57"/>
  <c r="D31" i="57"/>
  <c r="D53" i="57"/>
  <c r="D40" i="57"/>
  <c r="D4" i="53"/>
  <c r="F4" i="53"/>
  <c r="F14" i="53" s="1"/>
  <c r="D5" i="53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D17" i="53"/>
  <c r="F17" i="53"/>
  <c r="D18" i="53"/>
  <c r="F18" i="53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F63" i="53"/>
  <c r="F76" i="53" s="1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D76" i="53" l="1"/>
  <c r="F44" i="53"/>
  <c r="E44" i="53" s="1"/>
  <c r="F29" i="53"/>
  <c r="E31" i="57"/>
  <c r="D14" i="53"/>
  <c r="E14" i="53" s="1"/>
  <c r="F59" i="53"/>
  <c r="E59" i="53" s="1"/>
  <c r="D29" i="53"/>
  <c r="E53" i="57"/>
  <c r="E40" i="57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P69" i="56"/>
  <c r="P81" i="56" s="1"/>
  <c r="R81" i="56" l="1"/>
  <c r="E29" i="53"/>
  <c r="Q81" i="56"/>
  <c r="R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P66" i="56" s="1"/>
  <c r="Q66" i="56" l="1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R53" i="56" s="1"/>
  <c r="P43" i="56"/>
  <c r="P53" i="56" s="1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J63" i="56"/>
  <c r="L62" i="56"/>
  <c r="J62" i="56"/>
  <c r="L72" i="56" l="1"/>
  <c r="J72" i="56"/>
  <c r="K72" i="56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J43" i="56"/>
  <c r="J59" i="56" s="1"/>
  <c r="L59" i="56" l="1"/>
  <c r="K59" i="56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1" i="56" l="1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F72" i="56" s="1"/>
  <c r="D48" i="56"/>
  <c r="D72" i="56" s="1"/>
  <c r="E72" i="56" l="1"/>
  <c r="F44" i="56" l="1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F45" i="56" s="1"/>
  <c r="D25" i="56"/>
  <c r="D45" i="56" s="1"/>
  <c r="E45" i="56" s="1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l="1"/>
  <c r="R19" i="56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R72" i="55" s="1"/>
  <c r="P64" i="55"/>
  <c r="P72" i="55" s="1"/>
  <c r="Q72" i="55" s="1"/>
  <c r="R60" i="55" l="1"/>
  <c r="P60" i="55"/>
  <c r="R59" i="55"/>
  <c r="P59" i="55"/>
  <c r="R58" i="55"/>
  <c r="P58" i="55"/>
  <c r="R57" i="55"/>
  <c r="P57" i="55"/>
  <c r="R56" i="55"/>
  <c r="P56" i="55"/>
  <c r="F60" i="55" l="1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R61" i="55" s="1"/>
  <c r="P55" i="55"/>
  <c r="P61" i="55" s="1"/>
  <c r="Q61" i="55" s="1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R52" i="55" s="1"/>
  <c r="P44" i="55"/>
  <c r="P52" i="55" s="1"/>
  <c r="Q52" i="55" l="1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F61" i="55" s="1"/>
  <c r="E61" i="55" s="1"/>
  <c r="D47" i="55"/>
  <c r="D61" i="55" s="1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P41" i="55" s="1"/>
  <c r="P32" i="55"/>
  <c r="R31" i="55"/>
  <c r="P31" i="55"/>
  <c r="R30" i="55"/>
  <c r="P30" i="55"/>
  <c r="R29" i="55"/>
  <c r="P29" i="55"/>
  <c r="R28" i="55"/>
  <c r="P28" i="55"/>
  <c r="R27" i="55"/>
  <c r="P27" i="55"/>
  <c r="R26" i="55"/>
  <c r="R32" i="55" s="1"/>
  <c r="Q32" i="55" s="1"/>
  <c r="P26" i="55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R23" i="55" s="1"/>
  <c r="P15" i="55"/>
  <c r="P23" i="55" s="1"/>
  <c r="Q23" i="55" s="1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L31" i="55" s="1"/>
  <c r="J21" i="55"/>
  <c r="J31" i="55" s="1"/>
  <c r="K31" i="55" l="1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F23" i="55" l="1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F24" i="55" s="1"/>
  <c r="D4" i="55"/>
  <c r="D24" i="55" s="1"/>
  <c r="R4" i="55"/>
  <c r="R12" i="55" s="1"/>
  <c r="P4" i="55"/>
  <c r="P12" i="55" s="1"/>
  <c r="L4" i="55"/>
  <c r="L18" i="55" s="1"/>
  <c r="K18" i="55" s="1"/>
  <c r="J4" i="55"/>
  <c r="J18" i="55" s="1"/>
  <c r="E24" i="55" l="1"/>
  <c r="Q12" i="55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4" i="54"/>
  <c r="D74" i="54"/>
  <c r="D73" i="54"/>
  <c r="D72" i="54"/>
  <c r="F75" i="54" l="1"/>
  <c r="R70" i="54"/>
  <c r="R78" i="54" s="1"/>
  <c r="Q78" i="54" s="1"/>
  <c r="P70" i="54"/>
  <c r="P78" i="54" s="1"/>
  <c r="R66" i="54" l="1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L72" i="54" s="1"/>
  <c r="J66" i="54"/>
  <c r="J72" i="54" s="1"/>
  <c r="K72" i="54" l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7" i="54" l="1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R53" i="54" l="1"/>
  <c r="R67" i="54" s="1"/>
  <c r="P53" i="54"/>
  <c r="P67" i="54" s="1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Q67" i="54" l="1"/>
  <c r="R42" i="54"/>
  <c r="R50" i="54" s="1"/>
  <c r="P42" i="54"/>
  <c r="P50" i="54" s="1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L63" i="54" s="1"/>
  <c r="J37" i="54"/>
  <c r="J63" i="54" s="1"/>
  <c r="K63" i="54" s="1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F68" i="54" s="1"/>
  <c r="D44" i="54"/>
  <c r="D68" i="54" s="1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E68" i="54" l="1"/>
  <c r="Q50" i="54"/>
  <c r="R27" i="54"/>
  <c r="R39" i="54" s="1"/>
  <c r="P27" i="54"/>
  <c r="P39" i="54" s="1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R24" i="54" s="1"/>
  <c r="P4" i="54"/>
  <c r="P24" i="54" s="1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F41" i="54" s="1"/>
  <c r="D15" i="54"/>
  <c r="D41" i="54" s="1"/>
  <c r="E41" i="54" s="1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F12" i="54" s="1"/>
  <c r="D4" i="54"/>
  <c r="D12" i="54" s="1"/>
  <c r="L4" i="54"/>
  <c r="L34" i="54" s="1"/>
  <c r="K34" i="54" s="1"/>
  <c r="J4" i="54"/>
  <c r="J34" i="54" s="1"/>
  <c r="E12" i="54" l="1"/>
  <c r="Q39" i="54"/>
  <c r="Q24" i="54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R76" i="53" s="1"/>
  <c r="P60" i="53"/>
  <c r="P76" i="53" s="1"/>
  <c r="Q76" i="53" l="1"/>
  <c r="P51" i="53"/>
  <c r="P57" i="53" s="1"/>
  <c r="Q57" i="53" s="1"/>
  <c r="P52" i="53"/>
  <c r="P53" i="53"/>
  <c r="P54" i="53"/>
  <c r="P55" i="53"/>
  <c r="P56" i="53"/>
  <c r="R56" i="53"/>
  <c r="R55" i="53"/>
  <c r="R54" i="53"/>
  <c r="R53" i="53"/>
  <c r="R52" i="53"/>
  <c r="R57" i="53" s="1"/>
  <c r="R51" i="53"/>
  <c r="R47" i="53" l="1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R48" i="53" s="1"/>
  <c r="P40" i="53"/>
  <c r="P48" i="53" s="1"/>
  <c r="Q48" i="53" s="1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L42" i="53"/>
  <c r="L70" i="53" s="1"/>
  <c r="J42" i="53"/>
  <c r="J70" i="53" s="1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K70" i="53" l="1"/>
  <c r="P37" i="53"/>
  <c r="Q37" i="53" s="1"/>
  <c r="K39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R19" i="53" l="1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P10" i="53"/>
  <c r="R9" i="53"/>
  <c r="P9" i="53"/>
  <c r="R8" i="53"/>
  <c r="P8" i="53"/>
  <c r="R7" i="53"/>
  <c r="P7" i="53"/>
  <c r="R6" i="53"/>
  <c r="P6" i="53"/>
  <c r="R5" i="53" l="1"/>
  <c r="R4" i="53"/>
  <c r="R20" i="53" s="1"/>
  <c r="L5" i="53"/>
  <c r="L4" i="53"/>
  <c r="L24" i="53" s="1"/>
  <c r="P5" i="53" l="1"/>
  <c r="P4" i="53"/>
  <c r="J5" i="53"/>
  <c r="J4" i="53"/>
  <c r="P20" i="53" l="1"/>
  <c r="Q20" i="53" s="1"/>
  <c r="J24" i="53"/>
  <c r="K24" i="53" s="1"/>
  <c r="E29" i="58"/>
  <c r="T43" i="60" l="1"/>
  <c r="T64" i="60"/>
  <c r="T72" i="60"/>
  <c r="T60" i="60"/>
  <c r="T52" i="60"/>
  <c r="T44" i="60"/>
  <c r="T70" i="60"/>
  <c r="T62" i="60"/>
  <c r="T54" i="60"/>
  <c r="T46" i="60"/>
  <c r="T71" i="60"/>
  <c r="T67" i="60"/>
  <c r="T63" i="60"/>
  <c r="T57" i="60"/>
  <c r="T51" i="60"/>
  <c r="T45" i="60"/>
  <c r="T59" i="60"/>
  <c r="T68" i="60"/>
  <c r="T48" i="60"/>
  <c r="T55" i="60"/>
  <c r="T66" i="60"/>
  <c r="T58" i="60"/>
  <c r="T50" i="60"/>
  <c r="T49" i="60"/>
  <c r="T69" i="60"/>
  <c r="T65" i="60"/>
  <c r="T61" i="60"/>
  <c r="T53" i="60"/>
  <c r="T47" i="60"/>
  <c r="T56" i="60"/>
</calcChain>
</file>

<file path=xl/sharedStrings.xml><?xml version="1.0" encoding="utf-8"?>
<sst xmlns="http://schemas.openxmlformats.org/spreadsheetml/2006/main" count="480" uniqueCount="68">
  <si>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</si>
  <si>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</si>
  <si>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</si>
  <si>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</si>
  <si>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</si>
  <si>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</si>
  <si>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</si>
  <si>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</si>
  <si>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</si>
  <si>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</si>
  <si>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</si>
  <si>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</si>
  <si>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</si>
  <si>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</si>
  <si>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</si>
  <si>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</si>
  <si>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</si>
  <si>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</si>
  <si>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</si>
  <si>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</si>
  <si>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</si>
  <si>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</si>
  <si>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</si>
  <si>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</si>
  <si>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</si>
  <si>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</si>
  <si>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</si>
  <si>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</si>
  <si>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</si>
  <si>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</si>
  <si>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</si>
  <si>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</si>
  <si>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</si>
  <si>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</si>
  <si>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</si>
  <si>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</si>
  <si>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</si>
  <si>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</si>
  <si>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</si>
  <si>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</si>
  <si>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</si>
  <si>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</si>
  <si>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</si>
  <si>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</si>
  <si>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</si>
  <si>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</si>
  <si>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</si>
  <si>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</si>
  <si>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</si>
  <si>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</si>
  <si>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</si>
  <si>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</si>
  <si>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</si>
  <si>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</si>
  <si>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</si>
  <si>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</si>
  <si>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</si>
  <si>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</si>
  <si>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</si>
  <si>
    <t>Банка 1,5 л СКО</t>
  </si>
  <si>
    <t>Банка 1,5 л ТВИСТ</t>
  </si>
  <si>
    <t>Новый</t>
  </si>
  <si>
    <t>XXI-КПМ-30-1-500-4 (Аква Мятая)</t>
  </si>
  <si>
    <t>XXI-П-25-2-500-1 (Беларусская коллекция 0,5 л.)</t>
  </si>
  <si>
    <t>XXI-В-30-4А-700 (Байрон 0,7 л.)</t>
  </si>
  <si>
    <t>XXI-В-28-2.1б-500-3 (Дрозды 0,5 л.)</t>
  </si>
  <si>
    <t>XXI-КПМ-26-500-10 (Ice Cube)</t>
  </si>
  <si>
    <t>XXI-В-28-1-500-10 (Ice Cube)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</si>
</sst>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7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43" xfId="0" applyNumberFormat="1" applyFont="1" applyFill="1" applyBorder="1" applyAlignment="1" applyProtection="1">
      <alignment horizontal="center" vertical="center" wrapText="1"/>
    </xf>
    <xf numFmtId="164" fontId="2" fillId="0" borderId="38" xfId="0" applyNumberFormat="1" applyFont="1" applyFill="1" applyBorder="1" applyAlignment="1" applyProtection="1">
      <alignment horizontal="center" vertical="center" wrapText="1"/>
    </xf>
    <xf numFmtId="2" fontId="2" fillId="0" borderId="39" xfId="0" applyNumberFormat="1" applyFont="1" applyFill="1" applyBorder="1" applyAlignment="1" applyProtection="1">
      <alignment horizontal="center" vertical="center" wrapText="1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2" fontId="2" fillId="11" borderId="12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 applyProtection="1">
      <alignment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 wrapText="1"/>
    </xf>
    <xf numFmtId="10" fontId="2" fillId="0" borderId="12" xfId="1" applyNumberFormat="1" applyFont="1" applyFill="1" applyBorder="1" applyAlignment="1" applyProtection="1">
      <alignment horizontal="center" vertical="center" wrapText="1"/>
    </xf>
    <xf numFmtId="3" fontId="2" fillId="0" borderId="44" xfId="0" applyNumberFormat="1" applyFont="1" applyFill="1" applyBorder="1" applyAlignment="1">
      <alignment horizontal="center" vertical="center"/>
    </xf>
    <xf numFmtId="4" fontId="2" fillId="8" borderId="12" xfId="0" applyNumberFormat="1" applyFont="1" applyFill="1" applyBorder="1" applyAlignment="1">
      <alignment horizontal="center" vertical="center"/>
    </xf>
    <xf numFmtId="10" fontId="2" fillId="8" borderId="12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0" fontId="2" fillId="8" borderId="23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3" fontId="2" fillId="0" borderId="4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12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 applyProtection="1">
      <alignment horizontal="center" vertical="center" wrapText="1"/>
    </xf>
    <xf numFmtId="2" fontId="2" fillId="12" borderId="9" xfId="0" applyNumberFormat="1" applyFont="1" applyFill="1" applyBorder="1" applyAlignment="1" applyProtection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/>
    </xf>
    <xf numFmtId="10" fontId="2" fillId="12" borderId="10" xfId="0" applyNumberFormat="1" applyFont="1" applyFill="1" applyBorder="1" applyAlignment="1" applyProtection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/>
    </xf>
    <xf numFmtId="10" fontId="2" fillId="2" borderId="9" xfId="0" applyNumberFormat="1" applyFont="1" applyFill="1" applyBorder="1" applyAlignment="1" applyProtection="1">
      <alignment horizontal="center" vertical="center" wrapText="1"/>
    </xf>
    <xf numFmtId="4" fontId="2" fillId="12" borderId="21" xfId="0" applyNumberFormat="1" applyFont="1" applyFill="1" applyBorder="1" applyAlignment="1">
      <alignment horizontal="center" vertical="center"/>
    </xf>
    <xf numFmtId="164" fontId="2" fillId="12" borderId="21" xfId="0" applyNumberFormat="1" applyFont="1" applyFill="1" applyBorder="1" applyAlignment="1" applyProtection="1">
      <alignment horizontal="center" vertical="center" wrapText="1"/>
    </xf>
    <xf numFmtId="10" fontId="2" fillId="12" borderId="21" xfId="0" applyNumberFormat="1" applyFont="1" applyFill="1" applyBorder="1" applyAlignment="1" applyProtection="1">
      <alignment horizontal="center" vertical="center" wrapText="1"/>
    </xf>
    <xf numFmtId="2" fontId="2" fillId="12" borderId="28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2" borderId="46" xfId="0" applyNumberFormat="1" applyFont="1" applyFill="1" applyBorder="1" applyAlignment="1" applyProtection="1">
      <alignment vertical="center" wrapText="1"/>
    </xf>
    <xf numFmtId="164" fontId="2" fillId="2" borderId="47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 applyProtection="1">
      <alignment vertical="center" wrapText="1"/>
    </xf>
    <xf numFmtId="164" fontId="2" fillId="0" borderId="39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4" fontId="2" fillId="9" borderId="4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4" fontId="2" fillId="10" borderId="42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164" fontId="2" fillId="2" borderId="46" xfId="0" applyNumberFormat="1" applyFont="1" applyFill="1" applyBorder="1" applyAlignment="1" applyProtection="1">
      <alignment horizontal="center" vertical="center" wrapText="1"/>
    </xf>
    <xf numFmtId="164" fontId="2" fillId="2" borderId="47" xfId="0" applyNumberFormat="1" applyFont="1" applyFill="1" applyBorder="1" applyAlignment="1" applyProtection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view="pageBreakPreview" zoomScaleSheetLayoutView="100" workbookViewId="0">
      <pane ySplit="2" topLeftCell="A18" activePane="bottomLeft" state="frozen"/>
      <selection pane="bottomLeft" activeCell="B33" sqref="B33:G34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144"/>
      <c r="I1" s="314" t="s">
        <v>9</v>
      </c>
      <c r="J1" s="315"/>
      <c r="K1" s="315"/>
      <c r="L1" s="315"/>
      <c r="M1" s="315"/>
      <c r="N1" s="144"/>
      <c r="P1" s="314" t="s">
        <v>7</v>
      </c>
      <c r="Q1" s="315"/>
      <c r="R1" s="315"/>
      <c r="S1" s="315"/>
      <c r="T1" s="315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305" t="s">
        <v>11</v>
      </c>
      <c r="C3" s="305"/>
      <c r="D3" s="305"/>
      <c r="E3" s="305"/>
      <c r="F3" s="305"/>
      <c r="G3" s="316"/>
      <c r="H3" s="46"/>
      <c r="I3" s="309" t="s">
        <v>13</v>
      </c>
      <c r="J3" s="310"/>
      <c r="K3" s="310"/>
      <c r="L3" s="310"/>
      <c r="M3" s="310"/>
      <c r="N3" s="308"/>
      <c r="O3" s="46"/>
      <c r="P3" s="309" t="s">
        <v>10</v>
      </c>
      <c r="Q3" s="310"/>
      <c r="R3" s="310"/>
      <c r="S3" s="310"/>
      <c r="T3" s="310"/>
      <c r="U3" s="311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304" t="s">
        <v>1</v>
      </c>
      <c r="C6" s="304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305" t="s">
        <v>21</v>
      </c>
      <c r="C8" s="305"/>
      <c r="D8" s="305"/>
      <c r="E8" s="305"/>
      <c r="F8" s="305"/>
      <c r="G8" s="305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301" t="s">
        <v>1</v>
      </c>
      <c r="Q10" s="302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306" t="s">
        <v>40</v>
      </c>
      <c r="Q12" s="307"/>
      <c r="R12" s="307"/>
      <c r="S12" s="307"/>
      <c r="T12" s="307"/>
      <c r="U12" s="308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301" t="s">
        <v>1</v>
      </c>
      <c r="Q25" s="302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317" t="s">
        <v>24</v>
      </c>
      <c r="Q27" s="318"/>
      <c r="R27" s="318"/>
      <c r="S27" s="318"/>
      <c r="T27" s="318"/>
      <c r="U27" s="319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304" t="s">
        <v>1</v>
      </c>
      <c r="C31" s="304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305" t="s">
        <v>38</v>
      </c>
      <c r="C33" s="305"/>
      <c r="D33" s="305"/>
      <c r="E33" s="305"/>
      <c r="F33" s="305"/>
      <c r="G33" s="305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301" t="s">
        <v>1</v>
      </c>
      <c r="Q36" s="302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317" t="s">
        <v>16</v>
      </c>
      <c r="Q38" s="318"/>
      <c r="R38" s="318"/>
      <c r="S38" s="318"/>
      <c r="T38" s="318"/>
      <c r="U38" s="319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304" t="s">
        <v>1</v>
      </c>
      <c r="C40" s="304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305" t="s">
        <v>39</v>
      </c>
      <c r="C42" s="305"/>
      <c r="D42" s="305"/>
      <c r="E42" s="305"/>
      <c r="F42" s="305"/>
      <c r="G42" s="305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301" t="s">
        <v>1</v>
      </c>
      <c r="J46" s="302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306" t="s">
        <v>14</v>
      </c>
      <c r="J48" s="307"/>
      <c r="K48" s="307"/>
      <c r="L48" s="307"/>
      <c r="M48" s="307"/>
      <c r="N48" s="308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301" t="s">
        <v>1</v>
      </c>
      <c r="Q51" s="302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304" t="s">
        <v>1</v>
      </c>
      <c r="C53" s="304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309" t="s">
        <v>29</v>
      </c>
      <c r="Q53" s="310"/>
      <c r="R53" s="310"/>
      <c r="S53" s="310"/>
      <c r="T53" s="310"/>
      <c r="U53" s="311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305" t="s">
        <v>20</v>
      </c>
      <c r="C55" s="305"/>
      <c r="D55" s="305"/>
      <c r="E55" s="305"/>
      <c r="F55" s="305"/>
      <c r="G55" s="305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301" t="s">
        <v>1</v>
      </c>
      <c r="J61" s="302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306" t="s">
        <v>28</v>
      </c>
      <c r="J63" s="307"/>
      <c r="K63" s="307"/>
      <c r="L63" s="307"/>
      <c r="M63" s="307"/>
      <c r="N63" s="308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301" t="s">
        <v>1</v>
      </c>
      <c r="Q68" s="302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309" t="s">
        <v>27</v>
      </c>
      <c r="Q70" s="310"/>
      <c r="R70" s="310"/>
      <c r="S70" s="310"/>
      <c r="T70" s="310"/>
      <c r="U70" s="311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304" t="s">
        <v>1</v>
      </c>
      <c r="C72" s="304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301" t="s">
        <v>1</v>
      </c>
      <c r="J72" s="302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305" t="s">
        <v>42</v>
      </c>
      <c r="C74" s="305"/>
      <c r="D74" s="305"/>
      <c r="E74" s="305"/>
      <c r="F74" s="305"/>
      <c r="G74" s="305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304" t="s">
        <v>1</v>
      </c>
      <c r="C81" s="304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301" t="s">
        <v>1</v>
      </c>
      <c r="Q81" s="302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303"/>
      <c r="C83" s="303"/>
      <c r="D83" s="303"/>
      <c r="E83" s="134"/>
      <c r="F83" s="134"/>
      <c r="G83" s="139"/>
      <c r="I83" s="303"/>
      <c r="J83" s="303"/>
      <c r="K83" s="303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303"/>
      <c r="C90" s="303"/>
      <c r="D90" s="135"/>
      <c r="E90" s="135"/>
      <c r="F90" s="135"/>
      <c r="G90" s="141"/>
      <c r="I90" s="303"/>
      <c r="J90" s="303"/>
      <c r="K90" s="135"/>
      <c r="L90" s="135"/>
      <c r="M90" s="135"/>
      <c r="N90" s="141"/>
      <c r="P90" s="303"/>
      <c r="Q90" s="303"/>
      <c r="R90" s="135"/>
    </row>
  </sheetData>
  <mergeCells count="38">
    <mergeCell ref="P25:Q25"/>
    <mergeCell ref="P36:Q36"/>
    <mergeCell ref="B6:C6"/>
    <mergeCell ref="B31:C31"/>
    <mergeCell ref="B40:C40"/>
    <mergeCell ref="B8:G8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0"/>
  <sheetViews>
    <sheetView view="pageBreakPreview" zoomScaleSheetLayoutView="100" workbookViewId="0">
      <pane ySplit="2" topLeftCell="A3" activePane="bottomLeft" state="frozen"/>
      <selection pane="bottomLeft" activeCell="N3" sqref="N3:R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314" t="s">
        <v>6</v>
      </c>
      <c r="C1" s="315"/>
      <c r="D1" s="315"/>
      <c r="E1" s="315"/>
      <c r="F1" s="315"/>
      <c r="H1" s="314" t="s">
        <v>9</v>
      </c>
      <c r="I1" s="315"/>
      <c r="J1" s="315"/>
      <c r="K1" s="315"/>
      <c r="L1" s="315"/>
      <c r="N1" s="314" t="s">
        <v>7</v>
      </c>
      <c r="O1" s="315"/>
      <c r="P1" s="315"/>
      <c r="Q1" s="315"/>
      <c r="R1" s="315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9" t="s">
        <v>20</v>
      </c>
      <c r="C3" s="310"/>
      <c r="D3" s="310"/>
      <c r="E3" s="310"/>
      <c r="F3" s="310"/>
      <c r="G3" s="46"/>
      <c r="H3" s="309" t="s">
        <v>13</v>
      </c>
      <c r="I3" s="310"/>
      <c r="J3" s="310"/>
      <c r="K3" s="310"/>
      <c r="L3" s="311"/>
      <c r="M3" s="46"/>
      <c r="N3" s="305" t="s">
        <v>34</v>
      </c>
      <c r="O3" s="305"/>
      <c r="P3" s="305"/>
      <c r="Q3" s="305"/>
      <c r="R3" s="305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301" t="s">
        <v>1</v>
      </c>
      <c r="O8" s="302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317" t="s">
        <v>16</v>
      </c>
      <c r="O10" s="318"/>
      <c r="P10" s="318"/>
      <c r="Q10" s="318"/>
      <c r="R10" s="318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301" t="s">
        <v>1</v>
      </c>
      <c r="O19" s="302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316" t="s">
        <v>27</v>
      </c>
      <c r="O21" s="305"/>
      <c r="P21" s="305"/>
      <c r="Q21" s="305"/>
      <c r="R21" s="305"/>
    </row>
    <row r="22" spans="1:18" x14ac:dyDescent="0.2">
      <c r="B22" s="301" t="s">
        <v>1</v>
      </c>
      <c r="C22" s="302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306" t="s">
        <v>8</v>
      </c>
      <c r="C24" s="307"/>
      <c r="D24" s="307"/>
      <c r="E24" s="307"/>
      <c r="F24" s="307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301" t="s">
        <v>1</v>
      </c>
      <c r="I40" s="302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301" t="s">
        <v>1</v>
      </c>
      <c r="O40" s="302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309" t="s">
        <v>23</v>
      </c>
      <c r="I42" s="310"/>
      <c r="J42" s="310"/>
      <c r="K42" s="310"/>
      <c r="L42" s="310"/>
      <c r="M42" s="45"/>
      <c r="N42" s="305" t="s">
        <v>36</v>
      </c>
      <c r="O42" s="305"/>
      <c r="P42" s="305"/>
      <c r="Q42" s="305"/>
      <c r="R42" s="305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301" t="s">
        <v>1</v>
      </c>
      <c r="C45" s="302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306" t="s">
        <v>11</v>
      </c>
      <c r="C47" s="307"/>
      <c r="D47" s="307"/>
      <c r="E47" s="307"/>
      <c r="F47" s="308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301" t="s">
        <v>1</v>
      </c>
      <c r="O53" s="302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316" t="s">
        <v>31</v>
      </c>
      <c r="O55" s="305"/>
      <c r="P55" s="305"/>
      <c r="Q55" s="305"/>
      <c r="R55" s="305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301" t="s">
        <v>1</v>
      </c>
      <c r="I59" s="302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309" t="s">
        <v>13</v>
      </c>
      <c r="I61" s="310"/>
      <c r="J61" s="310"/>
      <c r="K61" s="310"/>
      <c r="L61" s="311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301" t="s">
        <v>1</v>
      </c>
      <c r="O66" s="302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317" t="s">
        <v>10</v>
      </c>
      <c r="O68" s="318"/>
      <c r="P68" s="318"/>
      <c r="Q68" s="318"/>
      <c r="R68" s="318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334" t="s">
        <v>1</v>
      </c>
      <c r="C72" s="345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334" t="s">
        <v>1</v>
      </c>
      <c r="I72" s="345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334" t="s">
        <v>1</v>
      </c>
      <c r="O81" s="345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303"/>
      <c r="C83" s="303"/>
      <c r="D83" s="303"/>
      <c r="E83" s="104"/>
      <c r="F83" s="104"/>
      <c r="H83" s="303"/>
      <c r="I83" s="303"/>
      <c r="J83" s="303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303"/>
      <c r="C90" s="303"/>
      <c r="D90" s="105"/>
      <c r="E90" s="105"/>
      <c r="F90" s="105"/>
      <c r="H90" s="303"/>
      <c r="I90" s="303"/>
      <c r="J90" s="105"/>
      <c r="K90" s="105"/>
      <c r="L90" s="105"/>
      <c r="N90" s="303"/>
      <c r="O90" s="303"/>
      <c r="P90" s="105"/>
    </row>
  </sheetData>
  <mergeCells count="32"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0"/>
  <sheetViews>
    <sheetView view="pageBreakPreview" zoomScaleSheetLayoutView="100" workbookViewId="0">
      <pane ySplit="2" topLeftCell="A48" activePane="bottomLeft" state="frozen"/>
      <selection pane="bottomLeft" activeCell="P36" sqref="P36:U3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170"/>
      <c r="I1" s="314" t="s">
        <v>9</v>
      </c>
      <c r="J1" s="315"/>
      <c r="K1" s="315"/>
      <c r="L1" s="315"/>
      <c r="M1" s="315"/>
      <c r="N1" s="170"/>
      <c r="P1" s="314" t="s">
        <v>7</v>
      </c>
      <c r="Q1" s="315"/>
      <c r="R1" s="315"/>
      <c r="S1" s="315"/>
      <c r="T1" s="315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305" t="s">
        <v>42</v>
      </c>
      <c r="C3" s="316"/>
      <c r="D3" s="316"/>
      <c r="E3" s="316"/>
      <c r="F3" s="305"/>
      <c r="G3" s="316"/>
      <c r="H3" s="46"/>
      <c r="I3" s="309" t="s">
        <v>28</v>
      </c>
      <c r="J3" s="310"/>
      <c r="K3" s="310"/>
      <c r="L3" s="310"/>
      <c r="M3" s="310"/>
      <c r="N3" s="311"/>
      <c r="O3" s="46"/>
      <c r="P3" s="306" t="s">
        <v>27</v>
      </c>
      <c r="Q3" s="307"/>
      <c r="R3" s="307"/>
      <c r="S3" s="307"/>
      <c r="T3" s="307"/>
      <c r="U3" s="308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304" t="s">
        <v>1</v>
      </c>
      <c r="J8" s="304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309" t="s">
        <v>13</v>
      </c>
      <c r="J10" s="310"/>
      <c r="K10" s="310"/>
      <c r="L10" s="310"/>
      <c r="M10" s="310"/>
      <c r="N10" s="308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304" t="s">
        <v>1</v>
      </c>
      <c r="Q12" s="304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317" t="s">
        <v>25</v>
      </c>
      <c r="Q14" s="318"/>
      <c r="R14" s="318"/>
      <c r="S14" s="318"/>
      <c r="T14" s="318"/>
      <c r="U14" s="323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304" t="s">
        <v>1</v>
      </c>
      <c r="C16" s="304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305" t="s">
        <v>43</v>
      </c>
      <c r="C18" s="316"/>
      <c r="D18" s="316"/>
      <c r="E18" s="316"/>
      <c r="F18" s="305"/>
      <c r="G18" s="305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304" t="s">
        <v>1</v>
      </c>
      <c r="Q25" s="304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317" t="s">
        <v>19</v>
      </c>
      <c r="Q27" s="318"/>
      <c r="R27" s="318"/>
      <c r="S27" s="318"/>
      <c r="T27" s="318"/>
      <c r="U27" s="319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304" t="s">
        <v>1</v>
      </c>
      <c r="C29" s="304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306" t="s">
        <v>12</v>
      </c>
      <c r="C31" s="307"/>
      <c r="D31" s="307"/>
      <c r="E31" s="307"/>
      <c r="F31" s="307"/>
      <c r="G31" s="308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304" t="s">
        <v>1</v>
      </c>
      <c r="Q34" s="304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317" t="s">
        <v>16</v>
      </c>
      <c r="Q36" s="318"/>
      <c r="R36" s="318"/>
      <c r="S36" s="318"/>
      <c r="T36" s="318"/>
      <c r="U36" s="319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304" t="s">
        <v>1</v>
      </c>
      <c r="J41" s="304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309" t="s">
        <v>44</v>
      </c>
      <c r="J43" s="310"/>
      <c r="K43" s="310"/>
      <c r="L43" s="310"/>
      <c r="M43" s="310"/>
      <c r="N43" s="308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304" t="s">
        <v>1</v>
      </c>
      <c r="C46" s="304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320" t="s">
        <v>46</v>
      </c>
      <c r="C48" s="321"/>
      <c r="D48" s="321"/>
      <c r="E48" s="321"/>
      <c r="F48" s="321"/>
      <c r="G48" s="322"/>
      <c r="I48" s="304" t="s">
        <v>1</v>
      </c>
      <c r="J48" s="304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309" t="s">
        <v>45</v>
      </c>
      <c r="J50" s="310"/>
      <c r="K50" s="310"/>
      <c r="L50" s="310"/>
      <c r="M50" s="310"/>
      <c r="N50" s="308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304" t="s">
        <v>1</v>
      </c>
      <c r="Q53" s="304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317" t="s">
        <v>36</v>
      </c>
      <c r="Q55" s="318"/>
      <c r="R55" s="318"/>
      <c r="S55" s="318"/>
      <c r="T55" s="318"/>
      <c r="U55" s="323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304" t="s">
        <v>1</v>
      </c>
      <c r="J59" s="304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309" t="s">
        <v>13</v>
      </c>
      <c r="J61" s="310"/>
      <c r="K61" s="310"/>
      <c r="L61" s="310"/>
      <c r="M61" s="310"/>
      <c r="N61" s="308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304" t="s">
        <v>1</v>
      </c>
      <c r="C65" s="304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304" t="s">
        <v>1</v>
      </c>
      <c r="Q66" s="304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317" t="s">
        <v>10</v>
      </c>
      <c r="C67" s="318"/>
      <c r="D67" s="318"/>
      <c r="E67" s="318"/>
      <c r="F67" s="318"/>
      <c r="G67" s="323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301" t="s">
        <v>47</v>
      </c>
      <c r="Q68" s="325"/>
      <c r="R68" s="325"/>
      <c r="S68" s="325"/>
      <c r="T68" s="325"/>
      <c r="U68" s="302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324" t="s">
        <v>1</v>
      </c>
      <c r="C74" s="324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304" t="s">
        <v>1</v>
      </c>
      <c r="J74" s="304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324" t="s">
        <v>1</v>
      </c>
      <c r="Q77" s="324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303"/>
      <c r="C83" s="303"/>
      <c r="D83" s="303"/>
      <c r="E83" s="167"/>
      <c r="F83" s="167"/>
      <c r="G83" s="167"/>
      <c r="I83" s="303"/>
      <c r="J83" s="303"/>
      <c r="K83" s="303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303"/>
      <c r="C90" s="303"/>
      <c r="D90" s="171"/>
      <c r="E90" s="171"/>
      <c r="F90" s="171"/>
      <c r="G90" s="171"/>
      <c r="I90" s="303"/>
      <c r="J90" s="303"/>
      <c r="K90" s="171"/>
      <c r="L90" s="171"/>
      <c r="M90" s="171"/>
      <c r="N90" s="171"/>
      <c r="P90" s="303"/>
      <c r="Q90" s="303"/>
      <c r="R90" s="171"/>
    </row>
  </sheetData>
  <mergeCells count="40"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I83:K83"/>
    <mergeCell ref="B90:C90"/>
    <mergeCell ref="I90:J90"/>
    <mergeCell ref="B31:G31"/>
    <mergeCell ref="I41:J41"/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0"/>
  <sheetViews>
    <sheetView view="pageBreakPreview" zoomScale="90" zoomScaleSheetLayoutView="90" workbookViewId="0">
      <pane ySplit="2" topLeftCell="A24" activePane="bottomLeft" state="frozen"/>
      <selection pane="bottomLeft" activeCell="P34" sqref="P34:U35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201"/>
      <c r="I1" s="314" t="s">
        <v>9</v>
      </c>
      <c r="J1" s="315"/>
      <c r="K1" s="315"/>
      <c r="L1" s="315"/>
      <c r="M1" s="315"/>
      <c r="N1" s="201"/>
      <c r="P1" s="314" t="s">
        <v>7</v>
      </c>
      <c r="Q1" s="315"/>
      <c r="R1" s="315"/>
      <c r="S1" s="315"/>
      <c r="T1" s="315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17" t="s">
        <v>10</v>
      </c>
      <c r="C3" s="318"/>
      <c r="D3" s="318"/>
      <c r="E3" s="318"/>
      <c r="F3" s="318"/>
      <c r="G3" s="323"/>
      <c r="H3" s="46"/>
      <c r="I3" s="306" t="s">
        <v>13</v>
      </c>
      <c r="J3" s="307"/>
      <c r="K3" s="307"/>
      <c r="L3" s="307"/>
      <c r="M3" s="310"/>
      <c r="N3" s="308"/>
      <c r="O3" s="46"/>
      <c r="P3" s="334" t="s">
        <v>47</v>
      </c>
      <c r="Q3" s="335"/>
      <c r="R3" s="335"/>
      <c r="S3" s="335"/>
      <c r="T3" s="325"/>
      <c r="U3" s="302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332" t="s">
        <v>1</v>
      </c>
      <c r="R10" s="333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309" t="s">
        <v>34</v>
      </c>
      <c r="Q12" s="310"/>
      <c r="R12" s="310"/>
      <c r="S12" s="310"/>
      <c r="T12" s="310"/>
      <c r="U12" s="311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330" t="s">
        <v>1</v>
      </c>
      <c r="D14" s="331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305" t="s">
        <v>20</v>
      </c>
      <c r="C16" s="305"/>
      <c r="D16" s="305"/>
      <c r="E16" s="305"/>
      <c r="F16" s="305"/>
      <c r="G16" s="305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332" t="s">
        <v>1</v>
      </c>
      <c r="R25" s="333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317" t="s">
        <v>53</v>
      </c>
      <c r="Q27" s="318"/>
      <c r="R27" s="318"/>
      <c r="S27" s="318"/>
      <c r="T27" s="318"/>
      <c r="U27" s="319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332" t="s">
        <v>1</v>
      </c>
      <c r="R32" s="333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306" t="s">
        <v>27</v>
      </c>
      <c r="Q34" s="307"/>
      <c r="R34" s="307"/>
      <c r="S34" s="307"/>
      <c r="T34" s="307"/>
      <c r="U34" s="308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330" t="s">
        <v>1</v>
      </c>
      <c r="D37" s="331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306" t="s">
        <v>12</v>
      </c>
      <c r="C39" s="307"/>
      <c r="D39" s="307"/>
      <c r="E39" s="307"/>
      <c r="F39" s="307"/>
      <c r="G39" s="308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330" t="s">
        <v>1</v>
      </c>
      <c r="K48" s="331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306" t="s">
        <v>14</v>
      </c>
      <c r="J50" s="307"/>
      <c r="K50" s="307"/>
      <c r="L50" s="307"/>
      <c r="M50" s="307"/>
      <c r="N50" s="308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330" t="s">
        <v>1</v>
      </c>
      <c r="D56" s="331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306" t="s">
        <v>54</v>
      </c>
      <c r="C58" s="307"/>
      <c r="D58" s="307"/>
      <c r="E58" s="307"/>
      <c r="F58" s="307"/>
      <c r="G58" s="308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332" t="s">
        <v>1</v>
      </c>
      <c r="R65" s="333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330" t="s">
        <v>1</v>
      </c>
      <c r="D67" s="331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330" t="s">
        <v>1</v>
      </c>
      <c r="K67" s="331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306" t="s">
        <v>55</v>
      </c>
      <c r="Q67" s="307"/>
      <c r="R67" s="307"/>
      <c r="S67" s="307"/>
      <c r="T67" s="307"/>
      <c r="U67" s="308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317" t="s">
        <v>23</v>
      </c>
      <c r="C69" s="318"/>
      <c r="D69" s="318"/>
      <c r="E69" s="318"/>
      <c r="F69" s="318"/>
      <c r="G69" s="323"/>
      <c r="H69" s="45"/>
      <c r="I69" s="306" t="s">
        <v>13</v>
      </c>
      <c r="J69" s="307"/>
      <c r="K69" s="307"/>
      <c r="L69" s="307"/>
      <c r="M69" s="310"/>
      <c r="N69" s="308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29">
        <f>AVERAGE(I70:I71)</f>
        <v>194.78</v>
      </c>
      <c r="J72" s="330" t="s">
        <v>1</v>
      </c>
      <c r="K72" s="331"/>
      <c r="L72" s="230">
        <f>M72/N72</f>
        <v>0.73151800359290786</v>
      </c>
      <c r="M72" s="220">
        <f>SUM(M70:M71)</f>
        <v>134865</v>
      </c>
      <c r="N72" s="231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330" t="s">
        <v>1</v>
      </c>
      <c r="R74" s="331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306" t="s">
        <v>56</v>
      </c>
      <c r="Q76" s="307"/>
      <c r="R76" s="307"/>
      <c r="S76" s="307"/>
      <c r="T76" s="307"/>
      <c r="U76" s="308"/>
    </row>
    <row r="77" spans="1:21" x14ac:dyDescent="0.2">
      <c r="A77" s="22"/>
      <c r="B77" s="164">
        <v>164.18</v>
      </c>
      <c r="C77" s="131">
        <v>110880</v>
      </c>
      <c r="D77" s="228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6">
        <f>AVERAGE(B70:B77)</f>
        <v>163.83625000000001</v>
      </c>
      <c r="C78" s="328" t="s">
        <v>1</v>
      </c>
      <c r="D78" s="329"/>
      <c r="E78" s="227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2">
        <v>428.45</v>
      </c>
      <c r="Q80" s="43">
        <v>80640</v>
      </c>
      <c r="R80" s="44">
        <v>0.96</v>
      </c>
      <c r="S80" s="233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326" t="s">
        <v>1</v>
      </c>
      <c r="R81" s="327"/>
      <c r="S81" s="234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303"/>
      <c r="C83" s="303"/>
      <c r="D83" s="303"/>
      <c r="E83" s="199"/>
      <c r="F83" s="199"/>
      <c r="G83" s="199"/>
      <c r="I83" s="303"/>
      <c r="J83" s="303"/>
      <c r="K83" s="303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303"/>
      <c r="C90" s="303"/>
      <c r="D90" s="202"/>
      <c r="E90" s="202"/>
      <c r="F90" s="202"/>
      <c r="G90" s="202"/>
      <c r="I90" s="303"/>
      <c r="J90" s="303"/>
      <c r="K90" s="202"/>
      <c r="L90" s="202"/>
      <c r="M90" s="202"/>
      <c r="N90" s="202"/>
      <c r="P90" s="303"/>
      <c r="Q90" s="303"/>
      <c r="R90" s="202"/>
    </row>
  </sheetData>
  <mergeCells count="36">
    <mergeCell ref="B1:F1"/>
    <mergeCell ref="I1:M1"/>
    <mergeCell ref="P1:T1"/>
    <mergeCell ref="B3:G3"/>
    <mergeCell ref="I3:N3"/>
    <mergeCell ref="P3:U3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J48:K48"/>
    <mergeCell ref="I50:N50"/>
    <mergeCell ref="P67:U67"/>
    <mergeCell ref="Q74:R74"/>
    <mergeCell ref="C56:D56"/>
    <mergeCell ref="B58:G58"/>
    <mergeCell ref="C67:D67"/>
    <mergeCell ref="B69:G69"/>
    <mergeCell ref="Q81:R81"/>
    <mergeCell ref="C78:D78"/>
    <mergeCell ref="J67:K67"/>
    <mergeCell ref="I69:N69"/>
    <mergeCell ref="J72:K72"/>
    <mergeCell ref="P76:U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91"/>
  <sheetViews>
    <sheetView view="pageBreakPreview" zoomScale="95" zoomScaleSheetLayoutView="95" workbookViewId="0">
      <pane ySplit="2" topLeftCell="A42" activePane="bottomLeft" state="frozen"/>
      <selection pane="bottomLeft" activeCell="B20" sqref="B20:G2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223"/>
      <c r="I1" s="314" t="s">
        <v>9</v>
      </c>
      <c r="J1" s="315"/>
      <c r="K1" s="315"/>
      <c r="L1" s="315"/>
      <c r="M1" s="315"/>
      <c r="N1" s="223"/>
      <c r="P1" s="314" t="s">
        <v>7</v>
      </c>
      <c r="Q1" s="315"/>
      <c r="R1" s="315"/>
      <c r="S1" s="315"/>
      <c r="T1" s="315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17" t="s">
        <v>23</v>
      </c>
      <c r="C3" s="318"/>
      <c r="D3" s="318"/>
      <c r="E3" s="318"/>
      <c r="F3" s="318"/>
      <c r="G3" s="323"/>
      <c r="H3" s="22"/>
      <c r="I3" s="306" t="s">
        <v>13</v>
      </c>
      <c r="J3" s="307"/>
      <c r="K3" s="307"/>
      <c r="L3" s="307"/>
      <c r="M3" s="310"/>
      <c r="N3" s="308"/>
      <c r="O3" s="46"/>
      <c r="P3" s="309" t="s">
        <v>56</v>
      </c>
      <c r="Q3" s="310"/>
      <c r="R3" s="310"/>
      <c r="S3" s="310"/>
      <c r="T3" s="310"/>
      <c r="U3" s="311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40">
        <f t="shared" ref="G4" si="1">C4*D4</f>
        <v>109216.8</v>
      </c>
      <c r="H4" s="22">
        <v>43922</v>
      </c>
      <c r="I4" s="206">
        <v>194.5</v>
      </c>
      <c r="J4" s="246">
        <v>100800</v>
      </c>
      <c r="K4" s="249">
        <v>0.98499999999999999</v>
      </c>
      <c r="L4" s="248">
        <v>97.6</v>
      </c>
      <c r="M4" s="24">
        <f t="shared" ref="M4:M10" si="2">J4*L4/100</f>
        <v>98380.800000000003</v>
      </c>
      <c r="N4" s="205">
        <f t="shared" ref="N4:N10" si="3">J4*K4</f>
        <v>99288</v>
      </c>
      <c r="O4" s="22">
        <v>43922</v>
      </c>
      <c r="P4" s="236">
        <v>427.97</v>
      </c>
      <c r="Q4" s="237">
        <v>80640</v>
      </c>
      <c r="R4" s="238">
        <v>0.999</v>
      </c>
      <c r="S4" s="239">
        <v>99.288194444444443</v>
      </c>
      <c r="T4" s="9">
        <f t="shared" ref="T4" si="4">Q4*S4/100</f>
        <v>80066</v>
      </c>
      <c r="U4" s="240">
        <f t="shared" ref="U4" si="5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6">C5*E5/100</f>
        <v>108200</v>
      </c>
      <c r="G5" s="240">
        <f t="shared" ref="G5:G17" si="7">C5*D5</f>
        <v>109216.8</v>
      </c>
      <c r="I5" s="153">
        <v>194.56</v>
      </c>
      <c r="J5" s="246">
        <v>100800</v>
      </c>
      <c r="K5" s="249">
        <v>0.98499999999999999</v>
      </c>
      <c r="L5" s="248">
        <v>97.6</v>
      </c>
      <c r="M5" s="24">
        <f t="shared" si="2"/>
        <v>98380.800000000003</v>
      </c>
      <c r="N5" s="205">
        <f t="shared" si="3"/>
        <v>99288</v>
      </c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8">Q5*S5/100</f>
        <v>80066</v>
      </c>
      <c r="U5" s="205">
        <f t="shared" ref="U5:U7" si="9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6"/>
        <v>108200</v>
      </c>
      <c r="G6" s="240">
        <f t="shared" si="7"/>
        <v>110325.6</v>
      </c>
      <c r="H6" s="22">
        <v>43923</v>
      </c>
      <c r="I6" s="154">
        <v>193.7</v>
      </c>
      <c r="J6" s="246">
        <v>100800</v>
      </c>
      <c r="K6" s="96">
        <v>0.98499999999999999</v>
      </c>
      <c r="L6" s="248">
        <v>97.6</v>
      </c>
      <c r="M6" s="24">
        <f t="shared" si="2"/>
        <v>98380.800000000003</v>
      </c>
      <c r="N6" s="205">
        <f t="shared" si="3"/>
        <v>99288</v>
      </c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8"/>
        <v>80066</v>
      </c>
      <c r="U6" s="205">
        <f t="shared" si="9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6"/>
        <v>108200</v>
      </c>
      <c r="G7" s="240">
        <f t="shared" si="7"/>
        <v>110769.12</v>
      </c>
      <c r="I7" s="154">
        <v>194.43</v>
      </c>
      <c r="J7" s="246">
        <v>100800</v>
      </c>
      <c r="K7" s="96">
        <v>0.98499999999999999</v>
      </c>
      <c r="L7" s="248">
        <v>97.6</v>
      </c>
      <c r="M7" s="24">
        <f t="shared" si="2"/>
        <v>98380.800000000003</v>
      </c>
      <c r="N7" s="205">
        <f t="shared" si="3"/>
        <v>99288</v>
      </c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8"/>
        <v>76342</v>
      </c>
      <c r="U7" s="205">
        <f t="shared" si="9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6"/>
        <v>108200</v>
      </c>
      <c r="G8" s="240">
        <f t="shared" si="7"/>
        <v>110868.912</v>
      </c>
      <c r="H8" s="22">
        <v>43924</v>
      </c>
      <c r="I8" s="154">
        <v>195.14</v>
      </c>
      <c r="J8" s="246">
        <v>100800</v>
      </c>
      <c r="K8" s="96">
        <v>0.98499999999999999</v>
      </c>
      <c r="L8" s="248">
        <v>97.6</v>
      </c>
      <c r="M8" s="24">
        <f t="shared" si="2"/>
        <v>98380.800000000003</v>
      </c>
      <c r="N8" s="205">
        <f t="shared" si="3"/>
        <v>99288</v>
      </c>
      <c r="P8" s="211">
        <f>AVERAGE(P4:P7)</f>
        <v>429.21750000000003</v>
      </c>
      <c r="Q8" s="332" t="s">
        <v>1</v>
      </c>
      <c r="R8" s="333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6"/>
        <v>108200</v>
      </c>
      <c r="G9" s="240">
        <f t="shared" si="7"/>
        <v>110769.12</v>
      </c>
      <c r="I9" s="154">
        <v>194.29</v>
      </c>
      <c r="J9" s="246">
        <v>100800</v>
      </c>
      <c r="K9" s="96">
        <v>0.98499999999999999</v>
      </c>
      <c r="L9" s="248">
        <v>97.6</v>
      </c>
      <c r="M9" s="24">
        <f t="shared" si="2"/>
        <v>98380.800000000003</v>
      </c>
      <c r="N9" s="205">
        <f t="shared" si="3"/>
        <v>99288</v>
      </c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6"/>
        <v>108200</v>
      </c>
      <c r="G10" s="240">
        <f t="shared" si="7"/>
        <v>110769.12</v>
      </c>
      <c r="H10" s="22">
        <v>43925</v>
      </c>
      <c r="I10" s="154">
        <v>195.5</v>
      </c>
      <c r="J10" s="246">
        <v>100800</v>
      </c>
      <c r="K10" s="96">
        <v>0.98499999999999999</v>
      </c>
      <c r="L10" s="248">
        <v>97.6</v>
      </c>
      <c r="M10" s="24">
        <f t="shared" si="2"/>
        <v>98380.800000000003</v>
      </c>
      <c r="N10" s="205">
        <f t="shared" si="3"/>
        <v>99288</v>
      </c>
      <c r="O10" s="45"/>
      <c r="P10" s="306" t="s">
        <v>12</v>
      </c>
      <c r="Q10" s="307"/>
      <c r="R10" s="307"/>
      <c r="S10" s="307"/>
      <c r="T10" s="307"/>
      <c r="U10" s="308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6"/>
        <v>108200</v>
      </c>
      <c r="G11" s="240">
        <f t="shared" si="7"/>
        <v>110658.24000000001</v>
      </c>
      <c r="H11" s="60"/>
      <c r="I11" s="154">
        <v>194.72</v>
      </c>
      <c r="J11" s="246">
        <v>100800</v>
      </c>
      <c r="K11" s="96">
        <v>0.98499999999999999</v>
      </c>
      <c r="L11" s="248">
        <v>97.6</v>
      </c>
      <c r="M11" s="24">
        <f>J11*L11/100</f>
        <v>98380.800000000003</v>
      </c>
      <c r="N11" s="205">
        <f>J11*K11</f>
        <v>99288</v>
      </c>
      <c r="O11" s="22">
        <v>43924</v>
      </c>
      <c r="P11" s="154">
        <v>436.5</v>
      </c>
      <c r="Q11" s="42">
        <v>79200</v>
      </c>
      <c r="R11" s="1">
        <v>0.86899999999999999</v>
      </c>
      <c r="S11" s="36">
        <v>65.310606060606062</v>
      </c>
      <c r="T11" s="24">
        <f>Q11*S11/100</f>
        <v>51726</v>
      </c>
      <c r="U11" s="205">
        <f>Q11*R11</f>
        <v>68824.800000000003</v>
      </c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6"/>
        <v>108200</v>
      </c>
      <c r="G12" s="240">
        <f t="shared" si="7"/>
        <v>109105.92</v>
      </c>
      <c r="H12" s="98">
        <v>43926</v>
      </c>
      <c r="I12" s="154">
        <v>195.72</v>
      </c>
      <c r="J12" s="246">
        <v>100800</v>
      </c>
      <c r="K12" s="96">
        <v>0.98499999999999999</v>
      </c>
      <c r="L12" s="248">
        <v>97.6</v>
      </c>
      <c r="M12" s="24">
        <f t="shared" ref="M12:M33" si="10">J12*L12/100</f>
        <v>98380.800000000003</v>
      </c>
      <c r="N12" s="205">
        <f t="shared" ref="N12:N33" si="11">J12*K12</f>
        <v>99288</v>
      </c>
      <c r="P12" s="154">
        <v>435.68</v>
      </c>
      <c r="Q12" s="42">
        <v>79200</v>
      </c>
      <c r="R12" s="1">
        <v>0.96499999999999997</v>
      </c>
      <c r="S12" s="36">
        <v>91.787878787878782</v>
      </c>
      <c r="T12" s="24">
        <f t="shared" ref="T12:T22" si="12">Q12*S12/100</f>
        <v>72695.999999999985</v>
      </c>
      <c r="U12" s="205">
        <f t="shared" ref="U12:U22" si="13">Q12*R12</f>
        <v>76428</v>
      </c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6"/>
        <v>108200</v>
      </c>
      <c r="G13" s="240">
        <f t="shared" si="7"/>
        <v>110769.12</v>
      </c>
      <c r="I13" s="154">
        <v>196</v>
      </c>
      <c r="J13" s="246">
        <v>100800</v>
      </c>
      <c r="K13" s="96">
        <v>0.98499999999999999</v>
      </c>
      <c r="L13" s="248">
        <v>97.6</v>
      </c>
      <c r="M13" s="24">
        <f t="shared" si="10"/>
        <v>98380.800000000003</v>
      </c>
      <c r="N13" s="205">
        <f t="shared" si="11"/>
        <v>99288</v>
      </c>
      <c r="O13" s="22">
        <v>43925</v>
      </c>
      <c r="P13" s="154">
        <v>436.16</v>
      </c>
      <c r="Q13" s="42">
        <v>79200</v>
      </c>
      <c r="R13" s="1">
        <v>0.99929999999999997</v>
      </c>
      <c r="S13" s="36">
        <v>97.083333333333329</v>
      </c>
      <c r="T13" s="24">
        <f t="shared" si="12"/>
        <v>76890</v>
      </c>
      <c r="U13" s="205">
        <f t="shared" si="13"/>
        <v>79144.56</v>
      </c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6"/>
        <v>108200</v>
      </c>
      <c r="G14" s="240">
        <f t="shared" si="7"/>
        <v>109992.96000000001</v>
      </c>
      <c r="H14" s="22">
        <v>43927</v>
      </c>
      <c r="I14" s="154">
        <v>195.95</v>
      </c>
      <c r="J14" s="246">
        <v>100800</v>
      </c>
      <c r="K14" s="96">
        <v>0.98499999999999999</v>
      </c>
      <c r="L14" s="248">
        <v>97.6</v>
      </c>
      <c r="M14" s="24">
        <f t="shared" si="10"/>
        <v>98380.800000000003</v>
      </c>
      <c r="N14" s="205">
        <f t="shared" si="11"/>
        <v>99288</v>
      </c>
      <c r="O14" s="60"/>
      <c r="P14" s="154">
        <v>435.6</v>
      </c>
      <c r="Q14" s="42">
        <v>79200</v>
      </c>
      <c r="R14" s="1">
        <v>0.96499999999999997</v>
      </c>
      <c r="S14" s="36">
        <v>95.318181818181813</v>
      </c>
      <c r="T14" s="24">
        <f t="shared" si="12"/>
        <v>75492</v>
      </c>
      <c r="U14" s="205">
        <f t="shared" si="13"/>
        <v>76428</v>
      </c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6"/>
        <v>108200</v>
      </c>
      <c r="G15" s="240">
        <f t="shared" si="7"/>
        <v>109882.08</v>
      </c>
      <c r="I15" s="154">
        <v>195.88</v>
      </c>
      <c r="J15" s="246">
        <v>100800</v>
      </c>
      <c r="K15" s="96">
        <v>0.98499999999999999</v>
      </c>
      <c r="L15" s="248">
        <v>97.6</v>
      </c>
      <c r="M15" s="24">
        <f t="shared" si="10"/>
        <v>98380.800000000003</v>
      </c>
      <c r="N15" s="205">
        <f t="shared" si="11"/>
        <v>99288</v>
      </c>
      <c r="O15" s="98">
        <v>43926</v>
      </c>
      <c r="P15" s="154">
        <v>436.1</v>
      </c>
      <c r="Q15" s="42">
        <v>79200</v>
      </c>
      <c r="R15" s="1">
        <v>0.97499999999999998</v>
      </c>
      <c r="S15" s="36">
        <v>93.553030303030312</v>
      </c>
      <c r="T15" s="24">
        <f t="shared" si="12"/>
        <v>74094.000000000015</v>
      </c>
      <c r="U15" s="205">
        <f t="shared" si="13"/>
        <v>77220</v>
      </c>
    </row>
    <row r="16" spans="1:21" x14ac:dyDescent="0.2">
      <c r="A16" s="22">
        <v>43928</v>
      </c>
      <c r="B16" s="203">
        <v>163.35</v>
      </c>
      <c r="C16" s="243">
        <v>110880</v>
      </c>
      <c r="D16" s="39">
        <v>0.98199999999999998</v>
      </c>
      <c r="E16" s="188">
        <v>97.582972582972587</v>
      </c>
      <c r="F16" s="9">
        <f t="shared" si="6"/>
        <v>108200</v>
      </c>
      <c r="G16" s="240">
        <f t="shared" si="7"/>
        <v>108884.16</v>
      </c>
      <c r="H16" s="22">
        <v>43928</v>
      </c>
      <c r="I16" s="154">
        <v>193.54</v>
      </c>
      <c r="J16" s="247">
        <v>102960</v>
      </c>
      <c r="K16" s="96">
        <v>0.98499999999999999</v>
      </c>
      <c r="L16" s="248">
        <v>95.8</v>
      </c>
      <c r="M16" s="24">
        <f t="shared" si="10"/>
        <v>98635.68</v>
      </c>
      <c r="N16" s="205">
        <f t="shared" si="11"/>
        <v>101415.6</v>
      </c>
      <c r="P16" s="154">
        <v>436.06</v>
      </c>
      <c r="Q16" s="42">
        <v>79200</v>
      </c>
      <c r="R16" s="1">
        <v>0.98299999999999998</v>
      </c>
      <c r="S16" s="36">
        <v>93.553030303030312</v>
      </c>
      <c r="T16" s="24">
        <f t="shared" si="12"/>
        <v>74094.000000000015</v>
      </c>
      <c r="U16" s="205">
        <f t="shared" si="13"/>
        <v>77853.600000000006</v>
      </c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6"/>
        <v>108200</v>
      </c>
      <c r="G17" s="240">
        <f t="shared" si="7"/>
        <v>109992.96000000001</v>
      </c>
      <c r="I17" s="154">
        <v>195.43</v>
      </c>
      <c r="J17" s="247">
        <v>104400</v>
      </c>
      <c r="K17" s="96">
        <v>0.98499999999999999</v>
      </c>
      <c r="L17" s="248">
        <v>93.2</v>
      </c>
      <c r="M17" s="24">
        <f t="shared" si="10"/>
        <v>97300.800000000003</v>
      </c>
      <c r="N17" s="205">
        <f t="shared" si="11"/>
        <v>102834</v>
      </c>
      <c r="O17" s="22">
        <v>43927</v>
      </c>
      <c r="P17" s="154">
        <v>435.54</v>
      </c>
      <c r="Q17" s="42">
        <v>79200</v>
      </c>
      <c r="R17" s="1">
        <v>0.96399999999999997</v>
      </c>
      <c r="S17" s="36">
        <v>93.553030303030312</v>
      </c>
      <c r="T17" s="24">
        <f t="shared" si="12"/>
        <v>74094.000000000015</v>
      </c>
      <c r="U17" s="205">
        <f t="shared" si="13"/>
        <v>76348.800000000003</v>
      </c>
    </row>
    <row r="18" spans="1:21" ht="14.25" customHeight="1" x14ac:dyDescent="0.2">
      <c r="B18" s="211">
        <f>AVERAGE(B4:B17)</f>
        <v>164.65499999999997</v>
      </c>
      <c r="C18" s="332" t="s">
        <v>1</v>
      </c>
      <c r="D18" s="333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H18" s="22">
        <v>43929</v>
      </c>
      <c r="I18" s="154">
        <v>193.91</v>
      </c>
      <c r="J18" s="247">
        <v>104400</v>
      </c>
      <c r="K18" s="96">
        <v>0.98499999999999999</v>
      </c>
      <c r="L18" s="248">
        <v>94.3</v>
      </c>
      <c r="M18" s="24">
        <f t="shared" si="10"/>
        <v>98449.2</v>
      </c>
      <c r="N18" s="205">
        <f t="shared" si="11"/>
        <v>102834</v>
      </c>
      <c r="P18" s="154">
        <v>435.17</v>
      </c>
      <c r="Q18" s="42">
        <v>79200</v>
      </c>
      <c r="R18" s="1">
        <v>0.97799999999999998</v>
      </c>
      <c r="S18" s="36">
        <v>95.318181818181813</v>
      </c>
      <c r="T18" s="24">
        <f t="shared" si="12"/>
        <v>75492</v>
      </c>
      <c r="U18" s="205">
        <f t="shared" si="13"/>
        <v>77457.599999999991</v>
      </c>
    </row>
    <row r="19" spans="1:21" x14ac:dyDescent="0.2">
      <c r="B19" s="154"/>
      <c r="C19" s="42"/>
      <c r="D19" s="3"/>
      <c r="E19" s="36"/>
      <c r="F19" s="24"/>
      <c r="G19" s="205"/>
      <c r="I19" s="154">
        <v>194.45</v>
      </c>
      <c r="J19" s="247">
        <v>104400</v>
      </c>
      <c r="K19" s="96">
        <v>0.98499999999999999</v>
      </c>
      <c r="L19" s="248">
        <v>94.3</v>
      </c>
      <c r="M19" s="24">
        <f t="shared" si="10"/>
        <v>98449.2</v>
      </c>
      <c r="N19" s="205">
        <f t="shared" si="11"/>
        <v>102834</v>
      </c>
      <c r="O19" s="22">
        <v>43928</v>
      </c>
      <c r="P19" s="154">
        <v>435.25</v>
      </c>
      <c r="Q19" s="42">
        <v>79200</v>
      </c>
      <c r="R19" s="1">
        <v>0.96299999999999997</v>
      </c>
      <c r="S19" s="36">
        <v>93.553030303030312</v>
      </c>
      <c r="T19" s="24">
        <f t="shared" si="12"/>
        <v>74094.000000000015</v>
      </c>
      <c r="U19" s="205">
        <f t="shared" si="13"/>
        <v>76269.599999999991</v>
      </c>
    </row>
    <row r="20" spans="1:21" x14ac:dyDescent="0.2">
      <c r="A20" s="45"/>
      <c r="B20" s="317" t="s">
        <v>58</v>
      </c>
      <c r="C20" s="318"/>
      <c r="D20" s="318"/>
      <c r="E20" s="318"/>
      <c r="F20" s="318"/>
      <c r="G20" s="323"/>
      <c r="H20" s="22">
        <v>43930</v>
      </c>
      <c r="I20" s="154">
        <v>193.97</v>
      </c>
      <c r="J20" s="247">
        <v>104400</v>
      </c>
      <c r="K20" s="96">
        <v>0.98499999999999999</v>
      </c>
      <c r="L20" s="248">
        <v>94.3</v>
      </c>
      <c r="M20" s="24">
        <f t="shared" si="10"/>
        <v>98449.2</v>
      </c>
      <c r="N20" s="205">
        <f t="shared" si="11"/>
        <v>102834</v>
      </c>
      <c r="P20" s="154">
        <v>435.81</v>
      </c>
      <c r="Q20" s="42">
        <v>79200</v>
      </c>
      <c r="R20" s="1">
        <v>0.96499999999999997</v>
      </c>
      <c r="S20" s="36">
        <v>93.553030303030312</v>
      </c>
      <c r="T20" s="24">
        <f t="shared" si="12"/>
        <v>74094.000000000015</v>
      </c>
      <c r="U20" s="205">
        <f t="shared" si="13"/>
        <v>76428</v>
      </c>
    </row>
    <row r="21" spans="1:21" x14ac:dyDescent="0.2">
      <c r="A21" s="22">
        <v>43929</v>
      </c>
      <c r="B21" s="154">
        <v>264.95999999999998</v>
      </c>
      <c r="C21" s="42">
        <v>111960</v>
      </c>
      <c r="D21" s="3">
        <v>0.8175</v>
      </c>
      <c r="E21" s="36">
        <v>47.609860664523048</v>
      </c>
      <c r="F21" s="24">
        <f t="shared" ref="F21" si="14">C21*E21/100</f>
        <v>53304</v>
      </c>
      <c r="G21" s="205">
        <f t="shared" ref="G21" si="15">C21*D21</f>
        <v>91527.3</v>
      </c>
      <c r="I21" s="154">
        <v>195.45</v>
      </c>
      <c r="J21" s="247">
        <v>104400</v>
      </c>
      <c r="K21" s="96">
        <v>0.98499999999999999</v>
      </c>
      <c r="L21" s="248">
        <v>94.3</v>
      </c>
      <c r="M21" s="24">
        <f t="shared" si="10"/>
        <v>98449.2</v>
      </c>
      <c r="N21" s="205">
        <f t="shared" si="11"/>
        <v>102834</v>
      </c>
      <c r="O21" s="22">
        <v>43929</v>
      </c>
      <c r="P21" s="154">
        <v>436.54</v>
      </c>
      <c r="Q21" s="42">
        <v>79200</v>
      </c>
      <c r="R21" s="1">
        <v>0.96799999999999997</v>
      </c>
      <c r="S21" s="36">
        <v>91.787878787878782</v>
      </c>
      <c r="T21" s="24">
        <f t="shared" si="12"/>
        <v>72695.999999999985</v>
      </c>
      <c r="U21" s="205">
        <f t="shared" si="13"/>
        <v>76665.599999999991</v>
      </c>
    </row>
    <row r="22" spans="1:21" x14ac:dyDescent="0.2">
      <c r="B22" s="154">
        <v>264.29000000000002</v>
      </c>
      <c r="C22" s="42">
        <v>113040</v>
      </c>
      <c r="D22" s="3">
        <v>0.96199999999999997</v>
      </c>
      <c r="E22" s="36">
        <v>88.435951875442314</v>
      </c>
      <c r="F22" s="9">
        <f t="shared" ref="F22:F38" si="16">C22*E22/100</f>
        <v>99968</v>
      </c>
      <c r="G22" s="240">
        <f t="shared" ref="G22:G38" si="17">C22*D22</f>
        <v>108744.48</v>
      </c>
      <c r="H22" s="22">
        <v>43931</v>
      </c>
      <c r="I22" s="154">
        <v>194.43</v>
      </c>
      <c r="J22" s="247">
        <v>104400</v>
      </c>
      <c r="K22" s="96">
        <v>0.98499999999999999</v>
      </c>
      <c r="L22" s="248">
        <v>94.3</v>
      </c>
      <c r="M22" s="24">
        <f t="shared" si="10"/>
        <v>98449.2</v>
      </c>
      <c r="N22" s="205">
        <f t="shared" si="11"/>
        <v>102834</v>
      </c>
      <c r="P22" s="154">
        <v>435.41</v>
      </c>
      <c r="Q22" s="42">
        <v>79200</v>
      </c>
      <c r="R22" s="1">
        <v>0.96499999999999997</v>
      </c>
      <c r="S22" s="36">
        <v>93.553030303030312</v>
      </c>
      <c r="T22" s="24">
        <f t="shared" si="12"/>
        <v>74094.000000000015</v>
      </c>
      <c r="U22" s="205">
        <f t="shared" si="13"/>
        <v>76428</v>
      </c>
    </row>
    <row r="23" spans="1:21" x14ac:dyDescent="0.2">
      <c r="A23" s="22">
        <v>43930</v>
      </c>
      <c r="B23" s="154">
        <v>263.58</v>
      </c>
      <c r="C23" s="42">
        <v>113040</v>
      </c>
      <c r="D23" s="3">
        <v>0.97299999999999998</v>
      </c>
      <c r="E23" s="36">
        <v>89.794762915782016</v>
      </c>
      <c r="F23" s="9">
        <f t="shared" si="16"/>
        <v>101504</v>
      </c>
      <c r="G23" s="240">
        <f t="shared" si="17"/>
        <v>109987.92</v>
      </c>
      <c r="I23" s="154">
        <v>196.41</v>
      </c>
      <c r="J23" s="247">
        <v>104400</v>
      </c>
      <c r="K23" s="96">
        <v>0.98499999999999999</v>
      </c>
      <c r="L23" s="248">
        <v>94.3</v>
      </c>
      <c r="M23" s="24">
        <f t="shared" si="10"/>
        <v>98449.2</v>
      </c>
      <c r="N23" s="205">
        <f t="shared" si="11"/>
        <v>102834</v>
      </c>
      <c r="O23" s="22">
        <v>43930</v>
      </c>
      <c r="P23" s="203">
        <v>436.88</v>
      </c>
      <c r="Q23" s="243">
        <v>79200</v>
      </c>
      <c r="R23" s="57">
        <v>0.98699999999999999</v>
      </c>
      <c r="S23" s="31">
        <v>97.083333333333329</v>
      </c>
      <c r="T23" s="24">
        <f t="shared" ref="T23:T24" si="18">Q23*S23/100</f>
        <v>76890</v>
      </c>
      <c r="U23" s="205">
        <f t="shared" ref="U23:U24" si="19">Q23*R23</f>
        <v>78170.399999999994</v>
      </c>
    </row>
    <row r="24" spans="1:21" x14ac:dyDescent="0.2">
      <c r="B24" s="154">
        <v>265.14</v>
      </c>
      <c r="C24" s="42">
        <v>113040</v>
      </c>
      <c r="D24" s="3">
        <v>0.97499999999999998</v>
      </c>
      <c r="E24" s="36">
        <v>89.681528662420391</v>
      </c>
      <c r="F24" s="9">
        <f t="shared" si="16"/>
        <v>101376.00000000001</v>
      </c>
      <c r="G24" s="240">
        <f t="shared" si="17"/>
        <v>110214</v>
      </c>
      <c r="H24" s="22">
        <v>43932</v>
      </c>
      <c r="I24" s="154">
        <v>195.6</v>
      </c>
      <c r="J24" s="247">
        <v>104400</v>
      </c>
      <c r="K24" s="96">
        <v>0.98499999999999999</v>
      </c>
      <c r="L24" s="248">
        <v>96</v>
      </c>
      <c r="M24" s="24">
        <f t="shared" si="10"/>
        <v>100224</v>
      </c>
      <c r="N24" s="205">
        <f t="shared" si="11"/>
        <v>102834</v>
      </c>
      <c r="P24" s="203">
        <v>436.5</v>
      </c>
      <c r="Q24" s="204">
        <v>79200</v>
      </c>
      <c r="R24" s="57">
        <v>0.97499999999999998</v>
      </c>
      <c r="S24" s="31">
        <v>95.318181818181813</v>
      </c>
      <c r="T24" s="24">
        <f t="shared" si="18"/>
        <v>75492</v>
      </c>
      <c r="U24" s="205">
        <f t="shared" si="19"/>
        <v>77220</v>
      </c>
    </row>
    <row r="25" spans="1:21" ht="14.25" customHeight="1" x14ac:dyDescent="0.2">
      <c r="A25" s="22">
        <v>43931</v>
      </c>
      <c r="B25" s="154">
        <v>264.60000000000002</v>
      </c>
      <c r="C25" s="42">
        <v>113040</v>
      </c>
      <c r="D25" s="3">
        <v>0.97699999999999998</v>
      </c>
      <c r="E25" s="36">
        <v>92.172682236376502</v>
      </c>
      <c r="F25" s="9">
        <f t="shared" si="16"/>
        <v>104192</v>
      </c>
      <c r="G25" s="240">
        <f t="shared" si="17"/>
        <v>110440.08</v>
      </c>
      <c r="I25" s="154">
        <v>196.31</v>
      </c>
      <c r="J25" s="247">
        <v>104400</v>
      </c>
      <c r="K25" s="96">
        <v>0.98499999999999999</v>
      </c>
      <c r="L25" s="248">
        <v>94.3</v>
      </c>
      <c r="M25" s="24">
        <f t="shared" si="10"/>
        <v>98449.2</v>
      </c>
      <c r="N25" s="205">
        <f t="shared" si="11"/>
        <v>102834</v>
      </c>
      <c r="P25" s="211">
        <f>AVERAGE(P11:P24)</f>
        <v>435.94285714285712</v>
      </c>
      <c r="Q25" s="332" t="s">
        <v>1</v>
      </c>
      <c r="R25" s="333"/>
      <c r="S25" s="37">
        <f>T25/U25</f>
        <v>0.95429119801776285</v>
      </c>
      <c r="T25" s="235">
        <f>SUM(T11:T24)</f>
        <v>1021938</v>
      </c>
      <c r="U25" s="211">
        <f>SUM(U11:U24)</f>
        <v>1070886.96</v>
      </c>
    </row>
    <row r="26" spans="1:21" x14ac:dyDescent="0.2">
      <c r="B26" s="154">
        <v>264.83</v>
      </c>
      <c r="C26" s="42">
        <v>113040</v>
      </c>
      <c r="D26" s="3">
        <v>0.97199999999999998</v>
      </c>
      <c r="E26" s="36">
        <v>92.172682236376502</v>
      </c>
      <c r="F26" s="9">
        <f t="shared" si="16"/>
        <v>104192</v>
      </c>
      <c r="G26" s="240">
        <f t="shared" si="17"/>
        <v>109874.87999999999</v>
      </c>
      <c r="H26" s="22">
        <v>43933</v>
      </c>
      <c r="I26" s="154">
        <v>195.42</v>
      </c>
      <c r="J26" s="247">
        <v>104400</v>
      </c>
      <c r="K26" s="96">
        <v>0.98499999999999999</v>
      </c>
      <c r="L26" s="248">
        <v>96</v>
      </c>
      <c r="M26" s="24">
        <f t="shared" si="10"/>
        <v>100224</v>
      </c>
      <c r="N26" s="205">
        <f t="shared" si="11"/>
        <v>102834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>
        <v>264.75</v>
      </c>
      <c r="C27" s="42">
        <v>113040</v>
      </c>
      <c r="D27" s="3">
        <v>0.97599999999999998</v>
      </c>
      <c r="E27" s="36">
        <v>92.172682236376502</v>
      </c>
      <c r="F27" s="9">
        <f t="shared" si="16"/>
        <v>104192</v>
      </c>
      <c r="G27" s="240">
        <f t="shared" si="17"/>
        <v>110327.03999999999</v>
      </c>
      <c r="I27" s="154">
        <v>196.2</v>
      </c>
      <c r="J27" s="247">
        <v>104400</v>
      </c>
      <c r="K27" s="96">
        <v>0.98499999999999999</v>
      </c>
      <c r="L27" s="248">
        <v>94.3</v>
      </c>
      <c r="M27" s="24">
        <f t="shared" si="10"/>
        <v>98449.2</v>
      </c>
      <c r="N27" s="205">
        <f t="shared" si="11"/>
        <v>102834</v>
      </c>
      <c r="O27" s="45"/>
      <c r="P27" s="306" t="s">
        <v>57</v>
      </c>
      <c r="Q27" s="307"/>
      <c r="R27" s="307"/>
      <c r="S27" s="307"/>
      <c r="T27" s="307"/>
      <c r="U27" s="308"/>
    </row>
    <row r="28" spans="1:21" ht="12.75" customHeight="1" x14ac:dyDescent="0.2">
      <c r="B28" s="154">
        <v>265.17</v>
      </c>
      <c r="C28" s="42">
        <v>113040</v>
      </c>
      <c r="D28" s="3">
        <v>0.97399999999999998</v>
      </c>
      <c r="E28" s="36">
        <v>92.172682236376502</v>
      </c>
      <c r="F28" s="9">
        <f t="shared" si="16"/>
        <v>104192</v>
      </c>
      <c r="G28" s="240">
        <f t="shared" si="17"/>
        <v>110100.95999999999</v>
      </c>
      <c r="H28" s="22">
        <v>43934</v>
      </c>
      <c r="I28" s="154">
        <v>195.47</v>
      </c>
      <c r="J28" s="247">
        <v>104400</v>
      </c>
      <c r="K28" s="96">
        <v>0.98499999999999999</v>
      </c>
      <c r="L28" s="248">
        <v>94.3</v>
      </c>
      <c r="M28" s="24">
        <f t="shared" si="10"/>
        <v>98449.2</v>
      </c>
      <c r="N28" s="205">
        <f t="shared" si="11"/>
        <v>102834</v>
      </c>
      <c r="O28" s="22">
        <v>43931</v>
      </c>
      <c r="P28" s="154">
        <v>405.68</v>
      </c>
      <c r="Q28" s="42">
        <v>82080</v>
      </c>
      <c r="R28" s="1">
        <v>0.871</v>
      </c>
      <c r="S28" s="36">
        <v>58.223684210526315</v>
      </c>
      <c r="T28" s="24">
        <f>Q28*S28/100</f>
        <v>47790</v>
      </c>
      <c r="U28" s="205">
        <f>Q28*R28</f>
        <v>71491.679999999993</v>
      </c>
    </row>
    <row r="29" spans="1:21" ht="12.75" customHeight="1" x14ac:dyDescent="0.2">
      <c r="A29" s="22">
        <v>43933</v>
      </c>
      <c r="B29" s="154">
        <v>264.94</v>
      </c>
      <c r="C29" s="42">
        <v>113040</v>
      </c>
      <c r="D29" s="3">
        <v>0.98099999999999998</v>
      </c>
      <c r="E29" s="36">
        <v>94.663835810332628</v>
      </c>
      <c r="F29" s="9">
        <f t="shared" si="16"/>
        <v>107008</v>
      </c>
      <c r="G29" s="240">
        <f t="shared" si="17"/>
        <v>110892.24</v>
      </c>
      <c r="I29" s="160">
        <v>196.1</v>
      </c>
      <c r="J29" s="247">
        <v>104400</v>
      </c>
      <c r="K29" s="96">
        <v>0.98499999999999999</v>
      </c>
      <c r="L29" s="248">
        <v>94.3</v>
      </c>
      <c r="M29" s="24">
        <f t="shared" si="10"/>
        <v>98449.2</v>
      </c>
      <c r="N29" s="205">
        <f t="shared" si="11"/>
        <v>102834</v>
      </c>
      <c r="P29" s="154">
        <v>406.1</v>
      </c>
      <c r="Q29" s="42">
        <v>82080</v>
      </c>
      <c r="R29" s="1">
        <v>0.96299999999999997</v>
      </c>
      <c r="S29" s="36">
        <v>92.726608187134502</v>
      </c>
      <c r="T29" s="24">
        <f t="shared" ref="T29:T39" si="20">Q29*S29/100</f>
        <v>76110</v>
      </c>
      <c r="U29" s="205">
        <f t="shared" ref="U29:U39" si="21">Q29*R29</f>
        <v>79043.039999999994</v>
      </c>
    </row>
    <row r="30" spans="1:21" ht="12.75" customHeight="1" x14ac:dyDescent="0.2">
      <c r="B30" s="154">
        <v>265.64</v>
      </c>
      <c r="C30" s="42">
        <v>113040</v>
      </c>
      <c r="D30" s="3">
        <v>0.97399999999999998</v>
      </c>
      <c r="E30" s="36">
        <v>94.663835810332628</v>
      </c>
      <c r="F30" s="9">
        <f t="shared" si="16"/>
        <v>107008</v>
      </c>
      <c r="G30" s="240">
        <f t="shared" si="17"/>
        <v>110100.95999999999</v>
      </c>
      <c r="H30" s="22">
        <v>43935</v>
      </c>
      <c r="I30" s="154">
        <v>196.29</v>
      </c>
      <c r="J30" s="247">
        <v>104400</v>
      </c>
      <c r="K30" s="96">
        <v>0.98499999999999999</v>
      </c>
      <c r="L30" s="248">
        <v>94.3</v>
      </c>
      <c r="M30" s="24">
        <f t="shared" si="10"/>
        <v>98449.2</v>
      </c>
      <c r="N30" s="205">
        <f t="shared" si="11"/>
        <v>102834</v>
      </c>
      <c r="O30" s="22">
        <v>43932</v>
      </c>
      <c r="P30" s="154">
        <v>406.04</v>
      </c>
      <c r="Q30" s="42">
        <v>82080</v>
      </c>
      <c r="R30" s="1">
        <v>0.97799999999999998</v>
      </c>
      <c r="S30" s="36">
        <v>94.883040935672511</v>
      </c>
      <c r="T30" s="24">
        <f t="shared" si="20"/>
        <v>77880</v>
      </c>
      <c r="U30" s="205">
        <f t="shared" si="21"/>
        <v>80274.240000000005</v>
      </c>
    </row>
    <row r="31" spans="1:21" ht="14.25" customHeight="1" x14ac:dyDescent="0.2">
      <c r="A31" s="22">
        <v>43934</v>
      </c>
      <c r="B31" s="154">
        <v>263.72000000000003</v>
      </c>
      <c r="C31" s="42">
        <v>113040</v>
      </c>
      <c r="D31" s="3">
        <v>0.97799999999999998</v>
      </c>
      <c r="E31" s="36">
        <v>92.172682236376502</v>
      </c>
      <c r="F31" s="9">
        <f t="shared" si="16"/>
        <v>104192</v>
      </c>
      <c r="G31" s="240">
        <f t="shared" si="17"/>
        <v>110553.12</v>
      </c>
      <c r="I31" s="154">
        <v>196.71</v>
      </c>
      <c r="J31" s="42">
        <v>104400</v>
      </c>
      <c r="K31" s="78">
        <v>0.98499999999999999</v>
      </c>
      <c r="L31" s="36">
        <v>92.5</v>
      </c>
      <c r="M31" s="24">
        <f t="shared" si="10"/>
        <v>96570</v>
      </c>
      <c r="N31" s="205">
        <f t="shared" si="11"/>
        <v>102834</v>
      </c>
      <c r="P31" s="154">
        <v>406.75</v>
      </c>
      <c r="Q31" s="42">
        <v>82080</v>
      </c>
      <c r="R31" s="1">
        <v>0.97599999999999998</v>
      </c>
      <c r="S31" s="36">
        <v>92.726608187134502</v>
      </c>
      <c r="T31" s="24">
        <f t="shared" si="20"/>
        <v>76110</v>
      </c>
      <c r="U31" s="205">
        <f t="shared" si="21"/>
        <v>80110.080000000002</v>
      </c>
    </row>
    <row r="32" spans="1:21" ht="14.25" customHeight="1" x14ac:dyDescent="0.2">
      <c r="B32" s="154">
        <v>264.66000000000003</v>
      </c>
      <c r="C32" s="42">
        <v>113040</v>
      </c>
      <c r="D32" s="3">
        <v>0.97899999999999998</v>
      </c>
      <c r="E32" s="36">
        <v>94.663835810332628</v>
      </c>
      <c r="F32" s="9">
        <f t="shared" si="16"/>
        <v>107008</v>
      </c>
      <c r="G32" s="240">
        <f t="shared" si="17"/>
        <v>110666.16</v>
      </c>
      <c r="H32" s="22">
        <v>43936</v>
      </c>
      <c r="I32" s="154">
        <v>197.38</v>
      </c>
      <c r="J32" s="42">
        <v>104400</v>
      </c>
      <c r="K32" s="1">
        <v>0.96799999999999997</v>
      </c>
      <c r="L32" s="36">
        <v>94.267241379310335</v>
      </c>
      <c r="M32" s="24">
        <f t="shared" si="10"/>
        <v>98414.999999999985</v>
      </c>
      <c r="N32" s="205">
        <f t="shared" si="11"/>
        <v>101059.2</v>
      </c>
      <c r="O32" s="22">
        <v>43933</v>
      </c>
      <c r="P32" s="154">
        <v>404.6</v>
      </c>
      <c r="Q32" s="42">
        <v>82080</v>
      </c>
      <c r="R32" s="1">
        <v>0.97799999999999998</v>
      </c>
      <c r="S32" s="36">
        <v>94.883040935672511</v>
      </c>
      <c r="T32" s="24">
        <f t="shared" si="20"/>
        <v>77880</v>
      </c>
      <c r="U32" s="205">
        <f t="shared" si="21"/>
        <v>80274.240000000005</v>
      </c>
    </row>
    <row r="33" spans="1:21" ht="13.9" customHeight="1" x14ac:dyDescent="0.2">
      <c r="A33" s="22">
        <v>43935</v>
      </c>
      <c r="B33" s="154">
        <v>264.58</v>
      </c>
      <c r="C33" s="42">
        <v>113040</v>
      </c>
      <c r="D33" s="3">
        <v>0.97199999999999998</v>
      </c>
      <c r="E33" s="36">
        <v>94.663835810332628</v>
      </c>
      <c r="F33" s="9">
        <f t="shared" si="16"/>
        <v>107008</v>
      </c>
      <c r="G33" s="240">
        <f t="shared" si="17"/>
        <v>109874.87999999999</v>
      </c>
      <c r="I33" s="154">
        <v>195.91</v>
      </c>
      <c r="J33" s="42">
        <v>104400</v>
      </c>
      <c r="K33" s="1">
        <v>0.99</v>
      </c>
      <c r="L33" s="36">
        <v>97.758620689655174</v>
      </c>
      <c r="M33" s="24">
        <f t="shared" si="10"/>
        <v>102060</v>
      </c>
      <c r="N33" s="205">
        <f t="shared" si="11"/>
        <v>103356</v>
      </c>
      <c r="P33" s="154">
        <v>406.75</v>
      </c>
      <c r="Q33" s="42">
        <v>82080</v>
      </c>
      <c r="R33" s="1">
        <v>0.98299999999999998</v>
      </c>
      <c r="S33" s="36">
        <v>94.883040935672511</v>
      </c>
      <c r="T33" s="24">
        <f t="shared" si="20"/>
        <v>77880</v>
      </c>
      <c r="U33" s="205">
        <f t="shared" si="21"/>
        <v>80684.639999999999</v>
      </c>
    </row>
    <row r="34" spans="1:21" x14ac:dyDescent="0.2">
      <c r="B34" s="154">
        <v>264.52</v>
      </c>
      <c r="C34" s="42">
        <v>113040</v>
      </c>
      <c r="D34" s="3">
        <v>0.98399999999999999</v>
      </c>
      <c r="E34" s="36">
        <v>94.663835810332628</v>
      </c>
      <c r="F34" s="9">
        <f t="shared" si="16"/>
        <v>107008</v>
      </c>
      <c r="G34" s="240">
        <f t="shared" si="17"/>
        <v>111231.36</v>
      </c>
      <c r="H34" s="22">
        <v>43937</v>
      </c>
      <c r="I34" s="154">
        <v>196.2</v>
      </c>
      <c r="J34" s="42">
        <v>104400</v>
      </c>
      <c r="K34" s="1">
        <v>0.97199999999999998</v>
      </c>
      <c r="L34" s="36">
        <v>94.267241379310335</v>
      </c>
      <c r="M34" s="24">
        <f t="shared" ref="M34:M43" si="22">J34*L34/100</f>
        <v>98414.999999999985</v>
      </c>
      <c r="N34" s="205">
        <f t="shared" ref="N34:N43" si="23">J34*K34</f>
        <v>101476.8</v>
      </c>
      <c r="O34" s="22">
        <v>43934</v>
      </c>
      <c r="P34" s="154">
        <v>404.14</v>
      </c>
      <c r="Q34" s="42">
        <v>82080</v>
      </c>
      <c r="R34" s="1">
        <v>0.97199999999999998</v>
      </c>
      <c r="S34" s="36">
        <v>94.883040935672511</v>
      </c>
      <c r="T34" s="24">
        <f t="shared" si="20"/>
        <v>77880</v>
      </c>
      <c r="U34" s="205">
        <f t="shared" si="21"/>
        <v>79781.759999999995</v>
      </c>
    </row>
    <row r="35" spans="1:21" ht="12.75" customHeight="1" x14ac:dyDescent="0.2">
      <c r="A35" s="22">
        <v>43936</v>
      </c>
      <c r="B35" s="154">
        <v>264.37</v>
      </c>
      <c r="C35" s="42">
        <v>113040</v>
      </c>
      <c r="D35" s="3">
        <v>0.98299999999999998</v>
      </c>
      <c r="E35" s="36">
        <v>92.172682236376502</v>
      </c>
      <c r="F35" s="9">
        <f t="shared" si="16"/>
        <v>104192</v>
      </c>
      <c r="G35" s="240">
        <f t="shared" si="17"/>
        <v>111118.31999999999</v>
      </c>
      <c r="I35" s="154">
        <v>195.22</v>
      </c>
      <c r="J35" s="42">
        <v>104400</v>
      </c>
      <c r="K35" s="1">
        <v>0.97099999999999997</v>
      </c>
      <c r="L35" s="36">
        <v>94.267241379310335</v>
      </c>
      <c r="M35" s="24">
        <f t="shared" si="22"/>
        <v>98414.999999999985</v>
      </c>
      <c r="N35" s="205">
        <f t="shared" si="23"/>
        <v>101372.4</v>
      </c>
      <c r="P35" s="154">
        <v>405.43</v>
      </c>
      <c r="Q35" s="42">
        <v>82080</v>
      </c>
      <c r="R35" s="1">
        <v>0.96899999999999997</v>
      </c>
      <c r="S35" s="36">
        <v>94.883040935672511</v>
      </c>
      <c r="T35" s="24">
        <f t="shared" si="20"/>
        <v>77880</v>
      </c>
      <c r="U35" s="205">
        <f t="shared" si="21"/>
        <v>79535.520000000004</v>
      </c>
    </row>
    <row r="36" spans="1:21" x14ac:dyDescent="0.2">
      <c r="B36" s="154">
        <v>264</v>
      </c>
      <c r="C36" s="42">
        <v>113040</v>
      </c>
      <c r="D36" s="3">
        <v>0.97899999999999998</v>
      </c>
      <c r="E36" s="36">
        <v>94.663835810332628</v>
      </c>
      <c r="F36" s="9">
        <f t="shared" si="16"/>
        <v>107008</v>
      </c>
      <c r="G36" s="240">
        <f t="shared" si="17"/>
        <v>110666.16</v>
      </c>
      <c r="H36" s="22">
        <v>43938</v>
      </c>
      <c r="I36" s="154">
        <v>195.87</v>
      </c>
      <c r="J36" s="42">
        <v>104400</v>
      </c>
      <c r="K36" s="1">
        <v>0.98199999999999998</v>
      </c>
      <c r="L36" s="36">
        <v>94.267241379310335</v>
      </c>
      <c r="M36" s="24">
        <f t="shared" si="22"/>
        <v>98414.999999999985</v>
      </c>
      <c r="N36" s="205">
        <f t="shared" si="23"/>
        <v>102520.8</v>
      </c>
      <c r="O36" s="22">
        <v>43935</v>
      </c>
      <c r="P36" s="154">
        <v>405.27</v>
      </c>
      <c r="Q36" s="42">
        <v>82080</v>
      </c>
      <c r="R36" s="1">
        <v>0.97099999999999997</v>
      </c>
      <c r="S36" s="36">
        <v>88.413742690058484</v>
      </c>
      <c r="T36" s="24">
        <f t="shared" si="20"/>
        <v>72570</v>
      </c>
      <c r="U36" s="205">
        <f t="shared" si="21"/>
        <v>79699.679999999993</v>
      </c>
    </row>
    <row r="37" spans="1:21" x14ac:dyDescent="0.2">
      <c r="A37" s="22">
        <v>43937</v>
      </c>
      <c r="B37" s="154">
        <v>264.45</v>
      </c>
      <c r="C37" s="42">
        <v>113040</v>
      </c>
      <c r="D37" s="3">
        <v>0.999</v>
      </c>
      <c r="E37" s="36">
        <v>98.853503184713375</v>
      </c>
      <c r="F37" s="9">
        <f t="shared" si="16"/>
        <v>111744</v>
      </c>
      <c r="G37" s="240">
        <f t="shared" si="17"/>
        <v>112926.96</v>
      </c>
      <c r="I37" s="154">
        <v>196.37</v>
      </c>
      <c r="J37" s="42">
        <v>104400</v>
      </c>
      <c r="K37" s="1">
        <v>0.97799999999999998</v>
      </c>
      <c r="L37" s="36">
        <v>94.267241379310335</v>
      </c>
      <c r="M37" s="24">
        <f t="shared" si="22"/>
        <v>98414.999999999985</v>
      </c>
      <c r="N37" s="205">
        <f t="shared" si="23"/>
        <v>102103.2</v>
      </c>
      <c r="P37" s="154">
        <v>405.12</v>
      </c>
      <c r="Q37" s="42">
        <v>82080</v>
      </c>
      <c r="R37" s="1">
        <v>0.96099999999999997</v>
      </c>
      <c r="S37" s="36">
        <v>81.944444444444443</v>
      </c>
      <c r="T37" s="24">
        <f t="shared" si="20"/>
        <v>67260</v>
      </c>
      <c r="U37" s="205">
        <f t="shared" si="21"/>
        <v>78878.87999999999</v>
      </c>
    </row>
    <row r="38" spans="1:21" ht="12.75" customHeight="1" x14ac:dyDescent="0.2">
      <c r="B38" s="154">
        <v>264.25</v>
      </c>
      <c r="C38" s="42">
        <v>113040</v>
      </c>
      <c r="D38" s="3">
        <v>0.97599999999999998</v>
      </c>
      <c r="E38" s="36">
        <v>92.172682236376502</v>
      </c>
      <c r="F38" s="9">
        <f t="shared" si="16"/>
        <v>104192</v>
      </c>
      <c r="G38" s="240">
        <f t="shared" si="17"/>
        <v>110327.03999999999</v>
      </c>
      <c r="H38" s="22">
        <v>43939</v>
      </c>
      <c r="I38" s="154">
        <v>195.77</v>
      </c>
      <c r="J38" s="42">
        <v>104400</v>
      </c>
      <c r="K38" s="1">
        <v>0.98399999999999999</v>
      </c>
      <c r="L38" s="36">
        <v>94.267241379310335</v>
      </c>
      <c r="M38" s="24">
        <f t="shared" si="22"/>
        <v>98414.999999999985</v>
      </c>
      <c r="N38" s="205">
        <f t="shared" si="23"/>
        <v>102729.59999999999</v>
      </c>
      <c r="O38" s="22">
        <v>43936</v>
      </c>
      <c r="P38" s="154">
        <v>406.5</v>
      </c>
      <c r="Q38" s="42">
        <v>82080</v>
      </c>
      <c r="R38" s="1">
        <v>0.95599999999999996</v>
      </c>
      <c r="S38" s="36">
        <v>92.726608187134502</v>
      </c>
      <c r="T38" s="24">
        <f t="shared" si="20"/>
        <v>76110</v>
      </c>
      <c r="U38" s="205">
        <f t="shared" si="21"/>
        <v>78468.479999999996</v>
      </c>
    </row>
    <row r="39" spans="1:21" x14ac:dyDescent="0.2">
      <c r="B39" s="211">
        <f>AVERAGE(B21:B38)</f>
        <v>264.58055555555552</v>
      </c>
      <c r="C39" s="332" t="s">
        <v>1</v>
      </c>
      <c r="D39" s="333"/>
      <c r="E39" s="37">
        <f>F39/G39</f>
        <v>0.93385073662584051</v>
      </c>
      <c r="F39" s="244">
        <f>SUM(F21:F38)</f>
        <v>1839288</v>
      </c>
      <c r="G39" s="211">
        <f>SUM(G21:G38)</f>
        <v>1969573.8599999999</v>
      </c>
      <c r="I39" s="154">
        <v>196.68</v>
      </c>
      <c r="J39" s="42">
        <v>104400</v>
      </c>
      <c r="K39" s="1">
        <v>0.96899999999999997</v>
      </c>
      <c r="L39" s="36">
        <v>94.267241379310335</v>
      </c>
      <c r="M39" s="24">
        <f t="shared" si="22"/>
        <v>98414.999999999985</v>
      </c>
      <c r="N39" s="205">
        <f t="shared" si="23"/>
        <v>101163.59999999999</v>
      </c>
      <c r="P39" s="203">
        <v>404.75</v>
      </c>
      <c r="Q39" s="204">
        <v>82080</v>
      </c>
      <c r="R39" s="57">
        <v>0.96299999999999997</v>
      </c>
      <c r="S39" s="31">
        <v>94.883040935672511</v>
      </c>
      <c r="T39" s="24">
        <f t="shared" si="20"/>
        <v>77880</v>
      </c>
      <c r="U39" s="205">
        <f t="shared" si="21"/>
        <v>79043.039999999994</v>
      </c>
    </row>
    <row r="40" spans="1:21" x14ac:dyDescent="0.2">
      <c r="B40" s="154"/>
      <c r="C40" s="42"/>
      <c r="D40" s="3"/>
      <c r="E40" s="36"/>
      <c r="F40" s="24"/>
      <c r="G40" s="205"/>
      <c r="H40" s="22">
        <v>43940</v>
      </c>
      <c r="I40" s="154">
        <v>196.63</v>
      </c>
      <c r="J40" s="42">
        <v>104400</v>
      </c>
      <c r="K40" s="1">
        <v>0.96599999999999997</v>
      </c>
      <c r="L40" s="36">
        <v>94.267241379310335</v>
      </c>
      <c r="M40" s="24">
        <f t="shared" si="22"/>
        <v>98414.999999999985</v>
      </c>
      <c r="N40" s="205">
        <f t="shared" si="23"/>
        <v>100850.4</v>
      </c>
      <c r="P40" s="211">
        <f>AVERAGE(P28:P39)</f>
        <v>405.59416666666658</v>
      </c>
      <c r="Q40" s="332" t="s">
        <v>1</v>
      </c>
      <c r="R40" s="333"/>
      <c r="S40" s="37">
        <f>T40/U40</f>
        <v>0.93238015901608873</v>
      </c>
      <c r="T40" s="235">
        <f>SUM(T28:T39)</f>
        <v>883230</v>
      </c>
      <c r="U40" s="211">
        <f>SUM(U28:U39)</f>
        <v>947285.27999999991</v>
      </c>
    </row>
    <row r="41" spans="1:21" x14ac:dyDescent="0.2">
      <c r="A41" s="45"/>
      <c r="B41" s="340" t="s">
        <v>59</v>
      </c>
      <c r="C41" s="341"/>
      <c r="D41" s="341"/>
      <c r="E41" s="341"/>
      <c r="F41" s="341"/>
      <c r="G41" s="342"/>
      <c r="I41" s="154">
        <v>196.2</v>
      </c>
      <c r="J41" s="42">
        <v>104400</v>
      </c>
      <c r="K41" s="1">
        <v>0.98799999999999999</v>
      </c>
      <c r="L41" s="36">
        <v>90.775862068965523</v>
      </c>
      <c r="M41" s="24">
        <f t="shared" si="22"/>
        <v>94770</v>
      </c>
      <c r="N41" s="205">
        <f t="shared" si="23"/>
        <v>103147.2</v>
      </c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203">
        <v>573.17999999999995</v>
      </c>
      <c r="C42" s="42">
        <v>69120</v>
      </c>
      <c r="D42" s="39">
        <v>0.65</v>
      </c>
      <c r="E42" s="36">
        <v>44.444444444444443</v>
      </c>
      <c r="F42" s="9">
        <f t="shared" ref="F42:F55" si="24">C42*E42/100</f>
        <v>30720</v>
      </c>
      <c r="G42" s="240">
        <f t="shared" ref="G42:G55" si="25">C42*D42</f>
        <v>44928</v>
      </c>
      <c r="H42" s="22">
        <v>43941</v>
      </c>
      <c r="I42" s="154">
        <v>196.27</v>
      </c>
      <c r="J42" s="42">
        <v>104400</v>
      </c>
      <c r="K42" s="1">
        <v>0.97299999999999998</v>
      </c>
      <c r="L42" s="36">
        <v>90.775862068965523</v>
      </c>
      <c r="M42" s="24">
        <f t="shared" si="22"/>
        <v>94770</v>
      </c>
      <c r="N42" s="205">
        <f t="shared" si="23"/>
        <v>101581.2</v>
      </c>
      <c r="O42" s="45"/>
      <c r="P42" s="305" t="s">
        <v>20</v>
      </c>
      <c r="Q42" s="305"/>
      <c r="R42" s="305"/>
      <c r="S42" s="305"/>
      <c r="T42" s="305"/>
      <c r="U42" s="305"/>
    </row>
    <row r="43" spans="1:21" ht="14.25" customHeight="1" x14ac:dyDescent="0.2">
      <c r="B43" s="203">
        <v>569.33000000000004</v>
      </c>
      <c r="C43" s="42">
        <v>69120</v>
      </c>
      <c r="D43" s="39">
        <v>0.96199999999999997</v>
      </c>
      <c r="E43" s="36">
        <v>93.333333333333329</v>
      </c>
      <c r="F43" s="9">
        <f t="shared" si="24"/>
        <v>64512</v>
      </c>
      <c r="G43" s="240">
        <f t="shared" si="25"/>
        <v>66493.440000000002</v>
      </c>
      <c r="I43" s="154">
        <v>196.2</v>
      </c>
      <c r="J43" s="42">
        <v>104400</v>
      </c>
      <c r="K43" s="1">
        <v>0.98499999999999999</v>
      </c>
      <c r="L43" s="36">
        <v>90.775862068965523</v>
      </c>
      <c r="M43" s="24">
        <f t="shared" si="22"/>
        <v>94770</v>
      </c>
      <c r="N43" s="205">
        <f t="shared" si="23"/>
        <v>102834</v>
      </c>
      <c r="O43" s="22">
        <v>43937</v>
      </c>
      <c r="P43" s="154">
        <v>251.12</v>
      </c>
      <c r="Q43" s="42">
        <v>110880</v>
      </c>
      <c r="R43" s="1">
        <v>0.91500000000000004</v>
      </c>
      <c r="S43" s="36">
        <v>58.554292929292927</v>
      </c>
      <c r="T43" s="24">
        <f>Q43*S43/100</f>
        <v>64925</v>
      </c>
      <c r="U43" s="205">
        <f>Q43*R43</f>
        <v>101455.2</v>
      </c>
    </row>
    <row r="44" spans="1:21" x14ac:dyDescent="0.2">
      <c r="A44" s="22">
        <v>43939</v>
      </c>
      <c r="B44" s="154">
        <v>570.97</v>
      </c>
      <c r="C44" s="42">
        <v>69120</v>
      </c>
      <c r="D44" s="3">
        <v>0.97899999999999998</v>
      </c>
      <c r="E44" s="36">
        <v>95.555555555555557</v>
      </c>
      <c r="F44" s="9">
        <f t="shared" si="24"/>
        <v>66048</v>
      </c>
      <c r="G44" s="240">
        <f t="shared" si="25"/>
        <v>67668.479999999996</v>
      </c>
      <c r="I44" s="211">
        <f>AVERAGE(I32:I43)</f>
        <v>196.22500000000002</v>
      </c>
      <c r="J44" s="332" t="s">
        <v>1</v>
      </c>
      <c r="K44" s="333"/>
      <c r="L44" s="37">
        <f>M44/N44</f>
        <v>0.96811964599258649</v>
      </c>
      <c r="M44" s="245">
        <f>SUM(M4:M43)</f>
        <v>3930155.2800000007</v>
      </c>
      <c r="N44" s="211">
        <f>SUM(N4:N43)</f>
        <v>4059576.0000000005</v>
      </c>
      <c r="P44" s="154">
        <v>248.77</v>
      </c>
      <c r="Q44" s="42">
        <v>110880</v>
      </c>
      <c r="R44" s="1">
        <v>0.96399999999999997</v>
      </c>
      <c r="S44" s="36">
        <v>93.686868686868678</v>
      </c>
      <c r="T44" s="24">
        <f t="shared" ref="T44:T72" si="26">Q44*S44/100</f>
        <v>103879.99999999999</v>
      </c>
      <c r="U44" s="205">
        <f t="shared" ref="U44:U72" si="27">Q44*R44</f>
        <v>106888.31999999999</v>
      </c>
    </row>
    <row r="45" spans="1:21" x14ac:dyDescent="0.2">
      <c r="B45" s="154">
        <v>571.1</v>
      </c>
      <c r="C45" s="42">
        <v>69120</v>
      </c>
      <c r="D45" s="3">
        <v>0.95699999999999996</v>
      </c>
      <c r="E45" s="36">
        <v>90</v>
      </c>
      <c r="F45" s="9">
        <f t="shared" si="24"/>
        <v>62208</v>
      </c>
      <c r="G45" s="240">
        <f t="shared" si="25"/>
        <v>66147.839999999997</v>
      </c>
      <c r="I45" s="339" t="s">
        <v>61</v>
      </c>
      <c r="J45" s="339"/>
      <c r="K45" s="339"/>
      <c r="L45" s="339"/>
      <c r="M45" s="339"/>
      <c r="N45" s="339"/>
      <c r="O45" s="22">
        <v>43938</v>
      </c>
      <c r="P45" s="154">
        <v>248.93</v>
      </c>
      <c r="Q45" s="42">
        <v>109440</v>
      </c>
      <c r="R45" s="1">
        <v>0.98599999999999999</v>
      </c>
      <c r="S45" s="36">
        <v>94.919590643274859</v>
      </c>
      <c r="T45" s="24">
        <f t="shared" si="26"/>
        <v>103880</v>
      </c>
      <c r="U45" s="205">
        <f t="shared" si="27"/>
        <v>107907.84</v>
      </c>
    </row>
    <row r="46" spans="1:21" ht="12.75" customHeight="1" x14ac:dyDescent="0.2">
      <c r="A46" s="22">
        <v>43940</v>
      </c>
      <c r="B46" s="154">
        <v>571.13</v>
      </c>
      <c r="C46" s="42">
        <v>69840</v>
      </c>
      <c r="D46" s="3">
        <v>0.97599999999999998</v>
      </c>
      <c r="E46" s="36">
        <v>94.57044673539518</v>
      </c>
      <c r="F46" s="9">
        <f t="shared" si="24"/>
        <v>66047.999999999985</v>
      </c>
      <c r="G46" s="240">
        <f t="shared" si="25"/>
        <v>68163.839999999997</v>
      </c>
      <c r="H46" s="22">
        <v>43942</v>
      </c>
      <c r="I46" s="203">
        <v>196.63</v>
      </c>
      <c r="J46" s="243">
        <v>104400</v>
      </c>
      <c r="K46" s="57">
        <v>0.97199999999999998</v>
      </c>
      <c r="L46" s="188">
        <v>94.267241379310335</v>
      </c>
      <c r="M46" s="24">
        <f t="shared" ref="M46:M65" si="28">J46*L46/100</f>
        <v>98414.999999999985</v>
      </c>
      <c r="N46" s="205">
        <f t="shared" ref="N46:N65" si="29">J46*K46</f>
        <v>101476.8</v>
      </c>
      <c r="P46" s="154">
        <v>248.95</v>
      </c>
      <c r="Q46" s="42">
        <v>109440</v>
      </c>
      <c r="R46" s="1">
        <v>0.96499999999999997</v>
      </c>
      <c r="S46" s="36">
        <v>92.546600877192986</v>
      </c>
      <c r="T46" s="24">
        <f t="shared" si="26"/>
        <v>101283</v>
      </c>
      <c r="U46" s="205">
        <f t="shared" si="27"/>
        <v>105609.59999999999</v>
      </c>
    </row>
    <row r="47" spans="1:21" ht="12.75" customHeight="1" x14ac:dyDescent="0.2">
      <c r="B47" s="154">
        <v>570.52</v>
      </c>
      <c r="C47" s="42">
        <v>70560</v>
      </c>
      <c r="D47" s="3">
        <v>0.97</v>
      </c>
      <c r="E47" s="36">
        <v>93.605442176870753</v>
      </c>
      <c r="F47" s="9">
        <f t="shared" si="24"/>
        <v>66048</v>
      </c>
      <c r="G47" s="240">
        <f t="shared" si="25"/>
        <v>68443.199999999997</v>
      </c>
      <c r="I47" s="203">
        <v>195.75</v>
      </c>
      <c r="J47" s="204">
        <v>104400</v>
      </c>
      <c r="K47" s="57">
        <v>0.98599999999999999</v>
      </c>
      <c r="L47" s="31">
        <v>97.758620689655174</v>
      </c>
      <c r="M47" s="24">
        <f t="shared" si="28"/>
        <v>102060</v>
      </c>
      <c r="N47" s="205">
        <f t="shared" si="29"/>
        <v>102938.4</v>
      </c>
      <c r="O47" s="22">
        <v>43939</v>
      </c>
      <c r="P47" s="154">
        <v>248</v>
      </c>
      <c r="Q47" s="42">
        <v>109440</v>
      </c>
      <c r="R47" s="1">
        <v>0.98</v>
      </c>
      <c r="S47" s="36">
        <v>92.546600877192986</v>
      </c>
      <c r="T47" s="24">
        <f t="shared" si="26"/>
        <v>101283</v>
      </c>
      <c r="U47" s="205">
        <f t="shared" si="27"/>
        <v>107251.2</v>
      </c>
    </row>
    <row r="48" spans="1:21" ht="14.25" customHeight="1" x14ac:dyDescent="0.2">
      <c r="A48" s="22">
        <v>43941</v>
      </c>
      <c r="B48" s="154">
        <v>570.23</v>
      </c>
      <c r="C48" s="42">
        <v>71280</v>
      </c>
      <c r="D48" s="3">
        <v>0.98099999999999998</v>
      </c>
      <c r="E48" s="36">
        <v>95.892255892255889</v>
      </c>
      <c r="F48" s="9">
        <f t="shared" si="24"/>
        <v>68352</v>
      </c>
      <c r="G48" s="240">
        <f t="shared" si="25"/>
        <v>69925.679999999993</v>
      </c>
      <c r="H48" s="22">
        <v>43943</v>
      </c>
      <c r="I48" s="154">
        <v>191.7</v>
      </c>
      <c r="J48" s="42">
        <v>104400</v>
      </c>
      <c r="K48" s="1">
        <v>0.81</v>
      </c>
      <c r="L48" s="36">
        <v>66.336206896551715</v>
      </c>
      <c r="M48" s="24">
        <f t="shared" si="28"/>
        <v>69254.999999999985</v>
      </c>
      <c r="N48" s="205">
        <f t="shared" si="29"/>
        <v>84564</v>
      </c>
      <c r="P48" s="154">
        <v>248.83</v>
      </c>
      <c r="Q48" s="42">
        <v>109440</v>
      </c>
      <c r="R48" s="1">
        <v>0.96599999999999997</v>
      </c>
      <c r="S48" s="36">
        <v>92.546600877192986</v>
      </c>
      <c r="T48" s="24">
        <f t="shared" si="26"/>
        <v>101283</v>
      </c>
      <c r="U48" s="205">
        <f t="shared" si="27"/>
        <v>105719.03999999999</v>
      </c>
    </row>
    <row r="49" spans="1:21" ht="12.75" customHeight="1" x14ac:dyDescent="0.2">
      <c r="B49" s="154">
        <v>571.9</v>
      </c>
      <c r="C49" s="42">
        <v>72000</v>
      </c>
      <c r="D49" s="3">
        <v>0.98</v>
      </c>
      <c r="E49" s="36">
        <v>96.172222222222231</v>
      </c>
      <c r="F49" s="9">
        <f t="shared" si="24"/>
        <v>69244.000000000015</v>
      </c>
      <c r="G49" s="240">
        <f t="shared" si="25"/>
        <v>70560</v>
      </c>
      <c r="I49" s="154">
        <v>190.33</v>
      </c>
      <c r="J49" s="42">
        <v>104400</v>
      </c>
      <c r="K49" s="1">
        <v>0.98099999999999998</v>
      </c>
      <c r="L49" s="36">
        <v>94.267241379310335</v>
      </c>
      <c r="M49" s="24">
        <f t="shared" si="28"/>
        <v>98414.999999999985</v>
      </c>
      <c r="N49" s="205">
        <f t="shared" si="29"/>
        <v>102416.4</v>
      </c>
      <c r="O49" s="22">
        <v>43940</v>
      </c>
      <c r="P49" s="154">
        <v>248.36</v>
      </c>
      <c r="Q49" s="42">
        <v>109440</v>
      </c>
      <c r="R49" s="1">
        <v>0.97299999999999998</v>
      </c>
      <c r="S49" s="36">
        <v>92.546600877192986</v>
      </c>
      <c r="T49" s="24">
        <f t="shared" si="26"/>
        <v>101283</v>
      </c>
      <c r="U49" s="205">
        <f t="shared" si="27"/>
        <v>106485.12</v>
      </c>
    </row>
    <row r="50" spans="1:21" x14ac:dyDescent="0.2">
      <c r="A50" s="22">
        <v>43942</v>
      </c>
      <c r="B50" s="154">
        <v>571.75</v>
      </c>
      <c r="C50" s="42">
        <v>72000</v>
      </c>
      <c r="D50" s="3">
        <v>0.96499999999999997</v>
      </c>
      <c r="E50" s="36">
        <v>88.533333333333331</v>
      </c>
      <c r="F50" s="9">
        <f t="shared" si="24"/>
        <v>63744</v>
      </c>
      <c r="G50" s="240">
        <f t="shared" si="25"/>
        <v>69480</v>
      </c>
      <c r="H50" s="22">
        <v>43944</v>
      </c>
      <c r="I50" s="154">
        <v>190.14</v>
      </c>
      <c r="J50" s="42">
        <v>104400</v>
      </c>
      <c r="K50" s="1">
        <v>0.96299999999999997</v>
      </c>
      <c r="L50" s="36">
        <v>94.267241379310335</v>
      </c>
      <c r="M50" s="24">
        <f t="shared" si="28"/>
        <v>98414.999999999985</v>
      </c>
      <c r="N50" s="205">
        <f t="shared" si="29"/>
        <v>100537.2</v>
      </c>
      <c r="P50" s="154">
        <v>247.47</v>
      </c>
      <c r="Q50" s="42">
        <v>109440</v>
      </c>
      <c r="R50" s="1">
        <v>0.96599999999999997</v>
      </c>
      <c r="S50" s="36">
        <v>90.173611111111114</v>
      </c>
      <c r="T50" s="24">
        <f t="shared" si="26"/>
        <v>98686</v>
      </c>
      <c r="U50" s="205">
        <f t="shared" si="27"/>
        <v>105719.03999999999</v>
      </c>
    </row>
    <row r="51" spans="1:21" x14ac:dyDescent="0.2">
      <c r="B51" s="154">
        <v>569.73</v>
      </c>
      <c r="C51" s="42">
        <v>72000</v>
      </c>
      <c r="D51" s="3">
        <v>0.99990000000000001</v>
      </c>
      <c r="E51" s="36">
        <v>99.2</v>
      </c>
      <c r="F51" s="9">
        <f t="shared" si="24"/>
        <v>71424</v>
      </c>
      <c r="G51" s="240">
        <f t="shared" si="25"/>
        <v>71992.800000000003</v>
      </c>
      <c r="I51" s="154">
        <v>190.54</v>
      </c>
      <c r="J51" s="42">
        <v>104400</v>
      </c>
      <c r="K51" s="1">
        <v>0.97899999999999998</v>
      </c>
      <c r="L51" s="36">
        <v>94.267241379310335</v>
      </c>
      <c r="M51" s="24">
        <f t="shared" si="28"/>
        <v>98414.999999999985</v>
      </c>
      <c r="N51" s="205">
        <f t="shared" si="29"/>
        <v>102207.59999999999</v>
      </c>
      <c r="O51" s="22">
        <v>43941</v>
      </c>
      <c r="P51" s="154">
        <v>249.71</v>
      </c>
      <c r="Q51" s="42">
        <v>109440</v>
      </c>
      <c r="R51" s="1">
        <v>0.97599999999999998</v>
      </c>
      <c r="S51" s="36">
        <v>94.919590643274859</v>
      </c>
      <c r="T51" s="24">
        <f t="shared" si="26"/>
        <v>103880</v>
      </c>
      <c r="U51" s="205">
        <f t="shared" si="27"/>
        <v>106813.44</v>
      </c>
    </row>
    <row r="52" spans="1:21" x14ac:dyDescent="0.2">
      <c r="A52" s="22">
        <v>43943</v>
      </c>
      <c r="B52" s="165">
        <v>570.64</v>
      </c>
      <c r="C52" s="42">
        <v>72000</v>
      </c>
      <c r="D52" s="3">
        <v>0.98099999999999998</v>
      </c>
      <c r="E52" s="36">
        <v>94.327777777777783</v>
      </c>
      <c r="F52" s="9">
        <f t="shared" si="24"/>
        <v>67916</v>
      </c>
      <c r="G52" s="240">
        <f t="shared" si="25"/>
        <v>70632</v>
      </c>
      <c r="H52" s="22">
        <v>43945</v>
      </c>
      <c r="I52" s="154">
        <v>190.47</v>
      </c>
      <c r="J52" s="42">
        <v>104400</v>
      </c>
      <c r="K52" s="1">
        <v>0.96899999999999997</v>
      </c>
      <c r="L52" s="36">
        <v>94.267241379310335</v>
      </c>
      <c r="M52" s="24">
        <f t="shared" si="28"/>
        <v>98414.999999999985</v>
      </c>
      <c r="N52" s="205">
        <f t="shared" si="29"/>
        <v>101163.59999999999</v>
      </c>
      <c r="P52" s="154">
        <v>248.02</v>
      </c>
      <c r="Q52" s="42">
        <v>109440</v>
      </c>
      <c r="R52" s="1">
        <v>0.97599999999999998</v>
      </c>
      <c r="S52" s="36">
        <v>92.546600877192986</v>
      </c>
      <c r="T52" s="24">
        <f t="shared" si="26"/>
        <v>101283</v>
      </c>
      <c r="U52" s="205">
        <f t="shared" si="27"/>
        <v>106813.44</v>
      </c>
    </row>
    <row r="53" spans="1:21" ht="13.9" customHeight="1" x14ac:dyDescent="0.2">
      <c r="B53" s="165">
        <v>571.04999999999995</v>
      </c>
      <c r="C53" s="42">
        <v>72000</v>
      </c>
      <c r="D53" s="3">
        <v>0.98299999999999998</v>
      </c>
      <c r="E53" s="36">
        <v>96</v>
      </c>
      <c r="F53" s="9">
        <f t="shared" si="24"/>
        <v>69120</v>
      </c>
      <c r="G53" s="240">
        <f t="shared" si="25"/>
        <v>70776</v>
      </c>
      <c r="I53" s="154">
        <v>191</v>
      </c>
      <c r="J53" s="42">
        <v>104400</v>
      </c>
      <c r="K53" s="1">
        <v>0.97799999999999998</v>
      </c>
      <c r="L53" s="36">
        <v>94.267241379310335</v>
      </c>
      <c r="M53" s="24">
        <f t="shared" si="28"/>
        <v>98414.999999999985</v>
      </c>
      <c r="N53" s="205">
        <f t="shared" si="29"/>
        <v>102103.2</v>
      </c>
      <c r="O53" s="22">
        <v>43942</v>
      </c>
      <c r="P53" s="154">
        <v>249.45</v>
      </c>
      <c r="Q53" s="42">
        <v>109440</v>
      </c>
      <c r="R53" s="1">
        <v>0.94699999999999995</v>
      </c>
      <c r="S53" s="36">
        <v>92.546600877192986</v>
      </c>
      <c r="T53" s="24">
        <f t="shared" si="26"/>
        <v>101283</v>
      </c>
      <c r="U53" s="205">
        <f t="shared" si="27"/>
        <v>103639.67999999999</v>
      </c>
    </row>
    <row r="54" spans="1:21" x14ac:dyDescent="0.2">
      <c r="A54" s="22">
        <v>43944</v>
      </c>
      <c r="B54" s="203">
        <v>570.77</v>
      </c>
      <c r="C54" s="42">
        <v>72720</v>
      </c>
      <c r="D54" s="39">
        <v>0.97599999999999998</v>
      </c>
      <c r="E54" s="36">
        <v>92.937293729372939</v>
      </c>
      <c r="F54" s="9">
        <f t="shared" si="24"/>
        <v>67584</v>
      </c>
      <c r="G54" s="240">
        <f t="shared" si="25"/>
        <v>70974.720000000001</v>
      </c>
      <c r="H54" s="22">
        <v>43946</v>
      </c>
      <c r="I54" s="154">
        <v>190.06</v>
      </c>
      <c r="J54" s="42">
        <v>104400</v>
      </c>
      <c r="K54" s="1">
        <v>0.97199999999999998</v>
      </c>
      <c r="L54" s="36">
        <v>94.267241379310335</v>
      </c>
      <c r="M54" s="24">
        <f t="shared" si="28"/>
        <v>98414.999999999985</v>
      </c>
      <c r="N54" s="205">
        <f t="shared" si="29"/>
        <v>101476.8</v>
      </c>
      <c r="P54" s="154">
        <v>249</v>
      </c>
      <c r="Q54" s="42">
        <v>109440</v>
      </c>
      <c r="R54" s="1">
        <v>0.97299999999999998</v>
      </c>
      <c r="S54" s="36">
        <v>94.919590643274859</v>
      </c>
      <c r="T54" s="24">
        <f t="shared" si="26"/>
        <v>103880</v>
      </c>
      <c r="U54" s="205">
        <f t="shared" si="27"/>
        <v>106485.12</v>
      </c>
    </row>
    <row r="55" spans="1:21" ht="13.9" customHeight="1" x14ac:dyDescent="0.2">
      <c r="B55" s="263">
        <v>573.66</v>
      </c>
      <c r="C55" s="43">
        <v>72720</v>
      </c>
      <c r="D55" s="264">
        <v>0.98099999999999998</v>
      </c>
      <c r="E55" s="233">
        <v>96.10561056105611</v>
      </c>
      <c r="F55" s="94">
        <f t="shared" si="24"/>
        <v>69888</v>
      </c>
      <c r="G55" s="262">
        <f t="shared" si="25"/>
        <v>71338.319999999992</v>
      </c>
      <c r="I55" s="154">
        <v>191.45</v>
      </c>
      <c r="J55" s="42">
        <v>104400</v>
      </c>
      <c r="K55" s="1">
        <v>0.97299999999999998</v>
      </c>
      <c r="L55" s="36">
        <v>94.267241379310335</v>
      </c>
      <c r="M55" s="24">
        <f t="shared" si="28"/>
        <v>98414.999999999985</v>
      </c>
      <c r="N55" s="205">
        <f t="shared" si="29"/>
        <v>101581.2</v>
      </c>
      <c r="O55" s="22">
        <v>43943</v>
      </c>
      <c r="P55" s="165">
        <v>249.66</v>
      </c>
      <c r="Q55" s="42">
        <v>109440</v>
      </c>
      <c r="R55" s="1">
        <v>0.97599999999999998</v>
      </c>
      <c r="S55" s="36">
        <v>94.919590643274859</v>
      </c>
      <c r="T55" s="24">
        <f t="shared" si="26"/>
        <v>103880</v>
      </c>
      <c r="U55" s="205">
        <f t="shared" si="27"/>
        <v>106813.44</v>
      </c>
    </row>
    <row r="56" spans="1:21" x14ac:dyDescent="0.2">
      <c r="A56" s="22">
        <v>43945</v>
      </c>
      <c r="B56" s="179">
        <v>569</v>
      </c>
      <c r="C56" s="101">
        <v>72720</v>
      </c>
      <c r="D56" s="2">
        <v>0.97199999999999998</v>
      </c>
      <c r="E56" s="87">
        <v>93.993399339933987</v>
      </c>
      <c r="F56" s="9">
        <f t="shared" ref="F56:F57" si="30">C56*E56/100</f>
        <v>68351.999999999985</v>
      </c>
      <c r="G56" s="240">
        <f t="shared" ref="G56:G57" si="31">C56*D56</f>
        <v>70683.839999999997</v>
      </c>
      <c r="H56" s="22">
        <v>43947</v>
      </c>
      <c r="I56" s="154">
        <v>189.95</v>
      </c>
      <c r="J56" s="42">
        <v>104400</v>
      </c>
      <c r="K56" s="1">
        <v>0.97399999999999998</v>
      </c>
      <c r="L56" s="36">
        <v>90.775862068965523</v>
      </c>
      <c r="M56" s="24">
        <f t="shared" si="28"/>
        <v>94770</v>
      </c>
      <c r="N56" s="205">
        <f t="shared" si="29"/>
        <v>101685.59999999999</v>
      </c>
      <c r="P56" s="165">
        <v>249.77</v>
      </c>
      <c r="Q56" s="42">
        <v>109440</v>
      </c>
      <c r="R56" s="1">
        <v>0.98499999999999999</v>
      </c>
      <c r="S56" s="36">
        <v>94.919590643274859</v>
      </c>
      <c r="T56" s="24">
        <f t="shared" si="26"/>
        <v>103880</v>
      </c>
      <c r="U56" s="205">
        <f t="shared" si="27"/>
        <v>107798.39999999999</v>
      </c>
    </row>
    <row r="57" spans="1:21" x14ac:dyDescent="0.2">
      <c r="B57" s="154">
        <v>569.37</v>
      </c>
      <c r="C57" s="42">
        <v>72720</v>
      </c>
      <c r="D57" s="3">
        <v>0.97199999999999998</v>
      </c>
      <c r="E57" s="36">
        <v>92.794279427942797</v>
      </c>
      <c r="F57" s="9">
        <f t="shared" si="30"/>
        <v>67480</v>
      </c>
      <c r="G57" s="240">
        <f t="shared" si="31"/>
        <v>70683.839999999997</v>
      </c>
      <c r="I57" s="154">
        <v>190</v>
      </c>
      <c r="J57" s="42">
        <v>104400</v>
      </c>
      <c r="K57" s="1">
        <v>0.97499999999999998</v>
      </c>
      <c r="L57" s="36">
        <v>90.775862068965523</v>
      </c>
      <c r="M57" s="24">
        <f t="shared" si="28"/>
        <v>94770</v>
      </c>
      <c r="N57" s="205">
        <f t="shared" si="29"/>
        <v>101790</v>
      </c>
      <c r="O57" s="22">
        <v>43944</v>
      </c>
      <c r="P57" s="154">
        <v>248.97</v>
      </c>
      <c r="Q57" s="42">
        <v>109440</v>
      </c>
      <c r="R57" s="1">
        <v>0.98599999999999999</v>
      </c>
      <c r="S57" s="36">
        <v>94.919590643274859</v>
      </c>
      <c r="T57" s="24">
        <f t="shared" si="26"/>
        <v>103880</v>
      </c>
      <c r="U57" s="205">
        <f t="shared" si="27"/>
        <v>107907.84</v>
      </c>
    </row>
    <row r="58" spans="1:21" x14ac:dyDescent="0.2">
      <c r="B58" s="211">
        <f>AVERAGE(B42:B57)</f>
        <v>570.89562500000011</v>
      </c>
      <c r="C58" s="332" t="s">
        <v>1</v>
      </c>
      <c r="D58" s="333"/>
      <c r="E58" s="37">
        <f>F58/G58</f>
        <v>0.95389441744452164</v>
      </c>
      <c r="F58" s="245">
        <f>SUM(F42:F57)</f>
        <v>1038688</v>
      </c>
      <c r="G58" s="211">
        <f>SUM(G42:G57)</f>
        <v>1088892</v>
      </c>
      <c r="H58" s="22">
        <v>43948</v>
      </c>
      <c r="I58" s="154">
        <v>190</v>
      </c>
      <c r="J58" s="42">
        <v>104400</v>
      </c>
      <c r="K58" s="1">
        <v>0.97</v>
      </c>
      <c r="L58" s="36">
        <v>90.775862068965523</v>
      </c>
      <c r="M58" s="24">
        <f t="shared" si="28"/>
        <v>94770</v>
      </c>
      <c r="N58" s="205">
        <f t="shared" si="29"/>
        <v>101268</v>
      </c>
      <c r="P58" s="154">
        <v>248.95</v>
      </c>
      <c r="Q58" s="42">
        <v>109440</v>
      </c>
      <c r="R58" s="1">
        <v>0.97799999999999998</v>
      </c>
      <c r="S58" s="36">
        <v>90.173611111111114</v>
      </c>
      <c r="T58" s="24">
        <f t="shared" si="26"/>
        <v>98686</v>
      </c>
      <c r="U58" s="205">
        <f t="shared" si="27"/>
        <v>107032.31999999999</v>
      </c>
    </row>
    <row r="59" spans="1:21" ht="14.25" customHeight="1" x14ac:dyDescent="0.2">
      <c r="I59" s="154">
        <v>189.95</v>
      </c>
      <c r="J59" s="42">
        <v>104400</v>
      </c>
      <c r="K59" s="1">
        <v>0.97399999999999998</v>
      </c>
      <c r="L59" s="36">
        <v>94.267241379310335</v>
      </c>
      <c r="M59" s="24">
        <f t="shared" si="28"/>
        <v>98414.999999999985</v>
      </c>
      <c r="N59" s="205">
        <f t="shared" si="29"/>
        <v>101685.59999999999</v>
      </c>
      <c r="O59" s="22">
        <v>43945</v>
      </c>
      <c r="P59" s="154">
        <v>248.56</v>
      </c>
      <c r="Q59" s="42">
        <v>109440</v>
      </c>
      <c r="R59" s="1">
        <v>0.97599999999999998</v>
      </c>
      <c r="S59" s="36">
        <v>92.546600877192986</v>
      </c>
      <c r="T59" s="24">
        <f t="shared" si="26"/>
        <v>101283</v>
      </c>
      <c r="U59" s="205">
        <f t="shared" si="27"/>
        <v>106813.44</v>
      </c>
    </row>
    <row r="60" spans="1:21" x14ac:dyDescent="0.2">
      <c r="A60" s="45"/>
      <c r="B60" s="336" t="s">
        <v>60</v>
      </c>
      <c r="C60" s="337"/>
      <c r="D60" s="337"/>
      <c r="E60" s="337"/>
      <c r="F60" s="337"/>
      <c r="G60" s="338"/>
      <c r="H60" s="22">
        <v>43949</v>
      </c>
      <c r="I60" s="154">
        <v>190</v>
      </c>
      <c r="J60" s="42">
        <v>104400</v>
      </c>
      <c r="K60" s="1">
        <v>0.97599999999999998</v>
      </c>
      <c r="L60" s="36">
        <v>94.267241379310335</v>
      </c>
      <c r="M60" s="24">
        <f t="shared" si="28"/>
        <v>98414.999999999985</v>
      </c>
      <c r="N60" s="205">
        <f t="shared" si="29"/>
        <v>101894.39999999999</v>
      </c>
      <c r="P60" s="154">
        <v>249</v>
      </c>
      <c r="Q60" s="42">
        <v>109440</v>
      </c>
      <c r="R60" s="1">
        <v>0.97699999999999998</v>
      </c>
      <c r="S60" s="36">
        <v>90.173611111111114</v>
      </c>
      <c r="T60" s="24">
        <f t="shared" si="26"/>
        <v>98686</v>
      </c>
      <c r="U60" s="205">
        <f t="shared" si="27"/>
        <v>106922.88</v>
      </c>
    </row>
    <row r="61" spans="1:21" x14ac:dyDescent="0.2">
      <c r="A61" s="22">
        <v>43946</v>
      </c>
      <c r="B61" s="154">
        <v>581.72</v>
      </c>
      <c r="C61" s="42">
        <v>73440</v>
      </c>
      <c r="D61" s="3">
        <v>0.91900000000000004</v>
      </c>
      <c r="E61" s="36">
        <v>80.522875816993462</v>
      </c>
      <c r="F61" s="9">
        <f t="shared" ref="F61:F66" si="32">C61*E61/100</f>
        <v>59136</v>
      </c>
      <c r="G61" s="240">
        <f t="shared" ref="G61:G66" si="33">C61*D61</f>
        <v>67491.360000000001</v>
      </c>
      <c r="I61" s="154">
        <v>189.94</v>
      </c>
      <c r="J61" s="42">
        <v>104400</v>
      </c>
      <c r="K61" s="1">
        <v>0.98499999999999999</v>
      </c>
      <c r="L61" s="36">
        <v>94.267241379310335</v>
      </c>
      <c r="M61" s="24">
        <f t="shared" si="28"/>
        <v>98414.999999999985</v>
      </c>
      <c r="N61" s="205">
        <f t="shared" si="29"/>
        <v>102834</v>
      </c>
      <c r="O61" s="22">
        <v>43946</v>
      </c>
      <c r="P61" s="154">
        <v>249.87</v>
      </c>
      <c r="Q61" s="42">
        <v>109440</v>
      </c>
      <c r="R61" s="1">
        <v>0.95899999999999996</v>
      </c>
      <c r="S61" s="36">
        <v>92.546600877192986</v>
      </c>
      <c r="T61" s="24">
        <f t="shared" si="26"/>
        <v>101283</v>
      </c>
      <c r="U61" s="205">
        <f t="shared" si="27"/>
        <v>104952.95999999999</v>
      </c>
    </row>
    <row r="62" spans="1:21" x14ac:dyDescent="0.2">
      <c r="B62" s="154">
        <v>582</v>
      </c>
      <c r="C62" s="42">
        <v>73440</v>
      </c>
      <c r="D62" s="3">
        <v>0.93799999999999994</v>
      </c>
      <c r="E62" s="36">
        <v>90.980392156862749</v>
      </c>
      <c r="F62" s="9">
        <f t="shared" si="32"/>
        <v>66816</v>
      </c>
      <c r="G62" s="240">
        <f t="shared" si="33"/>
        <v>68886.720000000001</v>
      </c>
      <c r="H62" s="22">
        <v>43950</v>
      </c>
      <c r="I62" s="154">
        <v>190.54</v>
      </c>
      <c r="J62" s="42">
        <v>104400</v>
      </c>
      <c r="K62" s="1">
        <v>0.96299999999999997</v>
      </c>
      <c r="L62" s="36">
        <v>87.284482758620683</v>
      </c>
      <c r="M62" s="24">
        <f t="shared" si="28"/>
        <v>91125</v>
      </c>
      <c r="N62" s="205">
        <f t="shared" si="29"/>
        <v>100537.2</v>
      </c>
      <c r="P62" s="154">
        <v>251</v>
      </c>
      <c r="Q62" s="42">
        <v>109440</v>
      </c>
      <c r="R62" s="1">
        <v>0.97899999999999998</v>
      </c>
      <c r="S62" s="36">
        <v>94.919590643274859</v>
      </c>
      <c r="T62" s="24">
        <f t="shared" si="26"/>
        <v>103880</v>
      </c>
      <c r="U62" s="205">
        <f t="shared" si="27"/>
        <v>107141.75999999999</v>
      </c>
    </row>
    <row r="63" spans="1:21" x14ac:dyDescent="0.2">
      <c r="A63" s="22">
        <v>43947</v>
      </c>
      <c r="B63" s="154">
        <v>582.35</v>
      </c>
      <c r="C63" s="42">
        <v>73440</v>
      </c>
      <c r="D63" s="3">
        <v>0.97699999999999998</v>
      </c>
      <c r="E63" s="36">
        <v>93.262527233115463</v>
      </c>
      <c r="F63" s="9">
        <f t="shared" si="32"/>
        <v>68492</v>
      </c>
      <c r="G63" s="240">
        <f t="shared" si="33"/>
        <v>71750.880000000005</v>
      </c>
      <c r="I63" s="154">
        <v>189.6</v>
      </c>
      <c r="J63" s="42">
        <v>104400</v>
      </c>
      <c r="K63" s="1">
        <v>0.97599999999999998</v>
      </c>
      <c r="L63" s="36">
        <v>94.267241379310335</v>
      </c>
      <c r="M63" s="24">
        <f t="shared" si="28"/>
        <v>98414.999999999985</v>
      </c>
      <c r="N63" s="205">
        <f t="shared" si="29"/>
        <v>101894.39999999999</v>
      </c>
      <c r="O63" s="22">
        <v>43947</v>
      </c>
      <c r="P63" s="154">
        <v>249.83</v>
      </c>
      <c r="Q63" s="42">
        <v>109440</v>
      </c>
      <c r="R63" s="1">
        <v>0.98</v>
      </c>
      <c r="S63" s="36">
        <v>94.919590643274859</v>
      </c>
      <c r="T63" s="24">
        <f t="shared" si="26"/>
        <v>103880</v>
      </c>
      <c r="U63" s="205">
        <f t="shared" si="27"/>
        <v>107251.2</v>
      </c>
    </row>
    <row r="64" spans="1:21" ht="12.75" customHeight="1" x14ac:dyDescent="0.2">
      <c r="B64" s="154">
        <v>581.17999999999995</v>
      </c>
      <c r="C64" s="42">
        <v>73440</v>
      </c>
      <c r="D64" s="3">
        <v>0.97099999999999997</v>
      </c>
      <c r="E64" s="36">
        <v>92.107843137254903</v>
      </c>
      <c r="F64" s="9">
        <f t="shared" si="32"/>
        <v>67644</v>
      </c>
      <c r="G64" s="240">
        <f t="shared" si="33"/>
        <v>71310.240000000005</v>
      </c>
      <c r="H64" s="22">
        <v>43951</v>
      </c>
      <c r="I64" s="154">
        <v>190.68</v>
      </c>
      <c r="J64" s="42">
        <v>104400</v>
      </c>
      <c r="K64" s="1">
        <v>0.97899999999999998</v>
      </c>
      <c r="L64" s="36">
        <v>94.267241379310335</v>
      </c>
      <c r="M64" s="24">
        <f t="shared" si="28"/>
        <v>98414.999999999985</v>
      </c>
      <c r="N64" s="205">
        <f t="shared" si="29"/>
        <v>102207.59999999999</v>
      </c>
      <c r="P64" s="154">
        <v>249.52</v>
      </c>
      <c r="Q64" s="42">
        <v>109440</v>
      </c>
      <c r="R64" s="1">
        <v>0.98199999999999998</v>
      </c>
      <c r="S64" s="36">
        <v>94.919590643274859</v>
      </c>
      <c r="T64" s="24">
        <f t="shared" si="26"/>
        <v>103880</v>
      </c>
      <c r="U64" s="205">
        <f t="shared" si="27"/>
        <v>107470.08</v>
      </c>
    </row>
    <row r="65" spans="1:21" x14ac:dyDescent="0.2">
      <c r="A65" s="22">
        <v>43948</v>
      </c>
      <c r="B65" s="154">
        <v>579</v>
      </c>
      <c r="C65" s="42">
        <v>73440</v>
      </c>
      <c r="D65" s="3">
        <v>0.97099999999999997</v>
      </c>
      <c r="E65" s="36">
        <v>92.952069716775597</v>
      </c>
      <c r="F65" s="9">
        <f t="shared" si="32"/>
        <v>68264</v>
      </c>
      <c r="G65" s="240">
        <f t="shared" si="33"/>
        <v>71310.240000000005</v>
      </c>
      <c r="I65" s="154">
        <v>190.27</v>
      </c>
      <c r="J65" s="42">
        <v>104400</v>
      </c>
      <c r="K65" s="1">
        <v>0.97099999999999997</v>
      </c>
      <c r="L65" s="36">
        <v>94.267241379310335</v>
      </c>
      <c r="M65" s="24">
        <f t="shared" si="28"/>
        <v>98414.999999999985</v>
      </c>
      <c r="N65" s="205">
        <f t="shared" si="29"/>
        <v>101372.4</v>
      </c>
      <c r="O65" s="22">
        <v>43948</v>
      </c>
      <c r="P65" s="154">
        <v>249</v>
      </c>
      <c r="Q65" s="42">
        <v>109440</v>
      </c>
      <c r="R65" s="1">
        <v>0.98099999999999998</v>
      </c>
      <c r="S65" s="36">
        <v>94.919590643274859</v>
      </c>
      <c r="T65" s="24">
        <f t="shared" si="26"/>
        <v>103880</v>
      </c>
      <c r="U65" s="205">
        <f t="shared" si="27"/>
        <v>107360.64</v>
      </c>
    </row>
    <row r="66" spans="1:21" ht="13.9" customHeight="1" x14ac:dyDescent="0.2">
      <c r="B66" s="232">
        <v>583</v>
      </c>
      <c r="C66" s="43">
        <v>73440</v>
      </c>
      <c r="D66" s="261">
        <v>0.97599999999999998</v>
      </c>
      <c r="E66" s="233">
        <v>92.864923747276691</v>
      </c>
      <c r="F66" s="94">
        <f t="shared" si="32"/>
        <v>68200</v>
      </c>
      <c r="G66" s="262">
        <f t="shared" si="33"/>
        <v>71677.440000000002</v>
      </c>
      <c r="I66" s="229"/>
      <c r="J66" s="241"/>
      <c r="K66" s="242" t="s">
        <v>1</v>
      </c>
      <c r="L66" s="256">
        <v>94.267241379310335</v>
      </c>
      <c r="M66" s="250">
        <f>SUM(M46:M65)</f>
        <v>1924560</v>
      </c>
      <c r="N66" s="250">
        <f>SUM(N46:N65)</f>
        <v>2017634.4</v>
      </c>
      <c r="P66" s="154">
        <v>250</v>
      </c>
      <c r="Q66" s="42">
        <v>109440</v>
      </c>
      <c r="R66" s="1">
        <v>0.98899999999999999</v>
      </c>
      <c r="S66" s="36">
        <v>94.919590643274859</v>
      </c>
      <c r="T66" s="24">
        <f t="shared" si="26"/>
        <v>103880</v>
      </c>
      <c r="U66" s="205">
        <f t="shared" si="27"/>
        <v>108236.16</v>
      </c>
    </row>
    <row r="67" spans="1:21" x14ac:dyDescent="0.2">
      <c r="A67" s="22">
        <v>43949</v>
      </c>
      <c r="B67" s="154">
        <v>579.35</v>
      </c>
      <c r="C67" s="42">
        <v>73440</v>
      </c>
      <c r="D67" s="3">
        <v>0.96899999999999997</v>
      </c>
      <c r="E67" s="36">
        <v>92.864923747276691</v>
      </c>
      <c r="F67" s="9">
        <f t="shared" ref="F67:F72" si="34">C67*E67/100</f>
        <v>68200</v>
      </c>
      <c r="G67" s="240">
        <f t="shared" ref="G67:G72" si="35">C67*D67</f>
        <v>71163.360000000001</v>
      </c>
      <c r="I67" s="198"/>
      <c r="J67" s="116"/>
      <c r="K67" s="128"/>
      <c r="L67" s="117"/>
      <c r="M67" s="61"/>
      <c r="N67" s="259"/>
      <c r="O67" s="22">
        <v>43949</v>
      </c>
      <c r="P67" s="154">
        <v>250</v>
      </c>
      <c r="Q67" s="42">
        <v>109440</v>
      </c>
      <c r="R67" s="1">
        <v>0.97699999999999998</v>
      </c>
      <c r="S67" s="36">
        <v>94.919590643274859</v>
      </c>
      <c r="T67" s="24">
        <f t="shared" si="26"/>
        <v>103880</v>
      </c>
      <c r="U67" s="205">
        <f t="shared" si="27"/>
        <v>106922.88</v>
      </c>
    </row>
    <row r="68" spans="1:21" ht="12.75" customHeight="1" x14ac:dyDescent="0.2">
      <c r="B68" s="154">
        <v>581.97</v>
      </c>
      <c r="C68" s="42">
        <v>73440</v>
      </c>
      <c r="D68" s="3">
        <v>0.98699999999999999</v>
      </c>
      <c r="E68" s="36">
        <v>92.047930283224403</v>
      </c>
      <c r="F68" s="9">
        <f t="shared" si="34"/>
        <v>67600</v>
      </c>
      <c r="G68" s="240">
        <f t="shared" si="35"/>
        <v>72485.279999999999</v>
      </c>
      <c r="I68" s="113"/>
      <c r="J68" s="258"/>
      <c r="K68" s="258"/>
      <c r="L68" s="86"/>
      <c r="M68" s="251"/>
      <c r="N68" s="257"/>
      <c r="P68" s="154">
        <v>249.56</v>
      </c>
      <c r="Q68" s="42">
        <v>109440</v>
      </c>
      <c r="R68" s="1">
        <v>0.98299999999999998</v>
      </c>
      <c r="S68" s="36">
        <v>94.919590643274859</v>
      </c>
      <c r="T68" s="24">
        <f t="shared" si="26"/>
        <v>103880</v>
      </c>
      <c r="U68" s="205">
        <f t="shared" si="27"/>
        <v>107579.52</v>
      </c>
    </row>
    <row r="69" spans="1:21" x14ac:dyDescent="0.2">
      <c r="A69" s="22">
        <v>43950</v>
      </c>
      <c r="B69" s="154">
        <v>580.04</v>
      </c>
      <c r="C69" s="42">
        <v>73440</v>
      </c>
      <c r="D69" s="3">
        <v>0.93200000000000005</v>
      </c>
      <c r="E69" s="36">
        <v>85.054466230936825</v>
      </c>
      <c r="F69" s="9">
        <f t="shared" si="34"/>
        <v>62464</v>
      </c>
      <c r="G69" s="240">
        <f t="shared" si="35"/>
        <v>68446.080000000002</v>
      </c>
      <c r="I69" s="251"/>
      <c r="J69" s="86"/>
      <c r="K69" s="251"/>
      <c r="L69" s="114"/>
      <c r="M69" s="251"/>
      <c r="N69" s="194"/>
      <c r="O69" s="22">
        <v>43950</v>
      </c>
      <c r="P69" s="154">
        <v>249.46</v>
      </c>
      <c r="Q69" s="42">
        <v>109440</v>
      </c>
      <c r="R69" s="1">
        <v>0.92600000000000005</v>
      </c>
      <c r="S69" s="36">
        <v>90.173611111111114</v>
      </c>
      <c r="T69" s="24">
        <f t="shared" si="26"/>
        <v>98686</v>
      </c>
      <c r="U69" s="205">
        <f t="shared" si="27"/>
        <v>101341.44</v>
      </c>
    </row>
    <row r="70" spans="1:21" ht="13.9" customHeight="1" x14ac:dyDescent="0.2">
      <c r="B70" s="154">
        <v>582.62</v>
      </c>
      <c r="C70" s="42">
        <v>73440</v>
      </c>
      <c r="D70" s="3">
        <v>0.99990000000000001</v>
      </c>
      <c r="E70" s="36">
        <v>99.433551198257078</v>
      </c>
      <c r="F70" s="9">
        <f t="shared" si="34"/>
        <v>73024</v>
      </c>
      <c r="G70" s="240">
        <f t="shared" si="35"/>
        <v>73432.656000000003</v>
      </c>
      <c r="I70" s="59"/>
      <c r="J70" s="59"/>
      <c r="K70" s="59"/>
      <c r="L70" s="59"/>
      <c r="M70" s="59"/>
      <c r="N70" s="59"/>
      <c r="P70" s="154">
        <v>250.02</v>
      </c>
      <c r="Q70" s="42">
        <v>109440</v>
      </c>
      <c r="R70" s="1">
        <v>0.98899999999999999</v>
      </c>
      <c r="S70" s="36">
        <v>94.919590643274859</v>
      </c>
      <c r="T70" s="24">
        <f t="shared" si="26"/>
        <v>103880</v>
      </c>
      <c r="U70" s="205">
        <f t="shared" si="27"/>
        <v>108236.16</v>
      </c>
    </row>
    <row r="71" spans="1:21" ht="14.25" customHeight="1" x14ac:dyDescent="0.2">
      <c r="A71" s="22">
        <v>43951</v>
      </c>
      <c r="B71" s="154">
        <v>580.92999999999995</v>
      </c>
      <c r="C71" s="42">
        <v>73440</v>
      </c>
      <c r="D71" s="3">
        <v>0.96</v>
      </c>
      <c r="E71" s="36">
        <v>93.071895424836597</v>
      </c>
      <c r="F71" s="9">
        <f t="shared" si="34"/>
        <v>68352</v>
      </c>
      <c r="G71" s="240">
        <f t="shared" si="35"/>
        <v>70502.399999999994</v>
      </c>
      <c r="I71" s="194"/>
      <c r="J71" s="113"/>
      <c r="K71" s="86"/>
      <c r="L71" s="114"/>
      <c r="M71" s="251"/>
      <c r="N71" s="257"/>
      <c r="O71" s="22">
        <v>43951</v>
      </c>
      <c r="P71" s="154">
        <v>249.41</v>
      </c>
      <c r="Q71" s="42">
        <v>109440</v>
      </c>
      <c r="R71" s="1">
        <v>0.97699999999999998</v>
      </c>
      <c r="S71" s="36">
        <v>94.919590643274859</v>
      </c>
      <c r="T71" s="24">
        <f t="shared" si="26"/>
        <v>103880</v>
      </c>
      <c r="U71" s="205">
        <f t="shared" si="27"/>
        <v>106922.88</v>
      </c>
    </row>
    <row r="72" spans="1:21" x14ac:dyDescent="0.2">
      <c r="B72" s="154">
        <v>581.83000000000004</v>
      </c>
      <c r="C72" s="42">
        <v>73440</v>
      </c>
      <c r="D72" s="3">
        <v>0.97299999999999998</v>
      </c>
      <c r="E72" s="36">
        <v>94.117647058823522</v>
      </c>
      <c r="F72" s="9">
        <f t="shared" si="34"/>
        <v>69119.999999999985</v>
      </c>
      <c r="G72" s="240">
        <f t="shared" si="35"/>
        <v>71457.119999999995</v>
      </c>
      <c r="I72" s="194"/>
      <c r="J72" s="113"/>
      <c r="K72" s="86"/>
      <c r="L72" s="114"/>
      <c r="M72" s="251"/>
      <c r="N72" s="257"/>
      <c r="P72" s="154">
        <v>251.02</v>
      </c>
      <c r="Q72" s="42">
        <v>109440</v>
      </c>
      <c r="R72" s="1">
        <v>0.98599999999999999</v>
      </c>
      <c r="S72" s="36">
        <v>97.292580409356717</v>
      </c>
      <c r="T72" s="24">
        <f t="shared" si="26"/>
        <v>106476.99999999999</v>
      </c>
      <c r="U72" s="205">
        <f t="shared" si="27"/>
        <v>107907.84</v>
      </c>
    </row>
    <row r="73" spans="1:21" x14ac:dyDescent="0.2">
      <c r="B73" s="231">
        <f>AVERAGE(B61:B72)</f>
        <v>581.33249999999998</v>
      </c>
      <c r="C73" s="241"/>
      <c r="D73" s="242" t="s">
        <v>1</v>
      </c>
      <c r="E73" s="50">
        <f>F73/G73</f>
        <v>0.94987517886755612</v>
      </c>
      <c r="F73" s="250">
        <f>SUM(F61:F72)</f>
        <v>807312</v>
      </c>
      <c r="G73" s="250">
        <f>SUM(G61:G72)</f>
        <v>849913.77599999995</v>
      </c>
      <c r="I73" s="113"/>
      <c r="J73" s="258"/>
      <c r="K73" s="258"/>
      <c r="L73" s="114"/>
      <c r="M73" s="251"/>
      <c r="N73" s="251"/>
      <c r="O73" s="22"/>
      <c r="P73" s="260"/>
      <c r="Q73" s="241"/>
      <c r="R73" s="242" t="s">
        <v>1</v>
      </c>
      <c r="S73" s="50">
        <f>T73/U73</f>
        <v>0.95089536990762169</v>
      </c>
      <c r="T73" s="231">
        <f>SUM(T43:T72)</f>
        <v>3038490</v>
      </c>
      <c r="U73" s="231">
        <f>SUM(U43:U72)</f>
        <v>3195398.88</v>
      </c>
    </row>
    <row r="74" spans="1:21" x14ac:dyDescent="0.2">
      <c r="B74" s="266"/>
      <c r="C74" s="266"/>
      <c r="D74" s="266"/>
      <c r="E74" s="266"/>
      <c r="F74" s="266"/>
      <c r="G74" s="266"/>
      <c r="I74" s="251"/>
      <c r="J74" s="86"/>
      <c r="K74" s="251"/>
      <c r="L74" s="114"/>
      <c r="M74" s="251"/>
      <c r="N74" s="194"/>
      <c r="P74" s="198"/>
      <c r="Q74" s="116"/>
      <c r="R74" s="128"/>
      <c r="S74" s="117"/>
      <c r="T74" s="61"/>
      <c r="U74" s="259"/>
    </row>
    <row r="75" spans="1:21" x14ac:dyDescent="0.2">
      <c r="A75" s="22"/>
      <c r="B75" s="265"/>
      <c r="C75" s="265"/>
      <c r="D75" s="265"/>
      <c r="E75" s="265"/>
      <c r="F75" s="265"/>
      <c r="G75" s="265"/>
      <c r="I75" s="115"/>
      <c r="J75" s="115"/>
      <c r="K75" s="225"/>
      <c r="L75" s="86"/>
      <c r="M75" s="225"/>
      <c r="N75" s="225"/>
      <c r="O75" s="22"/>
      <c r="P75" s="113"/>
      <c r="Q75" s="258"/>
      <c r="R75" s="258"/>
      <c r="S75" s="86"/>
      <c r="T75" s="257"/>
      <c r="U75" s="257"/>
    </row>
    <row r="76" spans="1:21" x14ac:dyDescent="0.2">
      <c r="B76" s="265"/>
      <c r="C76" s="265"/>
      <c r="D76" s="265"/>
      <c r="E76" s="265"/>
      <c r="F76" s="265"/>
      <c r="G76" s="265"/>
      <c r="I76" s="225"/>
      <c r="K76" s="225"/>
      <c r="L76" s="225"/>
      <c r="M76" s="225"/>
      <c r="N76" s="225"/>
      <c r="P76" s="113"/>
      <c r="Q76" s="86"/>
      <c r="R76" s="251"/>
      <c r="S76" s="114"/>
      <c r="T76" s="251"/>
      <c r="U76" s="194"/>
    </row>
    <row r="77" spans="1:21" x14ac:dyDescent="0.2">
      <c r="B77" s="265"/>
      <c r="C77" s="265"/>
      <c r="D77" s="265"/>
      <c r="E77" s="265"/>
      <c r="F77" s="265"/>
      <c r="G77" s="265"/>
      <c r="H77" s="22"/>
      <c r="I77" s="225"/>
      <c r="K77" s="225"/>
      <c r="L77" s="225"/>
      <c r="M77" s="225"/>
      <c r="N77" s="225"/>
      <c r="O77" s="22"/>
      <c r="P77" s="59"/>
      <c r="Q77" s="59"/>
      <c r="R77" s="59"/>
      <c r="S77" s="59"/>
      <c r="T77" s="59"/>
      <c r="U77" s="59"/>
    </row>
    <row r="78" spans="1:21" x14ac:dyDescent="0.2">
      <c r="A78" s="22"/>
      <c r="B78" s="194"/>
      <c r="C78" s="113"/>
      <c r="D78" s="5"/>
      <c r="E78" s="114"/>
      <c r="F78" s="251"/>
      <c r="G78" s="257"/>
      <c r="H78" s="22"/>
      <c r="I78" s="59"/>
      <c r="K78" s="225"/>
      <c r="L78" s="225"/>
      <c r="M78" s="225"/>
      <c r="N78" s="225"/>
      <c r="O78" s="22"/>
      <c r="P78" s="194"/>
      <c r="Q78" s="113"/>
      <c r="R78" s="86"/>
      <c r="S78" s="114"/>
      <c r="T78" s="251"/>
      <c r="U78" s="257"/>
    </row>
    <row r="79" spans="1:21" x14ac:dyDescent="0.2">
      <c r="B79" s="194"/>
      <c r="C79" s="113"/>
      <c r="D79" s="5"/>
      <c r="E79" s="114"/>
      <c r="F79" s="251"/>
      <c r="G79" s="257"/>
      <c r="I79" s="59"/>
      <c r="K79" s="225"/>
      <c r="L79" s="225"/>
      <c r="M79" s="225"/>
      <c r="N79" s="225"/>
      <c r="P79" s="194"/>
      <c r="Q79" s="113"/>
      <c r="R79" s="86"/>
      <c r="S79" s="114"/>
      <c r="T79" s="251"/>
      <c r="U79" s="257"/>
    </row>
    <row r="80" spans="1:21" x14ac:dyDescent="0.2">
      <c r="A80" s="22"/>
      <c r="B80" s="113"/>
      <c r="C80" s="258"/>
      <c r="D80" s="258"/>
      <c r="E80" s="86"/>
      <c r="F80" s="251"/>
      <c r="G80" s="251"/>
      <c r="H80" s="22"/>
      <c r="I80" s="59"/>
      <c r="K80" s="59"/>
      <c r="L80" s="224"/>
      <c r="M80" s="224"/>
      <c r="N80" s="224"/>
      <c r="O80" s="22"/>
      <c r="P80" s="194"/>
      <c r="Q80" s="113"/>
      <c r="R80" s="86"/>
      <c r="S80" s="114"/>
      <c r="T80" s="251"/>
      <c r="U80" s="257"/>
    </row>
    <row r="81" spans="1:21" x14ac:dyDescent="0.2">
      <c r="B81" s="113"/>
      <c r="C81" s="5"/>
      <c r="D81" s="251"/>
      <c r="E81" s="114"/>
      <c r="F81" s="251"/>
      <c r="G81" s="194"/>
      <c r="I81" s="225"/>
      <c r="K81" s="225"/>
      <c r="L81" s="225"/>
      <c r="M81" s="225"/>
      <c r="N81" s="225"/>
      <c r="P81" s="194"/>
      <c r="Q81" s="113"/>
      <c r="R81" s="86"/>
      <c r="S81" s="114"/>
      <c r="T81" s="251"/>
      <c r="U81" s="257"/>
    </row>
    <row r="82" spans="1:21" x14ac:dyDescent="0.2">
      <c r="B82" s="115"/>
      <c r="C82" s="115"/>
      <c r="D82" s="251"/>
      <c r="E82" s="86"/>
      <c r="F82" s="251"/>
      <c r="G82" s="251"/>
      <c r="I82" s="225"/>
      <c r="K82" s="225"/>
      <c r="L82" s="225"/>
      <c r="M82" s="225"/>
      <c r="N82" s="225"/>
      <c r="P82" s="113"/>
      <c r="Q82" s="258"/>
      <c r="R82" s="258"/>
      <c r="S82" s="86"/>
      <c r="T82" s="251"/>
      <c r="U82" s="257"/>
    </row>
    <row r="83" spans="1:21" x14ac:dyDescent="0.2">
      <c r="B83" s="59"/>
      <c r="C83" s="59"/>
      <c r="D83" s="225"/>
      <c r="E83" s="225"/>
      <c r="F83" s="225"/>
      <c r="G83" s="225"/>
      <c r="I83" s="59"/>
      <c r="K83" s="225"/>
      <c r="L83" s="225"/>
      <c r="M83" s="225"/>
      <c r="N83" s="225"/>
      <c r="P83" s="113"/>
      <c r="Q83" s="86"/>
      <c r="R83" s="225"/>
      <c r="S83" s="114"/>
      <c r="T83" s="225"/>
    </row>
    <row r="84" spans="1:21" ht="13.5" customHeight="1" x14ac:dyDescent="0.2">
      <c r="B84" s="303"/>
      <c r="C84" s="303"/>
      <c r="D84" s="303"/>
      <c r="E84" s="224"/>
      <c r="F84" s="224"/>
      <c r="G84" s="224"/>
      <c r="I84" s="303"/>
      <c r="J84" s="303"/>
      <c r="K84" s="303"/>
      <c r="L84" s="224"/>
      <c r="M84" s="224"/>
      <c r="N84" s="224"/>
      <c r="P84" s="113"/>
      <c r="Q84" s="86"/>
      <c r="R84" s="225"/>
      <c r="S84" s="114"/>
      <c r="T84" s="225"/>
    </row>
    <row r="85" spans="1:21" x14ac:dyDescent="0.2">
      <c r="B85" s="225"/>
      <c r="C85" s="5"/>
      <c r="D85" s="225"/>
      <c r="E85" s="225"/>
      <c r="F85" s="225"/>
      <c r="G85" s="225"/>
      <c r="I85" s="225"/>
      <c r="J85" s="5"/>
      <c r="K85" s="225"/>
      <c r="L85" s="225"/>
      <c r="M85" s="225"/>
      <c r="N85" s="225"/>
      <c r="P85" s="113"/>
      <c r="Q85" s="86"/>
      <c r="R85" s="225"/>
      <c r="S85" s="114"/>
      <c r="T85" s="225"/>
    </row>
    <row r="86" spans="1:21" x14ac:dyDescent="0.2">
      <c r="B86" s="225"/>
      <c r="C86" s="5"/>
      <c r="D86" s="225"/>
      <c r="E86" s="225"/>
      <c r="F86" s="225"/>
      <c r="G86" s="225"/>
      <c r="I86" s="225"/>
      <c r="J86" s="5"/>
      <c r="K86" s="225"/>
      <c r="L86" s="225"/>
      <c r="M86" s="225"/>
      <c r="N86" s="225"/>
      <c r="P86" s="115"/>
      <c r="Q86" s="115"/>
      <c r="R86" s="225"/>
      <c r="S86" s="86"/>
      <c r="T86" s="225"/>
    </row>
    <row r="87" spans="1:21" x14ac:dyDescent="0.2">
      <c r="B87" s="225"/>
      <c r="C87" s="5"/>
      <c r="D87" s="225"/>
      <c r="E87" s="225"/>
      <c r="F87" s="225"/>
      <c r="G87" s="225"/>
      <c r="I87" s="225"/>
      <c r="J87" s="5"/>
      <c r="K87" s="225"/>
      <c r="L87" s="225"/>
      <c r="M87" s="225"/>
      <c r="N87" s="225"/>
      <c r="P87" s="225"/>
      <c r="Q87" s="5"/>
      <c r="R87" s="225"/>
    </row>
    <row r="88" spans="1:21" x14ac:dyDescent="0.2">
      <c r="B88" s="225"/>
      <c r="C88" s="5"/>
      <c r="D88" s="225"/>
      <c r="E88" s="225"/>
      <c r="F88" s="225"/>
      <c r="G88" s="225"/>
      <c r="I88" s="225"/>
      <c r="J88" s="5"/>
      <c r="K88" s="225"/>
      <c r="L88" s="225"/>
      <c r="M88" s="225"/>
      <c r="N88" s="225"/>
      <c r="P88" s="225"/>
      <c r="Q88" s="5"/>
      <c r="R88" s="225"/>
    </row>
    <row r="89" spans="1:21" x14ac:dyDescent="0.2">
      <c r="A89" s="22"/>
      <c r="B89" s="225"/>
      <c r="C89" s="5"/>
      <c r="D89" s="225"/>
      <c r="E89" s="225"/>
      <c r="F89" s="225"/>
      <c r="G89" s="225"/>
      <c r="H89" s="22"/>
      <c r="I89" s="225"/>
      <c r="J89" s="5"/>
      <c r="K89" s="225"/>
      <c r="L89" s="225"/>
      <c r="M89" s="225"/>
      <c r="N89" s="225"/>
      <c r="O89" s="22"/>
      <c r="P89" s="225"/>
      <c r="Q89" s="5"/>
      <c r="R89" s="225"/>
    </row>
    <row r="90" spans="1:21" x14ac:dyDescent="0.2">
      <c r="B90" s="225"/>
      <c r="C90" s="5"/>
      <c r="D90" s="225"/>
      <c r="E90" s="225"/>
      <c r="F90" s="225"/>
      <c r="G90" s="225"/>
      <c r="I90" s="225"/>
      <c r="J90" s="5"/>
      <c r="K90" s="225"/>
      <c r="L90" s="225"/>
      <c r="M90" s="225"/>
      <c r="N90" s="225"/>
      <c r="P90" s="225"/>
      <c r="Q90" s="5"/>
      <c r="R90" s="225"/>
    </row>
    <row r="91" spans="1:21" x14ac:dyDescent="0.2">
      <c r="B91" s="303"/>
      <c r="C91" s="303"/>
      <c r="D91" s="225"/>
      <c r="E91" s="225"/>
      <c r="F91" s="225"/>
      <c r="G91" s="225"/>
      <c r="I91" s="303"/>
      <c r="J91" s="303"/>
      <c r="K91" s="225"/>
      <c r="L91" s="225"/>
      <c r="M91" s="225"/>
      <c r="N91" s="225"/>
      <c r="P91" s="303"/>
      <c r="Q91" s="303"/>
      <c r="R91" s="225"/>
    </row>
  </sheetData>
  <mergeCells count="25">
    <mergeCell ref="P42:U42"/>
    <mergeCell ref="B20:G20"/>
    <mergeCell ref="C39:D39"/>
    <mergeCell ref="B41:G41"/>
    <mergeCell ref="B84:D84"/>
    <mergeCell ref="I84:K84"/>
    <mergeCell ref="Q25:R25"/>
    <mergeCell ref="P27:U27"/>
    <mergeCell ref="Q40:R40"/>
    <mergeCell ref="B91:C91"/>
    <mergeCell ref="I91:J91"/>
    <mergeCell ref="P91:Q91"/>
    <mergeCell ref="B60:G60"/>
    <mergeCell ref="B1:F1"/>
    <mergeCell ref="I1:M1"/>
    <mergeCell ref="P1:T1"/>
    <mergeCell ref="B3:G3"/>
    <mergeCell ref="I3:N3"/>
    <mergeCell ref="P3:U3"/>
    <mergeCell ref="J44:K44"/>
    <mergeCell ref="I45:N45"/>
    <mergeCell ref="C58:D58"/>
    <mergeCell ref="Q8:R8"/>
    <mergeCell ref="C18:D18"/>
    <mergeCell ref="P10:U1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194-1411-4040-A64A-CE4A550DA6F1}">
  <sheetPr>
    <pageSetUpPr fitToPage="1"/>
  </sheetPr>
  <dimension ref="A1:U91"/>
  <sheetViews>
    <sheetView view="pageBreakPreview" zoomScale="95" zoomScaleSheetLayoutView="95" workbookViewId="0">
      <pane ySplit="2" topLeftCell="A3" activePane="bottomLeft" state="frozen"/>
      <selection pane="bottomLeft" activeCell="B8" sqref="B8:G9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253"/>
      <c r="I1" s="314" t="s">
        <v>9</v>
      </c>
      <c r="J1" s="315"/>
      <c r="K1" s="315"/>
      <c r="L1" s="315"/>
      <c r="M1" s="315"/>
      <c r="N1" s="253"/>
      <c r="P1" s="314" t="s">
        <v>7</v>
      </c>
      <c r="Q1" s="315"/>
      <c r="R1" s="315"/>
      <c r="S1" s="315"/>
      <c r="T1" s="315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36" t="s">
        <v>60</v>
      </c>
      <c r="C3" s="337"/>
      <c r="D3" s="337"/>
      <c r="E3" s="337"/>
      <c r="F3" s="337"/>
      <c r="G3" s="338"/>
      <c r="H3" s="46"/>
      <c r="I3" s="305" t="s">
        <v>13</v>
      </c>
      <c r="J3" s="305"/>
      <c r="K3" s="305"/>
      <c r="L3" s="305"/>
      <c r="M3" s="305"/>
      <c r="N3" s="305"/>
      <c r="O3" s="46"/>
      <c r="P3" s="305" t="s">
        <v>20</v>
      </c>
      <c r="Q3" s="305"/>
      <c r="R3" s="305"/>
      <c r="S3" s="305"/>
      <c r="T3" s="305"/>
      <c r="U3" s="305"/>
    </row>
    <row r="4" spans="1:21" ht="13.9" customHeight="1" x14ac:dyDescent="0.2">
      <c r="A4" s="22">
        <v>43952</v>
      </c>
      <c r="B4" s="206">
        <v>581.5</v>
      </c>
      <c r="C4" s="207">
        <v>73440</v>
      </c>
      <c r="D4" s="269">
        <v>0.95499999999999996</v>
      </c>
      <c r="E4" s="208">
        <v>92.026143790849673</v>
      </c>
      <c r="F4" s="24">
        <f t="shared" ref="F4" si="0">C4*E4/100</f>
        <v>67584</v>
      </c>
      <c r="G4" s="205">
        <f t="shared" ref="G4" si="1">C4*D4</f>
        <v>70135.199999999997</v>
      </c>
      <c r="H4" s="22">
        <v>43952</v>
      </c>
      <c r="I4" s="179">
        <v>190.68</v>
      </c>
      <c r="J4" s="101">
        <v>104400</v>
      </c>
      <c r="K4" s="78">
        <v>0.97199999999999998</v>
      </c>
      <c r="L4" s="79">
        <v>90.775862068965523</v>
      </c>
      <c r="M4" s="9">
        <f t="shared" ref="M4" si="2">J4*L4/100</f>
        <v>94770</v>
      </c>
      <c r="N4" s="240">
        <f t="shared" ref="N4" si="3">J4*K4</f>
        <v>101476.8</v>
      </c>
      <c r="O4" s="22">
        <v>43952</v>
      </c>
      <c r="P4" s="179">
        <v>249.47</v>
      </c>
      <c r="Q4" s="101">
        <v>109440</v>
      </c>
      <c r="R4" s="78">
        <v>0.97699999999999998</v>
      </c>
      <c r="S4" s="79">
        <v>94.919590643274859</v>
      </c>
      <c r="T4" s="9">
        <f t="shared" ref="T4" si="4">Q4*S4/100</f>
        <v>103880</v>
      </c>
      <c r="U4" s="240">
        <f t="shared" ref="U4" si="5">Q4*R4</f>
        <v>106922.88</v>
      </c>
    </row>
    <row r="5" spans="1:21" ht="12.75" customHeight="1" x14ac:dyDescent="0.2">
      <c r="B5" s="153">
        <v>581.91</v>
      </c>
      <c r="C5" s="204">
        <v>73440</v>
      </c>
      <c r="D5" s="10">
        <v>0.96699999999999997</v>
      </c>
      <c r="E5" s="31">
        <v>88.888888888888886</v>
      </c>
      <c r="F5" s="9">
        <f t="shared" ref="F5" si="6">C5*E5/100</f>
        <v>65280</v>
      </c>
      <c r="G5" s="240">
        <f t="shared" ref="G5" si="7">C5*D5</f>
        <v>71016.479999999996</v>
      </c>
      <c r="I5" s="154">
        <v>190.41</v>
      </c>
      <c r="J5" s="42">
        <v>104400</v>
      </c>
      <c r="K5" s="1">
        <v>0.97799999999999998</v>
      </c>
      <c r="L5" s="36">
        <v>94.267241379310335</v>
      </c>
      <c r="M5" s="24">
        <f t="shared" ref="M5:M11" si="8">J5*L5/100</f>
        <v>98414.999999999985</v>
      </c>
      <c r="N5" s="205">
        <f t="shared" ref="N5:N11" si="9">J5*K5</f>
        <v>102103.2</v>
      </c>
      <c r="P5" s="154">
        <v>249.01400000000001</v>
      </c>
      <c r="Q5" s="42">
        <v>109440</v>
      </c>
      <c r="R5" s="1">
        <v>0.98599999999999999</v>
      </c>
      <c r="S5" s="36">
        <v>94.919590643274859</v>
      </c>
      <c r="T5" s="9">
        <f t="shared" ref="T5:T9" si="10">Q5*S5/100</f>
        <v>103880</v>
      </c>
      <c r="U5" s="240">
        <f t="shared" ref="U5:U9" si="11">Q5*R5</f>
        <v>107907.84</v>
      </c>
    </row>
    <row r="6" spans="1:21" x14ac:dyDescent="0.2">
      <c r="B6" s="211">
        <f>AVERAGE(B4:B5)</f>
        <v>581.70499999999993</v>
      </c>
      <c r="C6" s="332" t="s">
        <v>1</v>
      </c>
      <c r="D6" s="333"/>
      <c r="E6" s="37">
        <f>F6/G6</f>
        <v>0.94128528969687086</v>
      </c>
      <c r="F6" s="267">
        <f>SUM(F4:F5)</f>
        <v>132864</v>
      </c>
      <c r="G6" s="211">
        <f>SUM(G4:G5)</f>
        <v>141151.67999999999</v>
      </c>
      <c r="H6" s="22">
        <v>43953</v>
      </c>
      <c r="I6" s="154">
        <v>191</v>
      </c>
      <c r="J6" s="42">
        <v>104400</v>
      </c>
      <c r="K6" s="1">
        <v>0.95799999999999996</v>
      </c>
      <c r="L6" s="36">
        <v>94.267241379310335</v>
      </c>
      <c r="M6" s="24">
        <f t="shared" si="8"/>
        <v>98414.999999999985</v>
      </c>
      <c r="N6" s="205">
        <f t="shared" si="9"/>
        <v>100015.2</v>
      </c>
      <c r="O6" s="22">
        <v>43953</v>
      </c>
      <c r="P6" s="154">
        <v>249.12</v>
      </c>
      <c r="Q6" s="42">
        <v>109440</v>
      </c>
      <c r="R6" s="1">
        <v>0.97699999999999998</v>
      </c>
      <c r="S6" s="36">
        <v>94.919590643274859</v>
      </c>
      <c r="T6" s="9">
        <f t="shared" si="10"/>
        <v>103880</v>
      </c>
      <c r="U6" s="240">
        <f t="shared" si="11"/>
        <v>106922.88</v>
      </c>
    </row>
    <row r="7" spans="1:21" x14ac:dyDescent="0.2">
      <c r="B7" s="154"/>
      <c r="C7" s="42"/>
      <c r="D7" s="3"/>
      <c r="E7" s="36"/>
      <c r="F7" s="9"/>
      <c r="G7" s="240"/>
      <c r="I7" s="154">
        <v>189.54</v>
      </c>
      <c r="J7" s="42">
        <v>104400</v>
      </c>
      <c r="K7" s="1">
        <v>0.97899999999999998</v>
      </c>
      <c r="L7" s="36">
        <v>94.267241379310335</v>
      </c>
      <c r="M7" s="24">
        <f t="shared" si="8"/>
        <v>98414.999999999985</v>
      </c>
      <c r="N7" s="205">
        <f t="shared" si="9"/>
        <v>102207.59999999999</v>
      </c>
      <c r="P7" s="154">
        <v>247.47</v>
      </c>
      <c r="Q7" s="42">
        <v>109440</v>
      </c>
      <c r="R7" s="1">
        <v>0.98599999999999999</v>
      </c>
      <c r="S7" s="36">
        <v>97.292580409356717</v>
      </c>
      <c r="T7" s="9">
        <f t="shared" si="10"/>
        <v>106476.99999999999</v>
      </c>
      <c r="U7" s="240">
        <f t="shared" si="11"/>
        <v>107907.84</v>
      </c>
    </row>
    <row r="8" spans="1:21" ht="13.9" customHeight="1" x14ac:dyDescent="0.2">
      <c r="A8" s="45"/>
      <c r="B8" s="317" t="s">
        <v>10</v>
      </c>
      <c r="C8" s="318"/>
      <c r="D8" s="318"/>
      <c r="E8" s="318"/>
      <c r="F8" s="318"/>
      <c r="G8" s="323"/>
      <c r="H8" s="22">
        <v>43954</v>
      </c>
      <c r="I8" s="154">
        <v>190.04</v>
      </c>
      <c r="J8" s="42">
        <v>104400</v>
      </c>
      <c r="K8" s="1">
        <v>0.96799999999999997</v>
      </c>
      <c r="L8" s="36">
        <v>90.775862068965523</v>
      </c>
      <c r="M8" s="24">
        <f t="shared" si="8"/>
        <v>94770</v>
      </c>
      <c r="N8" s="205">
        <f t="shared" si="9"/>
        <v>101059.2</v>
      </c>
      <c r="O8" s="22">
        <v>43954</v>
      </c>
      <c r="P8" s="154">
        <v>249.68</v>
      </c>
      <c r="Q8" s="42">
        <v>109440</v>
      </c>
      <c r="R8" s="1">
        <v>0.97799999999999998</v>
      </c>
      <c r="S8" s="36">
        <v>97.292580409356717</v>
      </c>
      <c r="T8" s="9">
        <f t="shared" si="10"/>
        <v>106476.99999999999</v>
      </c>
      <c r="U8" s="240">
        <f t="shared" si="11"/>
        <v>107032.31999999999</v>
      </c>
    </row>
    <row r="9" spans="1:21" x14ac:dyDescent="0.2">
      <c r="A9" s="22">
        <v>43953</v>
      </c>
      <c r="B9" s="154">
        <v>349.75</v>
      </c>
      <c r="C9" s="42">
        <v>90000</v>
      </c>
      <c r="D9" s="3">
        <v>0.80400000000000005</v>
      </c>
      <c r="E9" s="36">
        <v>63.573333333333338</v>
      </c>
      <c r="F9" s="24">
        <f t="shared" ref="F9" si="12">C9*E9/100</f>
        <v>57216</v>
      </c>
      <c r="G9" s="205">
        <f t="shared" ref="G9" si="13">C9*D9</f>
        <v>72360</v>
      </c>
      <c r="I9" s="154">
        <v>190.12</v>
      </c>
      <c r="J9" s="42">
        <v>104400</v>
      </c>
      <c r="K9" s="1">
        <v>0.97499999999999998</v>
      </c>
      <c r="L9" s="36">
        <v>94.267241379310335</v>
      </c>
      <c r="M9" s="24">
        <f t="shared" si="8"/>
        <v>98414.999999999985</v>
      </c>
      <c r="N9" s="205">
        <f t="shared" si="9"/>
        <v>101790</v>
      </c>
      <c r="P9" s="232">
        <v>248.83</v>
      </c>
      <c r="Q9" s="43">
        <v>109440</v>
      </c>
      <c r="R9" s="44">
        <v>0.98599999999999999</v>
      </c>
      <c r="S9" s="233">
        <v>94.919590643274859</v>
      </c>
      <c r="T9" s="9">
        <f t="shared" si="10"/>
        <v>103880</v>
      </c>
      <c r="U9" s="240">
        <f t="shared" si="11"/>
        <v>107907.84</v>
      </c>
    </row>
    <row r="10" spans="1:21" x14ac:dyDescent="0.2">
      <c r="B10" s="154">
        <v>352.83</v>
      </c>
      <c r="C10" s="42">
        <v>90000</v>
      </c>
      <c r="D10" s="3">
        <v>0.97699999999999998</v>
      </c>
      <c r="E10" s="36">
        <v>93.373333333333335</v>
      </c>
      <c r="F10" s="24">
        <f t="shared" ref="F10:F26" si="14">C10*E10/100</f>
        <v>84036</v>
      </c>
      <c r="G10" s="205">
        <f t="shared" ref="G10:G26" si="15">C10*D10</f>
        <v>87930</v>
      </c>
      <c r="H10" s="22">
        <v>43955</v>
      </c>
      <c r="I10" s="154">
        <v>190.43</v>
      </c>
      <c r="J10" s="42">
        <v>104400</v>
      </c>
      <c r="K10" s="1">
        <v>0.999</v>
      </c>
      <c r="L10" s="36">
        <v>97.758620689655174</v>
      </c>
      <c r="M10" s="24">
        <f t="shared" si="8"/>
        <v>102060</v>
      </c>
      <c r="N10" s="205">
        <f t="shared" si="9"/>
        <v>104295.6</v>
      </c>
      <c r="P10" s="211">
        <f>AVERAGE(P4:P9)</f>
        <v>248.93066666666667</v>
      </c>
      <c r="Q10" s="332" t="s">
        <v>1</v>
      </c>
      <c r="R10" s="333"/>
      <c r="S10" s="37">
        <f>T10/U10</f>
        <v>0.97498051509645667</v>
      </c>
      <c r="T10" s="268">
        <f>SUM(T4:T9)</f>
        <v>628474</v>
      </c>
      <c r="U10" s="211">
        <f>SUM(U4:U9)</f>
        <v>644601.59999999986</v>
      </c>
    </row>
    <row r="11" spans="1:21" ht="14.25" customHeight="1" x14ac:dyDescent="0.2">
      <c r="A11" s="22">
        <v>43954</v>
      </c>
      <c r="B11" s="154">
        <v>351.37</v>
      </c>
      <c r="C11" s="42">
        <v>90000</v>
      </c>
      <c r="D11" s="3">
        <v>0.98499999999999999</v>
      </c>
      <c r="E11" s="36">
        <v>93.373333333333335</v>
      </c>
      <c r="F11" s="24">
        <f t="shared" si="14"/>
        <v>84036</v>
      </c>
      <c r="G11" s="205">
        <f t="shared" si="15"/>
        <v>88650</v>
      </c>
      <c r="H11" s="60"/>
      <c r="I11" s="232">
        <v>190.33</v>
      </c>
      <c r="J11" s="43">
        <v>104400</v>
      </c>
      <c r="K11" s="44">
        <v>0.999</v>
      </c>
      <c r="L11" s="233">
        <v>97.758620689655174</v>
      </c>
      <c r="M11" s="24">
        <f t="shared" si="8"/>
        <v>102060</v>
      </c>
      <c r="N11" s="205">
        <f t="shared" si="9"/>
        <v>104295.6</v>
      </c>
      <c r="P11" s="272"/>
      <c r="Q11" s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12" s="42">
        <v>90000</v>
      </c>
      <c r="D12" s="3">
        <v>0.98599999999999999</v>
      </c>
      <c r="E12" s="36">
        <v>95.36</v>
      </c>
      <c r="F12" s="24">
        <f t="shared" si="14"/>
        <v>85824</v>
      </c>
      <c r="G12" s="205">
        <f t="shared" si="15"/>
        <v>88740</v>
      </c>
      <c r="I12" s="211">
        <f>AVERAGE(I4:I11)</f>
        <v>190.31874999999999</v>
      </c>
      <c r="J12" s="332" t="s">
        <v>1</v>
      </c>
      <c r="K12" s="333"/>
      <c r="L12" s="37">
        <f>M12/N12</f>
        <v>0.96338519549627333</v>
      </c>
      <c r="M12" s="268">
        <f>SUM(M4:M11)</f>
        <v>787320</v>
      </c>
      <c r="N12" s="211">
        <f>SUM(N4:N11)</f>
        <v>817243.2</v>
      </c>
      <c r="O12" s="45"/>
      <c r="P12" s="305" t="s">
        <v>24</v>
      </c>
      <c r="Q12" s="305"/>
      <c r="R12" s="305"/>
      <c r="S12" s="305"/>
      <c r="T12" s="305"/>
      <c r="U12" s="305"/>
    </row>
    <row r="13" spans="1:21" ht="14.25" customHeight="1" x14ac:dyDescent="0.2">
      <c r="A13" s="22">
        <v>43955</v>
      </c>
      <c r="B13" s="154">
        <v>351.31</v>
      </c>
      <c r="C13" s="42">
        <v>91440</v>
      </c>
      <c r="D13" s="3">
        <v>0.98699999999999999</v>
      </c>
      <c r="E13" s="36">
        <v>95.813648293963254</v>
      </c>
      <c r="F13" s="24">
        <f t="shared" si="14"/>
        <v>87612</v>
      </c>
      <c r="G13" s="205">
        <f t="shared" si="15"/>
        <v>90251.28</v>
      </c>
      <c r="I13" s="56"/>
      <c r="J13" s="56"/>
      <c r="K13" s="56"/>
      <c r="L13" s="56"/>
      <c r="M13" s="24"/>
      <c r="N13" s="205"/>
      <c r="O13" s="22">
        <v>43955</v>
      </c>
      <c r="P13" s="179">
        <v>366.16</v>
      </c>
      <c r="Q13" s="101">
        <v>84240</v>
      </c>
      <c r="R13" s="78">
        <v>0.90600000000000003</v>
      </c>
      <c r="S13" s="87">
        <v>55.555555555555557</v>
      </c>
      <c r="T13" s="9">
        <f t="shared" ref="T13" si="16">Q13*S13/100</f>
        <v>46800</v>
      </c>
      <c r="U13" s="240">
        <f t="shared" ref="U13" si="17">Q13*R13</f>
        <v>76321.440000000002</v>
      </c>
    </row>
    <row r="14" spans="1:21" ht="13.9" customHeight="1" x14ac:dyDescent="0.2">
      <c r="A14" s="60"/>
      <c r="B14" s="154">
        <v>350.95</v>
      </c>
      <c r="C14" s="42">
        <v>91440</v>
      </c>
      <c r="D14" s="3">
        <v>0.97199999999999998</v>
      </c>
      <c r="E14" s="36">
        <v>93.858267716535437</v>
      </c>
      <c r="F14" s="24">
        <f t="shared" si="14"/>
        <v>85824</v>
      </c>
      <c r="G14" s="205">
        <f t="shared" si="15"/>
        <v>88879.679999999993</v>
      </c>
      <c r="H14" s="45"/>
      <c r="I14" s="305" t="s">
        <v>21</v>
      </c>
      <c r="J14" s="305"/>
      <c r="K14" s="305"/>
      <c r="L14" s="305"/>
      <c r="M14" s="305"/>
      <c r="N14" s="305"/>
      <c r="O14" s="60"/>
      <c r="P14" s="154">
        <v>366.06</v>
      </c>
      <c r="Q14" s="42">
        <v>84240</v>
      </c>
      <c r="R14" s="1">
        <v>0.97799999999999998</v>
      </c>
      <c r="S14" s="36">
        <v>70.370370370370367</v>
      </c>
      <c r="T14" s="9">
        <f t="shared" ref="T14:T18" si="18">Q14*S14/100</f>
        <v>59280</v>
      </c>
      <c r="U14" s="240">
        <f t="shared" ref="U14:U18" si="19">Q14*R14</f>
        <v>82386.720000000001</v>
      </c>
    </row>
    <row r="15" spans="1:21" x14ac:dyDescent="0.2">
      <c r="A15" s="98">
        <v>43956</v>
      </c>
      <c r="B15" s="154">
        <v>351.25</v>
      </c>
      <c r="C15" s="42">
        <v>91440</v>
      </c>
      <c r="D15" s="3">
        <v>0.97599999999999998</v>
      </c>
      <c r="E15" s="36">
        <v>93.858267716535437</v>
      </c>
      <c r="F15" s="24">
        <f t="shared" si="14"/>
        <v>85824</v>
      </c>
      <c r="G15" s="205">
        <f t="shared" si="15"/>
        <v>89245.440000000002</v>
      </c>
      <c r="H15" s="98">
        <v>43956</v>
      </c>
      <c r="I15" s="179">
        <v>263.55</v>
      </c>
      <c r="J15" s="101">
        <v>104400</v>
      </c>
      <c r="K15" s="78">
        <v>0.81899999999999995</v>
      </c>
      <c r="L15" s="87">
        <v>61.655172413793103</v>
      </c>
      <c r="M15" s="24">
        <f t="shared" ref="M15" si="20">J15*L15/100</f>
        <v>64368</v>
      </c>
      <c r="N15" s="205">
        <f t="shared" ref="N15" si="21">J15*K15</f>
        <v>85503.599999999991</v>
      </c>
      <c r="O15" s="98">
        <v>43956</v>
      </c>
      <c r="P15" s="154">
        <v>364.83</v>
      </c>
      <c r="Q15" s="42">
        <v>84240</v>
      </c>
      <c r="R15" s="1">
        <v>0.95799999999999996</v>
      </c>
      <c r="S15" s="36">
        <v>94.444444444444443</v>
      </c>
      <c r="T15" s="9">
        <f t="shared" si="18"/>
        <v>79560</v>
      </c>
      <c r="U15" s="240">
        <f t="shared" si="19"/>
        <v>80701.919999999998</v>
      </c>
    </row>
    <row r="16" spans="1:21" x14ac:dyDescent="0.2">
      <c r="B16" s="154">
        <v>350.48</v>
      </c>
      <c r="C16" s="42">
        <v>92160</v>
      </c>
      <c r="D16" s="3">
        <v>0.98399999999999999</v>
      </c>
      <c r="E16" s="36">
        <v>93.125</v>
      </c>
      <c r="F16" s="24">
        <f t="shared" si="14"/>
        <v>85824</v>
      </c>
      <c r="G16" s="205">
        <f t="shared" si="15"/>
        <v>90685.440000000002</v>
      </c>
      <c r="I16" s="154">
        <v>262.41000000000003</v>
      </c>
      <c r="J16" s="42">
        <v>104400</v>
      </c>
      <c r="K16" s="1">
        <v>0.97799999999999998</v>
      </c>
      <c r="L16" s="36">
        <v>93.624521072796938</v>
      </c>
      <c r="M16" s="24">
        <f t="shared" ref="M16:M32" si="22">J16*L16/100</f>
        <v>97744</v>
      </c>
      <c r="N16" s="205">
        <f t="shared" ref="N16:N32" si="23">J16*K16</f>
        <v>102103.2</v>
      </c>
      <c r="P16" s="154">
        <v>363.81</v>
      </c>
      <c r="Q16" s="42">
        <v>82800</v>
      </c>
      <c r="R16" s="1">
        <v>0.97299999999999998</v>
      </c>
      <c r="S16" s="36">
        <v>94.20289855072464</v>
      </c>
      <c r="T16" s="9">
        <f t="shared" si="18"/>
        <v>78000</v>
      </c>
      <c r="U16" s="240">
        <f t="shared" si="19"/>
        <v>80564.399999999994</v>
      </c>
    </row>
    <row r="17" spans="1:21" x14ac:dyDescent="0.2">
      <c r="A17" s="22">
        <v>43957</v>
      </c>
      <c r="B17" s="154">
        <v>350.91</v>
      </c>
      <c r="C17" s="42">
        <v>92880</v>
      </c>
      <c r="D17" s="3">
        <v>0.97599999999999998</v>
      </c>
      <c r="E17" s="36">
        <v>94.328165374676999</v>
      </c>
      <c r="F17" s="24">
        <f t="shared" si="14"/>
        <v>87612</v>
      </c>
      <c r="G17" s="205">
        <f t="shared" si="15"/>
        <v>90650.880000000005</v>
      </c>
      <c r="H17" s="22">
        <v>43957</v>
      </c>
      <c r="I17" s="154">
        <v>261.93</v>
      </c>
      <c r="J17" s="42">
        <v>104400</v>
      </c>
      <c r="K17" s="1">
        <v>0.96299999999999997</v>
      </c>
      <c r="L17" s="36">
        <v>93.624521072796938</v>
      </c>
      <c r="M17" s="24">
        <f t="shared" si="22"/>
        <v>97744</v>
      </c>
      <c r="N17" s="205">
        <f t="shared" si="23"/>
        <v>100537.2</v>
      </c>
      <c r="O17" s="22">
        <v>43957</v>
      </c>
      <c r="P17" s="154">
        <v>362.23</v>
      </c>
      <c r="Q17" s="42">
        <v>82800</v>
      </c>
      <c r="R17" s="1">
        <v>0.96299999999999997</v>
      </c>
      <c r="S17" s="36">
        <v>94.20289855072464</v>
      </c>
      <c r="T17" s="9">
        <f t="shared" si="18"/>
        <v>78000</v>
      </c>
      <c r="U17" s="240">
        <f t="shared" si="19"/>
        <v>79736.399999999994</v>
      </c>
    </row>
    <row r="18" spans="1:21" ht="14.25" customHeight="1" x14ac:dyDescent="0.2">
      <c r="B18" s="154">
        <v>352.75</v>
      </c>
      <c r="C18" s="42">
        <v>93600</v>
      </c>
      <c r="D18" s="3">
        <v>0.98299999999999998</v>
      </c>
      <c r="E18" s="36">
        <v>95.512820512820511</v>
      </c>
      <c r="F18" s="24">
        <f t="shared" si="14"/>
        <v>89400</v>
      </c>
      <c r="G18" s="205">
        <f t="shared" si="15"/>
        <v>92008.8</v>
      </c>
      <c r="I18" s="154">
        <v>262.77</v>
      </c>
      <c r="J18" s="42">
        <v>104400</v>
      </c>
      <c r="K18" s="1">
        <v>0.97599999999999998</v>
      </c>
      <c r="L18" s="36">
        <v>93.624521072796938</v>
      </c>
      <c r="M18" s="24">
        <f t="shared" si="22"/>
        <v>97744</v>
      </c>
      <c r="N18" s="205">
        <f t="shared" si="23"/>
        <v>101894.39999999999</v>
      </c>
      <c r="P18" s="232">
        <v>362.29</v>
      </c>
      <c r="Q18" s="43">
        <v>82800</v>
      </c>
      <c r="R18" s="44">
        <v>0.98199999999999998</v>
      </c>
      <c r="S18" s="233">
        <v>94.20289855072464</v>
      </c>
      <c r="T18" s="9">
        <f t="shared" si="18"/>
        <v>78000</v>
      </c>
      <c r="U18" s="240">
        <f t="shared" si="19"/>
        <v>81309.600000000006</v>
      </c>
    </row>
    <row r="19" spans="1:21" x14ac:dyDescent="0.2">
      <c r="A19" s="22">
        <v>43958</v>
      </c>
      <c r="B19" s="154">
        <v>350.58</v>
      </c>
      <c r="C19" s="42">
        <v>93600</v>
      </c>
      <c r="D19" s="3">
        <v>0.98</v>
      </c>
      <c r="E19" s="36">
        <v>95.512820512820511</v>
      </c>
      <c r="F19" s="24">
        <f t="shared" si="14"/>
        <v>89400</v>
      </c>
      <c r="G19" s="205">
        <f t="shared" si="15"/>
        <v>91728</v>
      </c>
      <c r="H19" s="22">
        <v>43958</v>
      </c>
      <c r="I19" s="154">
        <v>262.83</v>
      </c>
      <c r="J19" s="42">
        <v>104400</v>
      </c>
      <c r="K19" s="1">
        <v>0.95699999999999996</v>
      </c>
      <c r="L19" s="36">
        <v>91.340996168582379</v>
      </c>
      <c r="M19" s="24">
        <f t="shared" si="22"/>
        <v>95360</v>
      </c>
      <c r="N19" s="205">
        <f t="shared" si="23"/>
        <v>99910.8</v>
      </c>
      <c r="P19" s="211">
        <f>AVERAGE(P13:P18)</f>
        <v>364.23</v>
      </c>
      <c r="Q19" s="332" t="s">
        <v>1</v>
      </c>
      <c r="R19" s="333"/>
      <c r="S19" s="37">
        <f>T19/U19</f>
        <v>0.87239528761852303</v>
      </c>
      <c r="T19" s="268">
        <f>SUM(T13:T18)</f>
        <v>419640</v>
      </c>
      <c r="U19" s="211">
        <f>SUM(U13:U18)</f>
        <v>481020.48</v>
      </c>
    </row>
    <row r="20" spans="1:21" x14ac:dyDescent="0.2">
      <c r="B20" s="154">
        <v>351.88</v>
      </c>
      <c r="C20" s="42">
        <v>93600</v>
      </c>
      <c r="D20" s="3">
        <v>0.97899999999999998</v>
      </c>
      <c r="E20" s="36">
        <v>95.512820512820511</v>
      </c>
      <c r="F20" s="24">
        <f t="shared" si="14"/>
        <v>89400</v>
      </c>
      <c r="G20" s="205">
        <f t="shared" si="15"/>
        <v>91634.4</v>
      </c>
      <c r="I20" s="154">
        <v>263.7</v>
      </c>
      <c r="J20" s="42">
        <v>104400</v>
      </c>
      <c r="K20" s="1">
        <v>0.97599999999999998</v>
      </c>
      <c r="L20" s="36">
        <v>93.624521072796938</v>
      </c>
      <c r="M20" s="24">
        <f t="shared" si="22"/>
        <v>97744</v>
      </c>
      <c r="N20" s="205">
        <f t="shared" si="23"/>
        <v>101894.39999999999</v>
      </c>
      <c r="P20" s="272"/>
      <c r="Q20" s="272"/>
      <c r="R20" s="272"/>
      <c r="S20" s="272"/>
      <c r="T20" s="93"/>
      <c r="U20" s="273"/>
    </row>
    <row r="21" spans="1:21" x14ac:dyDescent="0.2">
      <c r="A21" s="22">
        <v>43959</v>
      </c>
      <c r="B21" s="154">
        <v>351.42</v>
      </c>
      <c r="C21" s="42">
        <v>93600</v>
      </c>
      <c r="D21" s="3">
        <v>0.98</v>
      </c>
      <c r="E21" s="36">
        <v>95.512820512820511</v>
      </c>
      <c r="F21" s="24">
        <f t="shared" si="14"/>
        <v>89400</v>
      </c>
      <c r="G21" s="205">
        <f t="shared" si="15"/>
        <v>91728</v>
      </c>
      <c r="H21" s="22">
        <v>43959</v>
      </c>
      <c r="I21" s="154">
        <v>263.31</v>
      </c>
      <c r="J21" s="42">
        <v>104400</v>
      </c>
      <c r="K21" s="1">
        <v>0.96399999999999997</v>
      </c>
      <c r="L21" s="36">
        <v>93.624521072796938</v>
      </c>
      <c r="M21" s="24">
        <f t="shared" si="22"/>
        <v>97744</v>
      </c>
      <c r="N21" s="205">
        <f t="shared" si="23"/>
        <v>100641.59999999999</v>
      </c>
      <c r="O21" s="45"/>
      <c r="P21" s="304" t="s">
        <v>47</v>
      </c>
      <c r="Q21" s="304"/>
      <c r="R21" s="304"/>
      <c r="S21" s="304"/>
      <c r="T21" s="304"/>
      <c r="U21" s="304"/>
    </row>
    <row r="22" spans="1:21" x14ac:dyDescent="0.2">
      <c r="B22" s="154">
        <v>351.44</v>
      </c>
      <c r="C22" s="42">
        <v>93600</v>
      </c>
      <c r="D22" s="3">
        <v>0.98799999999999999</v>
      </c>
      <c r="E22" s="36">
        <v>97.42307692307692</v>
      </c>
      <c r="F22" s="24">
        <f t="shared" si="14"/>
        <v>91188</v>
      </c>
      <c r="G22" s="205">
        <f t="shared" si="15"/>
        <v>92476.800000000003</v>
      </c>
      <c r="I22" s="154">
        <v>262.08</v>
      </c>
      <c r="J22" s="42">
        <v>104400</v>
      </c>
      <c r="K22" s="1">
        <v>0.97299999999999998</v>
      </c>
      <c r="L22" s="36">
        <v>95.908045977011497</v>
      </c>
      <c r="M22" s="24">
        <f t="shared" si="22"/>
        <v>100128</v>
      </c>
      <c r="N22" s="205">
        <f t="shared" si="23"/>
        <v>101581.2</v>
      </c>
      <c r="O22" s="22">
        <v>43958</v>
      </c>
      <c r="P22" s="179">
        <v>454.6</v>
      </c>
      <c r="Q22" s="101">
        <v>70560</v>
      </c>
      <c r="R22" s="78">
        <v>0.88800000000000001</v>
      </c>
      <c r="S22" s="87">
        <v>56.12244897959183</v>
      </c>
      <c r="T22" s="9">
        <f t="shared" ref="T22" si="24">Q22*S22/100</f>
        <v>39599.999999999993</v>
      </c>
      <c r="U22" s="240">
        <f t="shared" ref="U22" si="25">Q22*R22</f>
        <v>62657.279999999999</v>
      </c>
    </row>
    <row r="23" spans="1:21" x14ac:dyDescent="0.2">
      <c r="A23" s="22">
        <v>43960</v>
      </c>
      <c r="B23" s="154">
        <v>350.87</v>
      </c>
      <c r="C23" s="42">
        <v>93600</v>
      </c>
      <c r="D23" s="3">
        <v>0.98299999999999998</v>
      </c>
      <c r="E23" s="36">
        <v>95.512820512820511</v>
      </c>
      <c r="F23" s="24">
        <f t="shared" si="14"/>
        <v>89400</v>
      </c>
      <c r="G23" s="205">
        <f t="shared" si="15"/>
        <v>92008.8</v>
      </c>
      <c r="H23" s="22">
        <v>43960</v>
      </c>
      <c r="I23" s="154">
        <v>262.89</v>
      </c>
      <c r="J23" s="42">
        <v>104400</v>
      </c>
      <c r="K23" s="1">
        <v>0.94599999999999995</v>
      </c>
      <c r="L23" s="36">
        <v>91.340996168582379</v>
      </c>
      <c r="M23" s="24">
        <f t="shared" si="22"/>
        <v>95360</v>
      </c>
      <c r="N23" s="205">
        <f t="shared" si="23"/>
        <v>98762.4</v>
      </c>
      <c r="P23" s="154">
        <v>455.63</v>
      </c>
      <c r="Q23" s="42">
        <v>70560</v>
      </c>
      <c r="R23" s="1">
        <v>0.97099999999999997</v>
      </c>
      <c r="S23" s="36">
        <v>96.530612244897966</v>
      </c>
      <c r="T23" s="9">
        <f t="shared" ref="T23:T43" si="26">Q23*S23/100</f>
        <v>68112.000000000015</v>
      </c>
      <c r="U23" s="240">
        <f t="shared" ref="U23:U43" si="27">Q23*R23</f>
        <v>68513.759999999995</v>
      </c>
    </row>
    <row r="24" spans="1:21" x14ac:dyDescent="0.2">
      <c r="B24" s="154">
        <v>351.87</v>
      </c>
      <c r="C24" s="42">
        <v>93600</v>
      </c>
      <c r="D24" s="3">
        <v>0.98799999999999999</v>
      </c>
      <c r="E24" s="36">
        <v>97.42307692307692</v>
      </c>
      <c r="F24" s="24">
        <f t="shared" si="14"/>
        <v>91188</v>
      </c>
      <c r="G24" s="205">
        <f t="shared" si="15"/>
        <v>92476.800000000003</v>
      </c>
      <c r="I24" s="154">
        <v>263.02</v>
      </c>
      <c r="J24" s="42">
        <v>104400</v>
      </c>
      <c r="K24" s="1">
        <v>0.97499999999999998</v>
      </c>
      <c r="L24" s="36">
        <v>93.624521072796938</v>
      </c>
      <c r="M24" s="24">
        <f t="shared" si="22"/>
        <v>97744</v>
      </c>
      <c r="N24" s="205">
        <f t="shared" si="23"/>
        <v>101790</v>
      </c>
      <c r="O24" s="22">
        <v>43959</v>
      </c>
      <c r="P24" s="154">
        <v>457.41</v>
      </c>
      <c r="Q24" s="42">
        <v>70560</v>
      </c>
      <c r="R24" s="1">
        <v>0.93400000000000005</v>
      </c>
      <c r="S24" s="36">
        <v>87.551020408163254</v>
      </c>
      <c r="T24" s="9">
        <f t="shared" si="26"/>
        <v>61775.999999999993</v>
      </c>
      <c r="U24" s="240">
        <f t="shared" si="27"/>
        <v>65903.040000000008</v>
      </c>
    </row>
    <row r="25" spans="1:21" ht="14.25" customHeight="1" x14ac:dyDescent="0.2">
      <c r="A25" s="22">
        <v>43961</v>
      </c>
      <c r="B25" s="154">
        <v>349.81</v>
      </c>
      <c r="C25" s="42">
        <v>93600</v>
      </c>
      <c r="D25" s="3">
        <v>0.98199999999999998</v>
      </c>
      <c r="E25" s="36">
        <v>97.42307692307692</v>
      </c>
      <c r="F25" s="24">
        <f t="shared" si="14"/>
        <v>91188</v>
      </c>
      <c r="G25" s="205">
        <f t="shared" si="15"/>
        <v>91915.199999999997</v>
      </c>
      <c r="H25" s="22">
        <v>43961</v>
      </c>
      <c r="I25" s="154">
        <v>263.75</v>
      </c>
      <c r="J25" s="42">
        <v>104400</v>
      </c>
      <c r="K25" s="1">
        <v>0.97</v>
      </c>
      <c r="L25" s="36">
        <v>91.340996168582379</v>
      </c>
      <c r="M25" s="24">
        <f t="shared" si="22"/>
        <v>95360</v>
      </c>
      <c r="N25" s="205">
        <f t="shared" si="23"/>
        <v>101268</v>
      </c>
      <c r="P25" s="154">
        <v>456.15</v>
      </c>
      <c r="Q25" s="42">
        <v>70560</v>
      </c>
      <c r="R25" s="1">
        <v>0.96099999999999997</v>
      </c>
      <c r="S25" s="36">
        <v>92.040816326530617</v>
      </c>
      <c r="T25" s="9">
        <f t="shared" si="26"/>
        <v>64944</v>
      </c>
      <c r="U25" s="240">
        <f t="shared" si="27"/>
        <v>67808.160000000003</v>
      </c>
    </row>
    <row r="26" spans="1:21" x14ac:dyDescent="0.2">
      <c r="B26" s="154">
        <v>351.95</v>
      </c>
      <c r="C26" s="42">
        <v>93600</v>
      </c>
      <c r="D26" s="3">
        <v>0.98699999999999999</v>
      </c>
      <c r="E26" s="36">
        <v>95.512820512820511</v>
      </c>
      <c r="F26" s="24">
        <f t="shared" si="14"/>
        <v>89400</v>
      </c>
      <c r="G26" s="205">
        <f t="shared" si="15"/>
        <v>92383.2</v>
      </c>
      <c r="I26" s="154">
        <v>263.31</v>
      </c>
      <c r="J26" s="42">
        <v>104400</v>
      </c>
      <c r="K26" s="1">
        <v>0.97599999999999998</v>
      </c>
      <c r="L26" s="36">
        <v>91.340996168582379</v>
      </c>
      <c r="M26" s="24">
        <f t="shared" si="22"/>
        <v>95360</v>
      </c>
      <c r="N26" s="205">
        <f t="shared" si="23"/>
        <v>101894.39999999999</v>
      </c>
      <c r="O26" s="22">
        <v>43960</v>
      </c>
      <c r="P26" s="154">
        <v>456.41</v>
      </c>
      <c r="Q26" s="42">
        <v>70560</v>
      </c>
      <c r="R26" s="1">
        <v>0.96</v>
      </c>
      <c r="S26" s="36">
        <v>89.795918367346943</v>
      </c>
      <c r="T26" s="9">
        <f t="shared" si="26"/>
        <v>63360</v>
      </c>
      <c r="U26" s="240">
        <f t="shared" si="27"/>
        <v>67737.599999999991</v>
      </c>
    </row>
    <row r="27" spans="1:21" ht="12.75" customHeight="1" x14ac:dyDescent="0.2">
      <c r="B27" s="211">
        <f>AVERAGE(B9:B26)</f>
        <v>351.27555555555551</v>
      </c>
      <c r="C27" s="332" t="s">
        <v>1</v>
      </c>
      <c r="D27" s="333"/>
      <c r="E27" s="37">
        <f>F27/G27</f>
        <v>0.96163972417759558</v>
      </c>
      <c r="F27" s="267">
        <f>SUM(F9:F26)</f>
        <v>1553772</v>
      </c>
      <c r="G27" s="211">
        <f>SUM(G9:G26)</f>
        <v>1615752.7200000002</v>
      </c>
      <c r="H27" s="22">
        <v>43962</v>
      </c>
      <c r="I27" s="154">
        <v>262.73</v>
      </c>
      <c r="J27" s="42">
        <v>104400</v>
      </c>
      <c r="K27" s="1">
        <v>0.96799999999999997</v>
      </c>
      <c r="L27" s="36">
        <v>91.340996168582379</v>
      </c>
      <c r="M27" s="24">
        <f t="shared" si="22"/>
        <v>95360</v>
      </c>
      <c r="N27" s="205">
        <f t="shared" si="23"/>
        <v>101059.2</v>
      </c>
      <c r="P27" s="154">
        <v>456.25</v>
      </c>
      <c r="Q27" s="42">
        <v>70560</v>
      </c>
      <c r="R27" s="1">
        <v>0.95399999999999996</v>
      </c>
      <c r="S27" s="36">
        <v>92.040816326530617</v>
      </c>
      <c r="T27" s="9">
        <f t="shared" si="26"/>
        <v>64944</v>
      </c>
      <c r="U27" s="240">
        <f t="shared" si="27"/>
        <v>67314.239999999991</v>
      </c>
    </row>
    <row r="28" spans="1:21" ht="12.75" customHeight="1" x14ac:dyDescent="0.2">
      <c r="B28" s="154"/>
      <c r="C28" s="42"/>
      <c r="D28" s="3"/>
      <c r="E28" s="36"/>
      <c r="F28" s="9"/>
      <c r="G28" s="240"/>
      <c r="I28" s="154">
        <v>262.16000000000003</v>
      </c>
      <c r="J28" s="42">
        <v>104400</v>
      </c>
      <c r="K28" s="1">
        <v>0.97499999999999998</v>
      </c>
      <c r="L28" s="36">
        <v>91.340996168582379</v>
      </c>
      <c r="M28" s="24">
        <f t="shared" si="22"/>
        <v>95360</v>
      </c>
      <c r="N28" s="205">
        <f t="shared" si="23"/>
        <v>101790</v>
      </c>
      <c r="O28" s="22">
        <v>43961</v>
      </c>
      <c r="P28" s="154">
        <v>456.18</v>
      </c>
      <c r="Q28" s="42">
        <v>70560</v>
      </c>
      <c r="R28" s="1">
        <v>0.96199999999999997</v>
      </c>
      <c r="S28" s="36">
        <v>94.285714285714278</v>
      </c>
      <c r="T28" s="9">
        <f t="shared" si="26"/>
        <v>66527.999999999985</v>
      </c>
      <c r="U28" s="240">
        <f t="shared" si="27"/>
        <v>67878.720000000001</v>
      </c>
    </row>
    <row r="29" spans="1:21" ht="12.75" customHeight="1" x14ac:dyDescent="0.2">
      <c r="A29" s="45"/>
      <c r="B29" s="317" t="s">
        <v>34</v>
      </c>
      <c r="C29" s="318"/>
      <c r="D29" s="318"/>
      <c r="E29" s="318"/>
      <c r="F29" s="318"/>
      <c r="G29" s="323"/>
      <c r="H29" s="22">
        <v>43963</v>
      </c>
      <c r="I29" s="154">
        <v>263.43</v>
      </c>
      <c r="J29" s="42">
        <v>104400</v>
      </c>
      <c r="K29" s="1">
        <v>0.97199999999999998</v>
      </c>
      <c r="L29" s="36">
        <v>93.624521072796938</v>
      </c>
      <c r="M29" s="24">
        <f t="shared" si="22"/>
        <v>97744</v>
      </c>
      <c r="N29" s="205">
        <f t="shared" si="23"/>
        <v>101476.8</v>
      </c>
      <c r="P29" s="154">
        <v>456.83</v>
      </c>
      <c r="Q29" s="42">
        <v>70560</v>
      </c>
      <c r="R29" s="1">
        <v>0.95599999999999996</v>
      </c>
      <c r="S29" s="36">
        <v>94.285714285714278</v>
      </c>
      <c r="T29" s="9">
        <f t="shared" si="26"/>
        <v>66527.999999999985</v>
      </c>
      <c r="U29" s="240">
        <f t="shared" si="27"/>
        <v>67455.360000000001</v>
      </c>
    </row>
    <row r="30" spans="1:21" ht="12.75" customHeight="1" x14ac:dyDescent="0.2">
      <c r="A30" s="22">
        <v>43962</v>
      </c>
      <c r="B30" s="154">
        <v>370.45</v>
      </c>
      <c r="C30" s="42">
        <v>86400</v>
      </c>
      <c r="D30" s="3">
        <v>0.97699999999999998</v>
      </c>
      <c r="E30" s="36">
        <v>57.8125</v>
      </c>
      <c r="F30" s="24">
        <f t="shared" ref="F30" si="28">C30*E30/100</f>
        <v>49950</v>
      </c>
      <c r="G30" s="205">
        <f t="shared" ref="G30" si="29">C30*D30</f>
        <v>84412.800000000003</v>
      </c>
      <c r="I30" s="154">
        <v>263.85000000000002</v>
      </c>
      <c r="J30" s="42">
        <v>104400</v>
      </c>
      <c r="K30" s="1">
        <v>0.94</v>
      </c>
      <c r="L30" s="36">
        <v>91.340996168582379</v>
      </c>
      <c r="M30" s="24">
        <f t="shared" si="22"/>
        <v>95360</v>
      </c>
      <c r="N30" s="205">
        <f t="shared" si="23"/>
        <v>98136</v>
      </c>
      <c r="O30" s="22">
        <v>43962</v>
      </c>
      <c r="P30" s="154">
        <v>456.93</v>
      </c>
      <c r="Q30" s="42">
        <v>70560</v>
      </c>
      <c r="R30" s="1">
        <v>0.96</v>
      </c>
      <c r="S30" s="36">
        <v>92.040816326530617</v>
      </c>
      <c r="T30" s="9">
        <f t="shared" si="26"/>
        <v>64944</v>
      </c>
      <c r="U30" s="240">
        <f t="shared" si="27"/>
        <v>67737.599999999991</v>
      </c>
    </row>
    <row r="31" spans="1:21" ht="14.25" customHeight="1" x14ac:dyDescent="0.2">
      <c r="B31" s="154">
        <v>371.12</v>
      </c>
      <c r="C31" s="42">
        <v>86400</v>
      </c>
      <c r="D31" s="3">
        <v>0.97599999999999998</v>
      </c>
      <c r="E31" s="36">
        <v>94.8125</v>
      </c>
      <c r="F31" s="24">
        <f t="shared" ref="F31:F41" si="30">C31*E31/100</f>
        <v>81918</v>
      </c>
      <c r="G31" s="205">
        <f t="shared" ref="G31:G41" si="31">C31*D31</f>
        <v>84326.399999999994</v>
      </c>
      <c r="H31" s="22">
        <v>43964</v>
      </c>
      <c r="I31" s="154">
        <v>262.27</v>
      </c>
      <c r="J31" s="42">
        <v>104400</v>
      </c>
      <c r="K31" s="1">
        <v>0.98299999999999998</v>
      </c>
      <c r="L31" s="36">
        <v>95.908045977011497</v>
      </c>
      <c r="M31" s="24">
        <f t="shared" si="22"/>
        <v>100128</v>
      </c>
      <c r="N31" s="205">
        <f t="shared" si="23"/>
        <v>102625.2</v>
      </c>
      <c r="P31" s="154">
        <v>455.08</v>
      </c>
      <c r="Q31" s="42">
        <v>70560</v>
      </c>
      <c r="R31" s="1">
        <v>0.95799999999999996</v>
      </c>
      <c r="S31" s="36">
        <v>94.285714285714278</v>
      </c>
      <c r="T31" s="9">
        <f t="shared" si="26"/>
        <v>66527.999999999985</v>
      </c>
      <c r="U31" s="240">
        <f t="shared" si="27"/>
        <v>67596.479999999996</v>
      </c>
    </row>
    <row r="32" spans="1:21" ht="14.25" customHeight="1" x14ac:dyDescent="0.2">
      <c r="A32" s="22">
        <v>43963</v>
      </c>
      <c r="B32" s="154">
        <v>371.7</v>
      </c>
      <c r="C32" s="42">
        <v>86400</v>
      </c>
      <c r="D32" s="3">
        <v>0.98099999999999998</v>
      </c>
      <c r="E32" s="36">
        <v>97.125</v>
      </c>
      <c r="F32" s="24">
        <f t="shared" si="30"/>
        <v>83916</v>
      </c>
      <c r="G32" s="205">
        <f t="shared" si="31"/>
        <v>84758.399999999994</v>
      </c>
      <c r="I32" s="271">
        <v>262.5</v>
      </c>
      <c r="J32" s="43">
        <v>104400</v>
      </c>
      <c r="K32" s="44">
        <v>0.97799999999999998</v>
      </c>
      <c r="L32" s="233">
        <v>91.340996168582379</v>
      </c>
      <c r="M32" s="24">
        <f t="shared" si="22"/>
        <v>95360</v>
      </c>
      <c r="N32" s="205">
        <f t="shared" si="23"/>
        <v>102103.2</v>
      </c>
      <c r="O32" s="22">
        <v>43963</v>
      </c>
      <c r="P32" s="154">
        <v>455.54</v>
      </c>
      <c r="Q32" s="42">
        <v>70560</v>
      </c>
      <c r="R32" s="1">
        <v>0.97</v>
      </c>
      <c r="S32" s="36">
        <v>92.040816326530617</v>
      </c>
      <c r="T32" s="9">
        <f t="shared" si="26"/>
        <v>64944</v>
      </c>
      <c r="U32" s="240">
        <f t="shared" si="27"/>
        <v>68443.199999999997</v>
      </c>
    </row>
    <row r="33" spans="1:21" ht="13.9" customHeight="1" x14ac:dyDescent="0.2">
      <c r="B33" s="154">
        <v>372.16</v>
      </c>
      <c r="C33" s="42">
        <v>86400</v>
      </c>
      <c r="D33" s="3">
        <v>0.97899999999999998</v>
      </c>
      <c r="E33" s="36">
        <v>94.8125</v>
      </c>
      <c r="F33" s="24">
        <f t="shared" si="30"/>
        <v>81918</v>
      </c>
      <c r="G33" s="205">
        <f t="shared" si="31"/>
        <v>84585.599999999991</v>
      </c>
      <c r="I33" s="211">
        <f>AVERAGE(I15:I32)</f>
        <v>262.91611111111109</v>
      </c>
      <c r="J33" s="332" t="s">
        <v>1</v>
      </c>
      <c r="K33" s="333"/>
      <c r="L33" s="37">
        <f>M33/N33</f>
        <v>0.9483318186280606</v>
      </c>
      <c r="M33" s="268">
        <f>SUM(M15:M32)</f>
        <v>1711712</v>
      </c>
      <c r="N33" s="211">
        <f>SUM(N15:N32)</f>
        <v>1804971.5999999996</v>
      </c>
      <c r="P33" s="154">
        <v>455.68</v>
      </c>
      <c r="Q33" s="42">
        <v>70560</v>
      </c>
      <c r="R33" s="1">
        <v>0.95799999999999996</v>
      </c>
      <c r="S33" s="36">
        <v>92.040816326530617</v>
      </c>
      <c r="T33" s="9">
        <f t="shared" si="26"/>
        <v>64944</v>
      </c>
      <c r="U33" s="240">
        <f t="shared" si="27"/>
        <v>67596.479999999996</v>
      </c>
    </row>
    <row r="34" spans="1:21" x14ac:dyDescent="0.2">
      <c r="A34" s="22">
        <v>43964</v>
      </c>
      <c r="B34" s="154">
        <v>371.19</v>
      </c>
      <c r="C34" s="42">
        <v>86400</v>
      </c>
      <c r="D34" s="3">
        <v>0.97399999999999998</v>
      </c>
      <c r="E34" s="36">
        <v>94.8125</v>
      </c>
      <c r="F34" s="24">
        <f t="shared" si="30"/>
        <v>81918</v>
      </c>
      <c r="G34" s="205">
        <f t="shared" si="31"/>
        <v>84153.599999999991</v>
      </c>
      <c r="I34" s="56"/>
      <c r="J34" s="56"/>
      <c r="K34" s="56"/>
      <c r="L34" s="56"/>
      <c r="M34" s="24"/>
      <c r="N34" s="205"/>
      <c r="O34" s="22">
        <v>43964</v>
      </c>
      <c r="P34" s="154">
        <v>456.14</v>
      </c>
      <c r="Q34" s="42">
        <v>70560</v>
      </c>
      <c r="R34" s="1">
        <v>0.97599999999999998</v>
      </c>
      <c r="S34" s="36">
        <v>94.285714285714278</v>
      </c>
      <c r="T34" s="9">
        <f t="shared" si="26"/>
        <v>66527.999999999985</v>
      </c>
      <c r="U34" s="240">
        <f t="shared" si="27"/>
        <v>68866.559999999998</v>
      </c>
    </row>
    <row r="35" spans="1:21" ht="12.75" customHeight="1" x14ac:dyDescent="0.2">
      <c r="B35" s="154">
        <v>371.97</v>
      </c>
      <c r="C35" s="42">
        <v>86400</v>
      </c>
      <c r="D35" s="3">
        <v>0.97799999999999998</v>
      </c>
      <c r="E35" s="36">
        <v>94.8125</v>
      </c>
      <c r="F35" s="24">
        <f t="shared" si="30"/>
        <v>81918</v>
      </c>
      <c r="G35" s="205">
        <f t="shared" si="31"/>
        <v>84499.199999999997</v>
      </c>
      <c r="H35" s="45"/>
      <c r="I35" s="305" t="s">
        <v>13</v>
      </c>
      <c r="J35" s="305"/>
      <c r="K35" s="305"/>
      <c r="L35" s="305"/>
      <c r="M35" s="305"/>
      <c r="N35" s="305"/>
      <c r="P35" s="154">
        <v>455.56</v>
      </c>
      <c r="Q35" s="42">
        <v>70560</v>
      </c>
      <c r="R35" s="1">
        <v>0.98699999999999999</v>
      </c>
      <c r="S35" s="36">
        <v>94.285714285714278</v>
      </c>
      <c r="T35" s="9">
        <f t="shared" si="26"/>
        <v>66527.999999999985</v>
      </c>
      <c r="U35" s="240">
        <f t="shared" si="27"/>
        <v>69642.720000000001</v>
      </c>
    </row>
    <row r="36" spans="1:21" x14ac:dyDescent="0.2">
      <c r="A36" s="22">
        <v>43965</v>
      </c>
      <c r="B36" s="154">
        <v>371.46</v>
      </c>
      <c r="C36" s="42">
        <v>86400</v>
      </c>
      <c r="D36" s="3">
        <v>0.98099999999999998</v>
      </c>
      <c r="E36" s="36">
        <v>94.8125</v>
      </c>
      <c r="F36" s="24">
        <f t="shared" si="30"/>
        <v>81918</v>
      </c>
      <c r="G36" s="205">
        <f t="shared" si="31"/>
        <v>84758.399999999994</v>
      </c>
      <c r="H36" s="22">
        <v>43965</v>
      </c>
      <c r="I36" s="154">
        <v>189.11</v>
      </c>
      <c r="J36" s="42">
        <v>104400</v>
      </c>
      <c r="K36" s="1">
        <v>0.90300000000000002</v>
      </c>
      <c r="L36" s="36">
        <v>59.353448275862064</v>
      </c>
      <c r="M36" s="24">
        <f t="shared" ref="M36" si="32">J36*L36/100</f>
        <v>61964.999999999993</v>
      </c>
      <c r="N36" s="205">
        <f t="shared" ref="N36" si="33">J36*K36</f>
        <v>94273.2</v>
      </c>
      <c r="O36" s="22">
        <v>43965</v>
      </c>
      <c r="P36" s="154">
        <v>454.68</v>
      </c>
      <c r="Q36" s="42">
        <v>70560</v>
      </c>
      <c r="R36" s="1">
        <v>0.97599999999999998</v>
      </c>
      <c r="S36" s="36">
        <v>94.285714285714278</v>
      </c>
      <c r="T36" s="9">
        <f t="shared" si="26"/>
        <v>66527.999999999985</v>
      </c>
      <c r="U36" s="240">
        <f t="shared" si="27"/>
        <v>68866.559999999998</v>
      </c>
    </row>
    <row r="37" spans="1:21" x14ac:dyDescent="0.2">
      <c r="B37" s="154">
        <v>373</v>
      </c>
      <c r="C37" s="42">
        <v>86400</v>
      </c>
      <c r="D37" s="3">
        <v>0.98499999999999999</v>
      </c>
      <c r="E37" s="36">
        <v>94.8125</v>
      </c>
      <c r="F37" s="24">
        <f t="shared" si="30"/>
        <v>81918</v>
      </c>
      <c r="G37" s="205">
        <f t="shared" si="31"/>
        <v>85104</v>
      </c>
      <c r="I37" s="154">
        <v>190.06</v>
      </c>
      <c r="J37" s="42">
        <v>104400</v>
      </c>
      <c r="K37" s="1">
        <v>0.98499999999999999</v>
      </c>
      <c r="L37" s="36">
        <v>94.267241379310335</v>
      </c>
      <c r="M37" s="24">
        <f t="shared" ref="M37:M49" si="34">J37*L37/100</f>
        <v>98414.999999999985</v>
      </c>
      <c r="N37" s="205">
        <f t="shared" ref="N37:N49" si="35">J37*K37</f>
        <v>102834</v>
      </c>
      <c r="P37" s="154">
        <v>455.64</v>
      </c>
      <c r="Q37" s="42">
        <v>70560</v>
      </c>
      <c r="R37" s="1">
        <v>0.98699999999999999</v>
      </c>
      <c r="S37" s="36">
        <v>94.285714285714278</v>
      </c>
      <c r="T37" s="9">
        <f t="shared" si="26"/>
        <v>66527.999999999985</v>
      </c>
      <c r="U37" s="240">
        <f t="shared" si="27"/>
        <v>69642.720000000001</v>
      </c>
    </row>
    <row r="38" spans="1:21" ht="12.75" customHeight="1" x14ac:dyDescent="0.2">
      <c r="A38" s="22">
        <v>43966</v>
      </c>
      <c r="B38" s="154">
        <v>371.14</v>
      </c>
      <c r="C38" s="42">
        <v>86400</v>
      </c>
      <c r="D38" s="3">
        <v>0.98199999999999998</v>
      </c>
      <c r="E38" s="36">
        <v>94.8125</v>
      </c>
      <c r="F38" s="24">
        <f t="shared" si="30"/>
        <v>81918</v>
      </c>
      <c r="G38" s="205">
        <f t="shared" si="31"/>
        <v>84844.800000000003</v>
      </c>
      <c r="H38" s="22">
        <v>43966</v>
      </c>
      <c r="I38" s="154">
        <v>189.64</v>
      </c>
      <c r="J38" s="42">
        <v>104400</v>
      </c>
      <c r="K38" s="1">
        <v>0.97299999999999998</v>
      </c>
      <c r="L38" s="36">
        <v>94.267241379310335</v>
      </c>
      <c r="M38" s="24">
        <f t="shared" si="34"/>
        <v>98414.999999999985</v>
      </c>
      <c r="N38" s="205">
        <f t="shared" si="35"/>
        <v>101581.2</v>
      </c>
      <c r="O38" s="22">
        <v>43966</v>
      </c>
      <c r="P38" s="154">
        <v>455.25</v>
      </c>
      <c r="Q38" s="42">
        <v>70560</v>
      </c>
      <c r="R38" s="1">
        <v>0.97199999999999998</v>
      </c>
      <c r="S38" s="36">
        <v>87.551020408163254</v>
      </c>
      <c r="T38" s="9">
        <f t="shared" si="26"/>
        <v>61775.999999999993</v>
      </c>
      <c r="U38" s="240">
        <f t="shared" si="27"/>
        <v>68584.319999999992</v>
      </c>
    </row>
    <row r="39" spans="1:21" x14ac:dyDescent="0.2">
      <c r="B39" s="154">
        <v>371.77</v>
      </c>
      <c r="C39" s="42">
        <v>86400</v>
      </c>
      <c r="D39" s="3">
        <v>0.98099999999999998</v>
      </c>
      <c r="E39" s="36">
        <v>94.8125</v>
      </c>
      <c r="F39" s="24">
        <f t="shared" si="30"/>
        <v>81918</v>
      </c>
      <c r="G39" s="205">
        <f t="shared" si="31"/>
        <v>84758.399999999994</v>
      </c>
      <c r="I39" s="154">
        <v>190.38</v>
      </c>
      <c r="J39" s="42">
        <v>104400</v>
      </c>
      <c r="K39" s="1">
        <v>0.98299999999999998</v>
      </c>
      <c r="L39" s="36">
        <v>94.267241379310335</v>
      </c>
      <c r="M39" s="24">
        <f t="shared" si="34"/>
        <v>98414.999999999985</v>
      </c>
      <c r="N39" s="205">
        <f t="shared" si="35"/>
        <v>102625.2</v>
      </c>
      <c r="P39" s="154">
        <v>455.14</v>
      </c>
      <c r="Q39" s="42">
        <v>70560</v>
      </c>
      <c r="R39" s="1">
        <v>0.97299999999999998</v>
      </c>
      <c r="S39" s="36">
        <v>96.530612244897966</v>
      </c>
      <c r="T39" s="9">
        <f t="shared" si="26"/>
        <v>68112.000000000015</v>
      </c>
      <c r="U39" s="240">
        <f t="shared" si="27"/>
        <v>68654.880000000005</v>
      </c>
    </row>
    <row r="40" spans="1:21" x14ac:dyDescent="0.2">
      <c r="A40" s="22">
        <v>43967</v>
      </c>
      <c r="B40" s="154">
        <v>372.62</v>
      </c>
      <c r="C40" s="42">
        <v>86400</v>
      </c>
      <c r="D40" s="3">
        <v>0.98299999999999998</v>
      </c>
      <c r="E40" s="36">
        <v>94.8125</v>
      </c>
      <c r="F40" s="24">
        <f t="shared" si="30"/>
        <v>81918</v>
      </c>
      <c r="G40" s="205">
        <f t="shared" si="31"/>
        <v>84931.199999999997</v>
      </c>
      <c r="H40" s="22">
        <v>43967</v>
      </c>
      <c r="I40" s="154">
        <v>191.35</v>
      </c>
      <c r="J40" s="42">
        <v>104400</v>
      </c>
      <c r="K40" s="1">
        <v>0.96899999999999997</v>
      </c>
      <c r="L40" s="36">
        <v>94.267241379310335</v>
      </c>
      <c r="M40" s="24">
        <f t="shared" si="34"/>
        <v>98414.999999999985</v>
      </c>
      <c r="N40" s="205">
        <f t="shared" si="35"/>
        <v>101163.59999999999</v>
      </c>
      <c r="O40" s="22">
        <v>43967</v>
      </c>
      <c r="P40" s="154">
        <v>455.47</v>
      </c>
      <c r="Q40" s="42">
        <v>70560</v>
      </c>
      <c r="R40" s="1">
        <v>0.97399999999999998</v>
      </c>
      <c r="S40" s="36">
        <v>96.530612244897966</v>
      </c>
      <c r="T40" s="9">
        <f t="shared" si="26"/>
        <v>68112.000000000015</v>
      </c>
      <c r="U40" s="240">
        <f t="shared" si="27"/>
        <v>68725.440000000002</v>
      </c>
    </row>
    <row r="41" spans="1:21" x14ac:dyDescent="0.2">
      <c r="B41" s="154">
        <v>372.67</v>
      </c>
      <c r="C41" s="42">
        <v>86400</v>
      </c>
      <c r="D41" s="3">
        <v>0.999</v>
      </c>
      <c r="E41" s="36">
        <v>99.4375</v>
      </c>
      <c r="F41" s="24">
        <f t="shared" si="30"/>
        <v>85914</v>
      </c>
      <c r="G41" s="205">
        <f t="shared" si="31"/>
        <v>86313.600000000006</v>
      </c>
      <c r="I41" s="154">
        <v>190.94</v>
      </c>
      <c r="J41" s="42">
        <v>104400</v>
      </c>
      <c r="K41" s="1">
        <v>0.98699999999999999</v>
      </c>
      <c r="L41" s="36">
        <v>97.758620689655174</v>
      </c>
      <c r="M41" s="24">
        <f t="shared" si="34"/>
        <v>102060</v>
      </c>
      <c r="N41" s="205">
        <f t="shared" si="35"/>
        <v>103042.8</v>
      </c>
      <c r="P41" s="154">
        <v>456.04</v>
      </c>
      <c r="Q41" s="42">
        <v>70560</v>
      </c>
      <c r="R41" s="1">
        <v>0.98299999999999998</v>
      </c>
      <c r="S41" s="36">
        <v>96.530612244897966</v>
      </c>
      <c r="T41" s="9">
        <f t="shared" si="26"/>
        <v>68112.000000000015</v>
      </c>
      <c r="U41" s="240">
        <f t="shared" si="27"/>
        <v>69360.479999999996</v>
      </c>
    </row>
    <row r="42" spans="1:21" ht="13.9" customHeight="1" x14ac:dyDescent="0.2">
      <c r="B42" s="211">
        <f>AVERAGE(B30:B41)</f>
        <v>371.77083333333331</v>
      </c>
      <c r="C42" s="332" t="s">
        <v>1</v>
      </c>
      <c r="D42" s="333"/>
      <c r="E42" s="37">
        <f>F42/G42</f>
        <v>0.94063136888586951</v>
      </c>
      <c r="F42" s="267">
        <f>SUM(F30:F41)</f>
        <v>957042</v>
      </c>
      <c r="G42" s="211">
        <f>SUM(G30:G41)</f>
        <v>1017446.4</v>
      </c>
      <c r="H42" s="22">
        <v>43968</v>
      </c>
      <c r="I42" s="154">
        <v>190.89</v>
      </c>
      <c r="J42" s="42">
        <v>104400</v>
      </c>
      <c r="K42" s="1">
        <v>0.97199999999999998</v>
      </c>
      <c r="L42" s="36">
        <v>94.267241379310335</v>
      </c>
      <c r="M42" s="24">
        <f t="shared" si="34"/>
        <v>98414.999999999985</v>
      </c>
      <c r="N42" s="205">
        <f t="shared" si="35"/>
        <v>101476.8</v>
      </c>
      <c r="O42" s="22">
        <v>43968</v>
      </c>
      <c r="P42" s="154">
        <v>456.95</v>
      </c>
      <c r="Q42" s="42">
        <v>70560</v>
      </c>
      <c r="R42" s="1">
        <v>0.96799999999999997</v>
      </c>
      <c r="S42" s="36">
        <v>96.530612244897966</v>
      </c>
      <c r="T42" s="9">
        <f t="shared" si="26"/>
        <v>68112.000000000015</v>
      </c>
      <c r="U42" s="240">
        <f t="shared" si="27"/>
        <v>68302.080000000002</v>
      </c>
    </row>
    <row r="43" spans="1:21" ht="14.25" customHeight="1" x14ac:dyDescent="0.2">
      <c r="B43" s="203"/>
      <c r="C43" s="42"/>
      <c r="D43" s="39"/>
      <c r="E43" s="36"/>
      <c r="F43" s="9"/>
      <c r="G43" s="240"/>
      <c r="I43" s="154">
        <v>190.77</v>
      </c>
      <c r="J43" s="42">
        <v>104400</v>
      </c>
      <c r="K43" s="1">
        <v>0.98</v>
      </c>
      <c r="L43" s="36">
        <v>97.758620689655174</v>
      </c>
      <c r="M43" s="24">
        <f t="shared" si="34"/>
        <v>102060</v>
      </c>
      <c r="N43" s="205">
        <f t="shared" si="35"/>
        <v>102312</v>
      </c>
      <c r="P43" s="232">
        <v>455.54</v>
      </c>
      <c r="Q43" s="43">
        <v>70560</v>
      </c>
      <c r="R43" s="44">
        <v>0.98</v>
      </c>
      <c r="S43" s="233">
        <v>94.285714285714278</v>
      </c>
      <c r="T43" s="9">
        <f t="shared" si="26"/>
        <v>66527.999999999985</v>
      </c>
      <c r="U43" s="240">
        <f t="shared" si="27"/>
        <v>69148.800000000003</v>
      </c>
    </row>
    <row r="44" spans="1:21" x14ac:dyDescent="0.2">
      <c r="A44" s="45"/>
      <c r="B44" s="305" t="s">
        <v>39</v>
      </c>
      <c r="C44" s="305"/>
      <c r="D44" s="305"/>
      <c r="E44" s="305"/>
      <c r="F44" s="305"/>
      <c r="G44" s="305"/>
      <c r="H44" s="22">
        <v>43969</v>
      </c>
      <c r="I44" s="154">
        <v>198.18</v>
      </c>
      <c r="J44" s="42">
        <v>104400</v>
      </c>
      <c r="K44" s="1">
        <v>0.97</v>
      </c>
      <c r="L44" s="36">
        <v>94.267241379310335</v>
      </c>
      <c r="M44" s="24">
        <f t="shared" si="34"/>
        <v>98414.999999999985</v>
      </c>
      <c r="N44" s="205">
        <f t="shared" si="35"/>
        <v>101268</v>
      </c>
      <c r="P44" s="211">
        <f>AVERAGE(P22:P43)</f>
        <v>455.86818181818194</v>
      </c>
      <c r="Q44" s="332" t="s">
        <v>1</v>
      </c>
      <c r="R44" s="333"/>
      <c r="S44" s="37">
        <f>T44/U44</f>
        <v>0.95160470827335097</v>
      </c>
      <c r="T44" s="268">
        <f>SUM(T22:T43)</f>
        <v>1424016</v>
      </c>
      <c r="U44" s="211">
        <f>SUM(U22:U43)</f>
        <v>1496436.4799999997</v>
      </c>
    </row>
    <row r="45" spans="1:21" x14ac:dyDescent="0.2">
      <c r="A45" s="22">
        <v>43968</v>
      </c>
      <c r="B45" s="154">
        <v>304.45</v>
      </c>
      <c r="C45" s="42">
        <v>97200</v>
      </c>
      <c r="D45" s="3">
        <v>0.94499999999999995</v>
      </c>
      <c r="E45" s="36">
        <v>73.888888888888886</v>
      </c>
      <c r="F45" s="24">
        <f t="shared" ref="F45" si="36">C45*E45/100</f>
        <v>71820</v>
      </c>
      <c r="G45" s="205">
        <f t="shared" ref="G45" si="37">C45*D45</f>
        <v>91854</v>
      </c>
      <c r="I45" s="154">
        <v>192.22</v>
      </c>
      <c r="J45" s="42">
        <v>104400</v>
      </c>
      <c r="K45" s="1">
        <v>0.97599999999999998</v>
      </c>
      <c r="L45" s="36">
        <v>94.267241379310335</v>
      </c>
      <c r="M45" s="24">
        <f t="shared" si="34"/>
        <v>98414.999999999985</v>
      </c>
      <c r="N45" s="205">
        <f t="shared" si="35"/>
        <v>101894.39999999999</v>
      </c>
      <c r="P45" s="272"/>
      <c r="Q45" s="272"/>
      <c r="R45" s="272"/>
      <c r="S45" s="272"/>
      <c r="T45" s="93"/>
      <c r="U45" s="273"/>
    </row>
    <row r="46" spans="1:21" ht="12.75" customHeight="1" x14ac:dyDescent="0.2">
      <c r="B46" s="154">
        <v>306.14</v>
      </c>
      <c r="C46" s="42">
        <v>97200</v>
      </c>
      <c r="D46" s="3">
        <v>0.97299999999999998</v>
      </c>
      <c r="E46" s="36">
        <v>88.666666666666671</v>
      </c>
      <c r="F46" s="24">
        <f t="shared" ref="F46:F52" si="38">C46*E46/100</f>
        <v>86184</v>
      </c>
      <c r="G46" s="205">
        <f t="shared" ref="G46:G52" si="39">C46*D46</f>
        <v>94575.599999999991</v>
      </c>
      <c r="H46" s="22">
        <v>43970</v>
      </c>
      <c r="I46" s="154">
        <v>191.79</v>
      </c>
      <c r="J46" s="42">
        <v>104400</v>
      </c>
      <c r="K46" s="1">
        <v>0.97799999999999998</v>
      </c>
      <c r="L46" s="36">
        <v>94.267241379310335</v>
      </c>
      <c r="M46" s="24">
        <f t="shared" si="34"/>
        <v>98414.999999999985</v>
      </c>
      <c r="N46" s="205">
        <f t="shared" si="35"/>
        <v>102103.2</v>
      </c>
      <c r="O46" s="45"/>
      <c r="P46" s="305" t="s">
        <v>16</v>
      </c>
      <c r="Q46" s="305"/>
      <c r="R46" s="305"/>
      <c r="S46" s="305"/>
      <c r="T46" s="305"/>
      <c r="U46" s="305"/>
    </row>
    <row r="47" spans="1:21" ht="12.75" customHeight="1" x14ac:dyDescent="0.2">
      <c r="A47" s="22">
        <v>43969</v>
      </c>
      <c r="B47" s="154">
        <v>305.25</v>
      </c>
      <c r="C47" s="42">
        <v>97200</v>
      </c>
      <c r="D47" s="3">
        <v>0.96499999999999997</v>
      </c>
      <c r="E47" s="36">
        <v>91.129629629629633</v>
      </c>
      <c r="F47" s="24">
        <f t="shared" si="38"/>
        <v>88578</v>
      </c>
      <c r="G47" s="205">
        <f t="shared" si="39"/>
        <v>93798</v>
      </c>
      <c r="I47" s="154">
        <v>191.83</v>
      </c>
      <c r="J47" s="42">
        <v>104400</v>
      </c>
      <c r="K47" s="1">
        <v>0.97699999999999998</v>
      </c>
      <c r="L47" s="36">
        <v>94.267241379310335</v>
      </c>
      <c r="M47" s="24">
        <f t="shared" si="34"/>
        <v>98414.999999999985</v>
      </c>
      <c r="N47" s="205">
        <f t="shared" si="35"/>
        <v>101998.8</v>
      </c>
      <c r="O47" s="22">
        <v>43969</v>
      </c>
      <c r="P47" s="154">
        <v>588.35</v>
      </c>
      <c r="Q47" s="42">
        <v>65520</v>
      </c>
      <c r="R47" s="1">
        <v>0.92</v>
      </c>
      <c r="S47" s="36">
        <v>67.857142857142861</v>
      </c>
      <c r="T47" s="9">
        <f t="shared" ref="T47" si="40">Q47*S47/100</f>
        <v>44460</v>
      </c>
      <c r="U47" s="240">
        <f t="shared" ref="U47" si="41">Q47*R47</f>
        <v>60278.400000000001</v>
      </c>
    </row>
    <row r="48" spans="1:21" ht="14.25" customHeight="1" x14ac:dyDescent="0.2">
      <c r="B48" s="154">
        <v>305.83</v>
      </c>
      <c r="C48" s="42">
        <v>97200</v>
      </c>
      <c r="D48" s="3">
        <v>0.96899999999999997</v>
      </c>
      <c r="E48" s="36">
        <v>91.129629629629633</v>
      </c>
      <c r="F48" s="24">
        <f t="shared" si="38"/>
        <v>88578</v>
      </c>
      <c r="G48" s="205">
        <f t="shared" si="39"/>
        <v>94186.8</v>
      </c>
      <c r="H48" s="22">
        <v>43971</v>
      </c>
      <c r="I48" s="154">
        <v>190.58</v>
      </c>
      <c r="J48" s="42">
        <v>104400</v>
      </c>
      <c r="K48" s="1">
        <v>0.99299999999999999</v>
      </c>
      <c r="L48" s="36">
        <v>97.758620689655174</v>
      </c>
      <c r="M48" s="24">
        <f t="shared" si="34"/>
        <v>102060</v>
      </c>
      <c r="N48" s="205">
        <f t="shared" si="35"/>
        <v>103669.2</v>
      </c>
      <c r="P48" s="154">
        <v>565.80999999999995</v>
      </c>
      <c r="Q48" s="42">
        <v>65520</v>
      </c>
      <c r="R48" s="1">
        <v>0.96699999999999997</v>
      </c>
      <c r="S48" s="36">
        <v>93.956043956043956</v>
      </c>
      <c r="T48" s="9">
        <f t="shared" ref="T48:T52" si="42">Q48*S48/100</f>
        <v>61560</v>
      </c>
      <c r="U48" s="240">
        <f t="shared" ref="U48:U52" si="43">Q48*R48</f>
        <v>63357.84</v>
      </c>
    </row>
    <row r="49" spans="1:21" ht="12.75" customHeight="1" x14ac:dyDescent="0.2">
      <c r="A49" s="22">
        <v>43970</v>
      </c>
      <c r="B49" s="154">
        <v>305.93</v>
      </c>
      <c r="C49" s="42">
        <v>97200</v>
      </c>
      <c r="D49" s="3">
        <v>0.91700000000000004</v>
      </c>
      <c r="E49" s="36">
        <v>88.666666666666671</v>
      </c>
      <c r="F49" s="24">
        <f t="shared" si="38"/>
        <v>86184</v>
      </c>
      <c r="G49" s="205">
        <f t="shared" si="39"/>
        <v>89132.400000000009</v>
      </c>
      <c r="I49" s="154">
        <v>191.1</v>
      </c>
      <c r="J49" s="42">
        <v>104400</v>
      </c>
      <c r="K49" s="1">
        <v>0.97599999999999998</v>
      </c>
      <c r="L49" s="36">
        <v>94.267241379310335</v>
      </c>
      <c r="M49" s="24">
        <f t="shared" si="34"/>
        <v>98414.999999999985</v>
      </c>
      <c r="N49" s="205">
        <f t="shared" si="35"/>
        <v>101894.39999999999</v>
      </c>
      <c r="O49" s="22">
        <v>43970</v>
      </c>
      <c r="P49" s="154">
        <v>585.85</v>
      </c>
      <c r="Q49" s="42">
        <v>65520</v>
      </c>
      <c r="R49" s="1">
        <v>0.97</v>
      </c>
      <c r="S49" s="36">
        <v>93.956043956043956</v>
      </c>
      <c r="T49" s="9">
        <f t="shared" si="42"/>
        <v>61560</v>
      </c>
      <c r="U49" s="240">
        <f t="shared" si="43"/>
        <v>63554.400000000001</v>
      </c>
    </row>
    <row r="50" spans="1:21" x14ac:dyDescent="0.2">
      <c r="B50" s="154">
        <v>307.16000000000003</v>
      </c>
      <c r="C50" s="42">
        <v>97200</v>
      </c>
      <c r="D50" s="3">
        <v>0.95799999999999996</v>
      </c>
      <c r="E50" s="36">
        <v>91.129629629629633</v>
      </c>
      <c r="F50" s="24">
        <f t="shared" si="38"/>
        <v>88578</v>
      </c>
      <c r="G50" s="205">
        <f t="shared" si="39"/>
        <v>93117.599999999991</v>
      </c>
      <c r="H50" s="22">
        <v>43972</v>
      </c>
      <c r="I50" s="154">
        <v>192.02</v>
      </c>
      <c r="J50" s="42">
        <v>104400</v>
      </c>
      <c r="K50" s="1">
        <v>0.97599999999999998</v>
      </c>
      <c r="L50" s="36">
        <v>94.267241379310335</v>
      </c>
      <c r="M50" s="24">
        <f t="shared" ref="M50:M71" si="44">J50*L50/100</f>
        <v>98414.999999999985</v>
      </c>
      <c r="N50" s="205">
        <f t="shared" ref="N50:N71" si="45">J50*K50</f>
        <v>101894.39999999999</v>
      </c>
      <c r="P50" s="154">
        <v>584.77</v>
      </c>
      <c r="Q50" s="42">
        <v>65520</v>
      </c>
      <c r="R50" s="1">
        <v>0.96599999999999997</v>
      </c>
      <c r="S50" s="36">
        <v>93.956043956043956</v>
      </c>
      <c r="T50" s="9">
        <f t="shared" si="42"/>
        <v>61560</v>
      </c>
      <c r="U50" s="240">
        <f t="shared" si="43"/>
        <v>63292.32</v>
      </c>
    </row>
    <row r="51" spans="1:21" x14ac:dyDescent="0.2">
      <c r="A51" s="22">
        <v>43971</v>
      </c>
      <c r="B51" s="154">
        <v>307.41000000000003</v>
      </c>
      <c r="C51" s="42">
        <v>97200</v>
      </c>
      <c r="D51" s="3">
        <v>0.96699999999999997</v>
      </c>
      <c r="E51" s="36">
        <v>93.592592592592595</v>
      </c>
      <c r="F51" s="24">
        <f t="shared" si="38"/>
        <v>90972</v>
      </c>
      <c r="G51" s="205">
        <f t="shared" si="39"/>
        <v>93992.4</v>
      </c>
      <c r="I51" s="154">
        <v>191.85</v>
      </c>
      <c r="J51" s="42">
        <v>104400</v>
      </c>
      <c r="K51" s="1">
        <v>0.98199999999999998</v>
      </c>
      <c r="L51" s="36">
        <v>94.267241379310335</v>
      </c>
      <c r="M51" s="24">
        <f t="shared" si="44"/>
        <v>98414.999999999985</v>
      </c>
      <c r="N51" s="205">
        <f t="shared" si="45"/>
        <v>102520.8</v>
      </c>
      <c r="O51" s="22">
        <v>43971</v>
      </c>
      <c r="P51" s="154">
        <v>585.63</v>
      </c>
      <c r="Q51" s="42">
        <v>65520</v>
      </c>
      <c r="R51" s="1">
        <v>0.97899999999999998</v>
      </c>
      <c r="S51" s="36">
        <v>93.956043956043956</v>
      </c>
      <c r="T51" s="9">
        <f t="shared" si="42"/>
        <v>61560</v>
      </c>
      <c r="U51" s="240">
        <f t="shared" si="43"/>
        <v>64144.08</v>
      </c>
    </row>
    <row r="52" spans="1:21" x14ac:dyDescent="0.2">
      <c r="B52" s="154">
        <v>308.14</v>
      </c>
      <c r="C52" s="42">
        <v>97200</v>
      </c>
      <c r="D52" s="3">
        <v>0.97499999999999998</v>
      </c>
      <c r="E52" s="36">
        <v>96.055555555555557</v>
      </c>
      <c r="F52" s="24">
        <f t="shared" si="38"/>
        <v>93366</v>
      </c>
      <c r="G52" s="205">
        <f t="shared" si="39"/>
        <v>94770</v>
      </c>
      <c r="H52" s="22">
        <v>43973</v>
      </c>
      <c r="I52" s="154">
        <v>192.64</v>
      </c>
      <c r="J52" s="42">
        <v>104400</v>
      </c>
      <c r="K52" s="1">
        <v>0.98799999999999999</v>
      </c>
      <c r="L52" s="36">
        <v>97.758620689655174</v>
      </c>
      <c r="M52" s="24">
        <f t="shared" si="44"/>
        <v>102060</v>
      </c>
      <c r="N52" s="205">
        <f t="shared" si="45"/>
        <v>103147.2</v>
      </c>
      <c r="P52" s="154">
        <v>585.02</v>
      </c>
      <c r="Q52" s="42">
        <v>65520</v>
      </c>
      <c r="R52" s="1">
        <v>0.96899999999999997</v>
      </c>
      <c r="S52" s="36">
        <v>93.956043956043956</v>
      </c>
      <c r="T52" s="9">
        <f t="shared" si="42"/>
        <v>61560</v>
      </c>
      <c r="U52" s="240">
        <f t="shared" si="43"/>
        <v>63488.88</v>
      </c>
    </row>
    <row r="53" spans="1:21" ht="13.9" customHeight="1" x14ac:dyDescent="0.2">
      <c r="B53" s="211">
        <f>AVERAGE(B45:B52)</f>
        <v>306.28874999999999</v>
      </c>
      <c r="C53" s="332" t="s">
        <v>1</v>
      </c>
      <c r="D53" s="333"/>
      <c r="E53" s="37">
        <f>F53/G53</f>
        <v>0.93135905497360705</v>
      </c>
      <c r="F53" s="268">
        <f>SUM(F45:F52)</f>
        <v>694260</v>
      </c>
      <c r="G53" s="211">
        <f>SUM(G45:G52)</f>
        <v>745426.8</v>
      </c>
      <c r="I53" s="154">
        <v>191.79</v>
      </c>
      <c r="J53" s="42">
        <v>104400</v>
      </c>
      <c r="K53" s="1">
        <v>0.98899999999999999</v>
      </c>
      <c r="L53" s="36">
        <v>97.758620689655174</v>
      </c>
      <c r="M53" s="24">
        <f t="shared" si="44"/>
        <v>102060</v>
      </c>
      <c r="N53" s="205">
        <f t="shared" si="45"/>
        <v>103251.6</v>
      </c>
      <c r="O53" s="22">
        <v>43972</v>
      </c>
      <c r="P53" s="154">
        <v>587.33000000000004</v>
      </c>
      <c r="Q53" s="42">
        <v>65520</v>
      </c>
      <c r="R53" s="1">
        <v>0.97799999999999998</v>
      </c>
      <c r="S53" s="36">
        <v>93.956043956043956</v>
      </c>
      <c r="T53" s="9">
        <f t="shared" ref="T53:T60" si="46">Q53*S53/100</f>
        <v>61560</v>
      </c>
      <c r="U53" s="240">
        <f t="shared" ref="U53:U60" si="47">Q53*R53</f>
        <v>64078.559999999998</v>
      </c>
    </row>
    <row r="54" spans="1:21" x14ac:dyDescent="0.2">
      <c r="B54" s="263"/>
      <c r="C54" s="43"/>
      <c r="D54" s="264"/>
      <c r="E54" s="233"/>
      <c r="F54" s="94"/>
      <c r="G54" s="262"/>
      <c r="H54" s="22">
        <v>43974</v>
      </c>
      <c r="I54" s="154">
        <v>192.7</v>
      </c>
      <c r="J54" s="42">
        <v>104400</v>
      </c>
      <c r="K54" s="1">
        <v>0.98899999999999999</v>
      </c>
      <c r="L54" s="36">
        <v>97.758620689655174</v>
      </c>
      <c r="M54" s="24">
        <f t="shared" si="44"/>
        <v>102060</v>
      </c>
      <c r="N54" s="205">
        <f t="shared" si="45"/>
        <v>103251.6</v>
      </c>
      <c r="P54" s="154">
        <v>586</v>
      </c>
      <c r="Q54" s="42">
        <v>65520</v>
      </c>
      <c r="R54" s="1">
        <v>0.96899999999999997</v>
      </c>
      <c r="S54" s="36">
        <v>93.956043956043956</v>
      </c>
      <c r="T54" s="9">
        <f t="shared" si="46"/>
        <v>61560</v>
      </c>
      <c r="U54" s="240">
        <f t="shared" si="47"/>
        <v>63488.88</v>
      </c>
    </row>
    <row r="55" spans="1:21" ht="13.9" customHeight="1" x14ac:dyDescent="0.2">
      <c r="A55" s="45"/>
      <c r="B55" s="305" t="s">
        <v>42</v>
      </c>
      <c r="C55" s="305"/>
      <c r="D55" s="305"/>
      <c r="E55" s="305"/>
      <c r="F55" s="305"/>
      <c r="G55" s="305"/>
      <c r="I55" s="154">
        <v>191.75</v>
      </c>
      <c r="J55" s="42">
        <v>104400</v>
      </c>
      <c r="K55" s="1">
        <v>0.98799999999999999</v>
      </c>
      <c r="L55" s="36">
        <v>97.758620689655174</v>
      </c>
      <c r="M55" s="24">
        <f t="shared" si="44"/>
        <v>102060</v>
      </c>
      <c r="N55" s="205">
        <f t="shared" si="45"/>
        <v>103147.2</v>
      </c>
      <c r="O55" s="22">
        <v>43973</v>
      </c>
      <c r="P55" s="165">
        <v>586.74</v>
      </c>
      <c r="Q55" s="42">
        <v>65520</v>
      </c>
      <c r="R55" s="1">
        <v>0.97799999999999998</v>
      </c>
      <c r="S55" s="36">
        <v>93.956043956043956</v>
      </c>
      <c r="T55" s="9">
        <f t="shared" si="46"/>
        <v>61560</v>
      </c>
      <c r="U55" s="240">
        <f t="shared" si="47"/>
        <v>64078.559999999998</v>
      </c>
    </row>
    <row r="56" spans="1:21" x14ac:dyDescent="0.2">
      <c r="A56" s="22">
        <v>43972</v>
      </c>
      <c r="B56" s="203">
        <v>330.03</v>
      </c>
      <c r="C56" s="243">
        <v>95040</v>
      </c>
      <c r="D56" s="39">
        <v>0.96299999999999997</v>
      </c>
      <c r="E56" s="188">
        <v>78.75</v>
      </c>
      <c r="F56" s="24">
        <f>C56*E56/100</f>
        <v>74844</v>
      </c>
      <c r="G56" s="205">
        <f t="shared" ref="G56" si="48">C56*D56</f>
        <v>91523.520000000004</v>
      </c>
      <c r="H56" s="22">
        <v>43975</v>
      </c>
      <c r="I56" s="154">
        <v>192.81</v>
      </c>
      <c r="J56" s="42">
        <v>104400</v>
      </c>
      <c r="K56" s="1">
        <v>0.97499999999999998</v>
      </c>
      <c r="L56" s="36">
        <v>94.267241379310335</v>
      </c>
      <c r="M56" s="24">
        <f t="shared" si="44"/>
        <v>98414.999999999985</v>
      </c>
      <c r="N56" s="205">
        <f t="shared" si="45"/>
        <v>101790</v>
      </c>
      <c r="P56" s="165">
        <v>586.6</v>
      </c>
      <c r="Q56" s="42">
        <v>65520</v>
      </c>
      <c r="R56" s="1">
        <v>0.97799999999999998</v>
      </c>
      <c r="S56" s="36">
        <v>93.956043956043956</v>
      </c>
      <c r="T56" s="9">
        <f t="shared" si="46"/>
        <v>61560</v>
      </c>
      <c r="U56" s="240">
        <f t="shared" si="47"/>
        <v>64078.559999999998</v>
      </c>
    </row>
    <row r="57" spans="1:21" x14ac:dyDescent="0.2">
      <c r="B57" s="203">
        <v>332.31</v>
      </c>
      <c r="C57" s="243">
        <v>95040</v>
      </c>
      <c r="D57" s="39">
        <v>0.98199999999999998</v>
      </c>
      <c r="E57" s="31">
        <v>93.068181818181813</v>
      </c>
      <c r="F57" s="24">
        <f t="shared" ref="F57:F67" si="49">C57*E57/100</f>
        <v>88452</v>
      </c>
      <c r="G57" s="205">
        <f t="shared" ref="G57:G67" si="50">C57*D57</f>
        <v>93329.279999999999</v>
      </c>
      <c r="I57" s="154">
        <v>192.17</v>
      </c>
      <c r="J57" s="42">
        <v>104400</v>
      </c>
      <c r="K57" s="1">
        <v>0.98699999999999999</v>
      </c>
      <c r="L57" s="36">
        <v>97.758620689655174</v>
      </c>
      <c r="M57" s="24">
        <f t="shared" si="44"/>
        <v>102060</v>
      </c>
      <c r="N57" s="205">
        <f t="shared" si="45"/>
        <v>103042.8</v>
      </c>
      <c r="O57" s="22">
        <v>43974</v>
      </c>
      <c r="P57" s="154">
        <v>587.17999999999995</v>
      </c>
      <c r="Q57" s="42">
        <v>65520</v>
      </c>
      <c r="R57" s="1">
        <v>0.97299999999999998</v>
      </c>
      <c r="S57" s="36">
        <v>93.956043956043956</v>
      </c>
      <c r="T57" s="9">
        <f t="shared" si="46"/>
        <v>61560</v>
      </c>
      <c r="U57" s="240">
        <f t="shared" si="47"/>
        <v>63750.96</v>
      </c>
    </row>
    <row r="58" spans="1:21" x14ac:dyDescent="0.2">
      <c r="A58" s="22">
        <v>43973</v>
      </c>
      <c r="B58" s="165">
        <v>331.5</v>
      </c>
      <c r="C58" s="42">
        <v>95040</v>
      </c>
      <c r="D58" s="3">
        <v>0.97599999999999998</v>
      </c>
      <c r="E58" s="36">
        <v>95.454545454545453</v>
      </c>
      <c r="F58" s="24">
        <f t="shared" si="49"/>
        <v>90720</v>
      </c>
      <c r="G58" s="205">
        <f t="shared" si="50"/>
        <v>92759.039999999994</v>
      </c>
      <c r="H58" s="22">
        <v>43976</v>
      </c>
      <c r="I58" s="154">
        <v>192.68</v>
      </c>
      <c r="J58" s="42">
        <v>104400</v>
      </c>
      <c r="K58" s="1">
        <v>0.97399999999999998</v>
      </c>
      <c r="L58" s="36">
        <v>94.267241379310335</v>
      </c>
      <c r="M58" s="24">
        <f t="shared" si="44"/>
        <v>98414.999999999985</v>
      </c>
      <c r="N58" s="205">
        <f t="shared" si="45"/>
        <v>101685.59999999999</v>
      </c>
      <c r="P58" s="154">
        <v>586.19000000000005</v>
      </c>
      <c r="Q58" s="42">
        <v>65520</v>
      </c>
      <c r="R58" s="1">
        <v>0.98099999999999998</v>
      </c>
      <c r="S58" s="36">
        <v>96.565934065934073</v>
      </c>
      <c r="T58" s="9">
        <f t="shared" si="46"/>
        <v>63270</v>
      </c>
      <c r="U58" s="240">
        <f t="shared" si="47"/>
        <v>64275.119999999995</v>
      </c>
    </row>
    <row r="59" spans="1:21" ht="14.25" customHeight="1" x14ac:dyDescent="0.2">
      <c r="B59" s="165">
        <v>331.75</v>
      </c>
      <c r="C59" s="42">
        <v>95040</v>
      </c>
      <c r="D59" s="3">
        <v>0.98499999999999999</v>
      </c>
      <c r="E59" s="36">
        <v>95.454545454545453</v>
      </c>
      <c r="F59" s="24">
        <f t="shared" si="49"/>
        <v>90720</v>
      </c>
      <c r="G59" s="205">
        <f t="shared" si="50"/>
        <v>93614.399999999994</v>
      </c>
      <c r="I59" s="154">
        <v>192.31</v>
      </c>
      <c r="J59" s="42">
        <v>104400</v>
      </c>
      <c r="K59" s="1">
        <v>0.97799999999999998</v>
      </c>
      <c r="L59" s="36">
        <v>94.267241379310335</v>
      </c>
      <c r="M59" s="24">
        <f t="shared" si="44"/>
        <v>98414.999999999985</v>
      </c>
      <c r="N59" s="205">
        <f t="shared" si="45"/>
        <v>102103.2</v>
      </c>
      <c r="O59" s="22">
        <v>43975</v>
      </c>
      <c r="P59" s="154">
        <v>586.16</v>
      </c>
      <c r="Q59" s="42">
        <v>65520</v>
      </c>
      <c r="R59" s="1">
        <v>0.97199999999999998</v>
      </c>
      <c r="S59" s="36">
        <v>96.565934065934073</v>
      </c>
      <c r="T59" s="9">
        <f t="shared" si="46"/>
        <v>63270</v>
      </c>
      <c r="U59" s="240">
        <f t="shared" si="47"/>
        <v>63685.439999999995</v>
      </c>
    </row>
    <row r="60" spans="1:21" x14ac:dyDescent="0.2">
      <c r="A60" s="22">
        <v>43974</v>
      </c>
      <c r="B60" s="154">
        <v>330.93</v>
      </c>
      <c r="C60" s="42">
        <v>95040</v>
      </c>
      <c r="D60" s="3">
        <v>0.98199999999999998</v>
      </c>
      <c r="E60" s="36">
        <v>95.454545454545453</v>
      </c>
      <c r="F60" s="24">
        <f t="shared" si="49"/>
        <v>90720</v>
      </c>
      <c r="G60" s="205">
        <f t="shared" si="50"/>
        <v>93329.279999999999</v>
      </c>
      <c r="H60" s="22">
        <v>43977</v>
      </c>
      <c r="I60" s="154">
        <v>191.93</v>
      </c>
      <c r="J60" s="42">
        <v>104400</v>
      </c>
      <c r="K60" s="1">
        <v>0.98399999999999999</v>
      </c>
      <c r="L60" s="36">
        <v>97.758620689655174</v>
      </c>
      <c r="M60" s="24">
        <f t="shared" si="44"/>
        <v>102060</v>
      </c>
      <c r="N60" s="205">
        <f t="shared" si="45"/>
        <v>102729.59999999999</v>
      </c>
      <c r="P60" s="154">
        <v>585.6</v>
      </c>
      <c r="Q60" s="42">
        <v>65520</v>
      </c>
      <c r="R60" s="1">
        <v>0.999</v>
      </c>
      <c r="S60" s="36">
        <v>99.175824175824175</v>
      </c>
      <c r="T60" s="9">
        <f t="shared" si="46"/>
        <v>64980</v>
      </c>
      <c r="U60" s="240">
        <f t="shared" si="47"/>
        <v>65454.48</v>
      </c>
    </row>
    <row r="61" spans="1:21" x14ac:dyDescent="0.2">
      <c r="B61" s="154">
        <v>331.77</v>
      </c>
      <c r="C61" s="42">
        <v>95040</v>
      </c>
      <c r="D61" s="3">
        <v>0.98899999999999999</v>
      </c>
      <c r="E61" s="36">
        <v>95.454545454545453</v>
      </c>
      <c r="F61" s="24">
        <f t="shared" si="49"/>
        <v>90720</v>
      </c>
      <c r="G61" s="205">
        <f t="shared" si="50"/>
        <v>93994.559999999998</v>
      </c>
      <c r="I61" s="154">
        <v>192.47</v>
      </c>
      <c r="J61" s="42">
        <v>104400</v>
      </c>
      <c r="K61" s="1">
        <v>0.98499999999999999</v>
      </c>
      <c r="L61" s="36">
        <v>97.758620689655174</v>
      </c>
      <c r="M61" s="24">
        <f t="shared" si="44"/>
        <v>102060</v>
      </c>
      <c r="N61" s="205">
        <f t="shared" si="45"/>
        <v>102834</v>
      </c>
      <c r="P61" s="211">
        <f>AVERAGE(P47:P60)</f>
        <v>584.80214285714294</v>
      </c>
      <c r="Q61" s="332" t="s">
        <v>1</v>
      </c>
      <c r="R61" s="333"/>
      <c r="S61" s="37">
        <f>T61/U61</f>
        <v>0.95575062484394069</v>
      </c>
      <c r="T61" s="270">
        <f>SUM(T47:T60)</f>
        <v>851580</v>
      </c>
      <c r="U61" s="211">
        <f>SUM(U47:U60)</f>
        <v>891006.47999999986</v>
      </c>
    </row>
    <row r="62" spans="1:21" x14ac:dyDescent="0.2">
      <c r="A62" s="22">
        <v>43975</v>
      </c>
      <c r="B62" s="154">
        <v>334.68</v>
      </c>
      <c r="C62" s="42">
        <v>95040</v>
      </c>
      <c r="D62" s="3">
        <v>0.98599999999999999</v>
      </c>
      <c r="E62" s="36">
        <v>95.454545454545453</v>
      </c>
      <c r="F62" s="24">
        <f t="shared" si="49"/>
        <v>90720</v>
      </c>
      <c r="G62" s="205">
        <f t="shared" si="50"/>
        <v>93709.440000000002</v>
      </c>
      <c r="H62" s="22">
        <v>43978</v>
      </c>
      <c r="I62" s="154">
        <v>192.04</v>
      </c>
      <c r="J62" s="42">
        <v>104400</v>
      </c>
      <c r="K62" s="1">
        <v>0.98299999999999998</v>
      </c>
      <c r="L62" s="36">
        <v>94.267241379310335</v>
      </c>
      <c r="M62" s="24">
        <f t="shared" si="44"/>
        <v>98414.999999999985</v>
      </c>
      <c r="N62" s="205">
        <f t="shared" si="45"/>
        <v>102625.2</v>
      </c>
      <c r="P62" s="154"/>
      <c r="Q62" s="42"/>
      <c r="R62" s="1"/>
      <c r="S62" s="36"/>
      <c r="T62" s="24"/>
      <c r="U62" s="205"/>
    </row>
    <row r="63" spans="1:21" x14ac:dyDescent="0.2">
      <c r="B63" s="154">
        <v>332.15</v>
      </c>
      <c r="C63" s="42">
        <v>95040</v>
      </c>
      <c r="D63" s="3">
        <v>0.98799999999999999</v>
      </c>
      <c r="E63" s="36">
        <v>97.840909090909093</v>
      </c>
      <c r="F63" s="24">
        <f t="shared" si="49"/>
        <v>92988</v>
      </c>
      <c r="G63" s="205">
        <f t="shared" si="50"/>
        <v>93899.520000000004</v>
      </c>
      <c r="I63" s="154">
        <v>191.22</v>
      </c>
      <c r="J63" s="42">
        <v>104400</v>
      </c>
      <c r="K63" s="1">
        <v>0.97599999999999998</v>
      </c>
      <c r="L63" s="36">
        <v>94.267241379310335</v>
      </c>
      <c r="M63" s="24">
        <f t="shared" si="44"/>
        <v>98414.999999999985</v>
      </c>
      <c r="N63" s="205">
        <f t="shared" si="45"/>
        <v>101894.39999999999</v>
      </c>
      <c r="O63" s="45"/>
      <c r="P63" s="317" t="s">
        <v>53</v>
      </c>
      <c r="Q63" s="318"/>
      <c r="R63" s="318"/>
      <c r="S63" s="318"/>
      <c r="T63" s="318"/>
      <c r="U63" s="319"/>
    </row>
    <row r="64" spans="1:21" ht="12.75" customHeight="1" x14ac:dyDescent="0.2">
      <c r="A64" s="22">
        <v>43976</v>
      </c>
      <c r="B64" s="154">
        <v>330.91</v>
      </c>
      <c r="C64" s="42">
        <v>95040</v>
      </c>
      <c r="D64" s="3">
        <v>0.98199999999999998</v>
      </c>
      <c r="E64" s="36">
        <v>97.840909090909093</v>
      </c>
      <c r="F64" s="24">
        <f t="shared" si="49"/>
        <v>92988</v>
      </c>
      <c r="G64" s="205">
        <f t="shared" si="50"/>
        <v>93329.279999999999</v>
      </c>
      <c r="H64" s="22">
        <v>43979</v>
      </c>
      <c r="I64" s="154">
        <v>191.4</v>
      </c>
      <c r="J64" s="42">
        <v>104400</v>
      </c>
      <c r="K64" s="1">
        <v>0.98699999999999999</v>
      </c>
      <c r="L64" s="36">
        <v>94.267241379310335</v>
      </c>
      <c r="M64" s="24">
        <f t="shared" si="44"/>
        <v>98414.999999999985</v>
      </c>
      <c r="N64" s="205">
        <f t="shared" si="45"/>
        <v>103042.8</v>
      </c>
      <c r="O64" s="22">
        <v>43976</v>
      </c>
      <c r="P64" s="203">
        <v>441.7</v>
      </c>
      <c r="Q64" s="243">
        <v>79200</v>
      </c>
      <c r="R64" s="57">
        <v>0.84499999999999997</v>
      </c>
      <c r="S64" s="188">
        <v>62.045454545454547</v>
      </c>
      <c r="T64" s="24">
        <f t="shared" ref="T64" si="51">Q64*S64/100</f>
        <v>49140</v>
      </c>
      <c r="U64" s="205">
        <f t="shared" ref="U64" si="52">Q64*R64</f>
        <v>66924</v>
      </c>
    </row>
    <row r="65" spans="1:21" x14ac:dyDescent="0.2">
      <c r="B65" s="154">
        <v>331.1</v>
      </c>
      <c r="C65" s="42">
        <v>95040</v>
      </c>
      <c r="D65" s="3">
        <v>0.98699999999999999</v>
      </c>
      <c r="E65" s="36">
        <v>97.840909090909093</v>
      </c>
      <c r="F65" s="24">
        <f t="shared" si="49"/>
        <v>92988</v>
      </c>
      <c r="G65" s="205">
        <f t="shared" si="50"/>
        <v>93804.479999999996</v>
      </c>
      <c r="I65" s="154">
        <v>191.66</v>
      </c>
      <c r="J65" s="42">
        <v>104400</v>
      </c>
      <c r="K65" s="1">
        <v>0.97299999999999998</v>
      </c>
      <c r="L65" s="36">
        <v>94.267241379310335</v>
      </c>
      <c r="M65" s="24">
        <f t="shared" si="44"/>
        <v>98414.999999999985</v>
      </c>
      <c r="N65" s="205">
        <f t="shared" si="45"/>
        <v>101581.2</v>
      </c>
      <c r="P65" s="203">
        <v>442.22</v>
      </c>
      <c r="Q65" s="204">
        <v>79200</v>
      </c>
      <c r="R65" s="57">
        <v>0.97799999999999998</v>
      </c>
      <c r="S65" s="31">
        <v>93.068181818181813</v>
      </c>
      <c r="T65" s="24">
        <f t="shared" ref="T65:T71" si="53">Q65*S65/100</f>
        <v>73710</v>
      </c>
      <c r="U65" s="205">
        <f t="shared" ref="U65:U71" si="54">Q65*R65</f>
        <v>77457.599999999991</v>
      </c>
    </row>
    <row r="66" spans="1:21" ht="13.9" customHeight="1" x14ac:dyDescent="0.2">
      <c r="A66" s="22">
        <v>43977</v>
      </c>
      <c r="B66" s="154">
        <v>329.08</v>
      </c>
      <c r="C66" s="42">
        <v>95040</v>
      </c>
      <c r="D66" s="3">
        <v>0.98299999999999998</v>
      </c>
      <c r="E66" s="36">
        <v>97.840909090909093</v>
      </c>
      <c r="F66" s="24">
        <f t="shared" si="49"/>
        <v>92988</v>
      </c>
      <c r="G66" s="205">
        <f t="shared" si="50"/>
        <v>93424.319999999992</v>
      </c>
      <c r="H66" s="22">
        <v>43980</v>
      </c>
      <c r="I66" s="154">
        <v>192.33</v>
      </c>
      <c r="J66" s="42">
        <v>104400</v>
      </c>
      <c r="K66" s="1">
        <v>0.95599999999999996</v>
      </c>
      <c r="L66" s="36">
        <v>94.267241379310335</v>
      </c>
      <c r="M66" s="24">
        <f t="shared" si="44"/>
        <v>98414.999999999985</v>
      </c>
      <c r="N66" s="205">
        <f t="shared" si="45"/>
        <v>99806.399999999994</v>
      </c>
      <c r="O66" s="22">
        <v>43977</v>
      </c>
      <c r="P66" s="154">
        <v>440.6</v>
      </c>
      <c r="Q66" s="42">
        <v>79200</v>
      </c>
      <c r="R66" s="1">
        <v>0.98499999999999999</v>
      </c>
      <c r="S66" s="36">
        <v>97.840909090909093</v>
      </c>
      <c r="T66" s="24">
        <f t="shared" si="53"/>
        <v>77490</v>
      </c>
      <c r="U66" s="205">
        <f t="shared" si="54"/>
        <v>78012</v>
      </c>
    </row>
    <row r="67" spans="1:21" x14ac:dyDescent="0.2">
      <c r="B67" s="154">
        <v>331.66</v>
      </c>
      <c r="C67" s="42">
        <v>95040</v>
      </c>
      <c r="D67" s="3">
        <v>0.98899999999999999</v>
      </c>
      <c r="E67" s="36">
        <v>97.840909090909093</v>
      </c>
      <c r="F67" s="24">
        <f t="shared" si="49"/>
        <v>92988</v>
      </c>
      <c r="G67" s="205">
        <f t="shared" si="50"/>
        <v>93994.559999999998</v>
      </c>
      <c r="I67" s="154">
        <v>191.02</v>
      </c>
      <c r="J67" s="42">
        <v>104400</v>
      </c>
      <c r="K67" s="1">
        <v>0.98599999999999999</v>
      </c>
      <c r="L67" s="36">
        <v>94.267241379310335</v>
      </c>
      <c r="M67" s="24">
        <f t="shared" si="44"/>
        <v>98414.999999999985</v>
      </c>
      <c r="N67" s="205">
        <f t="shared" si="45"/>
        <v>102938.4</v>
      </c>
      <c r="P67" s="154">
        <v>440.04</v>
      </c>
      <c r="Q67" s="42">
        <v>79200</v>
      </c>
      <c r="R67" s="1">
        <v>0.98599999999999999</v>
      </c>
      <c r="S67" s="36">
        <v>97.840909090909093</v>
      </c>
      <c r="T67" s="24">
        <f t="shared" si="53"/>
        <v>77490</v>
      </c>
      <c r="U67" s="205">
        <f t="shared" si="54"/>
        <v>78091.199999999997</v>
      </c>
    </row>
    <row r="68" spans="1:21" ht="12.75" customHeight="1" x14ac:dyDescent="0.2">
      <c r="B68" s="211">
        <f>AVERAGE(B56:B67)</f>
        <v>331.48916666666662</v>
      </c>
      <c r="C68" s="332" t="s">
        <v>1</v>
      </c>
      <c r="D68" s="333"/>
      <c r="E68" s="37">
        <f>F68/G68</f>
        <v>0.96531161342050087</v>
      </c>
      <c r="F68" s="275">
        <f>SUM(F56:F67)</f>
        <v>1081836</v>
      </c>
      <c r="G68" s="211">
        <f>SUM(G56:G67)</f>
        <v>1120711.6799999999</v>
      </c>
      <c r="H68" s="22">
        <v>43981</v>
      </c>
      <c r="I68" s="154">
        <v>191.42</v>
      </c>
      <c r="J68" s="42">
        <v>104400</v>
      </c>
      <c r="K68" s="1">
        <v>0.97299999999999998</v>
      </c>
      <c r="L68" s="36">
        <v>94.267241379310335</v>
      </c>
      <c r="M68" s="24">
        <f t="shared" si="44"/>
        <v>98414.999999999985</v>
      </c>
      <c r="N68" s="205">
        <f t="shared" si="45"/>
        <v>101581.2</v>
      </c>
      <c r="O68" s="22">
        <v>43978</v>
      </c>
      <c r="P68" s="154">
        <v>440.81</v>
      </c>
      <c r="Q68" s="42">
        <v>79200</v>
      </c>
      <c r="R68" s="1">
        <v>0.97</v>
      </c>
      <c r="S68" s="36">
        <v>93.068181818181813</v>
      </c>
      <c r="T68" s="24">
        <f t="shared" si="53"/>
        <v>73710</v>
      </c>
      <c r="U68" s="205">
        <f t="shared" si="54"/>
        <v>76824</v>
      </c>
    </row>
    <row r="69" spans="1:21" x14ac:dyDescent="0.2">
      <c r="B69" s="154"/>
      <c r="C69" s="42"/>
      <c r="D69" s="3"/>
      <c r="E69" s="36"/>
      <c r="F69" s="9"/>
      <c r="G69" s="240"/>
      <c r="I69" s="154">
        <v>191.04</v>
      </c>
      <c r="J69" s="42">
        <v>104400</v>
      </c>
      <c r="K69" s="1">
        <v>0.97799999999999998</v>
      </c>
      <c r="L69" s="36">
        <v>94.267241379310335</v>
      </c>
      <c r="M69" s="24">
        <f t="shared" si="44"/>
        <v>98414.999999999985</v>
      </c>
      <c r="N69" s="205">
        <f t="shared" si="45"/>
        <v>102103.2</v>
      </c>
      <c r="P69" s="154">
        <v>441.04</v>
      </c>
      <c r="Q69" s="42">
        <v>79200</v>
      </c>
      <c r="R69" s="1">
        <v>0.98299999999999998</v>
      </c>
      <c r="S69" s="36">
        <v>97.840909090909093</v>
      </c>
      <c r="T69" s="24">
        <f t="shared" si="53"/>
        <v>77490</v>
      </c>
      <c r="U69" s="205">
        <f t="shared" si="54"/>
        <v>77853.600000000006</v>
      </c>
    </row>
    <row r="70" spans="1:21" ht="13.9" customHeight="1" x14ac:dyDescent="0.2">
      <c r="A70" s="45"/>
      <c r="B70" s="317" t="s">
        <v>58</v>
      </c>
      <c r="C70" s="318"/>
      <c r="D70" s="318"/>
      <c r="E70" s="318"/>
      <c r="F70" s="318"/>
      <c r="G70" s="323"/>
      <c r="H70" s="22">
        <v>43982</v>
      </c>
      <c r="I70" s="154">
        <v>193.41</v>
      </c>
      <c r="J70" s="42">
        <v>104400</v>
      </c>
      <c r="K70" s="1">
        <v>0.97099999999999997</v>
      </c>
      <c r="L70" s="87">
        <v>94.267241379310335</v>
      </c>
      <c r="M70" s="24">
        <f t="shared" si="44"/>
        <v>98414.999999999985</v>
      </c>
      <c r="N70" s="205">
        <f t="shared" si="45"/>
        <v>101372.4</v>
      </c>
      <c r="O70" s="22">
        <v>43979</v>
      </c>
      <c r="P70" s="154">
        <v>441.33</v>
      </c>
      <c r="Q70" s="42">
        <v>79200</v>
      </c>
      <c r="R70" s="1">
        <v>0.97899999999999998</v>
      </c>
      <c r="S70" s="36">
        <v>95.454545454545453</v>
      </c>
      <c r="T70" s="24">
        <f t="shared" si="53"/>
        <v>75600</v>
      </c>
      <c r="U70" s="205">
        <f t="shared" si="54"/>
        <v>77536.800000000003</v>
      </c>
    </row>
    <row r="71" spans="1:21" ht="14.25" customHeight="1" x14ac:dyDescent="0.2">
      <c r="A71" s="22">
        <v>43978</v>
      </c>
      <c r="B71" s="154">
        <v>250.72</v>
      </c>
      <c r="C71" s="42">
        <v>113040</v>
      </c>
      <c r="D71" s="3">
        <v>0.75600000000000001</v>
      </c>
      <c r="E71" s="36">
        <v>59.787685774946922</v>
      </c>
      <c r="F71" s="24">
        <f t="shared" ref="F71" si="55">C71*E71/100</f>
        <v>67584</v>
      </c>
      <c r="G71" s="205">
        <f t="shared" ref="G71" si="56">C71*D71</f>
        <v>85458.240000000005</v>
      </c>
      <c r="I71" s="164">
        <v>191.67</v>
      </c>
      <c r="J71" s="131">
        <v>104400</v>
      </c>
      <c r="K71" s="180">
        <v>0.98599999999999999</v>
      </c>
      <c r="L71" s="111">
        <v>97.758620689655174</v>
      </c>
      <c r="M71" s="24">
        <f t="shared" si="44"/>
        <v>102060</v>
      </c>
      <c r="N71" s="205">
        <f t="shared" si="45"/>
        <v>102938.4</v>
      </c>
      <c r="P71" s="154">
        <v>441.39</v>
      </c>
      <c r="Q71" s="42">
        <v>79200</v>
      </c>
      <c r="R71" s="1">
        <v>0.98299999999999998</v>
      </c>
      <c r="S71" s="36">
        <v>95.454545454545453</v>
      </c>
      <c r="T71" s="24">
        <f t="shared" si="53"/>
        <v>75600</v>
      </c>
      <c r="U71" s="205">
        <f t="shared" si="54"/>
        <v>77853.600000000006</v>
      </c>
    </row>
    <row r="72" spans="1:21" x14ac:dyDescent="0.2">
      <c r="B72" s="154">
        <v>252.52</v>
      </c>
      <c r="C72" s="42">
        <v>113040</v>
      </c>
      <c r="D72" s="3">
        <v>0.95099999999999996</v>
      </c>
      <c r="E72" s="36">
        <v>92.172682236376502</v>
      </c>
      <c r="F72" s="24">
        <f t="shared" ref="F72:F80" si="57">C72*E72/100</f>
        <v>104192</v>
      </c>
      <c r="G72" s="205">
        <f t="shared" ref="G72:G80" si="58">C72*D72</f>
        <v>107501.04</v>
      </c>
      <c r="I72" s="287">
        <f>AVERAGE(I36:I71)</f>
        <v>191.75472222222223</v>
      </c>
      <c r="J72" s="343" t="s">
        <v>1</v>
      </c>
      <c r="K72" s="344"/>
      <c r="L72" s="288">
        <f>M72/N72</f>
        <v>0.96547265076039246</v>
      </c>
      <c r="M72" s="268">
        <f>SUM(M36:M71)</f>
        <v>3546585</v>
      </c>
      <c r="N72" s="211">
        <f>SUM(N36:N71)</f>
        <v>3673418.4000000004</v>
      </c>
      <c r="P72" s="211">
        <f>AVERAGE(P64:P71)</f>
        <v>441.14124999999996</v>
      </c>
      <c r="Q72" s="332" t="s">
        <v>1</v>
      </c>
      <c r="R72" s="333"/>
      <c r="S72" s="37">
        <f>T72/U72</f>
        <v>0.95033549923937777</v>
      </c>
      <c r="T72" s="276">
        <f>SUM(T64:T71)</f>
        <v>580230</v>
      </c>
      <c r="U72" s="211">
        <f>SUM(U64:U71)</f>
        <v>610552.80000000005</v>
      </c>
    </row>
    <row r="73" spans="1:21" x14ac:dyDescent="0.2">
      <c r="A73" s="22">
        <v>43979</v>
      </c>
      <c r="B73" s="154">
        <v>253.19</v>
      </c>
      <c r="C73" s="42">
        <v>113040</v>
      </c>
      <c r="D73" s="3">
        <v>0.96699999999999997</v>
      </c>
      <c r="E73" s="36">
        <v>92.172682236376502</v>
      </c>
      <c r="F73" s="24">
        <f t="shared" si="57"/>
        <v>104192</v>
      </c>
      <c r="G73" s="205">
        <f t="shared" si="58"/>
        <v>109309.68</v>
      </c>
      <c r="I73" s="113"/>
      <c r="J73" s="258"/>
      <c r="K73" s="258"/>
      <c r="L73" s="114"/>
      <c r="M73" s="255"/>
      <c r="N73" s="255"/>
    </row>
    <row r="74" spans="1:21" ht="14.25" customHeight="1" x14ac:dyDescent="0.2">
      <c r="B74" s="154">
        <v>253.2</v>
      </c>
      <c r="C74" s="42">
        <v>113040</v>
      </c>
      <c r="D74" s="3">
        <v>0.97399999999999998</v>
      </c>
      <c r="E74" s="36">
        <v>92.172682236376502</v>
      </c>
      <c r="F74" s="24">
        <f t="shared" si="57"/>
        <v>104192</v>
      </c>
      <c r="G74" s="205">
        <f t="shared" si="58"/>
        <v>110100.95999999999</v>
      </c>
      <c r="I74" s="255"/>
      <c r="J74" s="86"/>
      <c r="K74" s="255"/>
      <c r="L74" s="114"/>
      <c r="M74" s="255"/>
      <c r="N74" s="194"/>
      <c r="O74" s="45"/>
      <c r="P74" s="317" t="s">
        <v>19</v>
      </c>
      <c r="Q74" s="318"/>
      <c r="R74" s="318"/>
      <c r="S74" s="318"/>
      <c r="T74" s="318"/>
      <c r="U74" s="318"/>
    </row>
    <row r="75" spans="1:21" x14ac:dyDescent="0.2">
      <c r="A75" s="22">
        <v>43980</v>
      </c>
      <c r="B75" s="154">
        <v>253.23</v>
      </c>
      <c r="C75" s="42">
        <v>113040</v>
      </c>
      <c r="D75" s="3">
        <v>0.95299999999999996</v>
      </c>
      <c r="E75" s="36">
        <v>92.172682236376502</v>
      </c>
      <c r="F75" s="24">
        <f t="shared" si="57"/>
        <v>104192</v>
      </c>
      <c r="G75" s="205">
        <f t="shared" si="58"/>
        <v>107727.12</v>
      </c>
      <c r="I75" s="115"/>
      <c r="J75" s="115"/>
      <c r="K75" s="255"/>
      <c r="L75" s="86"/>
      <c r="M75" s="255"/>
      <c r="N75" s="255"/>
      <c r="O75" s="22">
        <v>43980</v>
      </c>
      <c r="P75" s="203">
        <v>450.52</v>
      </c>
      <c r="Q75" s="243">
        <v>77040</v>
      </c>
      <c r="R75" s="57">
        <v>0.91300000000000003</v>
      </c>
      <c r="S75" s="188">
        <v>73.808411214953267</v>
      </c>
      <c r="T75" s="24">
        <f t="shared" ref="T75" si="59">Q75*S75/100</f>
        <v>56862</v>
      </c>
      <c r="U75" s="205">
        <f t="shared" ref="U75" si="60">Q75*R75</f>
        <v>70337.52</v>
      </c>
    </row>
    <row r="76" spans="1:21" x14ac:dyDescent="0.2">
      <c r="B76" s="154">
        <v>253</v>
      </c>
      <c r="C76" s="42">
        <v>113040</v>
      </c>
      <c r="D76" s="3">
        <v>0.97899999999999998</v>
      </c>
      <c r="E76" s="36">
        <v>94.663835810332628</v>
      </c>
      <c r="F76" s="24">
        <f t="shared" si="57"/>
        <v>107008</v>
      </c>
      <c r="G76" s="205">
        <f t="shared" si="58"/>
        <v>110666.16</v>
      </c>
      <c r="I76" s="255"/>
      <c r="K76" s="255"/>
      <c r="L76" s="255"/>
      <c r="M76" s="255"/>
      <c r="N76" s="255"/>
      <c r="P76" s="203">
        <v>451.97</v>
      </c>
      <c r="Q76" s="204">
        <v>77040</v>
      </c>
      <c r="R76" s="57">
        <v>0.98099999999999998</v>
      </c>
      <c r="S76" s="31">
        <v>96.518691588785046</v>
      </c>
      <c r="T76" s="24">
        <f t="shared" ref="T76:T80" si="61">Q76*S76/100</f>
        <v>74358</v>
      </c>
      <c r="U76" s="205">
        <f t="shared" ref="U76:U80" si="62">Q76*R76</f>
        <v>75576.240000000005</v>
      </c>
    </row>
    <row r="77" spans="1:21" x14ac:dyDescent="0.2">
      <c r="A77" s="22">
        <v>43981</v>
      </c>
      <c r="B77" s="154">
        <v>252.95</v>
      </c>
      <c r="C77" s="42">
        <v>113040</v>
      </c>
      <c r="D77" s="3">
        <v>0.96599999999999997</v>
      </c>
      <c r="E77" s="36">
        <v>94.663835810332628</v>
      </c>
      <c r="F77" s="24">
        <f t="shared" si="57"/>
        <v>107008</v>
      </c>
      <c r="G77" s="205">
        <f t="shared" si="58"/>
        <v>109196.64</v>
      </c>
      <c r="H77" s="22"/>
      <c r="I77" s="255"/>
      <c r="K77" s="255"/>
      <c r="L77" s="255"/>
      <c r="M77" s="255"/>
      <c r="N77" s="255"/>
      <c r="O77" s="22">
        <v>43981</v>
      </c>
      <c r="P77" s="154">
        <v>450.6</v>
      </c>
      <c r="Q77" s="42">
        <v>77040</v>
      </c>
      <c r="R77" s="1">
        <v>0.99990000000000001</v>
      </c>
      <c r="S77" s="36">
        <v>98.411214953271028</v>
      </c>
      <c r="T77" s="24">
        <f t="shared" si="61"/>
        <v>75816</v>
      </c>
      <c r="U77" s="205">
        <f t="shared" si="62"/>
        <v>77032.296000000002</v>
      </c>
    </row>
    <row r="78" spans="1:21" x14ac:dyDescent="0.2">
      <c r="A78" s="22"/>
      <c r="B78" s="154">
        <v>252.77</v>
      </c>
      <c r="C78" s="42">
        <v>113040</v>
      </c>
      <c r="D78" s="3">
        <v>0.98099999999999998</v>
      </c>
      <c r="E78" s="36">
        <v>94.663835810332628</v>
      </c>
      <c r="F78" s="24">
        <f t="shared" si="57"/>
        <v>107008</v>
      </c>
      <c r="G78" s="205">
        <f t="shared" si="58"/>
        <v>110892.24</v>
      </c>
      <c r="H78" s="22"/>
      <c r="I78" s="59"/>
      <c r="K78" s="255"/>
      <c r="L78" s="255"/>
      <c r="M78" s="255"/>
      <c r="N78" s="255"/>
      <c r="O78" s="22"/>
      <c r="P78" s="154">
        <v>451</v>
      </c>
      <c r="Q78" s="42">
        <v>77040</v>
      </c>
      <c r="R78" s="1">
        <v>0.999</v>
      </c>
      <c r="S78" s="36">
        <v>98.411214953271028</v>
      </c>
      <c r="T78" s="24">
        <f t="shared" si="61"/>
        <v>75816</v>
      </c>
      <c r="U78" s="205">
        <f t="shared" si="62"/>
        <v>76962.960000000006</v>
      </c>
    </row>
    <row r="79" spans="1:21" x14ac:dyDescent="0.2">
      <c r="A79" s="22">
        <v>43982</v>
      </c>
      <c r="B79" s="154">
        <v>252.08</v>
      </c>
      <c r="C79" s="42">
        <v>113040</v>
      </c>
      <c r="D79" s="3">
        <v>0.97</v>
      </c>
      <c r="E79" s="87">
        <v>94.663835810332628</v>
      </c>
      <c r="F79" s="24">
        <f t="shared" si="57"/>
        <v>107008</v>
      </c>
      <c r="G79" s="205">
        <f t="shared" si="58"/>
        <v>109648.8</v>
      </c>
      <c r="I79" s="59"/>
      <c r="K79" s="255"/>
      <c r="L79" s="255"/>
      <c r="M79" s="255"/>
      <c r="N79" s="255"/>
      <c r="O79" s="22">
        <v>43982</v>
      </c>
      <c r="P79" s="282">
        <v>452.41</v>
      </c>
      <c r="Q79" s="283">
        <v>77040</v>
      </c>
      <c r="R79" s="286">
        <v>0.98</v>
      </c>
      <c r="S79" s="284">
        <v>96.518691588785046</v>
      </c>
      <c r="T79" s="24">
        <f t="shared" si="61"/>
        <v>74358</v>
      </c>
      <c r="U79" s="205">
        <f t="shared" si="62"/>
        <v>75499.199999999997</v>
      </c>
    </row>
    <row r="80" spans="1:21" ht="15" thickBot="1" x14ac:dyDescent="0.25">
      <c r="A80" s="22"/>
      <c r="B80" s="285">
        <v>252.77</v>
      </c>
      <c r="C80" s="91">
        <v>113040</v>
      </c>
      <c r="D80" s="89">
        <v>0.98299999999999998</v>
      </c>
      <c r="E80" s="88">
        <v>94.663835810332628</v>
      </c>
      <c r="F80" s="24">
        <f t="shared" si="57"/>
        <v>107008</v>
      </c>
      <c r="G80" s="205">
        <f t="shared" si="58"/>
        <v>111118.31999999999</v>
      </c>
      <c r="H80" s="22"/>
      <c r="I80" s="59"/>
      <c r="K80" s="59"/>
      <c r="L80" s="252"/>
      <c r="M80" s="252"/>
      <c r="N80" s="252"/>
      <c r="O80" s="22"/>
      <c r="P80" s="289">
        <v>451.65</v>
      </c>
      <c r="Q80" s="290">
        <v>77040</v>
      </c>
      <c r="R80" s="291">
        <v>0.99990000000000001</v>
      </c>
      <c r="S80" s="292">
        <v>96.518691588785046</v>
      </c>
      <c r="T80" s="24">
        <f t="shared" si="61"/>
        <v>74358</v>
      </c>
      <c r="U80" s="205">
        <f t="shared" si="62"/>
        <v>77032.296000000002</v>
      </c>
    </row>
    <row r="81" spans="1:21" x14ac:dyDescent="0.2">
      <c r="B81" s="211">
        <f>AVERAGE(B71:B80)</f>
        <v>252.64300000000003</v>
      </c>
      <c r="C81" s="241"/>
      <c r="D81" s="242" t="s">
        <v>1</v>
      </c>
      <c r="E81" s="50">
        <f>F81/G81</f>
        <v>0.95126328456974274</v>
      </c>
      <c r="F81" s="254">
        <f>SUM(F71:F80)</f>
        <v>1019392</v>
      </c>
      <c r="G81" s="254">
        <f>SUM(G71:G80)</f>
        <v>1071619.2</v>
      </c>
      <c r="I81" s="255"/>
      <c r="K81" s="255"/>
      <c r="L81" s="255"/>
      <c r="M81" s="255"/>
      <c r="N81" s="255"/>
      <c r="P81" s="287">
        <f>AVERAGE(P75:P80)</f>
        <v>451.35833333333335</v>
      </c>
      <c r="Q81" s="343" t="s">
        <v>1</v>
      </c>
      <c r="R81" s="344"/>
      <c r="S81" s="288">
        <f>T81/U81</f>
        <v>0.9538668367522315</v>
      </c>
      <c r="T81" s="276">
        <f>SUM(T75:T80)</f>
        <v>431568</v>
      </c>
      <c r="U81" s="211">
        <f>SUM(U75:U80)</f>
        <v>452440.51199999999</v>
      </c>
    </row>
    <row r="82" spans="1:21" x14ac:dyDescent="0.2">
      <c r="B82" s="115"/>
      <c r="C82" s="115"/>
      <c r="D82" s="255"/>
      <c r="E82" s="86"/>
      <c r="F82" s="255"/>
      <c r="G82" s="255"/>
      <c r="I82" s="255"/>
      <c r="K82" s="255"/>
      <c r="L82" s="255"/>
      <c r="M82" s="255"/>
      <c r="N82" s="255"/>
      <c r="P82" s="113"/>
      <c r="Q82" s="258"/>
      <c r="R82" s="258"/>
      <c r="S82" s="86"/>
      <c r="T82" s="255"/>
      <c r="U82" s="257"/>
    </row>
    <row r="83" spans="1:21" x14ac:dyDescent="0.2">
      <c r="B83" s="59"/>
      <c r="C83" s="59"/>
      <c r="D83" s="255"/>
      <c r="E83" s="255"/>
      <c r="F83" s="255"/>
      <c r="G83" s="255"/>
      <c r="I83" s="59"/>
      <c r="K83" s="255"/>
      <c r="L83" s="255"/>
      <c r="M83" s="255"/>
      <c r="N83" s="255"/>
      <c r="P83" s="113"/>
      <c r="Q83" s="86"/>
      <c r="R83" s="255"/>
      <c r="S83" s="114"/>
      <c r="T83" s="255"/>
    </row>
    <row r="84" spans="1:21" ht="13.5" customHeight="1" x14ac:dyDescent="0.2">
      <c r="B84" s="303"/>
      <c r="C84" s="303"/>
      <c r="D84" s="303"/>
      <c r="E84" s="252"/>
      <c r="F84" s="252"/>
      <c r="G84" s="252"/>
      <c r="I84" s="303"/>
      <c r="J84" s="303"/>
      <c r="K84" s="303"/>
      <c r="L84" s="252"/>
      <c r="M84" s="252"/>
      <c r="N84" s="252"/>
      <c r="P84" s="113"/>
      <c r="Q84" s="86"/>
      <c r="R84" s="255"/>
      <c r="S84" s="114"/>
      <c r="T84" s="255"/>
    </row>
    <row r="85" spans="1:21" x14ac:dyDescent="0.2">
      <c r="B85" s="255"/>
      <c r="C85" s="5"/>
      <c r="D85" s="255"/>
      <c r="E85" s="255"/>
      <c r="F85" s="255"/>
      <c r="G85" s="255"/>
      <c r="I85" s="255"/>
      <c r="J85" s="5"/>
      <c r="K85" s="255"/>
      <c r="L85" s="255"/>
      <c r="M85" s="255"/>
      <c r="N85" s="255"/>
      <c r="P85" s="113"/>
      <c r="Q85" s="86"/>
      <c r="R85" s="255"/>
      <c r="S85" s="114"/>
      <c r="T85" s="255"/>
    </row>
    <row r="86" spans="1:21" x14ac:dyDescent="0.2">
      <c r="B86" s="255"/>
      <c r="C86" s="5"/>
      <c r="D86" s="255"/>
      <c r="E86" s="255"/>
      <c r="F86" s="255"/>
      <c r="G86" s="255"/>
      <c r="I86" s="255"/>
      <c r="J86" s="5"/>
      <c r="K86" s="255"/>
      <c r="L86" s="255"/>
      <c r="M86" s="255"/>
      <c r="N86" s="255"/>
      <c r="P86" s="115"/>
      <c r="Q86" s="115"/>
      <c r="R86" s="255"/>
      <c r="S86" s="86"/>
      <c r="T86" s="255"/>
    </row>
    <row r="87" spans="1:21" x14ac:dyDescent="0.2">
      <c r="B87" s="255"/>
      <c r="C87" s="5"/>
      <c r="D87" s="255"/>
      <c r="E87" s="255"/>
      <c r="F87" s="255"/>
      <c r="G87" s="255"/>
      <c r="I87" s="255"/>
      <c r="J87" s="5"/>
      <c r="K87" s="255"/>
      <c r="L87" s="255"/>
      <c r="M87" s="255"/>
      <c r="N87" s="255"/>
      <c r="P87" s="255"/>
      <c r="Q87" s="5"/>
      <c r="R87" s="255"/>
    </row>
    <row r="88" spans="1:21" x14ac:dyDescent="0.2">
      <c r="B88" s="255"/>
      <c r="C88" s="5"/>
      <c r="D88" s="255"/>
      <c r="E88" s="255"/>
      <c r="F88" s="255"/>
      <c r="G88" s="255"/>
      <c r="I88" s="255"/>
      <c r="J88" s="5"/>
      <c r="K88" s="255"/>
      <c r="L88" s="255"/>
      <c r="M88" s="255"/>
      <c r="N88" s="255"/>
      <c r="P88" s="255"/>
      <c r="Q88" s="5"/>
      <c r="R88" s="255"/>
    </row>
    <row r="89" spans="1:21" x14ac:dyDescent="0.2">
      <c r="A89" s="22"/>
      <c r="B89" s="255"/>
      <c r="C89" s="5"/>
      <c r="D89" s="255"/>
      <c r="E89" s="255"/>
      <c r="F89" s="255"/>
      <c r="G89" s="255"/>
      <c r="H89" s="22"/>
      <c r="I89" s="255"/>
      <c r="J89" s="5"/>
      <c r="K89" s="255"/>
      <c r="L89" s="255"/>
      <c r="M89" s="255"/>
      <c r="N89" s="255"/>
      <c r="O89" s="22"/>
      <c r="P89" s="255"/>
      <c r="Q89" s="5"/>
      <c r="R89" s="255"/>
    </row>
    <row r="90" spans="1:21" x14ac:dyDescent="0.2">
      <c r="B90" s="255"/>
      <c r="C90" s="5"/>
      <c r="D90" s="255"/>
      <c r="E90" s="255"/>
      <c r="F90" s="255"/>
      <c r="G90" s="255"/>
      <c r="I90" s="255"/>
      <c r="J90" s="5"/>
      <c r="K90" s="255"/>
      <c r="L90" s="255"/>
      <c r="M90" s="255"/>
      <c r="N90" s="255"/>
      <c r="P90" s="255"/>
      <c r="Q90" s="5"/>
      <c r="R90" s="255"/>
    </row>
    <row r="91" spans="1:21" x14ac:dyDescent="0.2">
      <c r="B91" s="303"/>
      <c r="C91" s="303"/>
      <c r="D91" s="255"/>
      <c r="E91" s="255"/>
      <c r="F91" s="255"/>
      <c r="G91" s="255"/>
      <c r="I91" s="303"/>
      <c r="J91" s="303"/>
      <c r="K91" s="255"/>
      <c r="L91" s="255"/>
      <c r="M91" s="255"/>
      <c r="N91" s="255"/>
      <c r="P91" s="303"/>
      <c r="Q91" s="303"/>
      <c r="R91" s="255"/>
    </row>
  </sheetData>
  <mergeCells count="37">
    <mergeCell ref="B1:F1"/>
    <mergeCell ref="B55:G55"/>
    <mergeCell ref="Q61:R61"/>
    <mergeCell ref="Q10:R10"/>
    <mergeCell ref="Q19:R19"/>
    <mergeCell ref="I1:M1"/>
    <mergeCell ref="P1:T1"/>
    <mergeCell ref="B3:G3"/>
    <mergeCell ref="I3:N3"/>
    <mergeCell ref="P3:U3"/>
    <mergeCell ref="C6:D6"/>
    <mergeCell ref="B8:G8"/>
    <mergeCell ref="J12:K12"/>
    <mergeCell ref="I14:N14"/>
    <mergeCell ref="J33:K33"/>
    <mergeCell ref="I35:N35"/>
    <mergeCell ref="P12:U12"/>
    <mergeCell ref="P21:U21"/>
    <mergeCell ref="C42:D42"/>
    <mergeCell ref="C27:D27"/>
    <mergeCell ref="B29:G29"/>
    <mergeCell ref="B44:G44"/>
    <mergeCell ref="P91:Q91"/>
    <mergeCell ref="B84:D84"/>
    <mergeCell ref="I84:K84"/>
    <mergeCell ref="B91:C91"/>
    <mergeCell ref="I91:J91"/>
    <mergeCell ref="C53:D53"/>
    <mergeCell ref="J72:K72"/>
    <mergeCell ref="P46:U46"/>
    <mergeCell ref="Q44:R44"/>
    <mergeCell ref="C68:D68"/>
    <mergeCell ref="P63:U63"/>
    <mergeCell ref="B70:G70"/>
    <mergeCell ref="Q72:R72"/>
    <mergeCell ref="P74:U74"/>
    <mergeCell ref="Q81:R8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D957-9817-4BE3-9415-A58E5E1DA882}">
  <sheetPr>
    <pageSetUpPr fitToPage="1"/>
  </sheetPr>
  <dimension ref="A1:U91"/>
  <sheetViews>
    <sheetView tabSelected="1" view="pageBreakPreview" zoomScale="95" zoomScaleSheetLayoutView="95" workbookViewId="0">
      <pane ySplit="2" topLeftCell="A51" activePane="bottomLeft" state="frozen"/>
      <selection pane="bottomLeft" activeCell="A37" sqref="A37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312" t="s">
        <v>6</v>
      </c>
      <c r="C1" s="313"/>
      <c r="D1" s="313"/>
      <c r="E1" s="313"/>
      <c r="F1" s="313"/>
      <c r="G1" s="279"/>
      <c r="I1" s="314" t="s">
        <v>9</v>
      </c>
      <c r="J1" s="315"/>
      <c r="K1" s="315"/>
      <c r="L1" s="315"/>
      <c r="M1" s="315"/>
      <c r="N1" s="279"/>
      <c r="P1" s="314" t="s">
        <v>7</v>
      </c>
      <c r="Q1" s="315"/>
      <c r="R1" s="315"/>
      <c r="S1" s="315"/>
      <c r="T1" s="315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17" t="s">
        <v>58</v>
      </c>
      <c r="C3" s="318"/>
      <c r="D3" s="318"/>
      <c r="E3" s="318"/>
      <c r="F3" s="318"/>
      <c r="G3" s="323"/>
      <c r="H3" s="46"/>
      <c r="I3" s="305" t="s">
        <v>13</v>
      </c>
      <c r="J3" s="305"/>
      <c r="K3" s="305"/>
      <c r="L3" s="305"/>
      <c r="M3" s="305"/>
      <c r="N3" s="305"/>
      <c r="O3" s="46"/>
      <c r="P3" s="305" t="s">
        <v>62</v>
      </c>
      <c r="Q3" s="305"/>
      <c r="R3" s="305"/>
      <c r="S3" s="305"/>
      <c r="T3" s="305"/>
      <c r="U3" s="305"/>
    </row>
    <row r="4" spans="1:21" ht="13.9" customHeight="1" x14ac:dyDescent="0.2">
      <c r="A4" s="22">
        <v>43983</v>
      </c>
      <c r="B4" s="179">
        <v>252.79</v>
      </c>
      <c r="C4" s="101">
        <v>113040</v>
      </c>
      <c r="D4" s="2">
        <v>0.97499999999999998</v>
      </c>
      <c r="E4" s="79">
        <v>94.663835810332628</v>
      </c>
      <c r="F4" s="9">
        <f t="shared" ref="F4" si="0">C4*E4/100</f>
        <v>107008</v>
      </c>
      <c r="G4" s="240">
        <f t="shared" ref="G4" si="1">C4*D4</f>
        <v>110214</v>
      </c>
      <c r="H4" s="22">
        <v>43983</v>
      </c>
      <c r="I4" s="236">
        <v>192.85</v>
      </c>
      <c r="J4" s="237">
        <v>104400</v>
      </c>
      <c r="K4" s="238">
        <v>0.99</v>
      </c>
      <c r="L4" s="239">
        <v>97.758620689655174</v>
      </c>
      <c r="M4" s="9">
        <f t="shared" ref="M4" si="2">J4*L4/100</f>
        <v>102060</v>
      </c>
      <c r="N4" s="240">
        <f t="shared" ref="N4" si="3">J4*K4</f>
        <v>103356</v>
      </c>
      <c r="O4" s="22">
        <v>43983</v>
      </c>
      <c r="P4" s="236">
        <v>409.35</v>
      </c>
      <c r="Q4" s="237">
        <v>79200</v>
      </c>
      <c r="R4" s="238">
        <v>0.91700000000000004</v>
      </c>
      <c r="S4" s="239">
        <v>65.469696969696969</v>
      </c>
      <c r="T4" s="9">
        <f t="shared" ref="T4" si="4">Q4*S4/100</f>
        <v>51852</v>
      </c>
      <c r="U4" s="240">
        <f t="shared" ref="U4" si="5">Q4*R4</f>
        <v>72626.400000000009</v>
      </c>
    </row>
    <row r="5" spans="1:21" ht="12.75" customHeight="1" x14ac:dyDescent="0.2">
      <c r="B5" s="154">
        <v>253.64</v>
      </c>
      <c r="C5" s="42">
        <v>113040</v>
      </c>
      <c r="D5" s="3">
        <v>0.98099999999999998</v>
      </c>
      <c r="E5" s="36">
        <v>94.663835810332628</v>
      </c>
      <c r="F5" s="9">
        <f t="shared" ref="F5:F19" si="6">C5*E5/100</f>
        <v>107008</v>
      </c>
      <c r="G5" s="240">
        <f t="shared" ref="G5:G19" si="7">C5*D5</f>
        <v>110892.24</v>
      </c>
      <c r="I5" s="153">
        <v>192.21</v>
      </c>
      <c r="J5" s="204">
        <v>104400</v>
      </c>
      <c r="K5" s="4">
        <v>0.98299999999999998</v>
      </c>
      <c r="L5" s="31">
        <v>97.758620689655174</v>
      </c>
      <c r="M5" s="9">
        <f t="shared" ref="M5" si="8">J5*L5/100</f>
        <v>102060</v>
      </c>
      <c r="N5" s="240">
        <f t="shared" ref="N5" si="9">J5*K5</f>
        <v>102625.2</v>
      </c>
      <c r="P5" s="154">
        <v>409.29</v>
      </c>
      <c r="Q5" s="42">
        <v>79200</v>
      </c>
      <c r="R5" s="1">
        <v>0.98899999999999999</v>
      </c>
      <c r="S5" s="36">
        <v>97.075757575757564</v>
      </c>
      <c r="T5" s="9">
        <f t="shared" ref="T5:T9" si="10">Q5*S5/100</f>
        <v>76883.999999999985</v>
      </c>
      <c r="U5" s="240">
        <f t="shared" ref="U5:U9" si="11">Q5*R5</f>
        <v>78328.800000000003</v>
      </c>
    </row>
    <row r="6" spans="1:21" x14ac:dyDescent="0.2">
      <c r="A6" s="22">
        <v>43984</v>
      </c>
      <c r="B6" s="154">
        <v>252.29</v>
      </c>
      <c r="C6" s="42">
        <v>113040</v>
      </c>
      <c r="D6" s="3">
        <v>0.98</v>
      </c>
      <c r="E6" s="36">
        <v>94.663835810332628</v>
      </c>
      <c r="F6" s="9">
        <f t="shared" si="6"/>
        <v>107008</v>
      </c>
      <c r="G6" s="240">
        <f t="shared" si="7"/>
        <v>110779.2</v>
      </c>
      <c r="I6" s="211">
        <f>AVERAGE(I4:I5)</f>
        <v>192.53</v>
      </c>
      <c r="J6" s="332" t="s">
        <v>1</v>
      </c>
      <c r="K6" s="333"/>
      <c r="L6" s="37">
        <f>M6/N6</f>
        <v>0.99096422391946448</v>
      </c>
      <c r="M6" s="278">
        <f>SUM(M4:M5)</f>
        <v>204120</v>
      </c>
      <c r="N6" s="211">
        <f>SUM(N4:N5)</f>
        <v>205981.2</v>
      </c>
      <c r="O6" s="22">
        <v>43984</v>
      </c>
      <c r="P6" s="154">
        <v>408.18</v>
      </c>
      <c r="Q6" s="42">
        <v>79200</v>
      </c>
      <c r="R6" s="1">
        <v>0.96599999999999997</v>
      </c>
      <c r="S6" s="36">
        <v>94.818181818181827</v>
      </c>
      <c r="T6" s="9">
        <f t="shared" si="10"/>
        <v>75096.000000000015</v>
      </c>
      <c r="U6" s="240">
        <f t="shared" si="11"/>
        <v>76507.199999999997</v>
      </c>
    </row>
    <row r="7" spans="1:21" x14ac:dyDescent="0.2">
      <c r="B7" s="154">
        <v>252.51570000000001</v>
      </c>
      <c r="C7" s="42">
        <v>113040</v>
      </c>
      <c r="D7" s="3">
        <v>0.97499999999999998</v>
      </c>
      <c r="E7" s="36">
        <v>94.663835810332628</v>
      </c>
      <c r="F7" s="9">
        <f t="shared" si="6"/>
        <v>107008</v>
      </c>
      <c r="G7" s="240">
        <f t="shared" si="7"/>
        <v>110214</v>
      </c>
      <c r="I7" s="154"/>
      <c r="J7" s="42"/>
      <c r="K7" s="1"/>
      <c r="L7" s="36"/>
      <c r="M7" s="24"/>
      <c r="N7" s="205"/>
      <c r="P7" s="154">
        <v>410.1</v>
      </c>
      <c r="Q7" s="42">
        <v>79200</v>
      </c>
      <c r="R7" s="1">
        <v>0.98399999999999999</v>
      </c>
      <c r="S7" s="36">
        <v>97.075757575757564</v>
      </c>
      <c r="T7" s="9">
        <f t="shared" si="10"/>
        <v>76883.999999999985</v>
      </c>
      <c r="U7" s="240">
        <f t="shared" si="11"/>
        <v>77932.800000000003</v>
      </c>
    </row>
    <row r="8" spans="1:21" ht="13.9" customHeight="1" x14ac:dyDescent="0.2">
      <c r="A8" s="22">
        <v>43985</v>
      </c>
      <c r="B8" s="154">
        <v>252.62</v>
      </c>
      <c r="C8" s="42">
        <v>113040</v>
      </c>
      <c r="D8" s="3">
        <v>0.97899999999999998</v>
      </c>
      <c r="E8" s="36">
        <v>95.017692852087748</v>
      </c>
      <c r="F8" s="9">
        <f t="shared" si="6"/>
        <v>107407.99999999999</v>
      </c>
      <c r="G8" s="240">
        <f t="shared" si="7"/>
        <v>110666.16</v>
      </c>
      <c r="H8" s="45"/>
      <c r="I8" s="306" t="s">
        <v>14</v>
      </c>
      <c r="J8" s="307"/>
      <c r="K8" s="307"/>
      <c r="L8" s="307"/>
      <c r="M8" s="307"/>
      <c r="N8" s="308"/>
      <c r="O8" s="22">
        <v>43985</v>
      </c>
      <c r="P8" s="154">
        <v>408.58</v>
      </c>
      <c r="Q8" s="42">
        <v>79200</v>
      </c>
      <c r="R8" s="1">
        <v>0.999</v>
      </c>
      <c r="S8" s="36">
        <v>99.333333333333329</v>
      </c>
      <c r="T8" s="9">
        <f t="shared" si="10"/>
        <v>78672</v>
      </c>
      <c r="U8" s="240">
        <f t="shared" si="11"/>
        <v>79120.800000000003</v>
      </c>
    </row>
    <row r="9" spans="1:21" x14ac:dyDescent="0.2">
      <c r="B9" s="154">
        <v>253</v>
      </c>
      <c r="C9" s="42">
        <v>113040</v>
      </c>
      <c r="D9" s="3">
        <v>0.97699999999999998</v>
      </c>
      <c r="E9" s="36">
        <v>94.663835810332628</v>
      </c>
      <c r="F9" s="9">
        <f t="shared" si="6"/>
        <v>107008</v>
      </c>
      <c r="G9" s="240">
        <f t="shared" si="7"/>
        <v>110440.08</v>
      </c>
      <c r="H9" s="22">
        <v>43984</v>
      </c>
      <c r="I9" s="154">
        <v>136.16</v>
      </c>
      <c r="J9" s="42">
        <v>146880</v>
      </c>
      <c r="K9" s="1">
        <v>0.67200000000000004</v>
      </c>
      <c r="L9" s="36">
        <v>42.708333333333329</v>
      </c>
      <c r="M9" s="24">
        <f t="shared" ref="M9" si="12">J9*L9/100</f>
        <v>62729.999999999993</v>
      </c>
      <c r="N9" s="205">
        <f t="shared" ref="N9" si="13">J9*K9</f>
        <v>98703.360000000001</v>
      </c>
      <c r="P9" s="203">
        <v>409.85</v>
      </c>
      <c r="Q9" s="204">
        <v>79200</v>
      </c>
      <c r="R9" s="57">
        <v>0.99</v>
      </c>
      <c r="S9" s="31">
        <v>97.075757575757564</v>
      </c>
      <c r="T9" s="9">
        <f t="shared" si="10"/>
        <v>76883.999999999985</v>
      </c>
      <c r="U9" s="240">
        <f t="shared" si="11"/>
        <v>78408</v>
      </c>
    </row>
    <row r="10" spans="1:21" x14ac:dyDescent="0.2">
      <c r="A10" s="22">
        <v>43986</v>
      </c>
      <c r="B10" s="154">
        <v>252.95</v>
      </c>
      <c r="C10" s="42">
        <v>113040</v>
      </c>
      <c r="D10" s="3">
        <v>0.98699999999999999</v>
      </c>
      <c r="E10" s="36">
        <v>94.663835810332628</v>
      </c>
      <c r="F10" s="9">
        <f t="shared" si="6"/>
        <v>107008</v>
      </c>
      <c r="G10" s="240">
        <f t="shared" si="7"/>
        <v>111570.48</v>
      </c>
      <c r="I10" s="154">
        <v>137</v>
      </c>
      <c r="J10" s="42">
        <v>146880</v>
      </c>
      <c r="K10" s="1">
        <v>0.97</v>
      </c>
      <c r="L10" s="36">
        <v>90.162037037037038</v>
      </c>
      <c r="M10" s="24">
        <f t="shared" ref="M10:M14" si="14">J10*L10/100</f>
        <v>132430</v>
      </c>
      <c r="N10" s="205">
        <f t="shared" ref="N10:N14" si="15">J10*K10</f>
        <v>142473.60000000001</v>
      </c>
      <c r="P10" s="211">
        <f>AVERAGE(P4:P9)</f>
        <v>409.22499999999997</v>
      </c>
      <c r="Q10" s="332" t="s">
        <v>1</v>
      </c>
      <c r="R10" s="333"/>
      <c r="S10" s="37">
        <f>T10/U10</f>
        <v>0.94242683464240351</v>
      </c>
      <c r="T10" s="278">
        <f>SUM(T4:T9)</f>
        <v>436272</v>
      </c>
      <c r="U10" s="211">
        <f>SUM(U4:U9)</f>
        <v>462924</v>
      </c>
    </row>
    <row r="11" spans="1:21" ht="14.25" customHeight="1" x14ac:dyDescent="0.2">
      <c r="A11" s="60"/>
      <c r="B11" s="154">
        <v>253.54</v>
      </c>
      <c r="C11" s="42">
        <v>113040</v>
      </c>
      <c r="D11" s="3">
        <v>0.98699999999999999</v>
      </c>
      <c r="E11" s="36">
        <v>94.663835810332628</v>
      </c>
      <c r="F11" s="9">
        <f t="shared" si="6"/>
        <v>107008</v>
      </c>
      <c r="G11" s="240">
        <f t="shared" si="7"/>
        <v>111570.48</v>
      </c>
      <c r="H11" s="22">
        <v>43985</v>
      </c>
      <c r="I11" s="154">
        <v>137.33000000000001</v>
      </c>
      <c r="J11" s="42">
        <v>146880</v>
      </c>
      <c r="K11" s="1">
        <v>0.98</v>
      </c>
      <c r="L11" s="36">
        <v>94.907407407407405</v>
      </c>
      <c r="M11" s="24">
        <f t="shared" si="14"/>
        <v>139400</v>
      </c>
      <c r="N11" s="205">
        <f t="shared" si="15"/>
        <v>143942.39999999999</v>
      </c>
      <c r="P11" s="272"/>
      <c r="Q11" s="272"/>
      <c r="R11" s="272"/>
      <c r="S11" s="272"/>
      <c r="T11" s="274"/>
      <c r="U11" s="273"/>
    </row>
    <row r="12" spans="1:21" ht="12.75" customHeight="1" x14ac:dyDescent="0.2">
      <c r="A12" s="98">
        <v>43987</v>
      </c>
      <c r="B12" s="154">
        <v>252.45</v>
      </c>
      <c r="C12" s="42">
        <v>113040</v>
      </c>
      <c r="D12" s="3">
        <v>0.98499999999999999</v>
      </c>
      <c r="E12" s="36">
        <v>94.663835810332628</v>
      </c>
      <c r="F12" s="9">
        <f t="shared" si="6"/>
        <v>107008</v>
      </c>
      <c r="G12" s="240">
        <f t="shared" si="7"/>
        <v>111344.4</v>
      </c>
      <c r="I12" s="154">
        <v>137.62</v>
      </c>
      <c r="J12" s="42">
        <v>146880</v>
      </c>
      <c r="K12" s="1">
        <v>0.97899999999999998</v>
      </c>
      <c r="L12" s="36">
        <v>94.907407407407405</v>
      </c>
      <c r="M12" s="24">
        <f t="shared" si="14"/>
        <v>139400</v>
      </c>
      <c r="N12" s="205">
        <f t="shared" si="15"/>
        <v>143795.51999999999</v>
      </c>
      <c r="O12" s="45"/>
      <c r="P12" s="306" t="s">
        <v>27</v>
      </c>
      <c r="Q12" s="307"/>
      <c r="R12" s="307"/>
      <c r="S12" s="307"/>
      <c r="T12" s="307"/>
      <c r="U12" s="308"/>
    </row>
    <row r="13" spans="1:21" ht="14.25" customHeight="1" x14ac:dyDescent="0.2">
      <c r="B13" s="154">
        <v>253.31</v>
      </c>
      <c r="C13" s="42">
        <v>113040</v>
      </c>
      <c r="D13" s="3">
        <v>0.96599999999999997</v>
      </c>
      <c r="E13" s="36">
        <v>92.172682236376502</v>
      </c>
      <c r="F13" s="9">
        <f t="shared" si="6"/>
        <v>104192</v>
      </c>
      <c r="G13" s="240">
        <f t="shared" si="7"/>
        <v>109196.64</v>
      </c>
      <c r="H13" s="22">
        <v>43986</v>
      </c>
      <c r="I13" s="154">
        <v>136.79</v>
      </c>
      <c r="J13" s="42">
        <v>146880</v>
      </c>
      <c r="K13" s="1">
        <v>0.98499999999999999</v>
      </c>
      <c r="L13" s="36">
        <v>94.907407407407405</v>
      </c>
      <c r="M13" s="24">
        <f t="shared" si="14"/>
        <v>139400</v>
      </c>
      <c r="N13" s="205">
        <f t="shared" si="15"/>
        <v>144676.79999999999</v>
      </c>
      <c r="O13" s="22">
        <v>43986</v>
      </c>
      <c r="P13" s="154">
        <v>382.05</v>
      </c>
      <c r="Q13" s="42">
        <v>77040</v>
      </c>
      <c r="R13" s="1">
        <v>0.91500000000000004</v>
      </c>
      <c r="S13" s="36">
        <v>68.691588785046733</v>
      </c>
      <c r="T13" s="24">
        <f t="shared" ref="T13" si="16">Q13*S13/100</f>
        <v>52920</v>
      </c>
      <c r="U13" s="205">
        <f t="shared" ref="U13" si="17">Q13*R13</f>
        <v>70491.600000000006</v>
      </c>
    </row>
    <row r="14" spans="1:21" ht="13.9" customHeight="1" x14ac:dyDescent="0.2">
      <c r="A14" s="22">
        <v>43988</v>
      </c>
      <c r="B14" s="154">
        <v>252.47</v>
      </c>
      <c r="C14" s="42">
        <v>113040</v>
      </c>
      <c r="D14" s="3">
        <v>0.98299999999999998</v>
      </c>
      <c r="E14" s="36">
        <v>94.663835810332628</v>
      </c>
      <c r="F14" s="9">
        <f t="shared" si="6"/>
        <v>107008</v>
      </c>
      <c r="G14" s="240">
        <f t="shared" si="7"/>
        <v>111118.31999999999</v>
      </c>
      <c r="I14" s="154">
        <v>136.44999999999999</v>
      </c>
      <c r="J14" s="42">
        <v>146880</v>
      </c>
      <c r="K14" s="1">
        <v>0.999</v>
      </c>
      <c r="L14" s="36">
        <v>90.162037037037038</v>
      </c>
      <c r="M14" s="24">
        <f t="shared" si="14"/>
        <v>132430</v>
      </c>
      <c r="N14" s="205">
        <f t="shared" si="15"/>
        <v>146733.12</v>
      </c>
      <c r="O14" s="60"/>
      <c r="P14" s="154">
        <v>383.43</v>
      </c>
      <c r="Q14" s="42">
        <v>77040</v>
      </c>
      <c r="R14" s="1">
        <v>0.98</v>
      </c>
      <c r="S14" s="36">
        <v>96.168224299065415</v>
      </c>
      <c r="T14" s="24">
        <f t="shared" ref="T14:T26" si="18">Q14*S14/100</f>
        <v>74088</v>
      </c>
      <c r="U14" s="205">
        <f t="shared" ref="U14:U26" si="19">Q14*R14</f>
        <v>75499.199999999997</v>
      </c>
    </row>
    <row r="15" spans="1:21" x14ac:dyDescent="0.2">
      <c r="B15" s="154">
        <v>253.23</v>
      </c>
      <c r="C15" s="42">
        <v>113040</v>
      </c>
      <c r="D15" s="3">
        <v>0.98599999999999999</v>
      </c>
      <c r="E15" s="36">
        <v>94.663835810332628</v>
      </c>
      <c r="F15" s="9">
        <f t="shared" si="6"/>
        <v>107008</v>
      </c>
      <c r="G15" s="240">
        <f t="shared" si="7"/>
        <v>111457.44</v>
      </c>
      <c r="I15" s="211">
        <f>AVERAGE(I9:I14)</f>
        <v>136.89166666666665</v>
      </c>
      <c r="J15" s="332" t="s">
        <v>1</v>
      </c>
      <c r="K15" s="333"/>
      <c r="L15" s="37">
        <f>M15/N15</f>
        <v>0.90913989190623035</v>
      </c>
      <c r="M15" s="278">
        <f>SUM(M9:M14)</f>
        <v>745790</v>
      </c>
      <c r="N15" s="211">
        <f>SUM(N9:N14)</f>
        <v>820324.79999999993</v>
      </c>
      <c r="O15" s="98">
        <v>43987</v>
      </c>
      <c r="P15" s="154">
        <v>382.91</v>
      </c>
      <c r="Q15" s="42">
        <v>78480</v>
      </c>
      <c r="R15" s="1">
        <v>0.98699999999999999</v>
      </c>
      <c r="S15" s="36">
        <v>96.651376146788991</v>
      </c>
      <c r="T15" s="24">
        <f t="shared" si="18"/>
        <v>75852</v>
      </c>
      <c r="U15" s="205">
        <f t="shared" si="19"/>
        <v>77459.759999999995</v>
      </c>
    </row>
    <row r="16" spans="1:21" x14ac:dyDescent="0.2">
      <c r="A16" s="22">
        <v>43989</v>
      </c>
      <c r="B16" s="154">
        <v>252.31</v>
      </c>
      <c r="C16" s="42">
        <v>113040</v>
      </c>
      <c r="D16" s="3">
        <v>0.96299999999999997</v>
      </c>
      <c r="E16" s="36">
        <v>92.172682236376502</v>
      </c>
      <c r="F16" s="9">
        <f t="shared" si="6"/>
        <v>104192</v>
      </c>
      <c r="G16" s="240">
        <f t="shared" si="7"/>
        <v>108857.51999999999</v>
      </c>
      <c r="I16" s="154"/>
      <c r="J16" s="42"/>
      <c r="K16" s="1"/>
      <c r="L16" s="36"/>
      <c r="M16" s="24"/>
      <c r="N16" s="205"/>
      <c r="P16" s="154">
        <v>383.31</v>
      </c>
      <c r="Q16" s="42">
        <v>78480</v>
      </c>
      <c r="R16" s="1">
        <v>0.97099999999999997</v>
      </c>
      <c r="S16" s="36">
        <v>96.651376146788991</v>
      </c>
      <c r="T16" s="24">
        <f t="shared" si="18"/>
        <v>75852</v>
      </c>
      <c r="U16" s="205">
        <f t="shared" si="19"/>
        <v>76204.08</v>
      </c>
    </row>
    <row r="17" spans="1:21" x14ac:dyDescent="0.2">
      <c r="B17" s="154">
        <v>253.02</v>
      </c>
      <c r="C17" s="42">
        <v>113040</v>
      </c>
      <c r="D17" s="3">
        <v>0.97699999999999998</v>
      </c>
      <c r="E17" s="36">
        <v>94.663835810332628</v>
      </c>
      <c r="F17" s="9">
        <f t="shared" si="6"/>
        <v>107008</v>
      </c>
      <c r="G17" s="240">
        <f t="shared" si="7"/>
        <v>110440.08</v>
      </c>
      <c r="I17" s="305" t="s">
        <v>13</v>
      </c>
      <c r="J17" s="305"/>
      <c r="K17" s="305"/>
      <c r="L17" s="305"/>
      <c r="M17" s="305"/>
      <c r="N17" s="305"/>
      <c r="O17" s="22">
        <v>43988</v>
      </c>
      <c r="P17" s="154">
        <v>382.12</v>
      </c>
      <c r="Q17" s="42">
        <v>78480</v>
      </c>
      <c r="R17" s="1">
        <v>0.98699999999999999</v>
      </c>
      <c r="S17" s="36">
        <v>96.651376146788991</v>
      </c>
      <c r="T17" s="24">
        <f t="shared" si="18"/>
        <v>75852</v>
      </c>
      <c r="U17" s="205">
        <f t="shared" si="19"/>
        <v>77459.759999999995</v>
      </c>
    </row>
    <row r="18" spans="1:21" ht="14.25" customHeight="1" x14ac:dyDescent="0.2">
      <c r="A18" s="22">
        <v>43990</v>
      </c>
      <c r="B18" s="154">
        <v>253.04</v>
      </c>
      <c r="C18" s="42">
        <v>113040</v>
      </c>
      <c r="D18" s="3">
        <v>0.97899999999999998</v>
      </c>
      <c r="E18" s="36">
        <v>89.681528662420391</v>
      </c>
      <c r="F18" s="9">
        <f t="shared" si="6"/>
        <v>101376.00000000001</v>
      </c>
      <c r="G18" s="240">
        <f t="shared" si="7"/>
        <v>110666.16</v>
      </c>
      <c r="H18" s="98">
        <v>43987</v>
      </c>
      <c r="I18" s="154">
        <v>192.2</v>
      </c>
      <c r="J18" s="42">
        <v>104400</v>
      </c>
      <c r="K18" s="1">
        <v>0.88600000000000001</v>
      </c>
      <c r="L18" s="36">
        <v>62.844827586206897</v>
      </c>
      <c r="M18" s="9">
        <f t="shared" ref="M18" si="20">J18*L18/100</f>
        <v>65610</v>
      </c>
      <c r="N18" s="240">
        <f t="shared" ref="N18" si="21">J18*K18</f>
        <v>92498.4</v>
      </c>
      <c r="P18" s="154">
        <v>382.52</v>
      </c>
      <c r="Q18" s="42">
        <v>78480</v>
      </c>
      <c r="R18" s="1">
        <v>0.98299999999999998</v>
      </c>
      <c r="S18" s="36">
        <v>96.651376146788991</v>
      </c>
      <c r="T18" s="24">
        <f t="shared" si="18"/>
        <v>75852</v>
      </c>
      <c r="U18" s="205">
        <f t="shared" si="19"/>
        <v>77145.84</v>
      </c>
    </row>
    <row r="19" spans="1:21" x14ac:dyDescent="0.2">
      <c r="B19" s="154">
        <v>253.33</v>
      </c>
      <c r="C19" s="42">
        <v>113040</v>
      </c>
      <c r="D19" s="3">
        <v>0.99990000000000001</v>
      </c>
      <c r="E19" s="36">
        <v>99.646142958244866</v>
      </c>
      <c r="F19" s="9">
        <f t="shared" si="6"/>
        <v>112640</v>
      </c>
      <c r="G19" s="240">
        <f t="shared" si="7"/>
        <v>113028.696</v>
      </c>
      <c r="I19" s="154">
        <v>192.35</v>
      </c>
      <c r="J19" s="42">
        <v>104400</v>
      </c>
      <c r="K19" s="1">
        <v>0.96899999999999997</v>
      </c>
      <c r="L19" s="36">
        <v>94.267241379310335</v>
      </c>
      <c r="M19" s="9">
        <f t="shared" ref="M19:M55" si="22">J19*L19/100</f>
        <v>98414.999999999985</v>
      </c>
      <c r="N19" s="240">
        <f t="shared" ref="N19:N55" si="23">J19*K19</f>
        <v>101163.59999999999</v>
      </c>
      <c r="O19" s="22">
        <v>43989</v>
      </c>
      <c r="P19" s="154">
        <v>382.94</v>
      </c>
      <c r="Q19" s="42">
        <v>78480</v>
      </c>
      <c r="R19" s="1">
        <v>0.98099999999999998</v>
      </c>
      <c r="S19" s="36">
        <v>96.651376146788991</v>
      </c>
      <c r="T19" s="24">
        <f t="shared" si="18"/>
        <v>75852</v>
      </c>
      <c r="U19" s="205">
        <f t="shared" si="19"/>
        <v>76988.88</v>
      </c>
    </row>
    <row r="20" spans="1:21" x14ac:dyDescent="0.2">
      <c r="B20" s="211">
        <f>AVERAGE(B4:B19)</f>
        <v>252.90660624999998</v>
      </c>
      <c r="C20" s="241"/>
      <c r="D20" s="242" t="s">
        <v>1</v>
      </c>
      <c r="E20" s="50">
        <f>F20/G20</f>
        <v>0.96301183225605069</v>
      </c>
      <c r="F20" s="280">
        <f>SUM(F4:F19)</f>
        <v>1706896</v>
      </c>
      <c r="G20" s="280">
        <f>SUM(G4:G19)</f>
        <v>1772455.8959999999</v>
      </c>
      <c r="H20" s="22">
        <v>43988</v>
      </c>
      <c r="I20" s="154">
        <v>191.5</v>
      </c>
      <c r="J20" s="42">
        <v>104400</v>
      </c>
      <c r="K20" s="1">
        <v>0.97299999999999998</v>
      </c>
      <c r="L20" s="36">
        <v>94.267241379310335</v>
      </c>
      <c r="M20" s="9">
        <f t="shared" si="22"/>
        <v>98414.999999999985</v>
      </c>
      <c r="N20" s="240">
        <f t="shared" si="23"/>
        <v>101581.2</v>
      </c>
      <c r="P20" s="154">
        <v>383</v>
      </c>
      <c r="Q20" s="42">
        <v>78480</v>
      </c>
      <c r="R20" s="1">
        <v>0.98</v>
      </c>
      <c r="S20" s="36">
        <v>96.651376146788991</v>
      </c>
      <c r="T20" s="24">
        <f t="shared" si="18"/>
        <v>75852</v>
      </c>
      <c r="U20" s="205">
        <f t="shared" si="19"/>
        <v>76910.399999999994</v>
      </c>
    </row>
    <row r="21" spans="1:21" x14ac:dyDescent="0.2">
      <c r="B21" s="154"/>
      <c r="C21" s="42"/>
      <c r="D21" s="3"/>
      <c r="E21" s="36"/>
      <c r="F21" s="24"/>
      <c r="G21" s="205"/>
      <c r="I21" s="154">
        <v>192.52</v>
      </c>
      <c r="J21" s="42">
        <v>104400</v>
      </c>
      <c r="K21" s="1">
        <v>0.98399999999999999</v>
      </c>
      <c r="L21" s="36">
        <v>94.267241379310335</v>
      </c>
      <c r="M21" s="9">
        <f t="shared" si="22"/>
        <v>98414.999999999985</v>
      </c>
      <c r="N21" s="240">
        <f t="shared" si="23"/>
        <v>102729.59999999999</v>
      </c>
      <c r="O21" s="22">
        <v>43990</v>
      </c>
      <c r="P21" s="154">
        <v>383.52</v>
      </c>
      <c r="Q21" s="42">
        <v>78480</v>
      </c>
      <c r="R21" s="1">
        <v>0.98299999999999998</v>
      </c>
      <c r="S21" s="36">
        <v>94.403669724770651</v>
      </c>
      <c r="T21" s="24">
        <f t="shared" si="18"/>
        <v>74088.000000000015</v>
      </c>
      <c r="U21" s="205">
        <f t="shared" si="19"/>
        <v>77145.84</v>
      </c>
    </row>
    <row r="22" spans="1:21" x14ac:dyDescent="0.2">
      <c r="A22" s="45"/>
      <c r="B22" s="305" t="s">
        <v>38</v>
      </c>
      <c r="C22" s="305"/>
      <c r="D22" s="305"/>
      <c r="E22" s="305"/>
      <c r="F22" s="305"/>
      <c r="G22" s="305"/>
      <c r="H22" s="22">
        <v>43989</v>
      </c>
      <c r="I22" s="154">
        <v>191.77</v>
      </c>
      <c r="J22" s="42">
        <v>104400</v>
      </c>
      <c r="K22" s="1">
        <v>0.97399999999999998</v>
      </c>
      <c r="L22" s="36">
        <v>94.267241379310335</v>
      </c>
      <c r="M22" s="9">
        <f t="shared" si="22"/>
        <v>98414.999999999985</v>
      </c>
      <c r="N22" s="240">
        <f t="shared" si="23"/>
        <v>101685.59999999999</v>
      </c>
      <c r="P22" s="154">
        <v>383.29</v>
      </c>
      <c r="Q22" s="42">
        <v>78480</v>
      </c>
      <c r="R22" s="1">
        <v>0.98099999999999998</v>
      </c>
      <c r="S22" s="36">
        <v>96.651376146788991</v>
      </c>
      <c r="T22" s="24">
        <f t="shared" si="18"/>
        <v>75852</v>
      </c>
      <c r="U22" s="205">
        <f t="shared" si="19"/>
        <v>76988.88</v>
      </c>
    </row>
    <row r="23" spans="1:21" x14ac:dyDescent="0.2">
      <c r="A23" s="22">
        <v>43991</v>
      </c>
      <c r="B23" s="203">
        <v>186.42</v>
      </c>
      <c r="C23" s="204">
        <v>129600</v>
      </c>
      <c r="D23" s="39">
        <v>0.83599999999999997</v>
      </c>
      <c r="E23" s="31">
        <v>55.407407407407405</v>
      </c>
      <c r="F23" s="9">
        <f t="shared" ref="F23" si="24">C23*E23/100</f>
        <v>71808</v>
      </c>
      <c r="G23" s="240">
        <f t="shared" ref="G23" si="25">C23*D23</f>
        <v>108345.59999999999</v>
      </c>
      <c r="I23" s="154">
        <v>191.37</v>
      </c>
      <c r="J23" s="42">
        <v>104400</v>
      </c>
      <c r="K23" s="1">
        <v>0.98699999999999999</v>
      </c>
      <c r="L23" s="36">
        <v>94.267241379310335</v>
      </c>
      <c r="M23" s="9">
        <f t="shared" si="22"/>
        <v>98414.999999999985</v>
      </c>
      <c r="N23" s="240">
        <f t="shared" si="23"/>
        <v>103042.8</v>
      </c>
      <c r="O23" s="22">
        <v>43991</v>
      </c>
      <c r="P23" s="154">
        <v>382.72</v>
      </c>
      <c r="Q23" s="42">
        <v>78480</v>
      </c>
      <c r="R23" s="1">
        <v>0.97799999999999998</v>
      </c>
      <c r="S23" s="36">
        <v>96.651376146788991</v>
      </c>
      <c r="T23" s="24">
        <f t="shared" si="18"/>
        <v>75852</v>
      </c>
      <c r="U23" s="205">
        <f t="shared" si="19"/>
        <v>76753.440000000002</v>
      </c>
    </row>
    <row r="24" spans="1:21" x14ac:dyDescent="0.2">
      <c r="B24" s="203">
        <v>185.87</v>
      </c>
      <c r="C24" s="204">
        <v>129600</v>
      </c>
      <c r="D24" s="39">
        <v>0.95799999999999996</v>
      </c>
      <c r="E24" s="31">
        <v>91.259259259259267</v>
      </c>
      <c r="F24" s="9">
        <f t="shared" ref="F24:F34" si="26">C24*E24/100</f>
        <v>118272.00000000001</v>
      </c>
      <c r="G24" s="240">
        <f t="shared" ref="G24:G34" si="27">C24*D24</f>
        <v>124156.79999999999</v>
      </c>
      <c r="H24" s="22">
        <v>43990</v>
      </c>
      <c r="I24" s="154">
        <v>191.95</v>
      </c>
      <c r="J24" s="42">
        <v>104400</v>
      </c>
      <c r="K24" s="1">
        <v>0.96899999999999997</v>
      </c>
      <c r="L24" s="36">
        <v>94.267241379310335</v>
      </c>
      <c r="M24" s="9">
        <f t="shared" si="22"/>
        <v>98414.999999999985</v>
      </c>
      <c r="N24" s="240">
        <f t="shared" si="23"/>
        <v>101163.59999999999</v>
      </c>
      <c r="P24" s="154">
        <v>382.9</v>
      </c>
      <c r="Q24" s="42">
        <v>78480</v>
      </c>
      <c r="R24" s="1">
        <v>0.99099999999999999</v>
      </c>
      <c r="S24" s="36">
        <v>98.899082568807344</v>
      </c>
      <c r="T24" s="24">
        <f t="shared" si="18"/>
        <v>77616</v>
      </c>
      <c r="U24" s="205">
        <f t="shared" si="19"/>
        <v>77773.679999999993</v>
      </c>
    </row>
    <row r="25" spans="1:21" ht="14.25" customHeight="1" x14ac:dyDescent="0.2">
      <c r="A25" s="22">
        <v>43992</v>
      </c>
      <c r="B25" s="154">
        <v>185.95</v>
      </c>
      <c r="C25" s="42">
        <v>129600</v>
      </c>
      <c r="D25" s="3">
        <v>0.95899999999999996</v>
      </c>
      <c r="E25" s="36">
        <v>88</v>
      </c>
      <c r="F25" s="9">
        <f t="shared" si="26"/>
        <v>114048</v>
      </c>
      <c r="G25" s="240">
        <f t="shared" si="27"/>
        <v>124286.39999999999</v>
      </c>
      <c r="I25" s="154">
        <v>191.63</v>
      </c>
      <c r="J25" s="42">
        <v>104400</v>
      </c>
      <c r="K25" s="1">
        <v>0.98299999999999998</v>
      </c>
      <c r="L25" s="36">
        <v>94.267241379310335</v>
      </c>
      <c r="M25" s="9">
        <f t="shared" si="22"/>
        <v>98414.999999999985</v>
      </c>
      <c r="N25" s="240">
        <f t="shared" si="23"/>
        <v>102625.2</v>
      </c>
      <c r="O25" s="22">
        <v>43992</v>
      </c>
      <c r="P25" s="154">
        <v>381.85</v>
      </c>
      <c r="Q25" s="42">
        <v>78480</v>
      </c>
      <c r="R25" s="1">
        <v>0.97699999999999998</v>
      </c>
      <c r="S25" s="36">
        <v>96.651376146788991</v>
      </c>
      <c r="T25" s="24">
        <f t="shared" si="18"/>
        <v>75852</v>
      </c>
      <c r="U25" s="205">
        <f t="shared" si="19"/>
        <v>76674.959999999992</v>
      </c>
    </row>
    <row r="26" spans="1:21" x14ac:dyDescent="0.2">
      <c r="B26" s="154">
        <v>186.77</v>
      </c>
      <c r="C26" s="42">
        <v>130320</v>
      </c>
      <c r="D26" s="3">
        <v>0.94799999999999995</v>
      </c>
      <c r="E26" s="36">
        <v>87.51381215469614</v>
      </c>
      <c r="F26" s="9">
        <f t="shared" si="26"/>
        <v>114048.00000000001</v>
      </c>
      <c r="G26" s="240">
        <f t="shared" si="27"/>
        <v>123543.36</v>
      </c>
      <c r="H26" s="22">
        <v>43991</v>
      </c>
      <c r="I26" s="154">
        <v>192.08</v>
      </c>
      <c r="J26" s="42">
        <v>104400</v>
      </c>
      <c r="K26" s="1">
        <v>0.97599999999999998</v>
      </c>
      <c r="L26" s="36">
        <v>94.267241379310335</v>
      </c>
      <c r="M26" s="9">
        <f t="shared" si="22"/>
        <v>98414.999999999985</v>
      </c>
      <c r="N26" s="240">
        <f t="shared" si="23"/>
        <v>101894.39999999999</v>
      </c>
      <c r="P26" s="154">
        <v>382.7</v>
      </c>
      <c r="Q26" s="42">
        <v>78480</v>
      </c>
      <c r="R26" s="1">
        <v>0.98599999999999999</v>
      </c>
      <c r="S26" s="36">
        <v>92.155963302752298</v>
      </c>
      <c r="T26" s="24">
        <f t="shared" si="18"/>
        <v>72324</v>
      </c>
      <c r="U26" s="205">
        <f t="shared" si="19"/>
        <v>77381.279999999999</v>
      </c>
    </row>
    <row r="27" spans="1:21" ht="12.75" customHeight="1" x14ac:dyDescent="0.2">
      <c r="A27" s="22">
        <v>43993</v>
      </c>
      <c r="B27" s="154">
        <v>186.58</v>
      </c>
      <c r="C27" s="42">
        <v>132480</v>
      </c>
      <c r="D27" s="3">
        <v>0.97199999999999998</v>
      </c>
      <c r="E27" s="36">
        <v>86.08695652173914</v>
      </c>
      <c r="F27" s="9">
        <f t="shared" si="26"/>
        <v>114048.00000000001</v>
      </c>
      <c r="G27" s="240">
        <f t="shared" si="27"/>
        <v>128770.56</v>
      </c>
      <c r="I27" s="154">
        <v>191.33</v>
      </c>
      <c r="J27" s="42">
        <v>104400</v>
      </c>
      <c r="K27" s="1">
        <v>0.98299999999999998</v>
      </c>
      <c r="L27" s="36">
        <v>97.758620689655174</v>
      </c>
      <c r="M27" s="9">
        <f t="shared" si="22"/>
        <v>102060</v>
      </c>
      <c r="N27" s="240">
        <f t="shared" si="23"/>
        <v>102625.2</v>
      </c>
      <c r="P27" s="211">
        <f>AVERAGE(P13:P26)</f>
        <v>382.80428571428575</v>
      </c>
      <c r="Q27" s="332" t="s">
        <v>1</v>
      </c>
      <c r="R27" s="333"/>
      <c r="S27" s="37">
        <f>T27/U27</f>
        <v>0.96528678907841581</v>
      </c>
      <c r="T27" s="278">
        <f>SUM(T13:T26)</f>
        <v>1033704</v>
      </c>
      <c r="U27" s="211">
        <f>SUM(U13:U26)</f>
        <v>1070877.5999999999</v>
      </c>
    </row>
    <row r="28" spans="1:21" ht="12.75" customHeight="1" x14ac:dyDescent="0.2">
      <c r="B28" s="154">
        <v>185.93</v>
      </c>
      <c r="C28" s="42">
        <v>132480</v>
      </c>
      <c r="D28" s="3">
        <v>0.96399999999999997</v>
      </c>
      <c r="E28" s="36">
        <v>89.275362318840578</v>
      </c>
      <c r="F28" s="9">
        <f t="shared" si="26"/>
        <v>118272</v>
      </c>
      <c r="G28" s="240">
        <f t="shared" si="27"/>
        <v>127710.72</v>
      </c>
      <c r="H28" s="22">
        <v>43992</v>
      </c>
      <c r="I28" s="154">
        <v>191.37</v>
      </c>
      <c r="J28" s="42">
        <v>104400</v>
      </c>
      <c r="K28" s="1">
        <v>0.98</v>
      </c>
      <c r="L28" s="36">
        <v>94.267241379310335</v>
      </c>
      <c r="M28" s="9">
        <f t="shared" si="22"/>
        <v>98414.999999999985</v>
      </c>
      <c r="N28" s="240">
        <f t="shared" si="23"/>
        <v>102312</v>
      </c>
      <c r="P28" s="154"/>
      <c r="Q28" s="42"/>
      <c r="R28" s="1"/>
      <c r="S28" s="36"/>
      <c r="T28" s="9"/>
      <c r="U28" s="240"/>
    </row>
    <row r="29" spans="1:21" ht="12.75" customHeight="1" x14ac:dyDescent="0.2">
      <c r="A29" s="22">
        <v>43994</v>
      </c>
      <c r="B29" s="154">
        <v>183.6</v>
      </c>
      <c r="C29" s="42">
        <v>132480</v>
      </c>
      <c r="D29" s="3">
        <v>0.97899999999999998</v>
      </c>
      <c r="E29" s="36">
        <v>89.275362318840578</v>
      </c>
      <c r="F29" s="9">
        <f t="shared" si="26"/>
        <v>118272</v>
      </c>
      <c r="G29" s="240">
        <f t="shared" si="27"/>
        <v>129697.92</v>
      </c>
      <c r="I29" s="154">
        <v>191.41</v>
      </c>
      <c r="J29" s="42">
        <v>104400</v>
      </c>
      <c r="K29" s="1">
        <v>0.98</v>
      </c>
      <c r="L29" s="36">
        <v>97.758620689655174</v>
      </c>
      <c r="M29" s="9">
        <f t="shared" si="22"/>
        <v>102060</v>
      </c>
      <c r="N29" s="240">
        <f t="shared" si="23"/>
        <v>102312</v>
      </c>
      <c r="O29" s="45"/>
      <c r="P29" s="306" t="s">
        <v>63</v>
      </c>
      <c r="Q29" s="307"/>
      <c r="R29" s="307"/>
      <c r="S29" s="307"/>
      <c r="T29" s="307"/>
      <c r="U29" s="308"/>
    </row>
    <row r="30" spans="1:21" ht="12.75" customHeight="1" x14ac:dyDescent="0.2">
      <c r="B30" s="154">
        <v>182.97</v>
      </c>
      <c r="C30" s="42">
        <v>132480</v>
      </c>
      <c r="D30" s="3">
        <v>0.97199999999999998</v>
      </c>
      <c r="E30" s="36">
        <v>89.275362318840578</v>
      </c>
      <c r="F30" s="9">
        <f t="shared" si="26"/>
        <v>118272</v>
      </c>
      <c r="G30" s="240">
        <f t="shared" si="27"/>
        <v>128770.56</v>
      </c>
      <c r="H30" s="22">
        <v>43993</v>
      </c>
      <c r="I30" s="154">
        <v>192.27</v>
      </c>
      <c r="J30" s="42">
        <v>104400</v>
      </c>
      <c r="K30" s="1">
        <v>0.97699999999999998</v>
      </c>
      <c r="L30" s="36">
        <v>94.267241379310335</v>
      </c>
      <c r="M30" s="9">
        <f t="shared" si="22"/>
        <v>98414.999999999985</v>
      </c>
      <c r="N30" s="240">
        <f t="shared" si="23"/>
        <v>101998.8</v>
      </c>
      <c r="O30" s="22">
        <v>43993</v>
      </c>
      <c r="P30" s="203">
        <v>350.72</v>
      </c>
      <c r="Q30" s="243">
        <v>86400</v>
      </c>
      <c r="R30" s="57">
        <v>0.79600000000000004</v>
      </c>
      <c r="S30" s="188">
        <v>44</v>
      </c>
      <c r="T30" s="24">
        <f t="shared" ref="T30" si="28">Q30*S30/100</f>
        <v>38016</v>
      </c>
      <c r="U30" s="205">
        <f t="shared" ref="U30" si="29">Q30*R30</f>
        <v>68774.400000000009</v>
      </c>
    </row>
    <row r="31" spans="1:21" ht="14.25" customHeight="1" x14ac:dyDescent="0.2">
      <c r="A31" s="22">
        <v>43995</v>
      </c>
      <c r="B31" s="154">
        <v>183.62</v>
      </c>
      <c r="C31" s="42">
        <v>132480</v>
      </c>
      <c r="D31" s="3">
        <v>0.98099999999999998</v>
      </c>
      <c r="E31" s="36">
        <v>89.275362318840578</v>
      </c>
      <c r="F31" s="9">
        <f t="shared" si="26"/>
        <v>118272</v>
      </c>
      <c r="G31" s="240">
        <f t="shared" si="27"/>
        <v>129962.88</v>
      </c>
      <c r="I31" s="154">
        <v>191.87</v>
      </c>
      <c r="J31" s="42">
        <v>104400</v>
      </c>
      <c r="K31" s="1">
        <v>0.98899999999999999</v>
      </c>
      <c r="L31" s="36">
        <v>97.758620689655174</v>
      </c>
      <c r="M31" s="9">
        <f t="shared" si="22"/>
        <v>102060</v>
      </c>
      <c r="N31" s="240">
        <f t="shared" si="23"/>
        <v>103251.6</v>
      </c>
      <c r="P31" s="203">
        <v>350.7</v>
      </c>
      <c r="Q31" s="243">
        <v>86400</v>
      </c>
      <c r="R31" s="57">
        <v>0.97099999999999997</v>
      </c>
      <c r="S31" s="31">
        <v>80.666666666666657</v>
      </c>
      <c r="T31" s="24">
        <f t="shared" ref="T31:T33" si="30">Q31*S31/100</f>
        <v>69695.999999999985</v>
      </c>
      <c r="U31" s="205">
        <f t="shared" ref="U31:U33" si="31">Q31*R31</f>
        <v>83894.399999999994</v>
      </c>
    </row>
    <row r="32" spans="1:21" ht="14.25" customHeight="1" x14ac:dyDescent="0.2">
      <c r="B32" s="154">
        <v>184.97</v>
      </c>
      <c r="C32" s="42">
        <v>132480</v>
      </c>
      <c r="D32" s="3">
        <v>0.96099999999999997</v>
      </c>
      <c r="E32" s="36">
        <v>89.275362318840578</v>
      </c>
      <c r="F32" s="9">
        <f t="shared" si="26"/>
        <v>118272</v>
      </c>
      <c r="G32" s="240">
        <f t="shared" si="27"/>
        <v>127313.28</v>
      </c>
      <c r="H32" s="22">
        <v>43994</v>
      </c>
      <c r="I32" s="154">
        <v>191.85</v>
      </c>
      <c r="J32" s="42">
        <v>104400</v>
      </c>
      <c r="K32" s="1">
        <v>0.99</v>
      </c>
      <c r="L32" s="36">
        <v>94.267241379310335</v>
      </c>
      <c r="M32" s="9">
        <f t="shared" si="22"/>
        <v>98414.999999999985</v>
      </c>
      <c r="N32" s="240">
        <f t="shared" si="23"/>
        <v>103356</v>
      </c>
      <c r="O32" s="22">
        <v>43994</v>
      </c>
      <c r="P32" s="154">
        <v>350.75</v>
      </c>
      <c r="Q32" s="42">
        <v>86400</v>
      </c>
      <c r="R32" s="1">
        <v>0.98099999999999998</v>
      </c>
      <c r="S32" s="36">
        <v>90.444444444444443</v>
      </c>
      <c r="T32" s="24">
        <f t="shared" si="30"/>
        <v>78144</v>
      </c>
      <c r="U32" s="205">
        <f t="shared" si="31"/>
        <v>84758.399999999994</v>
      </c>
    </row>
    <row r="33" spans="1:21" ht="13.9" customHeight="1" x14ac:dyDescent="0.2">
      <c r="A33" s="22">
        <v>43996</v>
      </c>
      <c r="B33" s="154">
        <v>183.77</v>
      </c>
      <c r="C33" s="42">
        <v>134640</v>
      </c>
      <c r="D33" s="3">
        <v>0.97599999999999998</v>
      </c>
      <c r="E33" s="36">
        <v>90.980392156862749</v>
      </c>
      <c r="F33" s="9">
        <f t="shared" si="26"/>
        <v>122496</v>
      </c>
      <c r="G33" s="240">
        <f t="shared" si="27"/>
        <v>131408.63999999998</v>
      </c>
      <c r="I33" s="154">
        <v>191.25</v>
      </c>
      <c r="J33" s="42">
        <v>104400</v>
      </c>
      <c r="K33" s="1">
        <v>0.98399999999999999</v>
      </c>
      <c r="L33" s="36">
        <v>97.758620689655174</v>
      </c>
      <c r="M33" s="9">
        <f t="shared" si="22"/>
        <v>102060</v>
      </c>
      <c r="N33" s="240">
        <f t="shared" si="23"/>
        <v>102729.59999999999</v>
      </c>
      <c r="P33" s="154">
        <v>351.1</v>
      </c>
      <c r="Q33" s="42">
        <v>86400</v>
      </c>
      <c r="R33" s="1">
        <v>0.96499999999999997</v>
      </c>
      <c r="S33" s="36">
        <v>92.888888888888886</v>
      </c>
      <c r="T33" s="24">
        <f t="shared" si="30"/>
        <v>80256</v>
      </c>
      <c r="U33" s="205">
        <f t="shared" si="31"/>
        <v>83376</v>
      </c>
    </row>
    <row r="34" spans="1:21" x14ac:dyDescent="0.2">
      <c r="B34" s="154">
        <v>183.06</v>
      </c>
      <c r="C34" s="42">
        <v>134640</v>
      </c>
      <c r="D34" s="3">
        <v>0.96699999999999997</v>
      </c>
      <c r="E34" s="36">
        <v>84.705882352941174</v>
      </c>
      <c r="F34" s="9">
        <f t="shared" si="26"/>
        <v>114048</v>
      </c>
      <c r="G34" s="240">
        <f t="shared" si="27"/>
        <v>130196.87999999999</v>
      </c>
      <c r="H34" s="22">
        <v>43995</v>
      </c>
      <c r="I34" s="154">
        <v>192.41</v>
      </c>
      <c r="J34" s="42">
        <v>104400</v>
      </c>
      <c r="K34" s="1">
        <v>0.98299999999999998</v>
      </c>
      <c r="L34" s="36">
        <v>94.267241379310335</v>
      </c>
      <c r="M34" s="9">
        <f t="shared" si="22"/>
        <v>98414.999999999985</v>
      </c>
      <c r="N34" s="240">
        <f t="shared" si="23"/>
        <v>102625.2</v>
      </c>
      <c r="P34" s="211">
        <f>AVERAGE(P30:P33)</f>
        <v>350.8175</v>
      </c>
      <c r="Q34" s="332" t="s">
        <v>1</v>
      </c>
      <c r="R34" s="333"/>
      <c r="S34" s="37">
        <f>T34/U34</f>
        <v>0.82951791004578523</v>
      </c>
      <c r="T34" s="293">
        <f>SUM(T30:T33)</f>
        <v>266112</v>
      </c>
      <c r="U34" s="211">
        <f>SUM(U30:U33)</f>
        <v>320803.19999999995</v>
      </c>
    </row>
    <row r="35" spans="1:21" ht="12.75" customHeight="1" x14ac:dyDescent="0.2">
      <c r="B35" s="211">
        <f>AVERAGE(B23:B34)</f>
        <v>184.95916666666668</v>
      </c>
      <c r="C35" s="332" t="s">
        <v>1</v>
      </c>
      <c r="D35" s="333"/>
      <c r="E35" s="37">
        <f>F35/G35</f>
        <v>0.89827017371174445</v>
      </c>
      <c r="F35" s="293">
        <f>SUM(F23:F34)</f>
        <v>1360128</v>
      </c>
      <c r="G35" s="211">
        <f>SUM(G23:G34)</f>
        <v>1514163.5999999996</v>
      </c>
      <c r="I35" s="160">
        <v>191.31</v>
      </c>
      <c r="J35" s="42">
        <v>104400</v>
      </c>
      <c r="K35" s="1">
        <v>0.98099999999999998</v>
      </c>
      <c r="L35" s="36">
        <v>94.267241379310335</v>
      </c>
      <c r="M35" s="9">
        <f t="shared" si="22"/>
        <v>98414.999999999985</v>
      </c>
      <c r="N35" s="240">
        <f t="shared" si="23"/>
        <v>102416.4</v>
      </c>
      <c r="P35" s="154"/>
      <c r="Q35" s="42"/>
      <c r="R35" s="1"/>
      <c r="S35" s="36"/>
      <c r="T35" s="9"/>
      <c r="U35" s="240"/>
    </row>
    <row r="36" spans="1:21" x14ac:dyDescent="0.2">
      <c r="B36" s="154"/>
      <c r="C36" s="42"/>
      <c r="D36" s="3"/>
      <c r="E36" s="36"/>
      <c r="F36" s="24"/>
      <c r="G36" s="205"/>
      <c r="H36" s="22">
        <v>43996</v>
      </c>
      <c r="I36" s="154">
        <v>190.88</v>
      </c>
      <c r="J36" s="42">
        <v>104400</v>
      </c>
      <c r="K36" s="1">
        <v>0.97699999999999998</v>
      </c>
      <c r="L36" s="36">
        <v>94.267241379310335</v>
      </c>
      <c r="M36" s="9">
        <f t="shared" si="22"/>
        <v>98414.999999999985</v>
      </c>
      <c r="N36" s="240">
        <f t="shared" si="23"/>
        <v>101998.8</v>
      </c>
      <c r="O36" s="45"/>
      <c r="P36" s="306" t="s">
        <v>30</v>
      </c>
      <c r="Q36" s="307"/>
      <c r="R36" s="307"/>
      <c r="S36" s="307"/>
      <c r="T36" s="307"/>
      <c r="U36" s="308"/>
    </row>
    <row r="37" spans="1:21" x14ac:dyDescent="0.2">
      <c r="A37" s="45"/>
      <c r="B37" s="305" t="s">
        <v>20</v>
      </c>
      <c r="C37" s="305"/>
      <c r="D37" s="305"/>
      <c r="E37" s="305"/>
      <c r="F37" s="305"/>
      <c r="G37" s="305"/>
      <c r="I37" s="154">
        <v>191.33</v>
      </c>
      <c r="J37" s="42">
        <v>104400</v>
      </c>
      <c r="K37" s="1">
        <v>0.98799999999999999</v>
      </c>
      <c r="L37" s="36">
        <v>97.758620689655174</v>
      </c>
      <c r="M37" s="9">
        <f t="shared" si="22"/>
        <v>102060</v>
      </c>
      <c r="N37" s="240">
        <f t="shared" si="23"/>
        <v>103147.2</v>
      </c>
      <c r="O37" s="22">
        <v>43995</v>
      </c>
      <c r="P37" s="203">
        <v>421</v>
      </c>
      <c r="Q37" s="243">
        <v>78480</v>
      </c>
      <c r="R37" s="57">
        <v>0.97499999999999998</v>
      </c>
      <c r="S37" s="188">
        <v>79.266055045871568</v>
      </c>
      <c r="T37" s="24">
        <f t="shared" ref="T37" si="32">Q37*S37/100</f>
        <v>62208.000000000007</v>
      </c>
      <c r="U37" s="205">
        <f t="shared" ref="U37" si="33">Q37*R37</f>
        <v>76518</v>
      </c>
    </row>
    <row r="38" spans="1:21" ht="12.75" customHeight="1" x14ac:dyDescent="0.2">
      <c r="A38" s="22">
        <v>43997</v>
      </c>
      <c r="B38" s="154">
        <v>249.13</v>
      </c>
      <c r="C38" s="42">
        <v>109440</v>
      </c>
      <c r="D38" s="3">
        <v>0.83299999999999996</v>
      </c>
      <c r="E38" s="36">
        <v>71.189692982456137</v>
      </c>
      <c r="F38" s="9">
        <f t="shared" ref="F38" si="34">C38*E38/100</f>
        <v>77910</v>
      </c>
      <c r="G38" s="240">
        <f t="shared" ref="G38" si="35">C38*D38</f>
        <v>91163.51999999999</v>
      </c>
      <c r="H38" s="22">
        <v>43997</v>
      </c>
      <c r="I38" s="154">
        <v>190.1</v>
      </c>
      <c r="J38" s="42">
        <v>104400</v>
      </c>
      <c r="K38" s="1">
        <v>0.97299999999999998</v>
      </c>
      <c r="L38" s="36">
        <v>94.267241379310335</v>
      </c>
      <c r="M38" s="9">
        <f t="shared" si="22"/>
        <v>98414.999999999985</v>
      </c>
      <c r="N38" s="240">
        <f t="shared" si="23"/>
        <v>101581.2</v>
      </c>
      <c r="P38" s="203">
        <v>421.18</v>
      </c>
      <c r="Q38" s="204">
        <v>78480</v>
      </c>
      <c r="R38" s="57">
        <v>0.98199999999999998</v>
      </c>
      <c r="S38" s="31">
        <v>96.88073394495413</v>
      </c>
      <c r="T38" s="24">
        <f t="shared" ref="T38:T42" si="36">Q38*S38/100</f>
        <v>76032</v>
      </c>
      <c r="U38" s="205">
        <f t="shared" ref="U38:U42" si="37">Q38*R38</f>
        <v>77067.360000000001</v>
      </c>
    </row>
    <row r="39" spans="1:21" x14ac:dyDescent="0.2">
      <c r="B39" s="154">
        <v>249</v>
      </c>
      <c r="C39" s="42">
        <v>109440</v>
      </c>
      <c r="D39" s="3">
        <v>0.98299999999999998</v>
      </c>
      <c r="E39" s="36">
        <v>94.919590643274859</v>
      </c>
      <c r="F39" s="9">
        <f t="shared" ref="F39:F55" si="38">C39*E39/100</f>
        <v>103880</v>
      </c>
      <c r="G39" s="240">
        <f t="shared" ref="G39:G55" si="39">C39*D39</f>
        <v>107579.52</v>
      </c>
      <c r="I39" s="154">
        <v>191.93</v>
      </c>
      <c r="J39" s="42">
        <v>104400</v>
      </c>
      <c r="K39" s="1">
        <v>0.97899999999999998</v>
      </c>
      <c r="L39" s="36">
        <v>94.267241379310335</v>
      </c>
      <c r="M39" s="9">
        <f t="shared" si="22"/>
        <v>98414.999999999985</v>
      </c>
      <c r="N39" s="240">
        <f t="shared" si="23"/>
        <v>102207.59999999999</v>
      </c>
      <c r="O39" s="22">
        <v>43996</v>
      </c>
      <c r="P39" s="154">
        <v>421.42</v>
      </c>
      <c r="Q39" s="42">
        <v>78480</v>
      </c>
      <c r="R39" s="1">
        <v>0.98299999999999998</v>
      </c>
      <c r="S39" s="36">
        <v>96.88073394495413</v>
      </c>
      <c r="T39" s="24">
        <f t="shared" si="36"/>
        <v>76032</v>
      </c>
      <c r="U39" s="205">
        <f t="shared" si="37"/>
        <v>77145.84</v>
      </c>
    </row>
    <row r="40" spans="1:21" x14ac:dyDescent="0.2">
      <c r="A40" s="22">
        <v>43998</v>
      </c>
      <c r="B40" s="154">
        <v>248.62</v>
      </c>
      <c r="C40" s="42">
        <v>109440</v>
      </c>
      <c r="D40" s="3">
        <v>0.98499999999999999</v>
      </c>
      <c r="E40" s="36">
        <v>94.919590643274859</v>
      </c>
      <c r="F40" s="9">
        <f t="shared" si="38"/>
        <v>103880</v>
      </c>
      <c r="G40" s="240">
        <f t="shared" si="39"/>
        <v>107798.39999999999</v>
      </c>
      <c r="H40" s="22">
        <v>43998</v>
      </c>
      <c r="I40" s="154">
        <v>191.89</v>
      </c>
      <c r="J40" s="42">
        <v>104400</v>
      </c>
      <c r="K40" s="1">
        <v>0.98099999999999998</v>
      </c>
      <c r="L40" s="36">
        <v>94.267241379310335</v>
      </c>
      <c r="M40" s="9">
        <f t="shared" si="22"/>
        <v>98414.999999999985</v>
      </c>
      <c r="N40" s="240">
        <f t="shared" si="23"/>
        <v>102416.4</v>
      </c>
      <c r="P40" s="154">
        <v>421.75</v>
      </c>
      <c r="Q40" s="42">
        <v>78480</v>
      </c>
      <c r="R40" s="1">
        <v>0.98360000000000003</v>
      </c>
      <c r="S40" s="36">
        <v>96.88073394495413</v>
      </c>
      <c r="T40" s="24">
        <f t="shared" si="36"/>
        <v>76032</v>
      </c>
      <c r="U40" s="205">
        <f t="shared" si="37"/>
        <v>77192.928</v>
      </c>
    </row>
    <row r="41" spans="1:21" x14ac:dyDescent="0.2">
      <c r="B41" s="154">
        <v>250.05</v>
      </c>
      <c r="C41" s="42">
        <v>109440</v>
      </c>
      <c r="D41" s="3">
        <v>0.98099999999999998</v>
      </c>
      <c r="E41" s="36">
        <v>94.919590643274859</v>
      </c>
      <c r="F41" s="9">
        <f t="shared" si="38"/>
        <v>103880</v>
      </c>
      <c r="G41" s="240">
        <f t="shared" si="39"/>
        <v>107360.64</v>
      </c>
      <c r="I41" s="154">
        <v>191.05</v>
      </c>
      <c r="J41" s="42">
        <v>104400</v>
      </c>
      <c r="K41" s="1">
        <v>0.98299999999999998</v>
      </c>
      <c r="L41" s="36">
        <v>97.758620689655174</v>
      </c>
      <c r="M41" s="9">
        <f t="shared" si="22"/>
        <v>102060</v>
      </c>
      <c r="N41" s="240">
        <f t="shared" si="23"/>
        <v>102625.2</v>
      </c>
      <c r="O41" s="22">
        <v>43997</v>
      </c>
      <c r="P41" s="203">
        <v>420.54</v>
      </c>
      <c r="Q41" s="204">
        <v>78480</v>
      </c>
      <c r="R41" s="57">
        <v>0.97699999999999998</v>
      </c>
      <c r="S41" s="31">
        <v>96.88073394495413</v>
      </c>
      <c r="T41" s="24">
        <f t="shared" si="36"/>
        <v>76032</v>
      </c>
      <c r="U41" s="205">
        <f t="shared" si="37"/>
        <v>76674.959999999992</v>
      </c>
    </row>
    <row r="42" spans="1:21" ht="13.9" customHeight="1" x14ac:dyDescent="0.2">
      <c r="A42" s="22">
        <v>43999</v>
      </c>
      <c r="B42" s="154">
        <v>250.56</v>
      </c>
      <c r="C42" s="42">
        <v>109440</v>
      </c>
      <c r="D42" s="3">
        <v>0.98</v>
      </c>
      <c r="E42" s="36">
        <v>94.919590643274859</v>
      </c>
      <c r="F42" s="9">
        <f t="shared" si="38"/>
        <v>103880</v>
      </c>
      <c r="G42" s="240">
        <f t="shared" si="39"/>
        <v>107251.2</v>
      </c>
      <c r="H42" s="22">
        <v>43999</v>
      </c>
      <c r="I42" s="154">
        <v>191.95</v>
      </c>
      <c r="J42" s="42">
        <v>104400</v>
      </c>
      <c r="K42" s="1">
        <v>0.98</v>
      </c>
      <c r="L42" s="36">
        <v>94.267241379310335</v>
      </c>
      <c r="M42" s="9">
        <f t="shared" si="22"/>
        <v>98414.999999999985</v>
      </c>
      <c r="N42" s="240">
        <f t="shared" si="23"/>
        <v>102312</v>
      </c>
      <c r="P42" s="203">
        <v>421.16</v>
      </c>
      <c r="Q42" s="204">
        <v>78480</v>
      </c>
      <c r="R42" s="57">
        <v>0.96799999999999997</v>
      </c>
      <c r="S42" s="31">
        <v>90.275229357798167</v>
      </c>
      <c r="T42" s="24">
        <f t="shared" si="36"/>
        <v>70848</v>
      </c>
      <c r="U42" s="205">
        <f t="shared" si="37"/>
        <v>75968.639999999999</v>
      </c>
    </row>
    <row r="43" spans="1:21" ht="14.25" customHeight="1" x14ac:dyDescent="0.2">
      <c r="B43" s="154">
        <v>249.95</v>
      </c>
      <c r="C43" s="42">
        <v>109440</v>
      </c>
      <c r="D43" s="3">
        <v>0.98899999999999999</v>
      </c>
      <c r="E43" s="36">
        <v>94.919590643274859</v>
      </c>
      <c r="F43" s="9">
        <f t="shared" si="38"/>
        <v>103880</v>
      </c>
      <c r="G43" s="240">
        <f t="shared" si="39"/>
        <v>108236.16</v>
      </c>
      <c r="I43" s="154">
        <v>191.41</v>
      </c>
      <c r="J43" s="42">
        <v>104400</v>
      </c>
      <c r="K43" s="1">
        <v>0.98299999999999998</v>
      </c>
      <c r="L43" s="36">
        <v>94.267241379310335</v>
      </c>
      <c r="M43" s="9">
        <f t="shared" si="22"/>
        <v>98414.999999999985</v>
      </c>
      <c r="N43" s="240">
        <f t="shared" si="23"/>
        <v>102625.2</v>
      </c>
      <c r="P43" s="211">
        <f>AVERAGE(P37:P42)</f>
        <v>421.17500000000001</v>
      </c>
      <c r="Q43" s="332" t="s">
        <v>1</v>
      </c>
      <c r="R43" s="333"/>
      <c r="S43" s="37">
        <f>T43/U43</f>
        <v>0.9492284704758992</v>
      </c>
      <c r="T43" s="293">
        <f>SUM(T37:T42)</f>
        <v>437184</v>
      </c>
      <c r="U43" s="211">
        <f>SUM(U37:U42)</f>
        <v>460567.728</v>
      </c>
    </row>
    <row r="44" spans="1:21" x14ac:dyDescent="0.2">
      <c r="A44" s="22">
        <v>44000</v>
      </c>
      <c r="B44" s="154">
        <v>248.81</v>
      </c>
      <c r="C44" s="42">
        <v>109440</v>
      </c>
      <c r="D44" s="3">
        <v>0.98099999999999998</v>
      </c>
      <c r="E44" s="36">
        <v>94.919590643274859</v>
      </c>
      <c r="F44" s="9">
        <f t="shared" si="38"/>
        <v>103880</v>
      </c>
      <c r="G44" s="240">
        <f t="shared" si="39"/>
        <v>107360.64</v>
      </c>
      <c r="H44" s="22">
        <v>44000</v>
      </c>
      <c r="I44" s="154">
        <v>191.45</v>
      </c>
      <c r="J44" s="42">
        <v>104400</v>
      </c>
      <c r="K44" s="1">
        <v>0.96599999999999997</v>
      </c>
      <c r="L44" s="36">
        <v>90.775862068965523</v>
      </c>
      <c r="M44" s="9">
        <f t="shared" si="22"/>
        <v>94770</v>
      </c>
      <c r="N44" s="240">
        <f t="shared" si="23"/>
        <v>100850.4</v>
      </c>
      <c r="P44" s="297"/>
      <c r="Q44" s="298"/>
      <c r="R44" s="299"/>
      <c r="S44" s="1"/>
      <c r="T44" s="24"/>
      <c r="U44" s="297"/>
    </row>
    <row r="45" spans="1:21" x14ac:dyDescent="0.2">
      <c r="B45" s="154">
        <v>249.12</v>
      </c>
      <c r="C45" s="42">
        <v>109440</v>
      </c>
      <c r="D45" s="3">
        <v>0.98699999999999999</v>
      </c>
      <c r="E45" s="36">
        <v>94.919590643274859</v>
      </c>
      <c r="F45" s="9">
        <f t="shared" si="38"/>
        <v>103880</v>
      </c>
      <c r="G45" s="240">
        <f t="shared" si="39"/>
        <v>108017.28</v>
      </c>
      <c r="I45" s="154">
        <v>192.02</v>
      </c>
      <c r="J45" s="42">
        <v>104400</v>
      </c>
      <c r="K45" s="1">
        <v>0.98</v>
      </c>
      <c r="L45" s="36">
        <v>94.267241379310335</v>
      </c>
      <c r="M45" s="9">
        <f t="shared" si="22"/>
        <v>98414.999999999985</v>
      </c>
      <c r="N45" s="240">
        <f t="shared" si="23"/>
        <v>102312</v>
      </c>
      <c r="O45" s="45"/>
      <c r="P45" s="306" t="s">
        <v>64</v>
      </c>
      <c r="Q45" s="307"/>
      <c r="R45" s="307"/>
      <c r="S45" s="307"/>
      <c r="T45" s="307"/>
      <c r="U45" s="308"/>
    </row>
    <row r="46" spans="1:21" ht="12.75" customHeight="1" x14ac:dyDescent="0.2">
      <c r="A46" s="22">
        <v>44001</v>
      </c>
      <c r="B46" s="154">
        <v>250.37</v>
      </c>
      <c r="C46" s="42">
        <v>109440</v>
      </c>
      <c r="D46" s="3">
        <v>0.98599999999999999</v>
      </c>
      <c r="E46" s="36">
        <v>94.919590643274859</v>
      </c>
      <c r="F46" s="9">
        <f t="shared" si="38"/>
        <v>103880</v>
      </c>
      <c r="G46" s="240">
        <f t="shared" si="39"/>
        <v>107907.84</v>
      </c>
      <c r="H46" s="22">
        <v>44001</v>
      </c>
      <c r="I46" s="154">
        <v>191.04</v>
      </c>
      <c r="J46" s="42">
        <v>104400</v>
      </c>
      <c r="K46" s="1">
        <v>0.97599999999999998</v>
      </c>
      <c r="L46" s="36">
        <v>94.267241379310335</v>
      </c>
      <c r="M46" s="9">
        <f t="shared" si="22"/>
        <v>98414.999999999985</v>
      </c>
      <c r="N46" s="240">
        <f t="shared" si="23"/>
        <v>101894.39999999999</v>
      </c>
      <c r="O46" s="22">
        <v>43998</v>
      </c>
      <c r="P46" s="154">
        <v>557.92999999999995</v>
      </c>
      <c r="Q46" s="42">
        <v>72000</v>
      </c>
      <c r="R46" s="1">
        <v>0.92</v>
      </c>
      <c r="S46" s="36">
        <v>68.25</v>
      </c>
      <c r="T46" s="24">
        <f t="shared" ref="T46" si="40">Q46*S46/100</f>
        <v>49140</v>
      </c>
      <c r="U46" s="205">
        <f t="shared" ref="U46" si="41">Q46*R46</f>
        <v>66240</v>
      </c>
    </row>
    <row r="47" spans="1:21" ht="12.75" customHeight="1" x14ac:dyDescent="0.2">
      <c r="B47" s="154">
        <v>249.5</v>
      </c>
      <c r="C47" s="42">
        <v>109440</v>
      </c>
      <c r="D47" s="3">
        <v>0.98299999999999998</v>
      </c>
      <c r="E47" s="36">
        <v>94.919590643274859</v>
      </c>
      <c r="F47" s="9">
        <f t="shared" si="38"/>
        <v>103880</v>
      </c>
      <c r="G47" s="240">
        <f t="shared" si="39"/>
        <v>107579.52</v>
      </c>
      <c r="I47" s="154">
        <v>191.7</v>
      </c>
      <c r="J47" s="42">
        <v>104400</v>
      </c>
      <c r="K47" s="1">
        <v>0.98599999999999999</v>
      </c>
      <c r="L47" s="36">
        <v>90.775862068965523</v>
      </c>
      <c r="M47" s="9">
        <f t="shared" si="22"/>
        <v>94770</v>
      </c>
      <c r="N47" s="240">
        <f t="shared" si="23"/>
        <v>102938.4</v>
      </c>
      <c r="P47" s="154">
        <v>558.08000000000004</v>
      </c>
      <c r="Q47" s="42">
        <v>72000</v>
      </c>
      <c r="R47" s="1">
        <v>0.96799999999999997</v>
      </c>
      <c r="S47" s="36">
        <v>94.25</v>
      </c>
      <c r="T47" s="24">
        <f t="shared" ref="T47:T51" si="42">Q47*S47/100</f>
        <v>67860</v>
      </c>
      <c r="U47" s="205">
        <f t="shared" ref="U47:U51" si="43">Q47*R47</f>
        <v>69696</v>
      </c>
    </row>
    <row r="48" spans="1:21" ht="14.25" customHeight="1" x14ac:dyDescent="0.2">
      <c r="A48" s="22">
        <v>44002</v>
      </c>
      <c r="B48" s="154">
        <v>250</v>
      </c>
      <c r="C48" s="42">
        <v>109440</v>
      </c>
      <c r="D48" s="3">
        <v>0.98899999999999999</v>
      </c>
      <c r="E48" s="36">
        <v>94.919590643274859</v>
      </c>
      <c r="F48" s="9">
        <f t="shared" si="38"/>
        <v>103880</v>
      </c>
      <c r="G48" s="240">
        <f t="shared" si="39"/>
        <v>108236.16</v>
      </c>
      <c r="H48" s="22">
        <v>44002</v>
      </c>
      <c r="I48" s="154">
        <v>191.6</v>
      </c>
      <c r="J48" s="42">
        <v>104400</v>
      </c>
      <c r="K48" s="1">
        <v>0.98499999999999999</v>
      </c>
      <c r="L48" s="36">
        <v>94.267241379310335</v>
      </c>
      <c r="M48" s="9">
        <f t="shared" si="22"/>
        <v>98414.999999999985</v>
      </c>
      <c r="N48" s="240">
        <f t="shared" si="23"/>
        <v>102834</v>
      </c>
      <c r="O48" s="22">
        <v>43999</v>
      </c>
      <c r="P48" s="154">
        <v>556.08000000000004</v>
      </c>
      <c r="Q48" s="42">
        <v>70560</v>
      </c>
      <c r="R48" s="1">
        <v>0.96899999999999997</v>
      </c>
      <c r="S48" s="36">
        <v>94.515306122448976</v>
      </c>
      <c r="T48" s="24">
        <f t="shared" si="42"/>
        <v>66690</v>
      </c>
      <c r="U48" s="205">
        <f t="shared" si="43"/>
        <v>68372.639999999999</v>
      </c>
    </row>
    <row r="49" spans="1:21" ht="12.75" customHeight="1" x14ac:dyDescent="0.2">
      <c r="B49" s="154">
        <v>250.1</v>
      </c>
      <c r="C49" s="42">
        <v>109440</v>
      </c>
      <c r="D49" s="3">
        <v>0.98499999999999999</v>
      </c>
      <c r="E49" s="36">
        <v>94.919590643274859</v>
      </c>
      <c r="F49" s="9">
        <f t="shared" si="38"/>
        <v>103880</v>
      </c>
      <c r="G49" s="240">
        <f t="shared" si="39"/>
        <v>107798.39999999999</v>
      </c>
      <c r="I49" s="154">
        <v>190.83</v>
      </c>
      <c r="J49" s="42">
        <v>104400</v>
      </c>
      <c r="K49" s="1">
        <v>0.97699999999999998</v>
      </c>
      <c r="L49" s="36">
        <v>94.267241379310335</v>
      </c>
      <c r="M49" s="9">
        <f t="shared" si="22"/>
        <v>98414.999999999985</v>
      </c>
      <c r="N49" s="240">
        <f t="shared" si="23"/>
        <v>101998.8</v>
      </c>
      <c r="P49" s="154">
        <v>559.46</v>
      </c>
      <c r="Q49" s="42">
        <v>70560</v>
      </c>
      <c r="R49" s="1">
        <v>0.999</v>
      </c>
      <c r="S49" s="36">
        <v>97.831632653061234</v>
      </c>
      <c r="T49" s="24">
        <f t="shared" si="42"/>
        <v>69030.000000000015</v>
      </c>
      <c r="U49" s="205">
        <f t="shared" si="43"/>
        <v>70489.440000000002</v>
      </c>
    </row>
    <row r="50" spans="1:21" x14ac:dyDescent="0.2">
      <c r="A50" s="22">
        <v>44003</v>
      </c>
      <c r="B50" s="154">
        <v>251.38</v>
      </c>
      <c r="C50" s="42">
        <v>109440</v>
      </c>
      <c r="D50" s="3">
        <v>0.98899999999999999</v>
      </c>
      <c r="E50" s="36">
        <v>97.292580409356717</v>
      </c>
      <c r="F50" s="9">
        <f t="shared" si="38"/>
        <v>106476.99999999999</v>
      </c>
      <c r="G50" s="240">
        <f t="shared" si="39"/>
        <v>108236.16</v>
      </c>
      <c r="H50" s="22">
        <v>44003</v>
      </c>
      <c r="I50" s="154">
        <v>191.66</v>
      </c>
      <c r="J50" s="42">
        <v>104400</v>
      </c>
      <c r="K50" s="1">
        <v>0.98299999999999998</v>
      </c>
      <c r="L50" s="36">
        <v>94.267241379310335</v>
      </c>
      <c r="M50" s="9">
        <f t="shared" si="22"/>
        <v>98414.999999999985</v>
      </c>
      <c r="N50" s="240">
        <f t="shared" si="23"/>
        <v>102625.2</v>
      </c>
      <c r="O50" s="22">
        <v>44000</v>
      </c>
      <c r="P50" s="154">
        <v>556.27</v>
      </c>
      <c r="Q50" s="42">
        <v>70560</v>
      </c>
      <c r="R50" s="1">
        <v>0.97399999999999998</v>
      </c>
      <c r="S50" s="36">
        <v>94.515306122448976</v>
      </c>
      <c r="T50" s="24">
        <f t="shared" si="42"/>
        <v>66690</v>
      </c>
      <c r="U50" s="205">
        <f t="shared" si="43"/>
        <v>68725.440000000002</v>
      </c>
    </row>
    <row r="51" spans="1:21" x14ac:dyDescent="0.2">
      <c r="B51" s="154">
        <v>251.2</v>
      </c>
      <c r="C51" s="42">
        <v>109440</v>
      </c>
      <c r="D51" s="3">
        <v>0.68</v>
      </c>
      <c r="E51" s="36">
        <v>64.070723684210535</v>
      </c>
      <c r="F51" s="9">
        <f t="shared" si="38"/>
        <v>70119.000000000015</v>
      </c>
      <c r="G51" s="240">
        <f t="shared" si="39"/>
        <v>74419.200000000012</v>
      </c>
      <c r="I51" s="154">
        <v>191</v>
      </c>
      <c r="J51" s="42">
        <v>104400</v>
      </c>
      <c r="K51" s="1">
        <v>0.97899999999999998</v>
      </c>
      <c r="L51" s="36">
        <v>94.267241379310335</v>
      </c>
      <c r="M51" s="9">
        <f t="shared" si="22"/>
        <v>98414.999999999985</v>
      </c>
      <c r="N51" s="240">
        <f t="shared" si="23"/>
        <v>102207.59999999999</v>
      </c>
      <c r="P51" s="154">
        <v>555.97</v>
      </c>
      <c r="Q51" s="42">
        <v>70560</v>
      </c>
      <c r="R51" s="1">
        <v>0.98499999999999999</v>
      </c>
      <c r="S51" s="36">
        <v>89.540816326530617</v>
      </c>
      <c r="T51" s="24">
        <f t="shared" si="42"/>
        <v>63180</v>
      </c>
      <c r="U51" s="205">
        <f t="shared" si="43"/>
        <v>69501.600000000006</v>
      </c>
    </row>
    <row r="52" spans="1:21" x14ac:dyDescent="0.2">
      <c r="A52" s="22">
        <v>44004</v>
      </c>
      <c r="B52" s="165">
        <v>251.33</v>
      </c>
      <c r="C52" s="42">
        <v>109440</v>
      </c>
      <c r="D52" s="3">
        <v>0.91600000000000004</v>
      </c>
      <c r="E52" s="36">
        <v>87.800621345029242</v>
      </c>
      <c r="F52" s="9">
        <f t="shared" si="38"/>
        <v>96089</v>
      </c>
      <c r="G52" s="240">
        <f t="shared" si="39"/>
        <v>100247.04000000001</v>
      </c>
      <c r="H52" s="22">
        <v>44004</v>
      </c>
      <c r="I52" s="154">
        <v>190.64</v>
      </c>
      <c r="J52" s="42">
        <v>104400</v>
      </c>
      <c r="K52" s="1">
        <v>0.97599999999999998</v>
      </c>
      <c r="L52" s="36">
        <v>94.267241379310335</v>
      </c>
      <c r="M52" s="9">
        <f t="shared" si="22"/>
        <v>98414.999999999985</v>
      </c>
      <c r="N52" s="240">
        <f t="shared" si="23"/>
        <v>101894.39999999999</v>
      </c>
      <c r="P52" s="211">
        <f>AVERAGE(P46:P51)</f>
        <v>557.29833333333329</v>
      </c>
      <c r="Q52" s="332" t="s">
        <v>1</v>
      </c>
      <c r="R52" s="333"/>
      <c r="S52" s="37">
        <f>T52/U52</f>
        <v>0.92631169745801423</v>
      </c>
      <c r="T52" s="293">
        <f>SUM(T46:T51)</f>
        <v>382590</v>
      </c>
      <c r="U52" s="211">
        <f>SUM(U46:U51)</f>
        <v>413025.12</v>
      </c>
    </row>
    <row r="53" spans="1:21" ht="13.9" customHeight="1" x14ac:dyDescent="0.2">
      <c r="B53" s="165">
        <v>252.22</v>
      </c>
      <c r="C53" s="42">
        <v>109440</v>
      </c>
      <c r="D53" s="3">
        <v>0.95699999999999996</v>
      </c>
      <c r="E53" s="36">
        <v>83.054641812865498</v>
      </c>
      <c r="F53" s="9">
        <f t="shared" si="38"/>
        <v>90895</v>
      </c>
      <c r="G53" s="240">
        <f t="shared" si="39"/>
        <v>104734.08</v>
      </c>
      <c r="I53" s="154">
        <v>191.33</v>
      </c>
      <c r="J53" s="42">
        <v>104400</v>
      </c>
      <c r="K53" s="1">
        <v>0.98699999999999999</v>
      </c>
      <c r="L53" s="36">
        <v>94.267241379310335</v>
      </c>
      <c r="M53" s="9">
        <f t="shared" si="22"/>
        <v>98414.999999999985</v>
      </c>
      <c r="N53" s="240">
        <f t="shared" si="23"/>
        <v>103042.8</v>
      </c>
      <c r="P53" s="154"/>
      <c r="Q53" s="42"/>
      <c r="R53" s="1"/>
      <c r="S53" s="36"/>
      <c r="T53" s="9"/>
      <c r="U53" s="240"/>
    </row>
    <row r="54" spans="1:21" x14ac:dyDescent="0.2">
      <c r="A54" s="22">
        <v>44005</v>
      </c>
      <c r="B54" s="154">
        <v>251.65</v>
      </c>
      <c r="C54" s="42">
        <v>109440</v>
      </c>
      <c r="D54" s="3">
        <v>0.96899999999999997</v>
      </c>
      <c r="E54" s="36">
        <v>90.173611111111114</v>
      </c>
      <c r="F54" s="9">
        <f t="shared" si="38"/>
        <v>98686</v>
      </c>
      <c r="G54" s="240">
        <f t="shared" si="39"/>
        <v>106047.36</v>
      </c>
      <c r="H54" s="22">
        <v>44005</v>
      </c>
      <c r="I54" s="154">
        <v>191.77</v>
      </c>
      <c r="J54" s="42">
        <v>104400</v>
      </c>
      <c r="K54" s="1">
        <v>0.98299999999999998</v>
      </c>
      <c r="L54" s="36">
        <v>97.758620689655174</v>
      </c>
      <c r="M54" s="9">
        <f t="shared" si="22"/>
        <v>102060</v>
      </c>
      <c r="N54" s="240">
        <f t="shared" si="23"/>
        <v>102625.2</v>
      </c>
      <c r="O54" s="45"/>
      <c r="P54" s="306" t="s">
        <v>56</v>
      </c>
      <c r="Q54" s="307"/>
      <c r="R54" s="307"/>
      <c r="S54" s="307"/>
      <c r="T54" s="307"/>
      <c r="U54" s="308"/>
    </row>
    <row r="55" spans="1:21" ht="13.9" customHeight="1" x14ac:dyDescent="0.2">
      <c r="B55" s="154">
        <v>252.62</v>
      </c>
      <c r="C55" s="42">
        <v>109440</v>
      </c>
      <c r="D55" s="3">
        <v>0.97799999999999998</v>
      </c>
      <c r="E55" s="36">
        <v>92.546600877192986</v>
      </c>
      <c r="F55" s="9">
        <f t="shared" si="38"/>
        <v>101283</v>
      </c>
      <c r="G55" s="240">
        <f t="shared" si="39"/>
        <v>107032.31999999999</v>
      </c>
      <c r="I55" s="154">
        <v>191.41</v>
      </c>
      <c r="J55" s="42">
        <v>104400</v>
      </c>
      <c r="K55" s="1">
        <v>0.98499999999999999</v>
      </c>
      <c r="L55" s="36">
        <v>94.267241379310335</v>
      </c>
      <c r="M55" s="9">
        <f t="shared" si="22"/>
        <v>98414.999999999985</v>
      </c>
      <c r="N55" s="240">
        <f t="shared" si="23"/>
        <v>102834</v>
      </c>
      <c r="O55" s="22">
        <v>44001</v>
      </c>
      <c r="P55" s="154">
        <v>429.18</v>
      </c>
      <c r="Q55" s="42">
        <v>80640</v>
      </c>
      <c r="R55" s="1">
        <v>0.90400000000000003</v>
      </c>
      <c r="S55" s="36">
        <v>73.888888888888886</v>
      </c>
      <c r="T55" s="24">
        <f t="shared" ref="T55" si="44">Q55*S55/100</f>
        <v>59584</v>
      </c>
      <c r="U55" s="205">
        <f t="shared" ref="U55" si="45">Q55*R55</f>
        <v>72898.559999999998</v>
      </c>
    </row>
    <row r="56" spans="1:21" x14ac:dyDescent="0.2">
      <c r="B56" s="211">
        <f>AVERAGE(B38:B55)</f>
        <v>250.31166666666661</v>
      </c>
      <c r="C56" s="332" t="s">
        <v>1</v>
      </c>
      <c r="D56" s="333"/>
      <c r="E56" s="37">
        <f>F56/G56</f>
        <v>0.95052414978616151</v>
      </c>
      <c r="F56" s="296">
        <f>SUM(F38:F55)</f>
        <v>1784139</v>
      </c>
      <c r="G56" s="211">
        <f>SUM(G38:G55)</f>
        <v>1877005.44</v>
      </c>
      <c r="H56" s="22">
        <v>44006</v>
      </c>
      <c r="I56" s="154">
        <v>191.52</v>
      </c>
      <c r="J56" s="42">
        <v>104400</v>
      </c>
      <c r="K56" s="1">
        <v>0.98399999999999999</v>
      </c>
      <c r="L56" s="36">
        <v>94.267241379310335</v>
      </c>
      <c r="M56" s="9">
        <f t="shared" ref="M56:M69" si="46">J56*L56/100</f>
        <v>98414.999999999985</v>
      </c>
      <c r="N56" s="240">
        <f t="shared" ref="N56:N69" si="47">J56*K56</f>
        <v>102729.59999999999</v>
      </c>
      <c r="P56" s="154">
        <v>427.72</v>
      </c>
      <c r="Q56" s="42">
        <v>80640</v>
      </c>
      <c r="R56" s="1">
        <v>0.95199999999999996</v>
      </c>
      <c r="S56" s="36">
        <v>92.361111111111114</v>
      </c>
      <c r="T56" s="24">
        <f t="shared" ref="T56:T62" si="48">Q56*S56/100</f>
        <v>74480</v>
      </c>
      <c r="U56" s="205">
        <f t="shared" ref="U56:U62" si="49">Q56*R56</f>
        <v>76769.279999999999</v>
      </c>
    </row>
    <row r="57" spans="1:21" x14ac:dyDescent="0.2">
      <c r="B57" s="203"/>
      <c r="C57" s="243"/>
      <c r="D57" s="39"/>
      <c r="E57" s="31"/>
      <c r="F57" s="24"/>
      <c r="G57" s="205"/>
      <c r="I57" s="154">
        <v>190.83</v>
      </c>
      <c r="J57" s="42">
        <v>104400</v>
      </c>
      <c r="K57" s="1">
        <v>0.97599999999999998</v>
      </c>
      <c r="L57" s="36">
        <v>94.267241379310335</v>
      </c>
      <c r="M57" s="9">
        <f t="shared" si="46"/>
        <v>98414.999999999985</v>
      </c>
      <c r="N57" s="240">
        <f t="shared" si="47"/>
        <v>101894.39999999999</v>
      </c>
      <c r="O57" s="22">
        <v>44002</v>
      </c>
      <c r="P57" s="154">
        <v>428.58</v>
      </c>
      <c r="Q57" s="42">
        <v>80640</v>
      </c>
      <c r="R57" s="1">
        <v>0.98299999999999998</v>
      </c>
      <c r="S57" s="36">
        <v>94.670138888888886</v>
      </c>
      <c r="T57" s="24">
        <f t="shared" si="48"/>
        <v>76342</v>
      </c>
      <c r="U57" s="205">
        <f t="shared" si="49"/>
        <v>79269.119999999995</v>
      </c>
    </row>
    <row r="58" spans="1:21" x14ac:dyDescent="0.2">
      <c r="B58" s="317" t="s">
        <v>10</v>
      </c>
      <c r="C58" s="318"/>
      <c r="D58" s="318"/>
      <c r="E58" s="318"/>
      <c r="F58" s="318"/>
      <c r="G58" s="323"/>
      <c r="H58" s="22">
        <v>44007</v>
      </c>
      <c r="I58" s="154">
        <v>191.65</v>
      </c>
      <c r="J58" s="42">
        <v>104400</v>
      </c>
      <c r="K58" s="1">
        <v>0.97699999999999998</v>
      </c>
      <c r="L58" s="36">
        <v>94.267241379310335</v>
      </c>
      <c r="M58" s="9">
        <f t="shared" si="46"/>
        <v>98414.999999999985</v>
      </c>
      <c r="N58" s="240">
        <f t="shared" si="47"/>
        <v>101998.8</v>
      </c>
      <c r="P58" s="154">
        <v>429.89</v>
      </c>
      <c r="Q58" s="42">
        <v>80640</v>
      </c>
      <c r="R58" s="1">
        <v>0.95199999999999996</v>
      </c>
      <c r="S58" s="36">
        <v>94.670138888888886</v>
      </c>
      <c r="T58" s="24">
        <f t="shared" si="48"/>
        <v>76342</v>
      </c>
      <c r="U58" s="205">
        <f t="shared" si="49"/>
        <v>76769.279999999999</v>
      </c>
    </row>
    <row r="59" spans="1:21" ht="14.25" customHeight="1" x14ac:dyDescent="0.2">
      <c r="A59" s="22">
        <v>44006</v>
      </c>
      <c r="B59" s="154">
        <v>351.04</v>
      </c>
      <c r="C59" s="42">
        <v>93600</v>
      </c>
      <c r="D59" s="3">
        <v>0.94499999999999995</v>
      </c>
      <c r="E59" s="36">
        <v>72.589743589743591</v>
      </c>
      <c r="F59" s="24">
        <f t="shared" ref="F59" si="50">C59*E59/100</f>
        <v>67944</v>
      </c>
      <c r="G59" s="205">
        <f t="shared" ref="G59" si="51">C59*D59</f>
        <v>88452</v>
      </c>
      <c r="I59" s="154">
        <v>191.78</v>
      </c>
      <c r="J59" s="42">
        <v>104400</v>
      </c>
      <c r="K59" s="1">
        <v>0.98299999999999998</v>
      </c>
      <c r="L59" s="36">
        <v>94.267241379310335</v>
      </c>
      <c r="M59" s="9">
        <f t="shared" si="46"/>
        <v>98414.999999999985</v>
      </c>
      <c r="N59" s="240">
        <f t="shared" si="47"/>
        <v>102625.2</v>
      </c>
      <c r="O59" s="22">
        <v>44003</v>
      </c>
      <c r="P59" s="154">
        <v>428.58</v>
      </c>
      <c r="Q59" s="42">
        <v>80640</v>
      </c>
      <c r="R59" s="1">
        <v>0.98799999999999999</v>
      </c>
      <c r="S59" s="36">
        <v>94.670138888888886</v>
      </c>
      <c r="T59" s="24">
        <f t="shared" si="48"/>
        <v>76342</v>
      </c>
      <c r="U59" s="205">
        <f t="shared" si="49"/>
        <v>79672.319999999992</v>
      </c>
    </row>
    <row r="60" spans="1:21" x14ac:dyDescent="0.2">
      <c r="B60" s="154">
        <v>351.13</v>
      </c>
      <c r="C60" s="42">
        <v>93600</v>
      </c>
      <c r="D60" s="3">
        <v>0.98299999999999998</v>
      </c>
      <c r="E60" s="36">
        <v>95.512820512820511</v>
      </c>
      <c r="F60" s="24">
        <f t="shared" ref="F60:F70" si="52">C60*E60/100</f>
        <v>89400</v>
      </c>
      <c r="G60" s="205">
        <f t="shared" ref="G60:G70" si="53">C60*D60</f>
        <v>92008.8</v>
      </c>
      <c r="H60" s="22">
        <v>44008</v>
      </c>
      <c r="I60" s="154">
        <v>191.06</v>
      </c>
      <c r="J60" s="42">
        <v>104400</v>
      </c>
      <c r="K60" s="1">
        <v>0.97099999999999997</v>
      </c>
      <c r="L60" s="36">
        <v>94.267241379310335</v>
      </c>
      <c r="M60" s="9">
        <f t="shared" si="46"/>
        <v>98414.999999999985</v>
      </c>
      <c r="N60" s="240">
        <f t="shared" si="47"/>
        <v>101372.4</v>
      </c>
      <c r="P60" s="154">
        <v>428.68</v>
      </c>
      <c r="Q60" s="42">
        <v>80640</v>
      </c>
      <c r="R60" s="1">
        <v>0.98199999999999998</v>
      </c>
      <c r="S60" s="36">
        <v>96.979166666666671</v>
      </c>
      <c r="T60" s="24">
        <f t="shared" si="48"/>
        <v>78204</v>
      </c>
      <c r="U60" s="205">
        <f t="shared" si="49"/>
        <v>79188.479999999996</v>
      </c>
    </row>
    <row r="61" spans="1:21" x14ac:dyDescent="0.2">
      <c r="A61" s="22">
        <v>44007</v>
      </c>
      <c r="B61" s="154">
        <v>352.52</v>
      </c>
      <c r="C61" s="42">
        <v>93600</v>
      </c>
      <c r="D61" s="3">
        <v>0.98299999999999998</v>
      </c>
      <c r="E61" s="36">
        <v>97.42307692307692</v>
      </c>
      <c r="F61" s="24">
        <f t="shared" si="52"/>
        <v>91188</v>
      </c>
      <c r="G61" s="205">
        <f t="shared" si="53"/>
        <v>92008.8</v>
      </c>
      <c r="I61" s="154">
        <v>191.39</v>
      </c>
      <c r="J61" s="42">
        <v>104400</v>
      </c>
      <c r="K61" s="1">
        <v>0.98699999999999999</v>
      </c>
      <c r="L61" s="36">
        <v>94.267241379310335</v>
      </c>
      <c r="M61" s="9">
        <f t="shared" si="46"/>
        <v>98414.999999999985</v>
      </c>
      <c r="N61" s="240">
        <f t="shared" si="47"/>
        <v>103042.8</v>
      </c>
      <c r="O61" s="22">
        <v>44004</v>
      </c>
      <c r="P61" s="165">
        <v>430.33</v>
      </c>
      <c r="Q61" s="42">
        <v>80640</v>
      </c>
      <c r="R61" s="1">
        <v>0.98799999999999999</v>
      </c>
      <c r="S61" s="36">
        <v>96.979166666666671</v>
      </c>
      <c r="T61" s="24">
        <f t="shared" si="48"/>
        <v>78204</v>
      </c>
      <c r="U61" s="205">
        <f t="shared" si="49"/>
        <v>79672.319999999992</v>
      </c>
    </row>
    <row r="62" spans="1:21" x14ac:dyDescent="0.2">
      <c r="B62" s="154">
        <v>352.98</v>
      </c>
      <c r="C62" s="42">
        <v>93600</v>
      </c>
      <c r="D62" s="3">
        <v>0.98099999999999998</v>
      </c>
      <c r="E62" s="36">
        <v>97.42307692307692</v>
      </c>
      <c r="F62" s="24">
        <f t="shared" si="52"/>
        <v>91188</v>
      </c>
      <c r="G62" s="205">
        <f t="shared" si="53"/>
        <v>91821.599999999991</v>
      </c>
      <c r="H62" s="22">
        <v>44009</v>
      </c>
      <c r="I62" s="154">
        <v>191.43</v>
      </c>
      <c r="J62" s="42">
        <v>104400</v>
      </c>
      <c r="K62" s="1">
        <v>0.95899999999999996</v>
      </c>
      <c r="L62" s="36">
        <v>94.267241379310335</v>
      </c>
      <c r="M62" s="9">
        <f t="shared" si="46"/>
        <v>98414.999999999985</v>
      </c>
      <c r="N62" s="240">
        <f t="shared" si="47"/>
        <v>100119.59999999999</v>
      </c>
      <c r="P62" s="165">
        <v>429.29</v>
      </c>
      <c r="Q62" s="42">
        <v>80640</v>
      </c>
      <c r="R62" s="1">
        <v>0.98399999999999999</v>
      </c>
      <c r="S62" s="36">
        <v>92.361111111111114</v>
      </c>
      <c r="T62" s="24">
        <f t="shared" si="48"/>
        <v>74480</v>
      </c>
      <c r="U62" s="205">
        <f t="shared" si="49"/>
        <v>79349.759999999995</v>
      </c>
    </row>
    <row r="63" spans="1:21" x14ac:dyDescent="0.2">
      <c r="A63" s="22">
        <v>44008</v>
      </c>
      <c r="B63" s="154">
        <v>351.35</v>
      </c>
      <c r="C63" s="42">
        <v>93600</v>
      </c>
      <c r="D63" s="3">
        <v>0.94599999999999995</v>
      </c>
      <c r="E63" s="36">
        <v>93.602564102564102</v>
      </c>
      <c r="F63" s="24">
        <f t="shared" si="52"/>
        <v>87612</v>
      </c>
      <c r="G63" s="205">
        <f t="shared" si="53"/>
        <v>88545.599999999991</v>
      </c>
      <c r="I63" s="154">
        <v>191.87</v>
      </c>
      <c r="J63" s="42">
        <v>104400</v>
      </c>
      <c r="K63" s="1">
        <v>0.98599999999999999</v>
      </c>
      <c r="L63" s="36">
        <v>94.267241379310335</v>
      </c>
      <c r="M63" s="9">
        <f t="shared" si="46"/>
        <v>98414.999999999985</v>
      </c>
      <c r="N63" s="240">
        <f t="shared" si="47"/>
        <v>102938.4</v>
      </c>
      <c r="P63" s="211">
        <f>AVERAGE(P55:P62)</f>
        <v>429.03124999999994</v>
      </c>
      <c r="Q63" s="332" t="s">
        <v>1</v>
      </c>
      <c r="R63" s="333"/>
      <c r="S63" s="37">
        <f>T63/U63</f>
        <v>0.95251501501501501</v>
      </c>
      <c r="T63" s="293">
        <f>SUM(T55:T62)</f>
        <v>593978</v>
      </c>
      <c r="U63" s="211">
        <f>SUM(U55:U62)</f>
        <v>623589.12</v>
      </c>
    </row>
    <row r="64" spans="1:21" ht="12.75" customHeight="1" x14ac:dyDescent="0.2">
      <c r="B64" s="154">
        <v>352.47</v>
      </c>
      <c r="C64" s="42">
        <v>93600</v>
      </c>
      <c r="D64" s="3">
        <v>0.98499999999999999</v>
      </c>
      <c r="E64" s="36">
        <v>95.512820512820511</v>
      </c>
      <c r="F64" s="24">
        <f t="shared" si="52"/>
        <v>89400</v>
      </c>
      <c r="G64" s="205">
        <f t="shared" si="53"/>
        <v>92196</v>
      </c>
      <c r="H64" s="22">
        <v>44010</v>
      </c>
      <c r="I64" s="154">
        <v>192.35</v>
      </c>
      <c r="J64" s="42">
        <v>104400</v>
      </c>
      <c r="K64" s="1">
        <v>0.98</v>
      </c>
      <c r="L64" s="36">
        <v>94.267241379310335</v>
      </c>
      <c r="M64" s="9">
        <f t="shared" si="46"/>
        <v>98414.999999999985</v>
      </c>
      <c r="N64" s="240">
        <f t="shared" si="47"/>
        <v>102312</v>
      </c>
      <c r="P64" s="203"/>
      <c r="Q64" s="243"/>
      <c r="R64" s="57"/>
      <c r="S64" s="188"/>
      <c r="T64" s="24"/>
      <c r="U64" s="205"/>
    </row>
    <row r="65" spans="1:21" x14ac:dyDescent="0.2">
      <c r="A65" s="22">
        <v>44009</v>
      </c>
      <c r="B65" s="154">
        <v>350.83</v>
      </c>
      <c r="C65" s="42">
        <v>93600</v>
      </c>
      <c r="D65" s="3">
        <v>0.98299999999999998</v>
      </c>
      <c r="E65" s="36">
        <v>95.512820512820511</v>
      </c>
      <c r="F65" s="24">
        <f t="shared" si="52"/>
        <v>89400</v>
      </c>
      <c r="G65" s="205">
        <f t="shared" si="53"/>
        <v>92008.8</v>
      </c>
      <c r="I65" s="154">
        <v>191.56</v>
      </c>
      <c r="J65" s="42">
        <v>104400</v>
      </c>
      <c r="K65" s="1">
        <v>0.97599999999999998</v>
      </c>
      <c r="L65" s="36">
        <v>94.267241379310335</v>
      </c>
      <c r="M65" s="9">
        <f t="shared" si="46"/>
        <v>98414.999999999985</v>
      </c>
      <c r="N65" s="240">
        <f t="shared" si="47"/>
        <v>101894.39999999999</v>
      </c>
      <c r="P65" s="306" t="s">
        <v>65</v>
      </c>
      <c r="Q65" s="307"/>
      <c r="R65" s="307"/>
      <c r="S65" s="307"/>
      <c r="T65" s="307"/>
      <c r="U65" s="308"/>
    </row>
    <row r="66" spans="1:21" ht="13.9" customHeight="1" x14ac:dyDescent="0.2">
      <c r="B66" s="154">
        <v>352.75</v>
      </c>
      <c r="C66" s="42">
        <v>93600</v>
      </c>
      <c r="D66" s="3">
        <v>0.98799999999999999</v>
      </c>
      <c r="E66" s="36">
        <v>95.512820512820511</v>
      </c>
      <c r="F66" s="24">
        <f t="shared" si="52"/>
        <v>89400</v>
      </c>
      <c r="G66" s="205">
        <f t="shared" si="53"/>
        <v>92476.800000000003</v>
      </c>
      <c r="H66" s="22">
        <v>44011</v>
      </c>
      <c r="I66" s="154">
        <v>191.04</v>
      </c>
      <c r="J66" s="42">
        <v>104400</v>
      </c>
      <c r="K66" s="1">
        <v>0.98399999999999999</v>
      </c>
      <c r="L66" s="36">
        <v>94.267241379310335</v>
      </c>
      <c r="M66" s="9">
        <f t="shared" si="46"/>
        <v>98414.999999999985</v>
      </c>
      <c r="N66" s="240">
        <f t="shared" si="47"/>
        <v>102729.59999999999</v>
      </c>
      <c r="O66" s="22">
        <v>44005</v>
      </c>
      <c r="P66" s="154">
        <v>386.67</v>
      </c>
      <c r="Q66" s="42">
        <v>86400</v>
      </c>
      <c r="R66" s="1">
        <v>0.84599999999999997</v>
      </c>
      <c r="S66" s="36">
        <v>48.5625</v>
      </c>
      <c r="T66" s="24">
        <f t="shared" ref="T66" si="54">Q66*S66/100</f>
        <v>41958</v>
      </c>
      <c r="U66" s="205">
        <f t="shared" ref="U66" si="55">Q66*R66</f>
        <v>73094.399999999994</v>
      </c>
    </row>
    <row r="67" spans="1:21" x14ac:dyDescent="0.2">
      <c r="A67" s="22">
        <v>44010</v>
      </c>
      <c r="B67" s="154">
        <v>352.52</v>
      </c>
      <c r="C67" s="42">
        <v>93600</v>
      </c>
      <c r="D67" s="3">
        <v>0.98899999999999999</v>
      </c>
      <c r="E67" s="36">
        <v>97.42307692307692</v>
      </c>
      <c r="F67" s="24">
        <f t="shared" si="52"/>
        <v>91188</v>
      </c>
      <c r="G67" s="205">
        <f t="shared" si="53"/>
        <v>92570.4</v>
      </c>
      <c r="I67" s="154">
        <v>191.43</v>
      </c>
      <c r="J67" s="42">
        <v>104400</v>
      </c>
      <c r="K67" s="1">
        <v>0.97199999999999998</v>
      </c>
      <c r="L67" s="36">
        <v>97.758620689655174</v>
      </c>
      <c r="M67" s="9">
        <f t="shared" si="46"/>
        <v>102060</v>
      </c>
      <c r="N67" s="240">
        <f t="shared" si="47"/>
        <v>101476.8</v>
      </c>
      <c r="P67" s="154">
        <v>385.67</v>
      </c>
      <c r="Q67" s="42">
        <v>86400</v>
      </c>
      <c r="R67" s="1">
        <v>0.96499999999999997</v>
      </c>
      <c r="S67" s="36">
        <v>92.5</v>
      </c>
      <c r="T67" s="24">
        <f t="shared" ref="T67:T71" si="56">Q67*S67/100</f>
        <v>79920</v>
      </c>
      <c r="U67" s="205">
        <f t="shared" ref="U67:U71" si="57">Q67*R67</f>
        <v>83376</v>
      </c>
    </row>
    <row r="68" spans="1:21" ht="12.75" customHeight="1" x14ac:dyDescent="0.2">
      <c r="B68" s="154">
        <v>352.12</v>
      </c>
      <c r="C68" s="42">
        <v>93600</v>
      </c>
      <c r="D68" s="3">
        <v>0.98399999999999999</v>
      </c>
      <c r="E68" s="36">
        <v>97.42307692307692</v>
      </c>
      <c r="F68" s="24">
        <f t="shared" si="52"/>
        <v>91188</v>
      </c>
      <c r="G68" s="205">
        <f t="shared" si="53"/>
        <v>92102.399999999994</v>
      </c>
      <c r="H68" s="22">
        <v>44012</v>
      </c>
      <c r="I68" s="154">
        <v>191.25</v>
      </c>
      <c r="J68" s="42">
        <v>104400</v>
      </c>
      <c r="K68" s="1">
        <v>0.98799999999999999</v>
      </c>
      <c r="L68" s="36">
        <v>97.758620689655174</v>
      </c>
      <c r="M68" s="9">
        <f t="shared" si="46"/>
        <v>102060</v>
      </c>
      <c r="N68" s="240">
        <f t="shared" si="47"/>
        <v>103147.2</v>
      </c>
      <c r="O68" s="22">
        <v>44006</v>
      </c>
      <c r="P68" s="154">
        <v>385.77</v>
      </c>
      <c r="Q68" s="42">
        <v>86400</v>
      </c>
      <c r="R68" s="1">
        <v>0.96099999999999997</v>
      </c>
      <c r="S68" s="36">
        <v>92.5</v>
      </c>
      <c r="T68" s="24">
        <f t="shared" si="56"/>
        <v>79920</v>
      </c>
      <c r="U68" s="205">
        <f t="shared" si="57"/>
        <v>83030.399999999994</v>
      </c>
    </row>
    <row r="69" spans="1:21" x14ac:dyDescent="0.2">
      <c r="A69" s="22">
        <v>44011</v>
      </c>
      <c r="B69" s="154">
        <v>351.81</v>
      </c>
      <c r="C69" s="42">
        <v>93600</v>
      </c>
      <c r="D69" s="3">
        <v>0.98399999999999999</v>
      </c>
      <c r="E69" s="36">
        <v>97.42307692307692</v>
      </c>
      <c r="F69" s="24">
        <f t="shared" si="52"/>
        <v>91188</v>
      </c>
      <c r="G69" s="205">
        <f t="shared" si="53"/>
        <v>92102.399999999994</v>
      </c>
      <c r="I69" s="154">
        <v>191.39</v>
      </c>
      <c r="J69" s="42">
        <v>104400</v>
      </c>
      <c r="K69" s="1">
        <v>0.9839</v>
      </c>
      <c r="L69" s="36">
        <v>94.267241379310335</v>
      </c>
      <c r="M69" s="9">
        <f t="shared" si="46"/>
        <v>98414.999999999985</v>
      </c>
      <c r="N69" s="240">
        <f t="shared" si="47"/>
        <v>102719.16</v>
      </c>
      <c r="P69" s="154">
        <v>386.13</v>
      </c>
      <c r="Q69" s="42">
        <v>86400</v>
      </c>
      <c r="R69" s="1">
        <v>0.97099999999999997</v>
      </c>
      <c r="S69" s="36">
        <v>94.8125</v>
      </c>
      <c r="T69" s="24">
        <f t="shared" si="56"/>
        <v>81918</v>
      </c>
      <c r="U69" s="205">
        <f t="shared" si="57"/>
        <v>83894.399999999994</v>
      </c>
    </row>
    <row r="70" spans="1:21" ht="13.9" customHeight="1" x14ac:dyDescent="0.2">
      <c r="B70" s="154">
        <v>350.77</v>
      </c>
      <c r="C70" s="42">
        <v>93600</v>
      </c>
      <c r="D70" s="3">
        <v>0.95399999999999996</v>
      </c>
      <c r="E70" s="36">
        <v>91.692307692307693</v>
      </c>
      <c r="F70" s="24">
        <f t="shared" si="52"/>
        <v>85824</v>
      </c>
      <c r="G70" s="205">
        <f t="shared" si="53"/>
        <v>89294.399999999994</v>
      </c>
      <c r="H70" s="22"/>
      <c r="I70" s="211">
        <f>AVERAGE(I18:I69)</f>
        <v>191.53807692307694</v>
      </c>
      <c r="J70" s="332" t="s">
        <v>1</v>
      </c>
      <c r="K70" s="333"/>
      <c r="L70" s="37">
        <f>M70/N70</f>
        <v>0.96239302761073575</v>
      </c>
      <c r="M70" s="296">
        <f>SUM(M18:M69)</f>
        <v>5110290</v>
      </c>
      <c r="N70" s="211">
        <f>SUM(N18:N69)</f>
        <v>5309982.3600000003</v>
      </c>
      <c r="O70" s="22">
        <v>44007</v>
      </c>
      <c r="P70" s="154">
        <v>386.66</v>
      </c>
      <c r="Q70" s="42">
        <v>86400</v>
      </c>
      <c r="R70" s="1">
        <v>0.93100000000000005</v>
      </c>
      <c r="S70" s="36">
        <v>87.875</v>
      </c>
      <c r="T70" s="24">
        <f t="shared" si="56"/>
        <v>75924</v>
      </c>
      <c r="U70" s="205">
        <f t="shared" si="57"/>
        <v>80438.400000000009</v>
      </c>
    </row>
    <row r="71" spans="1:21" ht="14.25" customHeight="1" x14ac:dyDescent="0.2">
      <c r="B71" s="211">
        <f>AVERAGE(B59:B70)</f>
        <v>351.8574999999999</v>
      </c>
      <c r="C71" s="332" t="s">
        <v>1</v>
      </c>
      <c r="D71" s="333"/>
      <c r="E71" s="37">
        <f>F71/G71</f>
        <v>0.96288020679306452</v>
      </c>
      <c r="F71" s="300">
        <f>SUM(F59:F70)</f>
        <v>1054920</v>
      </c>
      <c r="G71" s="211">
        <f>SUM(G59:G70)</f>
        <v>1095588</v>
      </c>
      <c r="I71" s="164"/>
      <c r="J71" s="131"/>
      <c r="K71" s="180"/>
      <c r="L71" s="111"/>
      <c r="M71" s="24"/>
      <c r="N71" s="205"/>
      <c r="P71" s="203">
        <v>387.58</v>
      </c>
      <c r="Q71" s="204">
        <v>86400</v>
      </c>
      <c r="R71" s="57">
        <v>0.97599999999999998</v>
      </c>
      <c r="S71" s="31">
        <v>92.5</v>
      </c>
      <c r="T71" s="24">
        <f t="shared" si="56"/>
        <v>79920</v>
      </c>
      <c r="U71" s="205">
        <f t="shared" si="57"/>
        <v>84326.399999999994</v>
      </c>
    </row>
    <row r="72" spans="1:21" x14ac:dyDescent="0.2">
      <c r="B72" s="154"/>
      <c r="C72" s="42"/>
      <c r="D72" s="3"/>
      <c r="E72" s="36"/>
      <c r="F72" s="24"/>
      <c r="G72" s="205"/>
      <c r="I72" s="287"/>
      <c r="J72" s="294"/>
      <c r="K72" s="295"/>
      <c r="L72" s="288"/>
      <c r="M72" s="278"/>
      <c r="N72" s="211"/>
      <c r="P72" s="211">
        <f>AVERAGE(P66:P71)</f>
        <v>386.41333333333341</v>
      </c>
      <c r="Q72" s="332" t="s">
        <v>1</v>
      </c>
      <c r="R72" s="333"/>
      <c r="S72" s="37">
        <f>T72/U72</f>
        <v>0.90044247787610621</v>
      </c>
      <c r="T72" s="300">
        <f>SUM(T66:T71)</f>
        <v>439560</v>
      </c>
      <c r="U72" s="211">
        <f>SUM(U66:U71)</f>
        <v>488160</v>
      </c>
    </row>
    <row r="73" spans="1:21" x14ac:dyDescent="0.2">
      <c r="B73" s="317" t="s">
        <v>58</v>
      </c>
      <c r="C73" s="318"/>
      <c r="D73" s="318"/>
      <c r="E73" s="318"/>
      <c r="F73" s="318"/>
      <c r="G73" s="323"/>
      <c r="I73" s="113"/>
      <c r="J73" s="258"/>
      <c r="K73" s="258"/>
      <c r="L73" s="114"/>
      <c r="M73" s="281"/>
      <c r="N73" s="281"/>
    </row>
    <row r="74" spans="1:21" ht="14.25" customHeight="1" x14ac:dyDescent="0.2">
      <c r="A74" s="22">
        <v>44012</v>
      </c>
      <c r="B74" s="154">
        <v>253.18</v>
      </c>
      <c r="C74" s="42">
        <v>113040</v>
      </c>
      <c r="D74" s="3">
        <v>0.95399999999999996</v>
      </c>
      <c r="E74" s="36">
        <v>77.225760792639775</v>
      </c>
      <c r="F74" s="24">
        <f t="shared" ref="F74" si="58">C74*E74/100</f>
        <v>87296</v>
      </c>
      <c r="G74" s="205">
        <f t="shared" ref="G74" si="59">C74*D74</f>
        <v>107840.15999999999</v>
      </c>
      <c r="I74" s="281"/>
      <c r="J74" s="86"/>
      <c r="K74" s="281"/>
      <c r="L74" s="114"/>
      <c r="M74" s="281"/>
      <c r="N74" s="194"/>
      <c r="P74" s="306" t="s">
        <v>66</v>
      </c>
      <c r="Q74" s="307"/>
      <c r="R74" s="307"/>
      <c r="S74" s="307"/>
      <c r="T74" s="307"/>
      <c r="U74" s="308"/>
    </row>
    <row r="75" spans="1:21" x14ac:dyDescent="0.2">
      <c r="B75" s="154">
        <v>253.27</v>
      </c>
      <c r="C75" s="42">
        <v>113040</v>
      </c>
      <c r="D75" s="3">
        <v>0.98599999999999999</v>
      </c>
      <c r="E75" s="36">
        <v>94.663835810332628</v>
      </c>
      <c r="F75" s="24">
        <f t="shared" ref="F75" si="60">C75*E75/100</f>
        <v>107008</v>
      </c>
      <c r="G75" s="205">
        <f t="shared" ref="G75" si="61">C75*D75</f>
        <v>111457.44</v>
      </c>
      <c r="I75" s="115"/>
      <c r="J75" s="115"/>
      <c r="K75" s="281"/>
      <c r="L75" s="86"/>
      <c r="M75" s="281"/>
      <c r="N75" s="281"/>
      <c r="O75" s="22">
        <v>44008</v>
      </c>
      <c r="P75" s="154">
        <v>416.77</v>
      </c>
      <c r="Q75" s="42">
        <v>80640</v>
      </c>
      <c r="R75" s="1">
        <v>0.875</v>
      </c>
      <c r="S75" s="36">
        <v>67.857142857142861</v>
      </c>
      <c r="T75" s="24">
        <f t="shared" ref="T75" si="62">Q75*S75/100</f>
        <v>54720</v>
      </c>
      <c r="U75" s="205">
        <f t="shared" ref="U75" si="63">Q75*R75</f>
        <v>70560</v>
      </c>
    </row>
    <row r="76" spans="1:21" x14ac:dyDescent="0.2">
      <c r="B76" s="211">
        <f>AVERAGE(B74:B75)</f>
        <v>253.22500000000002</v>
      </c>
      <c r="C76" s="332" t="s">
        <v>1</v>
      </c>
      <c r="D76" s="333"/>
      <c r="E76" s="37">
        <f>F76/G76</f>
        <v>0.88602884846893004</v>
      </c>
      <c r="F76" s="300">
        <f>SUM(F74:F75)</f>
        <v>194304</v>
      </c>
      <c r="G76" s="211">
        <f>SUM(G74:G75)</f>
        <v>219297.59999999998</v>
      </c>
      <c r="I76" s="281"/>
      <c r="K76" s="281"/>
      <c r="L76" s="281"/>
      <c r="M76" s="281"/>
      <c r="N76" s="281"/>
      <c r="P76" s="154">
        <v>415.89</v>
      </c>
      <c r="Q76" s="42">
        <v>80640</v>
      </c>
      <c r="R76" s="1">
        <v>0.96099999999999997</v>
      </c>
      <c r="S76" s="36">
        <v>92.738095238095241</v>
      </c>
      <c r="T76" s="24">
        <f t="shared" ref="T76:T80" si="64">Q76*S76/100</f>
        <v>74784</v>
      </c>
      <c r="U76" s="205">
        <f t="shared" ref="U76:U80" si="65">Q76*R76</f>
        <v>77495.039999999994</v>
      </c>
    </row>
    <row r="77" spans="1:21" x14ac:dyDescent="0.2">
      <c r="B77" s="154"/>
      <c r="C77" s="42"/>
      <c r="D77" s="3"/>
      <c r="E77" s="36"/>
      <c r="F77" s="24"/>
      <c r="G77" s="205"/>
      <c r="H77" s="22"/>
      <c r="I77" s="281"/>
      <c r="K77" s="281"/>
      <c r="L77" s="281"/>
      <c r="M77" s="281"/>
      <c r="N77" s="281"/>
      <c r="O77" s="22">
        <v>44009</v>
      </c>
      <c r="P77" s="154">
        <v>414.75</v>
      </c>
      <c r="Q77" s="42">
        <v>80640</v>
      </c>
      <c r="R77" s="1">
        <v>0.96499999999999997</v>
      </c>
      <c r="S77" s="36">
        <v>95</v>
      </c>
      <c r="T77" s="24">
        <f t="shared" si="64"/>
        <v>76608</v>
      </c>
      <c r="U77" s="205">
        <f t="shared" si="65"/>
        <v>77817.599999999991</v>
      </c>
    </row>
    <row r="78" spans="1:21" x14ac:dyDescent="0.2">
      <c r="A78" s="22"/>
      <c r="B78" s="154"/>
      <c r="C78" s="42"/>
      <c r="D78" s="3"/>
      <c r="E78" s="36"/>
      <c r="F78" s="24"/>
      <c r="G78" s="205"/>
      <c r="H78" s="22"/>
      <c r="I78" s="59"/>
      <c r="K78" s="281"/>
      <c r="L78" s="281"/>
      <c r="M78" s="281"/>
      <c r="N78" s="281"/>
      <c r="P78" s="154">
        <v>416.97</v>
      </c>
      <c r="Q78" s="42">
        <v>80640</v>
      </c>
      <c r="R78" s="1">
        <v>0.98</v>
      </c>
      <c r="S78" s="36">
        <v>97.261904761904759</v>
      </c>
      <c r="T78" s="24">
        <f t="shared" si="64"/>
        <v>78432</v>
      </c>
      <c r="U78" s="205">
        <f t="shared" si="65"/>
        <v>79027.199999999997</v>
      </c>
    </row>
    <row r="79" spans="1:21" x14ac:dyDescent="0.2">
      <c r="A79" s="22"/>
      <c r="B79" s="154"/>
      <c r="C79" s="42"/>
      <c r="D79" s="3"/>
      <c r="E79" s="87"/>
      <c r="F79" s="24"/>
      <c r="G79" s="205"/>
      <c r="I79" s="59"/>
      <c r="K79" s="281"/>
      <c r="L79" s="281"/>
      <c r="M79" s="281"/>
      <c r="N79" s="281"/>
      <c r="O79" s="22">
        <v>44010</v>
      </c>
      <c r="P79" s="154">
        <v>415.04</v>
      </c>
      <c r="Q79" s="42">
        <v>80640</v>
      </c>
      <c r="R79" s="1">
        <v>0.97699999999999998</v>
      </c>
      <c r="S79" s="36">
        <v>95</v>
      </c>
      <c r="T79" s="24">
        <f t="shared" si="64"/>
        <v>76608</v>
      </c>
      <c r="U79" s="205">
        <f t="shared" si="65"/>
        <v>78785.279999999999</v>
      </c>
    </row>
    <row r="80" spans="1:21" ht="15" thickBot="1" x14ac:dyDescent="0.25">
      <c r="A80" s="22"/>
      <c r="B80" s="285"/>
      <c r="C80" s="91"/>
      <c r="D80" s="89"/>
      <c r="E80" s="88"/>
      <c r="F80" s="24"/>
      <c r="G80" s="205"/>
      <c r="H80" s="22"/>
      <c r="I80" s="59"/>
      <c r="K80" s="59"/>
      <c r="L80" s="277"/>
      <c r="M80" s="277"/>
      <c r="N80" s="277"/>
      <c r="P80" s="154">
        <v>415.04</v>
      </c>
      <c r="Q80" s="42">
        <v>80640</v>
      </c>
      <c r="R80" s="1">
        <v>0.96</v>
      </c>
      <c r="S80" s="36">
        <v>92.738095238095241</v>
      </c>
      <c r="T80" s="24">
        <f t="shared" si="64"/>
        <v>74784</v>
      </c>
      <c r="U80" s="205">
        <f t="shared" si="65"/>
        <v>77414.399999999994</v>
      </c>
    </row>
    <row r="81" spans="1:21" x14ac:dyDescent="0.2">
      <c r="B81" s="211"/>
      <c r="C81" s="241"/>
      <c r="D81" s="242"/>
      <c r="E81" s="50"/>
      <c r="F81" s="280"/>
      <c r="G81" s="280"/>
      <c r="I81" s="281"/>
      <c r="K81" s="281"/>
      <c r="L81" s="281"/>
      <c r="M81" s="281"/>
      <c r="N81" s="281"/>
      <c r="P81" s="211">
        <f>AVERAGE(P75:P80)</f>
        <v>415.74333333333334</v>
      </c>
      <c r="Q81" s="332" t="s">
        <v>1</v>
      </c>
      <c r="R81" s="333"/>
      <c r="S81" s="37">
        <f>T81/U81</f>
        <v>0.94542713902629949</v>
      </c>
      <c r="T81" s="300">
        <f>SUM(T75:T80)</f>
        <v>435936</v>
      </c>
      <c r="U81" s="211">
        <f>SUM(U75:U80)</f>
        <v>461099.52000000002</v>
      </c>
    </row>
    <row r="82" spans="1:21" x14ac:dyDescent="0.2">
      <c r="B82" s="115"/>
      <c r="C82" s="115"/>
      <c r="D82" s="281"/>
      <c r="E82" s="86"/>
      <c r="F82" s="281"/>
      <c r="G82" s="281"/>
      <c r="I82" s="281"/>
      <c r="K82" s="281"/>
      <c r="L82" s="281"/>
      <c r="M82" s="281"/>
      <c r="N82" s="281"/>
      <c r="P82" s="113"/>
      <c r="Q82" s="258"/>
      <c r="R82" s="258"/>
      <c r="S82" s="86"/>
      <c r="T82" s="281"/>
      <c r="U82" s="257"/>
    </row>
    <row r="83" spans="1:21" x14ac:dyDescent="0.2">
      <c r="B83" s="59"/>
      <c r="C83" s="59"/>
      <c r="D83" s="281"/>
      <c r="E83" s="281"/>
      <c r="F83" s="281"/>
      <c r="G83" s="281"/>
      <c r="I83" s="59"/>
      <c r="K83" s="281"/>
      <c r="L83" s="281"/>
      <c r="M83" s="281"/>
      <c r="N83" s="281"/>
      <c r="P83" s="306" t="s">
        <v>67</v>
      </c>
      <c r="Q83" s="307"/>
      <c r="R83" s="307"/>
      <c r="S83" s="307"/>
      <c r="T83" s="307"/>
      <c r="U83" s="308"/>
    </row>
    <row r="84" spans="1:21" ht="13.5" customHeight="1" x14ac:dyDescent="0.2">
      <c r="B84" s="303"/>
      <c r="C84" s="303"/>
      <c r="D84" s="303"/>
      <c r="E84" s="277"/>
      <c r="F84" s="277"/>
      <c r="G84" s="277"/>
      <c r="I84" s="303"/>
      <c r="J84" s="303"/>
      <c r="K84" s="303"/>
      <c r="L84" s="277"/>
      <c r="M84" s="277"/>
      <c r="N84" s="277"/>
      <c r="O84" s="22">
        <v>44011</v>
      </c>
      <c r="P84" s="154">
        <v>414.93</v>
      </c>
      <c r="Q84" s="42">
        <v>80640</v>
      </c>
      <c r="R84" s="1">
        <v>0.97099999999999997</v>
      </c>
      <c r="S84" s="36">
        <v>81.428571428571431</v>
      </c>
      <c r="T84" s="24">
        <f t="shared" ref="T84" si="66">Q84*S84/100</f>
        <v>65664</v>
      </c>
      <c r="U84" s="205">
        <f t="shared" ref="U84" si="67">Q84*R84</f>
        <v>78301.440000000002</v>
      </c>
    </row>
    <row r="85" spans="1:21" x14ac:dyDescent="0.2">
      <c r="B85" s="281"/>
      <c r="C85" s="5"/>
      <c r="D85" s="281"/>
      <c r="E85" s="281"/>
      <c r="F85" s="281"/>
      <c r="G85" s="281"/>
      <c r="I85" s="281"/>
      <c r="J85" s="5"/>
      <c r="K85" s="281"/>
      <c r="L85" s="281"/>
      <c r="M85" s="281"/>
      <c r="N85" s="281"/>
      <c r="P85" s="154">
        <v>416.1</v>
      </c>
      <c r="Q85" s="42">
        <v>80640</v>
      </c>
      <c r="R85" s="1">
        <v>0.95299999999999996</v>
      </c>
      <c r="S85" s="36">
        <v>95</v>
      </c>
      <c r="T85" s="24">
        <f t="shared" ref="T85:T87" si="68">Q85*S85/100</f>
        <v>76608</v>
      </c>
      <c r="U85" s="205">
        <f t="shared" ref="U85:U87" si="69">Q85*R85</f>
        <v>76849.919999999998</v>
      </c>
    </row>
    <row r="86" spans="1:21" x14ac:dyDescent="0.2">
      <c r="B86" s="281"/>
      <c r="C86" s="5"/>
      <c r="D86" s="281"/>
      <c r="E86" s="281"/>
      <c r="F86" s="281"/>
      <c r="G86" s="281"/>
      <c r="I86" s="281"/>
      <c r="J86" s="5"/>
      <c r="K86" s="281"/>
      <c r="L86" s="281"/>
      <c r="M86" s="281"/>
      <c r="N86" s="281"/>
      <c r="O86" s="22">
        <v>44012</v>
      </c>
      <c r="P86" s="154">
        <v>416.64</v>
      </c>
      <c r="Q86" s="42">
        <v>80640</v>
      </c>
      <c r="R86" s="1">
        <v>0.98199999999999998</v>
      </c>
      <c r="S86" s="36">
        <v>97.261904761904759</v>
      </c>
      <c r="T86" s="24">
        <f t="shared" si="68"/>
        <v>78432</v>
      </c>
      <c r="U86" s="205">
        <f t="shared" si="69"/>
        <v>79188.479999999996</v>
      </c>
    </row>
    <row r="87" spans="1:21" x14ac:dyDescent="0.2">
      <c r="B87" s="281"/>
      <c r="C87" s="5"/>
      <c r="D87" s="281"/>
      <c r="E87" s="281"/>
      <c r="F87" s="281"/>
      <c r="G87" s="281"/>
      <c r="I87" s="281"/>
      <c r="J87" s="5"/>
      <c r="K87" s="281"/>
      <c r="L87" s="281"/>
      <c r="M87" s="281"/>
      <c r="N87" s="281"/>
      <c r="P87" s="154">
        <v>415.97</v>
      </c>
      <c r="Q87" s="42">
        <v>80640</v>
      </c>
      <c r="R87" s="1">
        <v>0.97399999999999998</v>
      </c>
      <c r="S87" s="36">
        <v>95</v>
      </c>
      <c r="T87" s="24">
        <f t="shared" si="68"/>
        <v>76608</v>
      </c>
      <c r="U87" s="205">
        <f t="shared" si="69"/>
        <v>78543.360000000001</v>
      </c>
    </row>
    <row r="88" spans="1:21" x14ac:dyDescent="0.2">
      <c r="B88" s="281"/>
      <c r="C88" s="5"/>
      <c r="D88" s="281"/>
      <c r="E88" s="281"/>
      <c r="F88" s="281"/>
      <c r="G88" s="281"/>
      <c r="I88" s="281"/>
      <c r="J88" s="5"/>
      <c r="K88" s="281"/>
      <c r="L88" s="281"/>
      <c r="M88" s="281"/>
      <c r="N88" s="281"/>
      <c r="P88" s="211">
        <f>AVERAGE(P84:P87)</f>
        <v>415.91</v>
      </c>
      <c r="Q88" s="332" t="s">
        <v>1</v>
      </c>
      <c r="R88" s="333"/>
      <c r="S88" s="37">
        <f>T88/U88</f>
        <v>0.9502331860579285</v>
      </c>
      <c r="T88" s="300">
        <f>SUM(T84:T87)</f>
        <v>297312</v>
      </c>
      <c r="U88" s="211">
        <f>SUM(U84:U87)</f>
        <v>312883.19999999995</v>
      </c>
    </row>
    <row r="89" spans="1:21" x14ac:dyDescent="0.2">
      <c r="A89" s="22"/>
      <c r="B89" s="281"/>
      <c r="C89" s="5"/>
      <c r="D89" s="281"/>
      <c r="E89" s="281"/>
      <c r="F89" s="281"/>
      <c r="G89" s="281"/>
      <c r="H89" s="22"/>
      <c r="I89" s="281"/>
      <c r="J89" s="5"/>
      <c r="K89" s="281"/>
      <c r="L89" s="281"/>
      <c r="M89" s="281"/>
      <c r="N89" s="281"/>
      <c r="O89" s="22"/>
      <c r="P89" s="281"/>
      <c r="Q89" s="5"/>
      <c r="R89" s="281"/>
    </row>
    <row r="90" spans="1:21" x14ac:dyDescent="0.2">
      <c r="B90" s="281"/>
      <c r="C90" s="5"/>
      <c r="D90" s="281"/>
      <c r="E90" s="281"/>
      <c r="F90" s="281"/>
      <c r="G90" s="281"/>
      <c r="I90" s="281"/>
      <c r="J90" s="5"/>
      <c r="K90" s="281"/>
      <c r="L90" s="281"/>
      <c r="M90" s="281"/>
      <c r="N90" s="281"/>
      <c r="P90" s="281"/>
      <c r="Q90" s="5"/>
      <c r="R90" s="281"/>
    </row>
    <row r="91" spans="1:21" x14ac:dyDescent="0.2">
      <c r="B91" s="303"/>
      <c r="C91" s="303"/>
      <c r="D91" s="281"/>
      <c r="E91" s="281"/>
      <c r="F91" s="281"/>
      <c r="G91" s="281"/>
      <c r="I91" s="303"/>
      <c r="J91" s="303"/>
      <c r="K91" s="281"/>
      <c r="L91" s="281"/>
      <c r="M91" s="281"/>
      <c r="N91" s="281"/>
      <c r="P91" s="303"/>
      <c r="Q91" s="303"/>
      <c r="R91" s="281"/>
    </row>
  </sheetData>
  <mergeCells count="41">
    <mergeCell ref="Q88:R88"/>
    <mergeCell ref="J6:K6"/>
    <mergeCell ref="I8:N8"/>
    <mergeCell ref="B1:F1"/>
    <mergeCell ref="I1:M1"/>
    <mergeCell ref="P1:T1"/>
    <mergeCell ref="B3:G3"/>
    <mergeCell ref="I3:N3"/>
    <mergeCell ref="P3:U3"/>
    <mergeCell ref="B91:C91"/>
    <mergeCell ref="I91:J91"/>
    <mergeCell ref="P91:Q91"/>
    <mergeCell ref="B22:G22"/>
    <mergeCell ref="Q10:R10"/>
    <mergeCell ref="P12:U12"/>
    <mergeCell ref="C35:D35"/>
    <mergeCell ref="B37:G37"/>
    <mergeCell ref="P29:U29"/>
    <mergeCell ref="Q34:R34"/>
    <mergeCell ref="P36:U36"/>
    <mergeCell ref="Q43:R43"/>
    <mergeCell ref="P45:U45"/>
    <mergeCell ref="Q52:R52"/>
    <mergeCell ref="P54:U54"/>
    <mergeCell ref="Q63:R63"/>
    <mergeCell ref="J15:K15"/>
    <mergeCell ref="I17:N17"/>
    <mergeCell ref="Q27:R27"/>
    <mergeCell ref="B84:D84"/>
    <mergeCell ref="I84:K84"/>
    <mergeCell ref="P65:U65"/>
    <mergeCell ref="J70:K70"/>
    <mergeCell ref="C56:D56"/>
    <mergeCell ref="B58:G58"/>
    <mergeCell ref="C71:D71"/>
    <mergeCell ref="B73:G73"/>
    <mergeCell ref="C76:D76"/>
    <mergeCell ref="Q72:R72"/>
    <mergeCell ref="P74:U74"/>
    <mergeCell ref="Q81:R81"/>
    <mergeCell ref="P83:U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0"/>
  <sheetViews>
    <sheetView view="pageBreakPreview" zoomScale="90" zoomScaleSheetLayoutView="90" workbookViewId="0">
      <pane ySplit="2" topLeftCell="A42" activePane="bottomLeft" state="frozen"/>
      <selection pane="bottomLeft" activeCell="N50" sqref="N50:R50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314" t="s">
        <v>6</v>
      </c>
      <c r="C1" s="315"/>
      <c r="D1" s="315"/>
      <c r="E1" s="315"/>
      <c r="F1" s="315"/>
      <c r="H1" s="314" t="s">
        <v>9</v>
      </c>
      <c r="I1" s="315"/>
      <c r="J1" s="315"/>
      <c r="K1" s="315"/>
      <c r="L1" s="315"/>
      <c r="N1" s="314" t="s">
        <v>7</v>
      </c>
      <c r="O1" s="315"/>
      <c r="P1" s="315"/>
      <c r="Q1" s="315"/>
      <c r="R1" s="315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6" t="s">
        <v>8</v>
      </c>
      <c r="C3" s="307"/>
      <c r="D3" s="307"/>
      <c r="E3" s="307"/>
      <c r="F3" s="307"/>
      <c r="G3" s="46"/>
      <c r="H3" s="306" t="s">
        <v>13</v>
      </c>
      <c r="I3" s="307"/>
      <c r="J3" s="307"/>
      <c r="K3" s="307"/>
      <c r="L3" s="307"/>
      <c r="M3" s="46"/>
      <c r="N3" s="317" t="s">
        <v>10</v>
      </c>
      <c r="O3" s="318"/>
      <c r="P3" s="318"/>
      <c r="Q3" s="318"/>
      <c r="R3" s="318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334" t="s">
        <v>1</v>
      </c>
      <c r="C14" s="345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306" t="s">
        <v>11</v>
      </c>
      <c r="C16" s="307"/>
      <c r="D16" s="307"/>
      <c r="E16" s="307"/>
      <c r="F16" s="307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334" t="s">
        <v>1</v>
      </c>
      <c r="O20" s="345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317" t="s">
        <v>15</v>
      </c>
      <c r="O22" s="318"/>
      <c r="P22" s="318"/>
      <c r="Q22" s="318"/>
      <c r="R22" s="318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334" t="s">
        <v>1</v>
      </c>
      <c r="I24" s="345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306" t="s">
        <v>14</v>
      </c>
      <c r="I26" s="307"/>
      <c r="J26" s="307"/>
      <c r="K26" s="307"/>
      <c r="L26" s="307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334" t="s">
        <v>1</v>
      </c>
      <c r="C29" s="345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306" t="s">
        <v>12</v>
      </c>
      <c r="C31" s="307"/>
      <c r="D31" s="307"/>
      <c r="E31" s="307"/>
      <c r="F31" s="307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304" t="s">
        <v>1</v>
      </c>
      <c r="O37" s="304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301" t="s">
        <v>1</v>
      </c>
      <c r="I39" s="302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317" t="s">
        <v>16</v>
      </c>
      <c r="O39" s="318"/>
      <c r="P39" s="318"/>
      <c r="Q39" s="318"/>
      <c r="R39" s="318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306" t="s">
        <v>13</v>
      </c>
      <c r="I41" s="307"/>
      <c r="J41" s="307"/>
      <c r="K41" s="307"/>
      <c r="L41" s="307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334" t="s">
        <v>1</v>
      </c>
      <c r="C44" s="345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317" t="s">
        <v>17</v>
      </c>
      <c r="C46" s="318"/>
      <c r="D46" s="318"/>
      <c r="E46" s="318"/>
      <c r="F46" s="318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304" t="s">
        <v>1</v>
      </c>
      <c r="O48" s="304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317" t="s">
        <v>19</v>
      </c>
      <c r="O50" s="318"/>
      <c r="P50" s="318"/>
      <c r="Q50" s="318"/>
      <c r="R50" s="318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324" t="s">
        <v>1</v>
      </c>
      <c r="O57" s="324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334" t="s">
        <v>1</v>
      </c>
      <c r="C59" s="345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317" t="s">
        <v>20</v>
      </c>
      <c r="O59" s="318"/>
      <c r="P59" s="318"/>
      <c r="Q59" s="318"/>
      <c r="R59" s="318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317" t="s">
        <v>18</v>
      </c>
      <c r="C61" s="318"/>
      <c r="D61" s="318"/>
      <c r="E61" s="318"/>
      <c r="F61" s="318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334" t="s">
        <v>1</v>
      </c>
      <c r="I70" s="345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334" t="s">
        <v>1</v>
      </c>
      <c r="C76" s="345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324" t="s">
        <v>1</v>
      </c>
      <c r="O76" s="324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303"/>
      <c r="C83" s="303"/>
      <c r="D83" s="303"/>
      <c r="E83" s="29"/>
      <c r="F83" s="29"/>
      <c r="H83" s="303"/>
      <c r="I83" s="303"/>
      <c r="J83" s="303"/>
      <c r="K83" s="29"/>
      <c r="L83" s="29"/>
      <c r="N83" s="303"/>
      <c r="O83" s="303"/>
      <c r="P83" s="303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303"/>
      <c r="C90" s="303"/>
      <c r="D90" s="28"/>
      <c r="E90" s="28"/>
      <c r="F90" s="28"/>
      <c r="H90" s="303"/>
      <c r="I90" s="303"/>
      <c r="J90" s="28"/>
      <c r="K90" s="28"/>
      <c r="L90" s="28"/>
      <c r="N90" s="303"/>
      <c r="O90" s="303"/>
      <c r="P90" s="28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"/>
  <sheetViews>
    <sheetView view="pageBreakPreview" zoomScale="90" zoomScaleSheetLayoutView="90" workbookViewId="0">
      <pane ySplit="2" topLeftCell="A57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314" t="s">
        <v>6</v>
      </c>
      <c r="C1" s="315"/>
      <c r="D1" s="315"/>
      <c r="E1" s="315"/>
      <c r="F1" s="315"/>
      <c r="H1" s="314" t="s">
        <v>9</v>
      </c>
      <c r="I1" s="315"/>
      <c r="J1" s="315"/>
      <c r="K1" s="315"/>
      <c r="L1" s="315"/>
      <c r="N1" s="314" t="s">
        <v>7</v>
      </c>
      <c r="O1" s="315"/>
      <c r="P1" s="315"/>
      <c r="Q1" s="315"/>
      <c r="R1" s="315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17" t="s">
        <v>18</v>
      </c>
      <c r="C3" s="318"/>
      <c r="D3" s="318"/>
      <c r="E3" s="318"/>
      <c r="F3" s="318"/>
      <c r="G3" s="46"/>
      <c r="H3" s="309" t="s">
        <v>13</v>
      </c>
      <c r="I3" s="310"/>
      <c r="J3" s="310"/>
      <c r="K3" s="310"/>
      <c r="L3" s="310"/>
      <c r="M3" s="46"/>
      <c r="N3" s="317" t="s">
        <v>20</v>
      </c>
      <c r="O3" s="318"/>
      <c r="P3" s="318"/>
      <c r="Q3" s="318"/>
      <c r="R3" s="318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301" t="s">
        <v>1</v>
      </c>
      <c r="C12" s="302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317" t="s">
        <v>10</v>
      </c>
      <c r="C14" s="318"/>
      <c r="D14" s="318"/>
      <c r="E14" s="318"/>
      <c r="F14" s="319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324" t="s">
        <v>1</v>
      </c>
      <c r="O24" s="324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317" t="s">
        <v>21</v>
      </c>
      <c r="O26" s="318"/>
      <c r="P26" s="318"/>
      <c r="Q26" s="318"/>
      <c r="R26" s="318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301" t="s">
        <v>1</v>
      </c>
      <c r="I34" s="302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309" t="s">
        <v>23</v>
      </c>
      <c r="I36" s="310"/>
      <c r="J36" s="310"/>
      <c r="K36" s="310"/>
      <c r="L36" s="310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324" t="s">
        <v>1</v>
      </c>
      <c r="O39" s="324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301" t="s">
        <v>1</v>
      </c>
      <c r="C41" s="302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317" t="s">
        <v>24</v>
      </c>
      <c r="O41" s="318"/>
      <c r="P41" s="318"/>
      <c r="Q41" s="318"/>
      <c r="R41" s="318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317" t="s">
        <v>22</v>
      </c>
      <c r="C43" s="318"/>
      <c r="D43" s="318"/>
      <c r="E43" s="318"/>
      <c r="F43" s="319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324" t="s">
        <v>1</v>
      </c>
      <c r="O50" s="324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317" t="s">
        <v>25</v>
      </c>
      <c r="O52" s="318"/>
      <c r="P52" s="318"/>
      <c r="Q52" s="318"/>
      <c r="R52" s="318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301" t="s">
        <v>1</v>
      </c>
      <c r="I63" s="302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309" t="s">
        <v>13</v>
      </c>
      <c r="I65" s="310"/>
      <c r="J65" s="310"/>
      <c r="K65" s="310"/>
      <c r="L65" s="310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324" t="s">
        <v>1</v>
      </c>
      <c r="O67" s="324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301" t="s">
        <v>1</v>
      </c>
      <c r="C68" s="302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309" t="s">
        <v>27</v>
      </c>
      <c r="O69" s="310"/>
      <c r="P69" s="310"/>
      <c r="Q69" s="310"/>
      <c r="R69" s="310"/>
    </row>
    <row r="70" spans="1:18" ht="14.25" customHeight="1" x14ac:dyDescent="0.2">
      <c r="B70" s="317" t="s">
        <v>26</v>
      </c>
      <c r="C70" s="318"/>
      <c r="D70" s="318"/>
      <c r="E70" s="318"/>
      <c r="F70" s="319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301" t="s">
        <v>1</v>
      </c>
      <c r="I72" s="302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301" t="s">
        <v>1</v>
      </c>
      <c r="C75" s="302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346"/>
      <c r="C76" s="346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301" t="s">
        <v>1</v>
      </c>
      <c r="O78" s="302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303"/>
      <c r="C83" s="303"/>
      <c r="D83" s="303"/>
      <c r="E83" s="64"/>
      <c r="F83" s="64"/>
      <c r="H83" s="303"/>
      <c r="I83" s="303"/>
      <c r="J83" s="303"/>
      <c r="K83" s="64"/>
      <c r="L83" s="64"/>
      <c r="N83" s="303"/>
      <c r="O83" s="303"/>
      <c r="P83" s="303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303"/>
      <c r="C90" s="303"/>
      <c r="D90" s="28"/>
      <c r="E90" s="28"/>
      <c r="F90" s="28"/>
      <c r="H90" s="303"/>
      <c r="I90" s="303"/>
      <c r="J90" s="28"/>
      <c r="K90" s="28"/>
      <c r="L90" s="28"/>
      <c r="N90" s="303"/>
      <c r="O90" s="303"/>
      <c r="P90" s="28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view="pageBreakPreview" zoomScaleSheetLayoutView="100" workbookViewId="0">
      <pane ySplit="2" topLeftCell="A54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314" t="s">
        <v>6</v>
      </c>
      <c r="C1" s="315"/>
      <c r="D1" s="315"/>
      <c r="E1" s="315"/>
      <c r="F1" s="315"/>
      <c r="H1" s="314" t="s">
        <v>9</v>
      </c>
      <c r="I1" s="315"/>
      <c r="J1" s="315"/>
      <c r="K1" s="315"/>
      <c r="L1" s="315"/>
      <c r="N1" s="314" t="s">
        <v>7</v>
      </c>
      <c r="O1" s="315"/>
      <c r="P1" s="315"/>
      <c r="Q1" s="315"/>
      <c r="R1" s="315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5" t="s">
        <v>21</v>
      </c>
      <c r="C3" s="305"/>
      <c r="D3" s="305"/>
      <c r="E3" s="305"/>
      <c r="F3" s="305"/>
      <c r="G3" s="46"/>
      <c r="H3" s="306" t="s">
        <v>13</v>
      </c>
      <c r="I3" s="307"/>
      <c r="J3" s="307"/>
      <c r="K3" s="307"/>
      <c r="L3" s="307"/>
      <c r="M3" s="46"/>
      <c r="N3" s="316" t="s">
        <v>27</v>
      </c>
      <c r="O3" s="305"/>
      <c r="P3" s="305"/>
      <c r="Q3" s="305"/>
      <c r="R3" s="305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301" t="s">
        <v>1</v>
      </c>
      <c r="O12" s="302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316" t="s">
        <v>29</v>
      </c>
      <c r="O14" s="305"/>
      <c r="P14" s="305"/>
      <c r="Q14" s="305"/>
      <c r="R14" s="305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301" t="s">
        <v>1</v>
      </c>
      <c r="I18" s="302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306" t="s">
        <v>28</v>
      </c>
      <c r="I20" s="307"/>
      <c r="J20" s="307"/>
      <c r="K20" s="307"/>
      <c r="L20" s="307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301" t="s">
        <v>1</v>
      </c>
      <c r="O23" s="302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301" t="s">
        <v>1</v>
      </c>
      <c r="C24" s="302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316" t="s">
        <v>30</v>
      </c>
      <c r="O25" s="305"/>
      <c r="P25" s="305"/>
      <c r="Q25" s="305"/>
      <c r="R25" s="305"/>
    </row>
    <row r="26" spans="1:18" x14ac:dyDescent="0.2">
      <c r="A26" s="45"/>
      <c r="B26" s="305" t="s">
        <v>33</v>
      </c>
      <c r="C26" s="305"/>
      <c r="D26" s="305"/>
      <c r="E26" s="305"/>
      <c r="F26" s="305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301" t="s">
        <v>1</v>
      </c>
      <c r="I31" s="302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301" t="s">
        <v>1</v>
      </c>
      <c r="O32" s="302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301" t="s">
        <v>1</v>
      </c>
      <c r="C33" s="302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306" t="s">
        <v>14</v>
      </c>
      <c r="I33" s="307"/>
      <c r="J33" s="307"/>
      <c r="K33" s="307"/>
      <c r="L33" s="307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316" t="s">
        <v>31</v>
      </c>
      <c r="O34" s="305"/>
      <c r="P34" s="305"/>
      <c r="Q34" s="305"/>
      <c r="R34" s="305"/>
    </row>
    <row r="35" spans="1:18" ht="12.75" customHeight="1" x14ac:dyDescent="0.2">
      <c r="A35" s="45"/>
      <c r="B35" s="305" t="s">
        <v>34</v>
      </c>
      <c r="C35" s="305"/>
      <c r="D35" s="305"/>
      <c r="E35" s="305"/>
      <c r="F35" s="305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301" t="s">
        <v>1</v>
      </c>
      <c r="O41" s="302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305" t="s">
        <v>32</v>
      </c>
      <c r="O43" s="305"/>
      <c r="P43" s="305"/>
      <c r="Q43" s="305"/>
      <c r="R43" s="305"/>
    </row>
    <row r="44" spans="1:18" x14ac:dyDescent="0.2">
      <c r="B44" s="301" t="s">
        <v>1</v>
      </c>
      <c r="C44" s="302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305" t="s">
        <v>35</v>
      </c>
      <c r="C46" s="305"/>
      <c r="D46" s="305"/>
      <c r="E46" s="305"/>
      <c r="F46" s="305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301" t="s">
        <v>1</v>
      </c>
      <c r="I48" s="302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306" t="s">
        <v>13</v>
      </c>
      <c r="I50" s="307"/>
      <c r="J50" s="307"/>
      <c r="K50" s="307"/>
      <c r="L50" s="307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301" t="s">
        <v>1</v>
      </c>
      <c r="O52" s="302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305" t="s">
        <v>36</v>
      </c>
      <c r="O54" s="305"/>
      <c r="P54" s="305"/>
      <c r="Q54" s="305"/>
      <c r="R54" s="305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301" t="s">
        <v>1</v>
      </c>
      <c r="C61" s="302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301" t="s">
        <v>1</v>
      </c>
      <c r="O61" s="302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317" t="s">
        <v>20</v>
      </c>
      <c r="C63" s="318"/>
      <c r="D63" s="318"/>
      <c r="E63" s="318"/>
      <c r="F63" s="318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305" t="s">
        <v>37</v>
      </c>
      <c r="O63" s="305"/>
      <c r="P63" s="305"/>
      <c r="Q63" s="305"/>
      <c r="R63" s="305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301" t="s">
        <v>1</v>
      </c>
      <c r="O72" s="302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301" t="s">
        <v>1</v>
      </c>
      <c r="I73" s="302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305" t="s">
        <v>34</v>
      </c>
      <c r="O74" s="305"/>
      <c r="P74" s="305"/>
      <c r="Q74" s="305"/>
      <c r="R74" s="305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301" t="s">
        <v>1</v>
      </c>
      <c r="C76" s="302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303"/>
      <c r="C83" s="303"/>
      <c r="D83" s="303"/>
      <c r="E83" s="83"/>
      <c r="F83" s="83"/>
      <c r="H83" s="303"/>
      <c r="I83" s="303"/>
      <c r="J83" s="303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301" t="s">
        <v>1</v>
      </c>
      <c r="O85" s="302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303"/>
      <c r="C90" s="303"/>
      <c r="D90" s="85"/>
      <c r="E90" s="85"/>
      <c r="F90" s="85"/>
      <c r="H90" s="303"/>
      <c r="I90" s="303"/>
      <c r="J90" s="85"/>
      <c r="K90" s="85"/>
      <c r="L90" s="85"/>
      <c r="N90" s="303"/>
      <c r="O90" s="303"/>
      <c r="P90" s="85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H50:L50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</vt:lpstr>
      <vt:lpstr>Февраль</vt:lpstr>
      <vt:lpstr>Март</vt:lpstr>
      <vt:lpstr>Апрель</vt:lpstr>
      <vt:lpstr>Май</vt:lpstr>
      <vt:lpstr>Июнь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2020-07-01T06:46:00Z</cp:lastPrinted>
  <dcterms:created xsi:type="dcterms:W3CDTF">1996-10-08T23:32:33Z</dcterms:created>
  <dcterms:modified xsi:type="dcterms:W3CDTF">2020-07-01T06:47:10Z</dcterms:modified>
</cp:coreProperties>
</file>