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xr:revisionPtr revIDLastSave="0" documentId="13_ncr:1_{4016FE0F-B103-44C7-8BA5-2E588518058E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Январь" sheetId="57" r:id="rId1"/>
    <sheet name="Февраль" sheetId="58" r:id="rId2"/>
    <sheet name="Март" sheetId="59" r:id="rId3"/>
    <sheet name="Апрель" sheetId="60" r:id="rId4"/>
    <sheet name="Сентябрь" sheetId="53" r:id="rId5"/>
    <sheet name="Октябрь" sheetId="54" r:id="rId6"/>
    <sheet name="Ноябрь" sheetId="55" r:id="rId7"/>
    <sheet name="Декабрь" sheetId="56" r:id="rId8"/>
  </sheets>
  <definedNames>
    <definedName name="_xlnm.Print_Area" localSheetId="3">Апрель!$A$1:$U$82</definedName>
    <definedName name="_xlnm.Print_Area" localSheetId="7">Декабрь!$A$1:$R$81</definedName>
    <definedName name="_xlnm.Print_Area" localSheetId="2">Март!$A$1:$U$81</definedName>
    <definedName name="_xlnm.Print_Area" localSheetId="6">Ноябрь!$A$1:$R$85</definedName>
    <definedName name="_xlnm.Print_Area" localSheetId="5">Октябрь!$A$1:$R$78</definedName>
    <definedName name="_xlnm.Print_Area" localSheetId="4">Сентябрь!$A$1:$R$76</definedName>
    <definedName name="_xlnm.Print_Area" localSheetId="1">Февраль!$A$1:$U$77</definedName>
    <definedName name="_xlnm.Print_Area" localSheetId="0">Январь!$A$1:$U$81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4" i="60" l="1"/>
  <c r="G80" i="60" l="1"/>
  <c r="F80" i="60"/>
  <c r="G61" i="60"/>
  <c r="F61" i="60"/>
  <c r="B61" i="60"/>
  <c r="E61" i="60" l="1"/>
  <c r="N73" i="60" l="1"/>
  <c r="M73" i="60"/>
  <c r="N44" i="60"/>
  <c r="I44" i="60"/>
  <c r="L44" i="60" l="1"/>
  <c r="U72" i="60"/>
  <c r="U71" i="60"/>
  <c r="U70" i="60"/>
  <c r="U69" i="60"/>
  <c r="U68" i="60"/>
  <c r="U67" i="60"/>
  <c r="U66" i="60"/>
  <c r="U65" i="60"/>
  <c r="U64" i="60"/>
  <c r="U63" i="60"/>
  <c r="U62" i="60"/>
  <c r="U61" i="60"/>
  <c r="U60" i="60"/>
  <c r="U59" i="60"/>
  <c r="U58" i="60"/>
  <c r="U57" i="60"/>
  <c r="U56" i="60"/>
  <c r="U55" i="60"/>
  <c r="U54" i="60"/>
  <c r="U53" i="60"/>
  <c r="U52" i="60"/>
  <c r="U51" i="60"/>
  <c r="U50" i="60"/>
  <c r="U49" i="60"/>
  <c r="U48" i="60"/>
  <c r="U47" i="60"/>
  <c r="U46" i="60"/>
  <c r="U45" i="60"/>
  <c r="U44" i="60"/>
  <c r="N65" i="60"/>
  <c r="M65" i="60"/>
  <c r="N64" i="60"/>
  <c r="M64" i="60"/>
  <c r="N63" i="60"/>
  <c r="M63" i="60"/>
  <c r="N62" i="60"/>
  <c r="M62" i="60"/>
  <c r="N61" i="60"/>
  <c r="M61" i="60"/>
  <c r="N60" i="60"/>
  <c r="M60" i="60"/>
  <c r="N59" i="60"/>
  <c r="M59" i="60"/>
  <c r="N58" i="60"/>
  <c r="M58" i="60"/>
  <c r="N57" i="60"/>
  <c r="M57" i="60"/>
  <c r="N56" i="60"/>
  <c r="M56" i="60"/>
  <c r="N55" i="60"/>
  <c r="M55" i="60"/>
  <c r="N54" i="60"/>
  <c r="M54" i="60"/>
  <c r="N53" i="60"/>
  <c r="M53" i="60"/>
  <c r="N52" i="60"/>
  <c r="M52" i="60"/>
  <c r="N51" i="60"/>
  <c r="M51" i="60"/>
  <c r="N50" i="60"/>
  <c r="M50" i="60"/>
  <c r="N49" i="60"/>
  <c r="M49" i="60"/>
  <c r="N48" i="60"/>
  <c r="M48" i="60"/>
  <c r="N47" i="60"/>
  <c r="M47" i="60"/>
  <c r="N46" i="60"/>
  <c r="M46" i="60"/>
  <c r="N43" i="60"/>
  <c r="M43" i="60"/>
  <c r="N42" i="60"/>
  <c r="M42" i="60"/>
  <c r="N41" i="60"/>
  <c r="M41" i="60"/>
  <c r="N40" i="60"/>
  <c r="M40" i="60"/>
  <c r="N39" i="60"/>
  <c r="M39" i="60"/>
  <c r="N38" i="60"/>
  <c r="M38" i="60"/>
  <c r="N37" i="60"/>
  <c r="M37" i="60"/>
  <c r="N36" i="60"/>
  <c r="M36" i="60"/>
  <c r="N35" i="60"/>
  <c r="M35" i="60"/>
  <c r="N34" i="60"/>
  <c r="M34" i="60"/>
  <c r="G77" i="60"/>
  <c r="F77" i="60"/>
  <c r="G76" i="60"/>
  <c r="F76" i="60"/>
  <c r="G75" i="60"/>
  <c r="F75" i="60"/>
  <c r="G74" i="60"/>
  <c r="F74" i="60"/>
  <c r="G73" i="60"/>
  <c r="F73" i="60"/>
  <c r="G72" i="60"/>
  <c r="F72" i="60"/>
  <c r="G68" i="60"/>
  <c r="F68" i="60"/>
  <c r="G67" i="60"/>
  <c r="F67" i="60"/>
  <c r="G66" i="60"/>
  <c r="F66" i="60"/>
  <c r="G65" i="60"/>
  <c r="F65" i="60"/>
  <c r="G64" i="60"/>
  <c r="F64" i="60"/>
  <c r="G63" i="60"/>
  <c r="F63" i="60"/>
  <c r="G60" i="60"/>
  <c r="F60" i="60"/>
  <c r="G59" i="60"/>
  <c r="F59" i="60"/>
  <c r="G55" i="60"/>
  <c r="G54" i="60"/>
  <c r="G53" i="60"/>
  <c r="G52" i="60"/>
  <c r="G51" i="60"/>
  <c r="G50" i="60"/>
  <c r="G49" i="60"/>
  <c r="G48" i="60"/>
  <c r="G47" i="60"/>
  <c r="G46" i="60"/>
  <c r="G45" i="60"/>
  <c r="G44" i="60"/>
  <c r="G43" i="60"/>
  <c r="G42" i="60"/>
  <c r="F55" i="60"/>
  <c r="F54" i="60"/>
  <c r="F53" i="60"/>
  <c r="F52" i="60"/>
  <c r="F51" i="60"/>
  <c r="F50" i="60"/>
  <c r="F49" i="60"/>
  <c r="F48" i="60"/>
  <c r="F47" i="60"/>
  <c r="F46" i="60"/>
  <c r="F45" i="60"/>
  <c r="F44" i="60"/>
  <c r="F43" i="60"/>
  <c r="F42" i="60"/>
  <c r="N4" i="60" l="1"/>
  <c r="N5" i="60"/>
  <c r="N6" i="60"/>
  <c r="N7" i="60"/>
  <c r="N8" i="60"/>
  <c r="N9" i="60"/>
  <c r="N10" i="60"/>
  <c r="M4" i="60"/>
  <c r="M5" i="60"/>
  <c r="M6" i="60"/>
  <c r="M7" i="60"/>
  <c r="M8" i="60"/>
  <c r="M9" i="60"/>
  <c r="M10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11" i="60"/>
  <c r="E80" i="60" l="1"/>
  <c r="B18" i="60"/>
  <c r="B39" i="60"/>
  <c r="F22" i="60"/>
  <c r="G22" i="60"/>
  <c r="F23" i="60"/>
  <c r="G23" i="60"/>
  <c r="F24" i="60"/>
  <c r="G24" i="60"/>
  <c r="F25" i="60"/>
  <c r="G25" i="60"/>
  <c r="F26" i="60"/>
  <c r="G26" i="60"/>
  <c r="F27" i="60"/>
  <c r="G27" i="60"/>
  <c r="F28" i="60"/>
  <c r="G28" i="60"/>
  <c r="F29" i="60"/>
  <c r="G29" i="60"/>
  <c r="F30" i="60"/>
  <c r="G30" i="60"/>
  <c r="F31" i="60"/>
  <c r="G31" i="60"/>
  <c r="F32" i="60"/>
  <c r="G32" i="60"/>
  <c r="F33" i="60"/>
  <c r="G33" i="60"/>
  <c r="F34" i="60"/>
  <c r="G34" i="60"/>
  <c r="F35" i="60"/>
  <c r="G35" i="60"/>
  <c r="F36" i="60"/>
  <c r="G36" i="60"/>
  <c r="F37" i="60"/>
  <c r="G37" i="60"/>
  <c r="F38" i="60"/>
  <c r="G38" i="60"/>
  <c r="G21" i="60" l="1"/>
  <c r="G39" i="60" s="1"/>
  <c r="F21" i="60"/>
  <c r="F39" i="60" s="1"/>
  <c r="U43" i="60"/>
  <c r="U75" i="60" s="1"/>
  <c r="E39" i="60" l="1"/>
  <c r="P40" i="60"/>
  <c r="T29" i="60"/>
  <c r="U29" i="60"/>
  <c r="T30" i="60"/>
  <c r="U30" i="60"/>
  <c r="T31" i="60"/>
  <c r="U31" i="60"/>
  <c r="T32" i="60"/>
  <c r="U32" i="60"/>
  <c r="T33" i="60"/>
  <c r="U33" i="60"/>
  <c r="T34" i="60"/>
  <c r="U34" i="60"/>
  <c r="T35" i="60"/>
  <c r="U35" i="60"/>
  <c r="T36" i="60"/>
  <c r="U36" i="60"/>
  <c r="T37" i="60"/>
  <c r="U37" i="60"/>
  <c r="T38" i="60"/>
  <c r="U38" i="60"/>
  <c r="T39" i="60"/>
  <c r="U39" i="60"/>
  <c r="U28" i="60"/>
  <c r="T28" i="60"/>
  <c r="P25" i="60"/>
  <c r="T23" i="60"/>
  <c r="U23" i="60"/>
  <c r="T24" i="60"/>
  <c r="U24" i="60"/>
  <c r="T12" i="60"/>
  <c r="U12" i="60"/>
  <c r="T13" i="60"/>
  <c r="U13" i="60"/>
  <c r="T14" i="60"/>
  <c r="U14" i="60"/>
  <c r="T15" i="60"/>
  <c r="U15" i="60"/>
  <c r="T16" i="60"/>
  <c r="U16" i="60"/>
  <c r="T17" i="60"/>
  <c r="U17" i="60"/>
  <c r="T18" i="60"/>
  <c r="U18" i="60"/>
  <c r="T19" i="60"/>
  <c r="U19" i="60"/>
  <c r="T20" i="60"/>
  <c r="U20" i="60"/>
  <c r="T21" i="60"/>
  <c r="U21" i="60"/>
  <c r="T22" i="60"/>
  <c r="U22" i="60"/>
  <c r="U11" i="60"/>
  <c r="T11" i="60"/>
  <c r="T25" i="60" l="1"/>
  <c r="U40" i="60"/>
  <c r="U25" i="60"/>
  <c r="S25" i="60" s="1"/>
  <c r="T40" i="60"/>
  <c r="S40" i="60" s="1"/>
  <c r="F5" i="60"/>
  <c r="G5" i="60"/>
  <c r="F6" i="60"/>
  <c r="G6" i="60"/>
  <c r="F7" i="60"/>
  <c r="G7" i="60"/>
  <c r="F8" i="60"/>
  <c r="G8" i="60"/>
  <c r="F9" i="60"/>
  <c r="G9" i="60"/>
  <c r="F10" i="60"/>
  <c r="G10" i="60"/>
  <c r="F11" i="60"/>
  <c r="G11" i="60"/>
  <c r="F12" i="60"/>
  <c r="G12" i="60"/>
  <c r="F13" i="60"/>
  <c r="G13" i="60"/>
  <c r="F14" i="60"/>
  <c r="G14" i="60"/>
  <c r="F15" i="60"/>
  <c r="G15" i="60"/>
  <c r="F16" i="60"/>
  <c r="G16" i="60"/>
  <c r="F17" i="60"/>
  <c r="G17" i="60"/>
  <c r="G4" i="60"/>
  <c r="F4" i="60"/>
  <c r="F18" i="60" s="1"/>
  <c r="P8" i="60"/>
  <c r="T5" i="60"/>
  <c r="U5" i="60"/>
  <c r="T6" i="60"/>
  <c r="U6" i="60"/>
  <c r="T7" i="60"/>
  <c r="U7" i="60"/>
  <c r="U4" i="60"/>
  <c r="T4" i="60"/>
  <c r="G18" i="60" l="1"/>
  <c r="E18" i="60" s="1"/>
  <c r="U8" i="60"/>
  <c r="T8" i="60"/>
  <c r="S8" i="60" s="1"/>
  <c r="I72" i="59"/>
  <c r="P81" i="59" l="1"/>
  <c r="T78" i="59"/>
  <c r="U78" i="59"/>
  <c r="T79" i="59"/>
  <c r="U79" i="59"/>
  <c r="T80" i="59"/>
  <c r="U80" i="59"/>
  <c r="U77" i="59"/>
  <c r="U81" i="59" s="1"/>
  <c r="S81" i="59" s="1"/>
  <c r="T77" i="59"/>
  <c r="T81" i="59" s="1"/>
  <c r="M71" i="59"/>
  <c r="N71" i="59"/>
  <c r="N70" i="59"/>
  <c r="N72" i="59" s="1"/>
  <c r="L72" i="59" s="1"/>
  <c r="M70" i="59"/>
  <c r="M72" i="59" s="1"/>
  <c r="I67" i="59"/>
  <c r="M52" i="59"/>
  <c r="N52" i="59"/>
  <c r="M53" i="59"/>
  <c r="M67" i="59" s="1"/>
  <c r="N53" i="59"/>
  <c r="M54" i="59"/>
  <c r="N54" i="59"/>
  <c r="M55" i="59"/>
  <c r="N55" i="59"/>
  <c r="M56" i="59"/>
  <c r="N56" i="59"/>
  <c r="M57" i="59"/>
  <c r="N57" i="59"/>
  <c r="M58" i="59"/>
  <c r="N58" i="59"/>
  <c r="M59" i="59"/>
  <c r="N59" i="59"/>
  <c r="M60" i="59"/>
  <c r="N60" i="59"/>
  <c r="M61" i="59"/>
  <c r="N61" i="59"/>
  <c r="M62" i="59"/>
  <c r="N62" i="59"/>
  <c r="M63" i="59"/>
  <c r="N63" i="59"/>
  <c r="M64" i="59"/>
  <c r="N64" i="59"/>
  <c r="M65" i="59"/>
  <c r="N65" i="59"/>
  <c r="M66" i="59"/>
  <c r="N66" i="59"/>
  <c r="N51" i="59"/>
  <c r="N67" i="59" s="1"/>
  <c r="M51" i="59"/>
  <c r="B78" i="59"/>
  <c r="F71" i="59"/>
  <c r="G71" i="59"/>
  <c r="F72" i="59"/>
  <c r="F78" i="59" s="1"/>
  <c r="G72" i="59"/>
  <c r="F73" i="59"/>
  <c r="G73" i="59"/>
  <c r="F74" i="59"/>
  <c r="G74" i="59"/>
  <c r="F75" i="59"/>
  <c r="G75" i="59"/>
  <c r="F76" i="59"/>
  <c r="G76" i="59"/>
  <c r="F77" i="59"/>
  <c r="G77" i="59"/>
  <c r="G70" i="59"/>
  <c r="G78" i="59" s="1"/>
  <c r="F70" i="59"/>
  <c r="E78" i="59" l="1"/>
  <c r="L67" i="59"/>
  <c r="P74" i="59"/>
  <c r="T69" i="59"/>
  <c r="U69" i="59"/>
  <c r="T70" i="59"/>
  <c r="U70" i="59"/>
  <c r="T71" i="59"/>
  <c r="U71" i="59"/>
  <c r="T72" i="59"/>
  <c r="U72" i="59"/>
  <c r="T73" i="59"/>
  <c r="U73" i="59"/>
  <c r="U68" i="59"/>
  <c r="U74" i="59" s="1"/>
  <c r="T68" i="59"/>
  <c r="T74" i="59" s="1"/>
  <c r="T49" i="59"/>
  <c r="U49" i="59"/>
  <c r="T50" i="59"/>
  <c r="U50" i="59"/>
  <c r="T51" i="59"/>
  <c r="U51" i="59"/>
  <c r="T52" i="59"/>
  <c r="U52" i="59"/>
  <c r="T53" i="59"/>
  <c r="U53" i="59"/>
  <c r="T54" i="59"/>
  <c r="U54" i="59"/>
  <c r="T55" i="59"/>
  <c r="U55" i="59"/>
  <c r="T56" i="59"/>
  <c r="U56" i="59"/>
  <c r="T57" i="59"/>
  <c r="U57" i="59"/>
  <c r="T58" i="59"/>
  <c r="U58" i="59"/>
  <c r="T59" i="59"/>
  <c r="U59" i="59"/>
  <c r="T60" i="59"/>
  <c r="U60" i="59"/>
  <c r="T61" i="59"/>
  <c r="U61" i="59"/>
  <c r="T62" i="59"/>
  <c r="U62" i="59"/>
  <c r="T63" i="59"/>
  <c r="U63" i="59"/>
  <c r="T64" i="59"/>
  <c r="U64" i="59"/>
  <c r="I48" i="59"/>
  <c r="M22" i="59"/>
  <c r="N22" i="59"/>
  <c r="M23" i="59"/>
  <c r="N23" i="59"/>
  <c r="M24" i="59"/>
  <c r="N24" i="59"/>
  <c r="M25" i="59"/>
  <c r="N25" i="59"/>
  <c r="M26" i="59"/>
  <c r="N26" i="59"/>
  <c r="M27" i="59"/>
  <c r="N27" i="59"/>
  <c r="M28" i="59"/>
  <c r="N28" i="59"/>
  <c r="M29" i="59"/>
  <c r="N29" i="59"/>
  <c r="M30" i="59"/>
  <c r="N30" i="59"/>
  <c r="M31" i="59"/>
  <c r="N31" i="59"/>
  <c r="M32" i="59"/>
  <c r="N32" i="59"/>
  <c r="M33" i="59"/>
  <c r="N33" i="59"/>
  <c r="M34" i="59"/>
  <c r="N34" i="59"/>
  <c r="M35" i="59"/>
  <c r="N35" i="59"/>
  <c r="M36" i="59"/>
  <c r="N36" i="59"/>
  <c r="M37" i="59"/>
  <c r="N37" i="59"/>
  <c r="M38" i="59"/>
  <c r="N38" i="59"/>
  <c r="M39" i="59"/>
  <c r="N39" i="59"/>
  <c r="M40" i="59"/>
  <c r="N40" i="59"/>
  <c r="M41" i="59"/>
  <c r="N41" i="59"/>
  <c r="M42" i="59"/>
  <c r="N42" i="59"/>
  <c r="M43" i="59"/>
  <c r="N43" i="59"/>
  <c r="M44" i="59"/>
  <c r="N44" i="59"/>
  <c r="M45" i="59"/>
  <c r="N45" i="59"/>
  <c r="M46" i="59"/>
  <c r="N46" i="59"/>
  <c r="M47" i="59"/>
  <c r="N47" i="59"/>
  <c r="B67" i="59"/>
  <c r="F60" i="59"/>
  <c r="G60" i="59"/>
  <c r="F61" i="59"/>
  <c r="G61" i="59"/>
  <c r="F62" i="59"/>
  <c r="G62" i="59"/>
  <c r="F63" i="59"/>
  <c r="G63" i="59"/>
  <c r="F64" i="59"/>
  <c r="G64" i="59"/>
  <c r="F65" i="59"/>
  <c r="G65" i="59"/>
  <c r="F66" i="59"/>
  <c r="G66" i="59"/>
  <c r="G59" i="59"/>
  <c r="G67" i="59" s="1"/>
  <c r="F59" i="59"/>
  <c r="F67" i="59" s="1"/>
  <c r="B56" i="59"/>
  <c r="F41" i="59"/>
  <c r="G41" i="59"/>
  <c r="F42" i="59"/>
  <c r="G42" i="59"/>
  <c r="G56" i="59" s="1"/>
  <c r="F43" i="59"/>
  <c r="G43" i="59"/>
  <c r="F44" i="59"/>
  <c r="G44" i="59"/>
  <c r="F45" i="59"/>
  <c r="G45" i="59"/>
  <c r="F46" i="59"/>
  <c r="G46" i="59"/>
  <c r="F47" i="59"/>
  <c r="G47" i="59"/>
  <c r="F48" i="59"/>
  <c r="G48" i="59"/>
  <c r="F49" i="59"/>
  <c r="G49" i="59"/>
  <c r="F50" i="59"/>
  <c r="G50" i="59"/>
  <c r="F51" i="59"/>
  <c r="G51" i="59"/>
  <c r="F52" i="59"/>
  <c r="G52" i="59"/>
  <c r="F53" i="59"/>
  <c r="G53" i="59"/>
  <c r="F54" i="59"/>
  <c r="G54" i="59"/>
  <c r="F55" i="59"/>
  <c r="G55" i="59"/>
  <c r="G40" i="59"/>
  <c r="F40" i="59"/>
  <c r="F56" i="59" s="1"/>
  <c r="E56" i="59" s="1"/>
  <c r="S74" i="59" l="1"/>
  <c r="E67" i="59"/>
  <c r="P65" i="59"/>
  <c r="U48" i="59"/>
  <c r="T48" i="59"/>
  <c r="U47" i="59"/>
  <c r="T47" i="59"/>
  <c r="U46" i="59"/>
  <c r="T46" i="59"/>
  <c r="U45" i="59"/>
  <c r="T45" i="59"/>
  <c r="U44" i="59"/>
  <c r="T44" i="59"/>
  <c r="U43" i="59"/>
  <c r="T43" i="59"/>
  <c r="U42" i="59"/>
  <c r="T42" i="59"/>
  <c r="U41" i="59"/>
  <c r="T41" i="59"/>
  <c r="U40" i="59"/>
  <c r="T40" i="59"/>
  <c r="U39" i="59"/>
  <c r="T39" i="59"/>
  <c r="U38" i="59"/>
  <c r="T38" i="59"/>
  <c r="U37" i="59"/>
  <c r="T37" i="59"/>
  <c r="U36" i="59"/>
  <c r="T36" i="59"/>
  <c r="U35" i="59"/>
  <c r="U65" i="59" s="1"/>
  <c r="T35" i="59"/>
  <c r="T65" i="59" s="1"/>
  <c r="S65" i="59" l="1"/>
  <c r="P32" i="59"/>
  <c r="T29" i="59"/>
  <c r="U29" i="59"/>
  <c r="T30" i="59"/>
  <c r="T32" i="59" s="1"/>
  <c r="U30" i="59"/>
  <c r="T31" i="59"/>
  <c r="U31" i="59"/>
  <c r="U28" i="59"/>
  <c r="U32" i="59" s="1"/>
  <c r="T28" i="59"/>
  <c r="B37" i="59"/>
  <c r="G36" i="59"/>
  <c r="F36" i="59"/>
  <c r="G35" i="59"/>
  <c r="F35" i="59"/>
  <c r="G34" i="59"/>
  <c r="F34" i="59"/>
  <c r="G33" i="59"/>
  <c r="F33" i="59"/>
  <c r="G32" i="59"/>
  <c r="F32" i="59"/>
  <c r="G31" i="59"/>
  <c r="F31" i="59"/>
  <c r="G30" i="59"/>
  <c r="F30" i="59"/>
  <c r="G29" i="59"/>
  <c r="F29" i="59"/>
  <c r="G28" i="59"/>
  <c r="F28" i="59"/>
  <c r="G27" i="59"/>
  <c r="F27" i="59"/>
  <c r="G26" i="59"/>
  <c r="F26" i="59"/>
  <c r="G25" i="59"/>
  <c r="F25" i="59"/>
  <c r="G24" i="59"/>
  <c r="F24" i="59"/>
  <c r="G23" i="59"/>
  <c r="F23" i="59"/>
  <c r="G22" i="59"/>
  <c r="F22" i="59"/>
  <c r="G21" i="59"/>
  <c r="F21" i="59"/>
  <c r="G20" i="59"/>
  <c r="F20" i="59"/>
  <c r="G19" i="59"/>
  <c r="F19" i="59"/>
  <c r="G18" i="59"/>
  <c r="F18" i="59"/>
  <c r="G17" i="59"/>
  <c r="G37" i="59" s="1"/>
  <c r="F17" i="59"/>
  <c r="F37" i="59" s="1"/>
  <c r="E37" i="59" s="1"/>
  <c r="S32" i="59" l="1"/>
  <c r="P25" i="59"/>
  <c r="P10" i="59"/>
  <c r="U24" i="59" l="1"/>
  <c r="T24" i="59"/>
  <c r="U23" i="59"/>
  <c r="T23" i="59"/>
  <c r="U22" i="59"/>
  <c r="T22" i="59"/>
  <c r="U21" i="59"/>
  <c r="T21" i="59"/>
  <c r="U20" i="59"/>
  <c r="T20" i="59"/>
  <c r="U19" i="59"/>
  <c r="T19" i="59"/>
  <c r="U18" i="59"/>
  <c r="T18" i="59"/>
  <c r="U17" i="59"/>
  <c r="T17" i="59"/>
  <c r="U16" i="59"/>
  <c r="T16" i="59"/>
  <c r="U15" i="59"/>
  <c r="T15" i="59"/>
  <c r="U14" i="59"/>
  <c r="T14" i="59"/>
  <c r="U13" i="59"/>
  <c r="U25" i="59" s="1"/>
  <c r="T13" i="59"/>
  <c r="T25" i="59" s="1"/>
  <c r="U9" i="59"/>
  <c r="T9" i="59"/>
  <c r="U8" i="59"/>
  <c r="T8" i="59"/>
  <c r="U7" i="59"/>
  <c r="T7" i="59"/>
  <c r="U6" i="59"/>
  <c r="T6" i="59"/>
  <c r="U5" i="59"/>
  <c r="T5" i="59"/>
  <c r="U4" i="59"/>
  <c r="U10" i="59" s="1"/>
  <c r="T4" i="59"/>
  <c r="T10" i="59" s="1"/>
  <c r="S10" i="59" s="1"/>
  <c r="N21" i="59"/>
  <c r="M21" i="59"/>
  <c r="N20" i="59"/>
  <c r="M20" i="59"/>
  <c r="N19" i="59"/>
  <c r="M19" i="59"/>
  <c r="N18" i="59"/>
  <c r="M18" i="59"/>
  <c r="N17" i="59"/>
  <c r="M17" i="59"/>
  <c r="N16" i="59"/>
  <c r="M16" i="59"/>
  <c r="N15" i="59"/>
  <c r="M15" i="59"/>
  <c r="N14" i="59"/>
  <c r="M14" i="59"/>
  <c r="N13" i="59"/>
  <c r="M13" i="59"/>
  <c r="N12" i="59"/>
  <c r="M12" i="59"/>
  <c r="N11" i="59"/>
  <c r="M11" i="59"/>
  <c r="N10" i="59"/>
  <c r="M10" i="59"/>
  <c r="N9" i="59"/>
  <c r="M9" i="59"/>
  <c r="N8" i="59"/>
  <c r="M8" i="59"/>
  <c r="N7" i="59"/>
  <c r="M7" i="59"/>
  <c r="N6" i="59"/>
  <c r="M6" i="59"/>
  <c r="N5" i="59"/>
  <c r="M5" i="59"/>
  <c r="N4" i="59"/>
  <c r="N48" i="59" s="1"/>
  <c r="M4" i="59"/>
  <c r="G13" i="59"/>
  <c r="F13" i="59"/>
  <c r="G12" i="59"/>
  <c r="F12" i="59"/>
  <c r="G11" i="59"/>
  <c r="F11" i="59"/>
  <c r="G10" i="59"/>
  <c r="F10" i="59"/>
  <c r="G9" i="59"/>
  <c r="F9" i="59"/>
  <c r="G8" i="59"/>
  <c r="F8" i="59"/>
  <c r="G7" i="59"/>
  <c r="F7" i="59"/>
  <c r="G6" i="59"/>
  <c r="F6" i="59"/>
  <c r="G5" i="59"/>
  <c r="F5" i="59"/>
  <c r="G4" i="59"/>
  <c r="F4" i="59"/>
  <c r="B14" i="59"/>
  <c r="F14" i="59" l="1"/>
  <c r="E14" i="59" s="1"/>
  <c r="G14" i="59"/>
  <c r="M48" i="59"/>
  <c r="L48" i="59" s="1"/>
  <c r="S25" i="59"/>
  <c r="U77" i="58"/>
  <c r="T76" i="58"/>
  <c r="R76" i="58"/>
  <c r="T75" i="58"/>
  <c r="R75" i="58"/>
  <c r="T74" i="58"/>
  <c r="R74" i="58"/>
  <c r="T73" i="58"/>
  <c r="R73" i="58"/>
  <c r="T72" i="58"/>
  <c r="R72" i="58"/>
  <c r="T71" i="58"/>
  <c r="R71" i="58"/>
  <c r="T70" i="58"/>
  <c r="R70" i="58"/>
  <c r="T69" i="58"/>
  <c r="T77" i="58" s="1"/>
  <c r="R69" i="58"/>
  <c r="N74" i="58"/>
  <c r="M73" i="58"/>
  <c r="K73" i="58"/>
  <c r="M72" i="58"/>
  <c r="K72" i="58"/>
  <c r="M71" i="58"/>
  <c r="K71" i="58"/>
  <c r="M70" i="58"/>
  <c r="K70" i="58"/>
  <c r="M69" i="58"/>
  <c r="K69" i="58"/>
  <c r="M68" i="58"/>
  <c r="K68" i="58"/>
  <c r="M67" i="58"/>
  <c r="K67" i="58"/>
  <c r="M66" i="58"/>
  <c r="K66" i="58"/>
  <c r="M65" i="58"/>
  <c r="K65" i="58"/>
  <c r="M64" i="58"/>
  <c r="K64" i="58"/>
  <c r="M63" i="58"/>
  <c r="K63" i="58"/>
  <c r="M62" i="58"/>
  <c r="M74" i="58" s="1"/>
  <c r="K62" i="58"/>
  <c r="K74" i="58" s="1"/>
  <c r="G65" i="58"/>
  <c r="G74" i="58"/>
  <c r="F73" i="58"/>
  <c r="D73" i="58"/>
  <c r="F72" i="58"/>
  <c r="D72" i="58"/>
  <c r="F71" i="58"/>
  <c r="D71" i="58"/>
  <c r="F70" i="58"/>
  <c r="D70" i="58"/>
  <c r="F69" i="58"/>
  <c r="D69" i="58"/>
  <c r="F68" i="58"/>
  <c r="F74" i="58" s="1"/>
  <c r="D68" i="58"/>
  <c r="D74" i="58" s="1"/>
  <c r="F64" i="58"/>
  <c r="D64" i="58"/>
  <c r="F63" i="58"/>
  <c r="D63" i="58"/>
  <c r="F62" i="58"/>
  <c r="D62" i="58"/>
  <c r="F61" i="58"/>
  <c r="D61" i="58"/>
  <c r="F60" i="58"/>
  <c r="D60" i="58"/>
  <c r="F59" i="58"/>
  <c r="D59" i="58"/>
  <c r="F58" i="58"/>
  <c r="D58" i="58"/>
  <c r="F57" i="58"/>
  <c r="D57" i="58"/>
  <c r="F56" i="58"/>
  <c r="D56" i="58"/>
  <c r="F55" i="58"/>
  <c r="D55" i="58"/>
  <c r="F54" i="58"/>
  <c r="D54" i="58"/>
  <c r="F53" i="58"/>
  <c r="D53" i="58"/>
  <c r="F52" i="58"/>
  <c r="D52" i="58"/>
  <c r="F51" i="58"/>
  <c r="D51" i="58"/>
  <c r="F50" i="58"/>
  <c r="D50" i="58"/>
  <c r="F49" i="58"/>
  <c r="F65" i="58" s="1"/>
  <c r="D49" i="58"/>
  <c r="D65" i="58" s="1"/>
  <c r="L74" i="58" l="1"/>
  <c r="R77" i="58"/>
  <c r="S77" i="58"/>
  <c r="E74" i="58"/>
  <c r="E65" i="58"/>
  <c r="U66" i="58"/>
  <c r="T65" i="58"/>
  <c r="R65" i="58"/>
  <c r="T64" i="58"/>
  <c r="R64" i="58"/>
  <c r="T63" i="58"/>
  <c r="R63" i="58"/>
  <c r="T62" i="58"/>
  <c r="R62" i="58"/>
  <c r="T61" i="58"/>
  <c r="R61" i="58"/>
  <c r="T60" i="58"/>
  <c r="R60" i="58"/>
  <c r="T59" i="58"/>
  <c r="R59" i="58"/>
  <c r="T58" i="58"/>
  <c r="R58" i="58"/>
  <c r="T57" i="58"/>
  <c r="R57" i="58"/>
  <c r="R66" i="58" s="1"/>
  <c r="T56" i="58"/>
  <c r="T66" i="58" s="1"/>
  <c r="S66" i="58" s="1"/>
  <c r="R56" i="58"/>
  <c r="N59" i="58" l="1"/>
  <c r="M58" i="58"/>
  <c r="K58" i="58"/>
  <c r="M57" i="58"/>
  <c r="K57" i="58"/>
  <c r="M56" i="58"/>
  <c r="K56" i="58"/>
  <c r="M55" i="58"/>
  <c r="K55" i="58"/>
  <c r="M54" i="58"/>
  <c r="K54" i="58"/>
  <c r="M53" i="58"/>
  <c r="K53" i="58"/>
  <c r="M52" i="58"/>
  <c r="K52" i="58"/>
  <c r="M51" i="58"/>
  <c r="M59" i="58" s="1"/>
  <c r="K51" i="58"/>
  <c r="K59" i="58" s="1"/>
  <c r="N48" i="58"/>
  <c r="M47" i="58"/>
  <c r="K47" i="58"/>
  <c r="M46" i="58"/>
  <c r="K46" i="58"/>
  <c r="M45" i="58"/>
  <c r="M48" i="58" s="1"/>
  <c r="K45" i="58"/>
  <c r="K48" i="58" s="1"/>
  <c r="L48" i="58" s="1"/>
  <c r="M44" i="58"/>
  <c r="K44" i="58"/>
  <c r="U53" i="58"/>
  <c r="T52" i="58"/>
  <c r="R52" i="58"/>
  <c r="T51" i="58"/>
  <c r="R51" i="58"/>
  <c r="T50" i="58"/>
  <c r="R50" i="58"/>
  <c r="T49" i="58"/>
  <c r="R49" i="58"/>
  <c r="T48" i="58"/>
  <c r="R48" i="58"/>
  <c r="T47" i="58"/>
  <c r="R47" i="58"/>
  <c r="T46" i="58"/>
  <c r="R46" i="58"/>
  <c r="T45" i="58"/>
  <c r="R45" i="58"/>
  <c r="T44" i="58"/>
  <c r="R44" i="58"/>
  <c r="T43" i="58"/>
  <c r="R43" i="58"/>
  <c r="T42" i="58"/>
  <c r="R42" i="58"/>
  <c r="T41" i="58"/>
  <c r="R41" i="58"/>
  <c r="T40" i="58"/>
  <c r="R40" i="58"/>
  <c r="T39" i="58"/>
  <c r="R39" i="58"/>
  <c r="T38" i="58"/>
  <c r="R38" i="58"/>
  <c r="L59" i="58" l="1"/>
  <c r="M40" i="58"/>
  <c r="K40" i="58"/>
  <c r="M39" i="58"/>
  <c r="K39" i="58"/>
  <c r="G46" i="58"/>
  <c r="F45" i="58"/>
  <c r="D45" i="58"/>
  <c r="F44" i="58"/>
  <c r="D44" i="58"/>
  <c r="F43" i="58"/>
  <c r="D43" i="58"/>
  <c r="F42" i="58"/>
  <c r="D42" i="58"/>
  <c r="F41" i="58"/>
  <c r="D41" i="58"/>
  <c r="F40" i="58"/>
  <c r="D40" i="58"/>
  <c r="F39" i="58"/>
  <c r="D39" i="58"/>
  <c r="F38" i="58"/>
  <c r="D38" i="58"/>
  <c r="F37" i="58"/>
  <c r="D37" i="58"/>
  <c r="F36" i="58"/>
  <c r="D36" i="58"/>
  <c r="F35" i="58"/>
  <c r="D35" i="58"/>
  <c r="F34" i="58"/>
  <c r="D34" i="58"/>
  <c r="F33" i="58"/>
  <c r="D33" i="58"/>
  <c r="N41" i="58" l="1"/>
  <c r="M38" i="58"/>
  <c r="K38" i="58"/>
  <c r="M37" i="58"/>
  <c r="K37" i="58"/>
  <c r="M36" i="58"/>
  <c r="K36" i="58"/>
  <c r="M35" i="58"/>
  <c r="K35" i="58"/>
  <c r="M34" i="58"/>
  <c r="K34" i="58"/>
  <c r="M33" i="58"/>
  <c r="K33" i="58"/>
  <c r="M32" i="58"/>
  <c r="K32" i="58"/>
  <c r="M31" i="58"/>
  <c r="K31" i="58"/>
  <c r="M30" i="58"/>
  <c r="K30" i="58"/>
  <c r="M29" i="58"/>
  <c r="K29" i="58"/>
  <c r="M28" i="58"/>
  <c r="K28" i="58"/>
  <c r="M27" i="58"/>
  <c r="K27" i="58"/>
  <c r="M26" i="58"/>
  <c r="K26" i="58"/>
  <c r="M25" i="58"/>
  <c r="K25" i="58"/>
  <c r="M24" i="58"/>
  <c r="K24" i="58"/>
  <c r="M23" i="58"/>
  <c r="K23" i="58"/>
  <c r="M22" i="58"/>
  <c r="K22" i="58"/>
  <c r="M21" i="58"/>
  <c r="K21" i="58"/>
  <c r="M20" i="58"/>
  <c r="K20" i="58"/>
  <c r="M19" i="58"/>
  <c r="K19" i="58"/>
  <c r="M18" i="58"/>
  <c r="K18" i="58"/>
  <c r="M17" i="58"/>
  <c r="K17" i="58"/>
  <c r="M16" i="58"/>
  <c r="K16" i="58"/>
  <c r="M15" i="58"/>
  <c r="K15" i="58"/>
  <c r="M14" i="58"/>
  <c r="K14" i="58"/>
  <c r="M13" i="58"/>
  <c r="K13" i="58"/>
  <c r="M12" i="58"/>
  <c r="K12" i="58"/>
  <c r="T37" i="58" l="1"/>
  <c r="T53" i="58" s="1"/>
  <c r="R37" i="58"/>
  <c r="R53" i="58" s="1"/>
  <c r="F32" i="58"/>
  <c r="F46" i="58" s="1"/>
  <c r="E46" i="58" s="1"/>
  <c r="D32" i="58"/>
  <c r="D46" i="58" s="1"/>
  <c r="S53" i="58" l="1"/>
  <c r="T33" i="58"/>
  <c r="R33" i="58"/>
  <c r="T32" i="58"/>
  <c r="R32" i="58"/>
  <c r="T31" i="58"/>
  <c r="R31" i="58"/>
  <c r="T30" i="58"/>
  <c r="R30" i="58"/>
  <c r="T29" i="58"/>
  <c r="R29" i="58"/>
  <c r="G29" i="58" l="1"/>
  <c r="F28" i="58"/>
  <c r="D28" i="58"/>
  <c r="F27" i="58"/>
  <c r="D27" i="58"/>
  <c r="F26" i="58"/>
  <c r="D26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T28" i="58" l="1"/>
  <c r="T34" i="58" s="1"/>
  <c r="R28" i="58"/>
  <c r="R34" i="58" s="1"/>
  <c r="G16" i="58"/>
  <c r="N8" i="58"/>
  <c r="U12" i="58"/>
  <c r="U25" i="58"/>
  <c r="U34" i="58" s="1"/>
  <c r="T24" i="58"/>
  <c r="R24" i="58"/>
  <c r="T23" i="58"/>
  <c r="R23" i="58"/>
  <c r="T22" i="58"/>
  <c r="R22" i="58"/>
  <c r="T21" i="58"/>
  <c r="R21" i="58"/>
  <c r="T20" i="58"/>
  <c r="R20" i="58"/>
  <c r="T19" i="58"/>
  <c r="R19" i="58"/>
  <c r="T18" i="58"/>
  <c r="R18" i="58"/>
  <c r="T17" i="58"/>
  <c r="R17" i="58"/>
  <c r="T16" i="58"/>
  <c r="R16" i="58"/>
  <c r="T15" i="58"/>
  <c r="R15" i="58"/>
  <c r="T11" i="58"/>
  <c r="R11" i="58"/>
  <c r="T10" i="58"/>
  <c r="R10" i="58"/>
  <c r="T9" i="58"/>
  <c r="R9" i="58"/>
  <c r="T8" i="58"/>
  <c r="R8" i="58"/>
  <c r="T7" i="58"/>
  <c r="R7" i="58"/>
  <c r="T6" i="58"/>
  <c r="R6" i="58"/>
  <c r="T5" i="58"/>
  <c r="R5" i="58"/>
  <c r="M11" i="58"/>
  <c r="M41" i="58" s="1"/>
  <c r="K11" i="58"/>
  <c r="K41" i="58" s="1"/>
  <c r="F19" i="58"/>
  <c r="F29" i="58" s="1"/>
  <c r="D19" i="58"/>
  <c r="D29" i="58" s="1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F8" i="58"/>
  <c r="D8" i="58"/>
  <c r="F7" i="58"/>
  <c r="D7" i="58"/>
  <c r="F6" i="58"/>
  <c r="D6" i="58"/>
  <c r="F5" i="58"/>
  <c r="D5" i="58"/>
  <c r="L41" i="58" l="1"/>
  <c r="S34" i="58"/>
  <c r="T25" i="58"/>
  <c r="R25" i="58"/>
  <c r="M7" i="58"/>
  <c r="K7" i="58"/>
  <c r="M6" i="58"/>
  <c r="K6" i="58"/>
  <c r="M5" i="58"/>
  <c r="K5" i="58"/>
  <c r="T4" i="58"/>
  <c r="T12" i="58" s="1"/>
  <c r="R4" i="58"/>
  <c r="R12" i="58" s="1"/>
  <c r="M4" i="58"/>
  <c r="M8" i="58" s="1"/>
  <c r="K4" i="58"/>
  <c r="K8" i="58" s="1"/>
  <c r="F4" i="58"/>
  <c r="F16" i="58" s="1"/>
  <c r="D4" i="58"/>
  <c r="D16" i="58" s="1"/>
  <c r="E16" i="58" s="1"/>
  <c r="L8" i="58" l="1"/>
  <c r="S25" i="58"/>
  <c r="S12" i="58"/>
  <c r="U81" i="57"/>
  <c r="T71" i="57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K65" i="57"/>
  <c r="K66" i="57"/>
  <c r="K67" i="57"/>
  <c r="K68" i="57"/>
  <c r="K69" i="57"/>
  <c r="K70" i="57"/>
  <c r="K71" i="57"/>
  <c r="K64" i="57"/>
  <c r="K72" i="57" s="1"/>
  <c r="M71" i="57"/>
  <c r="M70" i="57"/>
  <c r="M69" i="57"/>
  <c r="M68" i="57"/>
  <c r="M67" i="57"/>
  <c r="M66" i="57"/>
  <c r="M65" i="57"/>
  <c r="M64" i="57"/>
  <c r="M72" i="57" s="1"/>
  <c r="G81" i="57"/>
  <c r="F80" i="57"/>
  <c r="D80" i="57"/>
  <c r="F79" i="57"/>
  <c r="D79" i="57"/>
  <c r="F78" i="57"/>
  <c r="D78" i="57"/>
  <c r="F77" i="57"/>
  <c r="D77" i="57"/>
  <c r="F76" i="57"/>
  <c r="D76" i="57"/>
  <c r="T81" i="57" l="1"/>
  <c r="S81" i="57"/>
  <c r="L72" i="57"/>
  <c r="F75" i="57"/>
  <c r="F81" i="57" s="1"/>
  <c r="D75" i="57"/>
  <c r="D81" i="57" s="1"/>
  <c r="E81" i="57" s="1"/>
  <c r="G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N61" i="57" l="1"/>
  <c r="M57" i="57" l="1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R28" i="57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M61" i="57" s="1"/>
  <c r="K49" i="57"/>
  <c r="K61" i="57" s="1"/>
  <c r="R36" i="57" l="1"/>
  <c r="R51" i="57"/>
  <c r="T36" i="57"/>
  <c r="S36" i="57" s="1"/>
  <c r="S68" i="57"/>
  <c r="L61" i="57"/>
  <c r="R10" i="57"/>
  <c r="T10" i="57"/>
  <c r="T51" i="57"/>
  <c r="S51" i="57"/>
  <c r="T25" i="57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F72" i="57" s="1"/>
  <c r="E72" i="57" s="1"/>
  <c r="D56" i="57"/>
  <c r="D72" i="57" s="1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S25" i="57" l="1"/>
  <c r="D6" i="57"/>
  <c r="E6" i="57" s="1"/>
  <c r="S10" i="57"/>
  <c r="K46" i="57"/>
  <c r="L46" i="57" s="1"/>
  <c r="F31" i="57"/>
  <c r="F40" i="57"/>
  <c r="F53" i="57"/>
  <c r="F6" i="57"/>
  <c r="D31" i="57"/>
  <c r="D53" i="57"/>
  <c r="D40" i="57"/>
  <c r="D4" i="53"/>
  <c r="F4" i="53"/>
  <c r="F14" i="53" s="1"/>
  <c r="D5" i="53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D17" i="53"/>
  <c r="F17" i="53"/>
  <c r="D18" i="53"/>
  <c r="F18" i="53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F63" i="53"/>
  <c r="F76" i="53" s="1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D76" i="53" l="1"/>
  <c r="F44" i="53"/>
  <c r="E44" i="53" s="1"/>
  <c r="F29" i="53"/>
  <c r="E31" i="57"/>
  <c r="D14" i="53"/>
  <c r="E14" i="53" s="1"/>
  <c r="F59" i="53"/>
  <c r="E59" i="53" s="1"/>
  <c r="D29" i="53"/>
  <c r="E53" i="57"/>
  <c r="E40" i="57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P69" i="56"/>
  <c r="P81" i="56" s="1"/>
  <c r="R81" i="56" l="1"/>
  <c r="E29" i="53"/>
  <c r="Q81" i="56"/>
  <c r="R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P66" i="56" s="1"/>
  <c r="Q66" i="56" l="1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R53" i="56" s="1"/>
  <c r="P43" i="56"/>
  <c r="P53" i="56" s="1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J63" i="56"/>
  <c r="L62" i="56"/>
  <c r="J62" i="56"/>
  <c r="L72" i="56" l="1"/>
  <c r="J72" i="56"/>
  <c r="K72" i="56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J43" i="56"/>
  <c r="J59" i="56" s="1"/>
  <c r="L59" i="56" l="1"/>
  <c r="K59" i="56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1" i="56" l="1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F72" i="56" s="1"/>
  <c r="D48" i="56"/>
  <c r="D72" i="56" s="1"/>
  <c r="E72" i="56" l="1"/>
  <c r="F44" i="56" l="1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F45" i="56" s="1"/>
  <c r="D25" i="56"/>
  <c r="D45" i="56" s="1"/>
  <c r="E45" i="56" s="1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l="1"/>
  <c r="R19" i="56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R72" i="55" s="1"/>
  <c r="P64" i="55"/>
  <c r="P72" i="55" s="1"/>
  <c r="Q72" i="55" s="1"/>
  <c r="R60" i="55" l="1"/>
  <c r="P60" i="55"/>
  <c r="R59" i="55"/>
  <c r="P59" i="55"/>
  <c r="R58" i="55"/>
  <c r="P58" i="55"/>
  <c r="R57" i="55"/>
  <c r="P57" i="55"/>
  <c r="R56" i="55"/>
  <c r="P56" i="55"/>
  <c r="F60" i="55" l="1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R61" i="55" s="1"/>
  <c r="P55" i="55"/>
  <c r="P61" i="55" s="1"/>
  <c r="Q61" i="55" s="1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R52" i="55" s="1"/>
  <c r="P44" i="55"/>
  <c r="P52" i="55" s="1"/>
  <c r="Q52" i="55" l="1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F61" i="55" s="1"/>
  <c r="E61" i="55" s="1"/>
  <c r="D47" i="55"/>
  <c r="D61" i="55" s="1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P41" i="55" s="1"/>
  <c r="P32" i="55"/>
  <c r="R31" i="55"/>
  <c r="P31" i="55"/>
  <c r="R30" i="55"/>
  <c r="P30" i="55"/>
  <c r="R29" i="55"/>
  <c r="P29" i="55"/>
  <c r="R28" i="55"/>
  <c r="P28" i="55"/>
  <c r="R27" i="55"/>
  <c r="P27" i="55"/>
  <c r="R26" i="55"/>
  <c r="R32" i="55" s="1"/>
  <c r="Q32" i="55" s="1"/>
  <c r="P26" i="55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R23" i="55" s="1"/>
  <c r="P15" i="55"/>
  <c r="P23" i="55" s="1"/>
  <c r="Q23" i="55" s="1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L31" i="55" s="1"/>
  <c r="J21" i="55"/>
  <c r="J31" i="55" s="1"/>
  <c r="K31" i="55" l="1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F23" i="55" l="1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F24" i="55" s="1"/>
  <c r="D4" i="55"/>
  <c r="D24" i="55" s="1"/>
  <c r="R4" i="55"/>
  <c r="R12" i="55" s="1"/>
  <c r="P4" i="55"/>
  <c r="P12" i="55" s="1"/>
  <c r="L4" i="55"/>
  <c r="L18" i="55" s="1"/>
  <c r="K18" i="55" s="1"/>
  <c r="J4" i="55"/>
  <c r="J18" i="55" s="1"/>
  <c r="E24" i="55" l="1"/>
  <c r="Q12" i="55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4" i="54"/>
  <c r="D74" i="54"/>
  <c r="D73" i="54"/>
  <c r="D72" i="54"/>
  <c r="F75" i="54" l="1"/>
  <c r="R70" i="54"/>
  <c r="R78" i="54" s="1"/>
  <c r="Q78" i="54" s="1"/>
  <c r="P70" i="54"/>
  <c r="P78" i="54" s="1"/>
  <c r="R66" i="54" l="1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L72" i="54" s="1"/>
  <c r="J66" i="54"/>
  <c r="J72" i="54" s="1"/>
  <c r="K72" i="54" l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7" i="54" l="1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R53" i="54" l="1"/>
  <c r="R67" i="54" s="1"/>
  <c r="P53" i="54"/>
  <c r="P67" i="54" s="1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Q67" i="54" l="1"/>
  <c r="R42" i="54"/>
  <c r="R50" i="54" s="1"/>
  <c r="P42" i="54"/>
  <c r="P50" i="54" s="1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L63" i="54" s="1"/>
  <c r="J37" i="54"/>
  <c r="J63" i="54" s="1"/>
  <c r="K63" i="54" s="1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F68" i="54" s="1"/>
  <c r="D44" i="54"/>
  <c r="D68" i="54" s="1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E68" i="54" l="1"/>
  <c r="Q50" i="54"/>
  <c r="R27" i="54"/>
  <c r="R39" i="54" s="1"/>
  <c r="P27" i="54"/>
  <c r="P39" i="54" s="1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R24" i="54" s="1"/>
  <c r="P4" i="54"/>
  <c r="P24" i="54" s="1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F41" i="54" s="1"/>
  <c r="D15" i="54"/>
  <c r="D41" i="54" s="1"/>
  <c r="E41" i="54" s="1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F12" i="54" s="1"/>
  <c r="D4" i="54"/>
  <c r="D12" i="54" s="1"/>
  <c r="L4" i="54"/>
  <c r="L34" i="54" s="1"/>
  <c r="K34" i="54" s="1"/>
  <c r="J4" i="54"/>
  <c r="J34" i="54" s="1"/>
  <c r="E12" i="54" l="1"/>
  <c r="Q39" i="54"/>
  <c r="Q24" i="54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R76" i="53" s="1"/>
  <c r="P60" i="53"/>
  <c r="P76" i="53" s="1"/>
  <c r="Q76" i="53" l="1"/>
  <c r="P51" i="53"/>
  <c r="P57" i="53" s="1"/>
  <c r="Q57" i="53" s="1"/>
  <c r="P52" i="53"/>
  <c r="P53" i="53"/>
  <c r="P54" i="53"/>
  <c r="P55" i="53"/>
  <c r="P56" i="53"/>
  <c r="R56" i="53"/>
  <c r="R55" i="53"/>
  <c r="R54" i="53"/>
  <c r="R53" i="53"/>
  <c r="R52" i="53"/>
  <c r="R57" i="53" s="1"/>
  <c r="R51" i="53"/>
  <c r="R47" i="53" l="1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R48" i="53" s="1"/>
  <c r="P40" i="53"/>
  <c r="P48" i="53" s="1"/>
  <c r="Q48" i="53" s="1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L42" i="53"/>
  <c r="L70" i="53" s="1"/>
  <c r="J42" i="53"/>
  <c r="J70" i="53" s="1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K70" i="53" l="1"/>
  <c r="P37" i="53"/>
  <c r="Q37" i="53" s="1"/>
  <c r="K39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R19" i="53" l="1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P10" i="53"/>
  <c r="R9" i="53"/>
  <c r="P9" i="53"/>
  <c r="R8" i="53"/>
  <c r="P8" i="53"/>
  <c r="R7" i="53"/>
  <c r="P7" i="53"/>
  <c r="R6" i="53"/>
  <c r="P6" i="53"/>
  <c r="R5" i="53" l="1"/>
  <c r="R4" i="53"/>
  <c r="R20" i="53" s="1"/>
  <c r="L5" i="53"/>
  <c r="L4" i="53"/>
  <c r="L24" i="53" s="1"/>
  <c r="P5" i="53" l="1"/>
  <c r="P4" i="53"/>
  <c r="J5" i="53"/>
  <c r="J4" i="53"/>
  <c r="P20" i="53" l="1"/>
  <c r="Q20" i="53" s="1"/>
  <c r="J24" i="53"/>
  <c r="K24" i="53" s="1"/>
  <c r="E29" i="58"/>
  <c r="T43" i="60" l="1"/>
  <c r="T64" i="60"/>
  <c r="T72" i="60"/>
  <c r="T60" i="60"/>
  <c r="T52" i="60"/>
  <c r="T44" i="60"/>
  <c r="T70" i="60"/>
  <c r="T62" i="60"/>
  <c r="T54" i="60"/>
  <c r="T46" i="60"/>
  <c r="T71" i="60"/>
  <c r="T67" i="60"/>
  <c r="T63" i="60"/>
  <c r="T57" i="60"/>
  <c r="T51" i="60"/>
  <c r="T45" i="60"/>
  <c r="T59" i="60"/>
  <c r="T68" i="60"/>
  <c r="T48" i="60"/>
  <c r="T55" i="60"/>
  <c r="T66" i="60"/>
  <c r="T58" i="60"/>
  <c r="T50" i="60"/>
  <c r="T49" i="60"/>
  <c r="T69" i="60"/>
  <c r="T65" i="60"/>
  <c r="T61" i="60"/>
  <c r="T53" i="60"/>
  <c r="T47" i="60"/>
  <c r="T56" i="60"/>
  <c r="T75" i="60" l="1"/>
  <c r="S75" i="60" s="1"/>
</calcChain>
</file>

<file path=xl/sharedStrings.xml><?xml version="1.0" encoding="utf-8"?>
<sst xmlns="http://schemas.openxmlformats.org/spreadsheetml/2006/main" count="374" uniqueCount="62">
  <si>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</si>
  <si>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</si>
  <si>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</si>
  <si>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</si>
  <si>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</si>
  <si>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</si>
  <si>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</si>
  <si>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</si>
  <si>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</si>
  <si>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</si>
  <si>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</si>
  <si>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</si>
  <si>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</si>
  <si>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</si>
  <si>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</si>
  <si>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</si>
  <si>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</si>
  <si>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</si>
  <si>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</si>
  <si>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</si>
  <si>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</si>
  <si>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</si>
  <si>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</si>
  <si>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</si>
  <si>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</si>
  <si>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</si>
  <si>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</si>
  <si>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</si>
  <si>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</si>
  <si>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</si>
  <si>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</si>
  <si>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</si>
  <si>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</si>
  <si>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</si>
  <si>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</si>
  <si>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</si>
  <si>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</si>
  <si>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</si>
  <si>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</si>
  <si>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</si>
  <si>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</si>
  <si>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</si>
  <si>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</si>
  <si>
    <t>ХХI-В-28-2.1б-500-3 (Дрозды 0.5 л.)</t>
  </si>
  <si>
    <t>БК-СХ-60-200-19069-Л3 (Лампада 3)</t>
  </si>
  <si>
    <t>БК-СХ-60-200-19068-Л2 (Лампада 2)</t>
  </si>
  <si>
    <t>X-28MCA-500-1 Франкония МСА</t>
  </si>
  <si>
    <t>XXI-КПМ-24-1-500-16 Бульбаш Экстра Нью</t>
  </si>
  <si>
    <t>Средний вес за смену, г.</t>
  </si>
  <si>
    <t>Работа машины, %</t>
  </si>
  <si>
    <t>КИС по машине, %</t>
  </si>
  <si>
    <t>Количество капель, прошедших через формокомплект, шт.</t>
  </si>
  <si>
    <t>Капель в смену, шт.</t>
  </si>
  <si>
    <t>XXI-КПМ-30-1-500 Размова</t>
  </si>
  <si>
    <t>XXI-B-30-4б-500-14 (Батькова 0.5 л.)</t>
  </si>
  <si>
    <t>XXI-КПА-30-500-5 (Мерная 0,5 л.)</t>
  </si>
  <si>
    <t>XXI-В-28-2.1-500-16 (Сябры 0,5 л.)</t>
  </si>
  <si>
    <t>XXI-B-28-2-500-29 (Кепил 0,5 л.)</t>
  </si>
  <si>
    <t>III-2-82-450-1 (Банка 0,45 л.)</t>
  </si>
  <si>
    <t>Банка 1,5 л СКО</t>
  </si>
  <si>
    <t>Банка 1,5 л ТВИСТ</t>
  </si>
  <si>
    <t>Новый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</si>
</sst>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26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3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0" borderId="29" xfId="0" applyNumberFormat="1" applyFont="1" applyFill="1" applyBorder="1" applyAlignment="1">
      <alignment horizontal="center" vertical="center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2" borderId="11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 applyProtection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8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 applyProtection="1">
      <alignment horizontal="center" vertical="center" wrapText="1"/>
    </xf>
    <xf numFmtId="3" fontId="2" fillId="0" borderId="29" xfId="0" applyNumberFormat="1" applyFont="1" applyFill="1" applyBorder="1" applyAlignment="1">
      <alignment horizontal="center" vertical="center"/>
    </xf>
    <xf numFmtId="4" fontId="2" fillId="8" borderId="23" xfId="0" applyNumberFormat="1" applyFont="1" applyFill="1" applyBorder="1" applyAlignment="1">
      <alignment horizontal="center" vertical="center"/>
    </xf>
    <xf numFmtId="164" fontId="2" fillId="8" borderId="23" xfId="0" applyNumberFormat="1" applyFont="1" applyFill="1" applyBorder="1" applyAlignment="1" applyProtection="1">
      <alignment horizontal="center" vertical="center" wrapText="1"/>
    </xf>
    <xf numFmtId="2" fontId="2" fillId="8" borderId="22" xfId="0" applyNumberFormat="1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10" fontId="2" fillId="2" borderId="31" xfId="0" applyNumberFormat="1" applyFont="1" applyFill="1" applyBorder="1" applyAlignment="1" applyProtection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/>
    </xf>
    <xf numFmtId="10" fontId="2" fillId="8" borderId="23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 wrapText="1"/>
    </xf>
    <xf numFmtId="10" fontId="2" fillId="2" borderId="32" xfId="0" applyNumberFormat="1" applyFont="1" applyFill="1" applyBorder="1" applyAlignment="1" applyProtection="1">
      <alignment horizontal="center" vertical="center" wrapText="1"/>
    </xf>
    <xf numFmtId="10" fontId="2" fillId="0" borderId="21" xfId="1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0" fontId="2" fillId="2" borderId="40" xfId="0" applyNumberFormat="1" applyFont="1" applyFill="1" applyBorder="1" applyAlignment="1" applyProtection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0" fontId="2" fillId="2" borderId="22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8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 applyProtection="1">
      <alignment horizontal="center" vertical="center" wrapText="1"/>
    </xf>
    <xf numFmtId="10" fontId="2" fillId="8" borderId="9" xfId="0" applyNumberFormat="1" applyFont="1" applyFill="1" applyBorder="1" applyAlignment="1" applyProtection="1">
      <alignment horizontal="center" vertical="center" wrapText="1"/>
    </xf>
    <xf numFmtId="2" fontId="2" fillId="8" borderId="24" xfId="0" applyNumberFormat="1" applyFont="1" applyFill="1" applyBorder="1" applyAlignment="1" applyProtection="1">
      <alignment horizontal="center" vertical="center" wrapText="1"/>
    </xf>
    <xf numFmtId="3" fontId="2" fillId="0" borderId="41" xfId="0" applyNumberFormat="1" applyFont="1" applyFill="1" applyBorder="1" applyAlignment="1">
      <alignment horizontal="center" vertical="center"/>
    </xf>
    <xf numFmtId="10" fontId="2" fillId="2" borderId="18" xfId="1" applyNumberFormat="1" applyFont="1" applyFill="1" applyBorder="1" applyAlignment="1" applyProtection="1">
      <alignment vertical="center" wrapText="1"/>
    </xf>
    <xf numFmtId="10" fontId="2" fillId="2" borderId="13" xfId="1" applyNumberFormat="1" applyFont="1" applyFill="1" applyBorder="1" applyAlignment="1" applyProtection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10" fontId="2" fillId="2" borderId="15" xfId="1" applyNumberFormat="1" applyFont="1" applyFill="1" applyBorder="1" applyAlignment="1" applyProtection="1">
      <alignment vertical="center" wrapText="1"/>
    </xf>
    <xf numFmtId="10" fontId="2" fillId="2" borderId="20" xfId="1" applyNumberFormat="1" applyFont="1" applyFill="1" applyBorder="1" applyAlignment="1" applyProtection="1">
      <alignment vertical="center" wrapText="1"/>
    </xf>
    <xf numFmtId="0" fontId="4" fillId="2" borderId="6" xfId="0" applyFont="1" applyFill="1" applyBorder="1" applyAlignment="1">
      <alignment vertical="center" wrapText="1"/>
    </xf>
    <xf numFmtId="10" fontId="2" fillId="2" borderId="7" xfId="1" applyNumberFormat="1" applyFont="1" applyFill="1" applyBorder="1" applyAlignment="1" applyProtection="1">
      <alignment vertical="center" wrapText="1"/>
    </xf>
    <xf numFmtId="10" fontId="2" fillId="2" borderId="8" xfId="1" applyNumberFormat="1" applyFont="1" applyFill="1" applyBorder="1" applyAlignment="1" applyProtection="1">
      <alignment vertical="center" wrapText="1"/>
    </xf>
    <xf numFmtId="164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11" borderId="10" xfId="0" applyNumberFormat="1" applyFont="1" applyFill="1" applyBorder="1" applyAlignment="1" applyProtection="1">
      <alignment horizontal="center" vertical="center" wrapText="1"/>
    </xf>
    <xf numFmtId="164" fontId="2" fillId="0" borderId="43" xfId="0" applyNumberFormat="1" applyFont="1" applyFill="1" applyBorder="1" applyAlignment="1" applyProtection="1">
      <alignment horizontal="center" vertical="center" wrapText="1"/>
    </xf>
    <xf numFmtId="164" fontId="2" fillId="0" borderId="38" xfId="0" applyNumberFormat="1" applyFont="1" applyFill="1" applyBorder="1" applyAlignment="1" applyProtection="1">
      <alignment horizontal="center" vertical="center" wrapText="1"/>
    </xf>
    <xf numFmtId="2" fontId="2" fillId="0" borderId="39" xfId="0" applyNumberFormat="1" applyFont="1" applyFill="1" applyBorder="1" applyAlignment="1" applyProtection="1">
      <alignment horizontal="center" vertical="center" wrapText="1"/>
    </xf>
    <xf numFmtId="10" fontId="2" fillId="8" borderId="1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0" xfId="0" applyNumberFormat="1" applyFont="1" applyFill="1" applyBorder="1" applyAlignment="1" applyProtection="1">
      <alignment horizontal="center" vertical="center" wrapText="1"/>
    </xf>
    <xf numFmtId="164" fontId="2" fillId="2" borderId="3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6" xfId="0" applyNumberFormat="1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18" xfId="1" applyNumberFormat="1" applyFont="1" applyFill="1" applyBorder="1" applyAlignment="1" applyProtection="1">
      <alignment horizontal="center" vertical="center" wrapText="1"/>
    </xf>
    <xf numFmtId="10" fontId="2" fillId="2" borderId="13" xfId="1" applyNumberFormat="1" applyFont="1" applyFill="1" applyBorder="1" applyAlignment="1" applyProtection="1">
      <alignment horizontal="center" vertical="center" wrapText="1"/>
    </xf>
    <xf numFmtId="164" fontId="2" fillId="2" borderId="38" xfId="0" applyNumberFormat="1" applyFont="1" applyFill="1" applyBorder="1" applyAlignment="1" applyProtection="1">
      <alignment horizontal="center" vertical="center" wrapText="1"/>
    </xf>
    <xf numFmtId="164" fontId="2" fillId="2" borderId="39" xfId="0" applyNumberFormat="1" applyFont="1" applyFill="1" applyBorder="1" applyAlignment="1" applyProtection="1">
      <alignment horizontal="center" vertical="center" wrapText="1"/>
    </xf>
    <xf numFmtId="10" fontId="2" fillId="2" borderId="7" xfId="1" applyNumberFormat="1" applyFont="1" applyFill="1" applyBorder="1" applyAlignment="1" applyProtection="1">
      <alignment horizontal="center" vertical="center" wrapText="1"/>
    </xf>
    <xf numFmtId="10" fontId="2" fillId="2" borderId="8" xfId="1" applyNumberFormat="1" applyFont="1" applyFill="1" applyBorder="1" applyAlignment="1" applyProtection="1">
      <alignment horizontal="center" vertical="center" wrapText="1"/>
    </xf>
    <xf numFmtId="10" fontId="2" fillId="2" borderId="15" xfId="1" applyNumberFormat="1" applyFont="1" applyFill="1" applyBorder="1" applyAlignment="1" applyProtection="1">
      <alignment horizontal="center" vertical="center" wrapText="1"/>
    </xf>
    <xf numFmtId="10" fontId="2" fillId="2" borderId="2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4" fontId="2" fillId="10" borderId="42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4" fontId="2" fillId="9" borderId="4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vertical="center" wrapText="1"/>
    </xf>
    <xf numFmtId="10" fontId="2" fillId="0" borderId="18" xfId="1" applyNumberFormat="1" applyFont="1" applyFill="1" applyBorder="1" applyAlignment="1" applyProtection="1">
      <alignment vertical="center" wrapText="1"/>
    </xf>
    <xf numFmtId="10" fontId="2" fillId="0" borderId="13" xfId="1" applyNumberFormat="1" applyFont="1" applyFill="1" applyBorder="1" applyAlignment="1" applyProtection="1">
      <alignment vertical="center" wrapText="1"/>
    </xf>
    <xf numFmtId="10" fontId="2" fillId="0" borderId="31" xfId="0" applyNumberFormat="1" applyFont="1" applyFill="1" applyBorder="1" applyAlignment="1" applyProtection="1">
      <alignment horizontal="center" vertical="center" wrapText="1"/>
    </xf>
    <xf numFmtId="3" fontId="2" fillId="0" borderId="10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view="pageBreakPreview" zoomScale="55" zoomScaleSheetLayoutView="55" workbookViewId="0">
      <pane ySplit="2" topLeftCell="A27" activePane="bottomLeft" state="frozen"/>
      <selection pane="bottomLeft" activeCell="I48" sqref="I48:N48"/>
    </sheetView>
  </sheetViews>
  <sheetFormatPr defaultColWidth="8.85546875" defaultRowHeight="14.25" x14ac:dyDescent="0.2"/>
  <cols>
    <col min="1" max="1" width="12.28515625" style="11" bestFit="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0.7109375" style="12" customWidth="1"/>
    <col min="8" max="8" width="12.28515625" style="11" bestFit="1" customWidth="1"/>
    <col min="9" max="9" width="11.140625" style="12" customWidth="1"/>
    <col min="10" max="10" width="10.7109375" style="12" customWidth="1"/>
    <col min="11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1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3.7109375" style="12" customWidth="1"/>
    <col min="21" max="21" width="10.140625" style="12" customWidth="1"/>
    <col min="22" max="16384" width="8.85546875" style="12"/>
  </cols>
  <sheetData>
    <row r="1" spans="1:21" ht="15" x14ac:dyDescent="0.25">
      <c r="B1" s="267" t="s">
        <v>6</v>
      </c>
      <c r="C1" s="268"/>
      <c r="D1" s="268"/>
      <c r="E1" s="268"/>
      <c r="F1" s="268"/>
      <c r="G1" s="144"/>
      <c r="I1" s="269" t="s">
        <v>9</v>
      </c>
      <c r="J1" s="270"/>
      <c r="K1" s="270"/>
      <c r="L1" s="270"/>
      <c r="M1" s="270"/>
      <c r="N1" s="144"/>
      <c r="P1" s="269" t="s">
        <v>7</v>
      </c>
      <c r="Q1" s="270"/>
      <c r="R1" s="270"/>
      <c r="S1" s="270"/>
      <c r="T1" s="270"/>
    </row>
    <row r="2" spans="1:21" ht="71.25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66" t="s">
        <v>11</v>
      </c>
      <c r="C3" s="266"/>
      <c r="D3" s="266"/>
      <c r="E3" s="266"/>
      <c r="F3" s="266"/>
      <c r="G3" s="271"/>
      <c r="H3" s="46"/>
      <c r="I3" s="272" t="s">
        <v>13</v>
      </c>
      <c r="J3" s="273"/>
      <c r="K3" s="273"/>
      <c r="L3" s="273"/>
      <c r="M3" s="273"/>
      <c r="N3" s="274"/>
      <c r="O3" s="46"/>
      <c r="P3" s="272" t="s">
        <v>10</v>
      </c>
      <c r="Q3" s="273"/>
      <c r="R3" s="273"/>
      <c r="S3" s="273"/>
      <c r="T3" s="273"/>
      <c r="U3" s="277"/>
    </row>
    <row r="4" spans="1:21" ht="13.9" customHeight="1" x14ac:dyDescent="0.2">
      <c r="A4" s="22">
        <v>43831</v>
      </c>
      <c r="B4" s="23">
        <v>113040</v>
      </c>
      <c r="C4" s="147">
        <v>0.97699999999999998</v>
      </c>
      <c r="D4" s="24">
        <f t="shared" ref="D4" si="0">B4*C4</f>
        <v>110440.08</v>
      </c>
      <c r="E4" s="148">
        <v>94.663835810332628</v>
      </c>
      <c r="F4" s="24">
        <f>B4*E4/100</f>
        <v>107008</v>
      </c>
      <c r="G4" s="155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7">
        <f t="shared" ref="M4" si="2">I4*L4/100</f>
        <v>94770</v>
      </c>
      <c r="N4" s="161">
        <v>192.54</v>
      </c>
      <c r="O4" s="22">
        <v>43831</v>
      </c>
      <c r="P4" s="101">
        <v>92880</v>
      </c>
      <c r="Q4" s="178">
        <v>0.97</v>
      </c>
      <c r="R4" s="9">
        <f t="shared" ref="R4" si="3">P4*Q4</f>
        <v>90093.599999999991</v>
      </c>
      <c r="S4" s="79">
        <v>94.328165374676999</v>
      </c>
      <c r="T4" s="157">
        <f t="shared" ref="T4" si="4">P4*S4/100</f>
        <v>87612</v>
      </c>
      <c r="U4" s="179">
        <v>354.22</v>
      </c>
    </row>
    <row r="5" spans="1:21" ht="12.75" customHeight="1" x14ac:dyDescent="0.2">
      <c r="B5" s="23">
        <v>113040</v>
      </c>
      <c r="C5" s="149">
        <v>0.999</v>
      </c>
      <c r="D5" s="24">
        <f t="shared" ref="D5" si="5">B5*C5</f>
        <v>112926.96</v>
      </c>
      <c r="E5" s="150">
        <v>97.154989384288754</v>
      </c>
      <c r="F5" s="24">
        <f>B5*E5/100</f>
        <v>109824</v>
      </c>
      <c r="G5" s="153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7">
        <f t="shared" ref="M5:M45" si="7">I5*L5/100</f>
        <v>94770</v>
      </c>
      <c r="N5" s="154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8">
        <f t="shared" ref="T5:T9" si="9">P5*S5/100</f>
        <v>87612</v>
      </c>
      <c r="U5" s="154">
        <v>353.66</v>
      </c>
    </row>
    <row r="6" spans="1:21" x14ac:dyDescent="0.2">
      <c r="B6" s="265" t="s">
        <v>1</v>
      </c>
      <c r="C6" s="265"/>
      <c r="D6" s="140">
        <f>SUM(D4:D5)</f>
        <v>223367.04000000001</v>
      </c>
      <c r="E6" s="151">
        <f>F6/D6</f>
        <v>0.97074304248290166</v>
      </c>
      <c r="F6" s="140">
        <f>SUM(F4:F5)</f>
        <v>216832</v>
      </c>
      <c r="G6" s="140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7">
        <f t="shared" si="7"/>
        <v>94770</v>
      </c>
      <c r="N6" s="154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8">
        <f t="shared" si="9"/>
        <v>87612</v>
      </c>
      <c r="U6" s="154">
        <v>354.56</v>
      </c>
    </row>
    <row r="7" spans="1:21" x14ac:dyDescent="0.2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7">
        <f t="shared" si="7"/>
        <v>94770</v>
      </c>
      <c r="N7" s="154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8">
        <f t="shared" si="9"/>
        <v>87612</v>
      </c>
      <c r="U7" s="154">
        <v>353.83</v>
      </c>
    </row>
    <row r="8" spans="1:21" ht="13.9" customHeight="1" x14ac:dyDescent="0.2">
      <c r="A8" s="45"/>
      <c r="B8" s="266" t="s">
        <v>21</v>
      </c>
      <c r="C8" s="266"/>
      <c r="D8" s="266"/>
      <c r="E8" s="266"/>
      <c r="F8" s="266"/>
      <c r="G8" s="266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7">
        <f t="shared" si="7"/>
        <v>91125</v>
      </c>
      <c r="N8" s="154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8">
        <f t="shared" si="9"/>
        <v>91188</v>
      </c>
      <c r="U8" s="154">
        <v>354.54</v>
      </c>
    </row>
    <row r="9" spans="1:21" x14ac:dyDescent="0.2">
      <c r="A9" s="22">
        <v>43832</v>
      </c>
      <c r="B9" s="99">
        <v>107280</v>
      </c>
      <c r="C9" s="152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4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7">
        <f t="shared" si="7"/>
        <v>91125</v>
      </c>
      <c r="N9" s="154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8">
        <f t="shared" si="9"/>
        <v>91188</v>
      </c>
      <c r="U9" s="164">
        <v>354.27</v>
      </c>
    </row>
    <row r="10" spans="1:21" x14ac:dyDescent="0.2">
      <c r="B10" s="99">
        <v>104400</v>
      </c>
      <c r="C10" s="152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4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7">
        <f t="shared" si="7"/>
        <v>94770</v>
      </c>
      <c r="N10" s="154">
        <v>192.64</v>
      </c>
      <c r="P10" s="263" t="s">
        <v>1</v>
      </c>
      <c r="Q10" s="264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0">
        <f>AVERAGE(U4:U9)</f>
        <v>354.18</v>
      </c>
    </row>
    <row r="11" spans="1:21" ht="14.25" customHeight="1" x14ac:dyDescent="0.2">
      <c r="A11" s="22">
        <v>43833</v>
      </c>
      <c r="B11" s="99">
        <v>104400</v>
      </c>
      <c r="C11" s="152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4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7">
        <f t="shared" si="7"/>
        <v>94770</v>
      </c>
      <c r="N11" s="154">
        <v>192.45</v>
      </c>
      <c r="P11" s="42"/>
      <c r="Q11" s="1"/>
      <c r="R11" s="24"/>
      <c r="S11" s="36"/>
      <c r="T11" s="158"/>
      <c r="U11" s="163"/>
    </row>
    <row r="12" spans="1:21" ht="12.75" customHeight="1" x14ac:dyDescent="0.2">
      <c r="B12" s="99">
        <v>104400</v>
      </c>
      <c r="C12" s="152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4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7">
        <f t="shared" si="7"/>
        <v>94770</v>
      </c>
      <c r="N12" s="154">
        <v>192.97</v>
      </c>
      <c r="O12" s="45"/>
      <c r="P12" s="275" t="s">
        <v>40</v>
      </c>
      <c r="Q12" s="276"/>
      <c r="R12" s="276"/>
      <c r="S12" s="276"/>
      <c r="T12" s="276"/>
      <c r="U12" s="274"/>
    </row>
    <row r="13" spans="1:21" ht="14.25" customHeight="1" x14ac:dyDescent="0.2">
      <c r="A13" s="22">
        <v>43834</v>
      </c>
      <c r="B13" s="99">
        <v>104400</v>
      </c>
      <c r="C13" s="152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4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7">
        <f t="shared" si="7"/>
        <v>94770</v>
      </c>
      <c r="N13" s="154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8">
        <f t="shared" ref="T13" si="14">P13*S13/100</f>
        <v>57722</v>
      </c>
      <c r="U13" s="154">
        <v>429.57</v>
      </c>
    </row>
    <row r="14" spans="1:21" x14ac:dyDescent="0.2">
      <c r="A14" s="60"/>
      <c r="B14" s="99">
        <v>104400</v>
      </c>
      <c r="C14" s="152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4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7">
        <f t="shared" si="7"/>
        <v>94770</v>
      </c>
      <c r="N14" s="154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8">
        <f t="shared" ref="T14:T24" si="16">P14*S14/100</f>
        <v>74480</v>
      </c>
      <c r="U14" s="154">
        <v>430.37</v>
      </c>
    </row>
    <row r="15" spans="1:21" x14ac:dyDescent="0.2">
      <c r="A15" s="98">
        <v>43835</v>
      </c>
      <c r="B15" s="99">
        <v>104400</v>
      </c>
      <c r="C15" s="152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4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7">
        <f t="shared" si="7"/>
        <v>94770</v>
      </c>
      <c r="N15" s="154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8">
        <f t="shared" si="16"/>
        <v>76342</v>
      </c>
      <c r="U15" s="154">
        <v>429.31</v>
      </c>
    </row>
    <row r="16" spans="1:21" x14ac:dyDescent="0.2">
      <c r="B16" s="99">
        <v>104400</v>
      </c>
      <c r="C16" s="152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4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7">
        <f t="shared" si="7"/>
        <v>94770</v>
      </c>
      <c r="N16" s="154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8">
        <f t="shared" si="16"/>
        <v>76342</v>
      </c>
      <c r="U16" s="154">
        <v>429.75</v>
      </c>
    </row>
    <row r="17" spans="1:21" x14ac:dyDescent="0.2">
      <c r="A17" s="22">
        <v>43836</v>
      </c>
      <c r="B17" s="99">
        <v>104400</v>
      </c>
      <c r="C17" s="152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4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7">
        <f t="shared" si="7"/>
        <v>94770</v>
      </c>
      <c r="N17" s="154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8">
        <f t="shared" si="16"/>
        <v>76342</v>
      </c>
      <c r="U17" s="154">
        <v>428.5</v>
      </c>
    </row>
    <row r="18" spans="1:21" ht="14.25" customHeight="1" x14ac:dyDescent="0.2">
      <c r="B18" s="99">
        <v>104400</v>
      </c>
      <c r="C18" s="152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4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7">
        <f t="shared" si="7"/>
        <v>98415</v>
      </c>
      <c r="N18" s="154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8">
        <f t="shared" si="16"/>
        <v>76342</v>
      </c>
      <c r="U18" s="154">
        <v>429.19</v>
      </c>
    </row>
    <row r="19" spans="1:21" x14ac:dyDescent="0.2">
      <c r="A19" s="22">
        <v>43837</v>
      </c>
      <c r="B19" s="99">
        <v>104400</v>
      </c>
      <c r="C19" s="152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4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7">
        <f t="shared" si="7"/>
        <v>98415</v>
      </c>
      <c r="N19" s="154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8">
        <f t="shared" si="16"/>
        <v>76342</v>
      </c>
      <c r="U19" s="154">
        <v>428.58</v>
      </c>
    </row>
    <row r="20" spans="1:21" x14ac:dyDescent="0.2">
      <c r="B20" s="99">
        <v>104400</v>
      </c>
      <c r="C20" s="152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4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7">
        <f t="shared" si="7"/>
        <v>94770</v>
      </c>
      <c r="N20" s="154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8">
        <f t="shared" si="16"/>
        <v>74480</v>
      </c>
      <c r="U20" s="154">
        <v>428.31</v>
      </c>
    </row>
    <row r="21" spans="1:21" x14ac:dyDescent="0.2">
      <c r="A21" s="22">
        <v>43838</v>
      </c>
      <c r="B21" s="99">
        <v>104400</v>
      </c>
      <c r="C21" s="152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4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7">
        <f t="shared" si="7"/>
        <v>94770</v>
      </c>
      <c r="N21" s="154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8">
        <f t="shared" si="16"/>
        <v>76342</v>
      </c>
      <c r="U21" s="154">
        <v>428.7</v>
      </c>
    </row>
    <row r="22" spans="1:21" x14ac:dyDescent="0.2">
      <c r="B22" s="99">
        <v>104400</v>
      </c>
      <c r="C22" s="152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4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7">
        <f t="shared" si="7"/>
        <v>94770</v>
      </c>
      <c r="N22" s="154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8">
        <f t="shared" si="16"/>
        <v>78204</v>
      </c>
      <c r="U22" s="154">
        <v>428.02</v>
      </c>
    </row>
    <row r="23" spans="1:21" x14ac:dyDescent="0.2">
      <c r="A23" s="22">
        <v>43839</v>
      </c>
      <c r="B23" s="99">
        <v>104400</v>
      </c>
      <c r="C23" s="152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4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7">
        <f t="shared" si="7"/>
        <v>94770</v>
      </c>
      <c r="N23" s="154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8">
        <f t="shared" si="16"/>
        <v>76342</v>
      </c>
      <c r="U23" s="154">
        <v>427.18</v>
      </c>
    </row>
    <row r="24" spans="1:21" x14ac:dyDescent="0.2">
      <c r="B24" s="99">
        <v>104400</v>
      </c>
      <c r="C24" s="152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4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7">
        <f t="shared" si="7"/>
        <v>94770</v>
      </c>
      <c r="N24" s="154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8">
        <f t="shared" si="16"/>
        <v>74480</v>
      </c>
      <c r="U24" s="154">
        <v>428.81</v>
      </c>
    </row>
    <row r="25" spans="1:21" ht="14.25" customHeight="1" x14ac:dyDescent="0.2">
      <c r="A25" s="22">
        <v>43840</v>
      </c>
      <c r="B25" s="99">
        <v>104400</v>
      </c>
      <c r="C25" s="152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4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7">
        <f t="shared" si="7"/>
        <v>94770</v>
      </c>
      <c r="N25" s="154">
        <v>192.18</v>
      </c>
      <c r="P25" s="263" t="s">
        <v>1</v>
      </c>
      <c r="Q25" s="264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0">
        <f>AVERAGE(U13:U24)</f>
        <v>428.85750000000002</v>
      </c>
    </row>
    <row r="26" spans="1:21" x14ac:dyDescent="0.2">
      <c r="B26" s="99">
        <v>104400</v>
      </c>
      <c r="C26" s="152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4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7">
        <f t="shared" si="7"/>
        <v>94770</v>
      </c>
      <c r="N26" s="154">
        <v>192.27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43841</v>
      </c>
      <c r="B27" s="99">
        <v>104400</v>
      </c>
      <c r="C27" s="152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4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7">
        <f t="shared" si="7"/>
        <v>94770</v>
      </c>
      <c r="N27" s="154">
        <v>192.87</v>
      </c>
      <c r="O27" s="45"/>
      <c r="P27" s="278" t="s">
        <v>24</v>
      </c>
      <c r="Q27" s="279"/>
      <c r="R27" s="279"/>
      <c r="S27" s="279"/>
      <c r="T27" s="279"/>
      <c r="U27" s="280"/>
    </row>
    <row r="28" spans="1:21" ht="12.75" customHeight="1" x14ac:dyDescent="0.2">
      <c r="B28" s="99">
        <v>104400</v>
      </c>
      <c r="C28" s="152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4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7">
        <f t="shared" si="7"/>
        <v>94770</v>
      </c>
      <c r="N28" s="154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8">
        <f t="shared" ref="T28" si="18">P28*S28/100</f>
        <v>43680</v>
      </c>
      <c r="U28" s="154">
        <v>366.75</v>
      </c>
    </row>
    <row r="29" spans="1:21" ht="12.75" customHeight="1" x14ac:dyDescent="0.2">
      <c r="A29" s="22">
        <v>43842</v>
      </c>
      <c r="B29" s="99">
        <v>104400</v>
      </c>
      <c r="C29" s="152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4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7">
        <f t="shared" si="7"/>
        <v>98415</v>
      </c>
      <c r="N29" s="160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8">
        <f t="shared" ref="T29:T35" si="20">P29*S29/100</f>
        <v>71760</v>
      </c>
      <c r="U29" s="154">
        <v>366.6</v>
      </c>
    </row>
    <row r="30" spans="1:21" ht="12.75" customHeight="1" x14ac:dyDescent="0.2">
      <c r="B30" s="99">
        <v>104400</v>
      </c>
      <c r="C30" s="152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4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7">
        <f t="shared" si="7"/>
        <v>94770</v>
      </c>
      <c r="N30" s="154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8">
        <f t="shared" si="20"/>
        <v>70200.000000000015</v>
      </c>
      <c r="U30" s="154">
        <v>367.02</v>
      </c>
    </row>
    <row r="31" spans="1:21" ht="14.25" customHeight="1" x14ac:dyDescent="0.2">
      <c r="B31" s="265" t="s">
        <v>1</v>
      </c>
      <c r="C31" s="265"/>
      <c r="D31" s="140">
        <f>SUM(D9:D30)</f>
        <v>2224285.92</v>
      </c>
      <c r="E31" s="151">
        <f>F31/D31</f>
        <v>0.95497794636042121</v>
      </c>
      <c r="F31" s="140">
        <f>SUM(F9:F30)</f>
        <v>2124144</v>
      </c>
      <c r="G31" s="140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7">
        <f t="shared" si="7"/>
        <v>94770</v>
      </c>
      <c r="N31" s="154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8">
        <f t="shared" si="20"/>
        <v>73320</v>
      </c>
      <c r="U31" s="154">
        <v>368.39</v>
      </c>
    </row>
    <row r="32" spans="1:21" ht="14.25" customHeight="1" x14ac:dyDescent="0.2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7">
        <f t="shared" si="7"/>
        <v>94770</v>
      </c>
      <c r="N32" s="154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8">
        <f t="shared" si="20"/>
        <v>78000</v>
      </c>
      <c r="U32" s="154">
        <v>366.89</v>
      </c>
    </row>
    <row r="33" spans="1:21" ht="13.9" customHeight="1" x14ac:dyDescent="0.2">
      <c r="A33" s="45"/>
      <c r="B33" s="266" t="s">
        <v>38</v>
      </c>
      <c r="C33" s="266"/>
      <c r="D33" s="266"/>
      <c r="E33" s="266"/>
      <c r="F33" s="266"/>
      <c r="G33" s="266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7">
        <f t="shared" si="7"/>
        <v>94770</v>
      </c>
      <c r="N33" s="154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8">
        <f t="shared" si="20"/>
        <v>78000</v>
      </c>
      <c r="U33" s="154">
        <v>367.14</v>
      </c>
    </row>
    <row r="34" spans="1:21" x14ac:dyDescent="0.2">
      <c r="A34" s="22">
        <v>43843</v>
      </c>
      <c r="B34" s="99">
        <v>129600</v>
      </c>
      <c r="C34" s="152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4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7">
        <f t="shared" si="7"/>
        <v>94770</v>
      </c>
      <c r="N34" s="154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8">
        <f t="shared" si="20"/>
        <v>81119.999999999985</v>
      </c>
      <c r="U34" s="154">
        <v>366.41</v>
      </c>
    </row>
    <row r="35" spans="1:21" ht="12.75" customHeight="1" x14ac:dyDescent="0.2">
      <c r="B35" s="99">
        <v>129600</v>
      </c>
      <c r="C35" s="152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4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7">
        <f t="shared" si="7"/>
        <v>94770</v>
      </c>
      <c r="N35" s="154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8">
        <f t="shared" si="20"/>
        <v>78000</v>
      </c>
      <c r="U35" s="154">
        <v>367.08</v>
      </c>
    </row>
    <row r="36" spans="1:21" x14ac:dyDescent="0.2">
      <c r="A36" s="22">
        <v>43844</v>
      </c>
      <c r="B36" s="99">
        <v>129600</v>
      </c>
      <c r="C36" s="152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4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7">
        <f t="shared" si="7"/>
        <v>94770</v>
      </c>
      <c r="N36" s="154">
        <v>193.6</v>
      </c>
      <c r="P36" s="263" t="s">
        <v>1</v>
      </c>
      <c r="Q36" s="264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0">
        <f>AVERAGE(U28:U35)</f>
        <v>367.03499999999991</v>
      </c>
    </row>
    <row r="37" spans="1:21" x14ac:dyDescent="0.2">
      <c r="B37" s="99">
        <v>129600</v>
      </c>
      <c r="C37" s="152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4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7">
        <f t="shared" si="7"/>
        <v>98415</v>
      </c>
      <c r="N37" s="154">
        <v>193.27</v>
      </c>
      <c r="P37" s="42"/>
      <c r="Q37" s="1"/>
      <c r="R37" s="24"/>
      <c r="S37" s="36"/>
      <c r="T37" s="158"/>
      <c r="U37" s="56"/>
    </row>
    <row r="38" spans="1:21" ht="12.75" customHeight="1" x14ac:dyDescent="0.2">
      <c r="A38" s="22">
        <v>43845</v>
      </c>
      <c r="B38" s="99">
        <v>129600</v>
      </c>
      <c r="C38" s="152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4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7">
        <f t="shared" si="7"/>
        <v>94770</v>
      </c>
      <c r="N38" s="154">
        <v>192.39</v>
      </c>
      <c r="O38" s="45"/>
      <c r="P38" s="278" t="s">
        <v>16</v>
      </c>
      <c r="Q38" s="279"/>
      <c r="R38" s="279"/>
      <c r="S38" s="279"/>
      <c r="T38" s="279"/>
      <c r="U38" s="280"/>
    </row>
    <row r="39" spans="1:21" x14ac:dyDescent="0.2">
      <c r="B39" s="99">
        <v>129600</v>
      </c>
      <c r="C39" s="152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4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7">
        <f t="shared" si="7"/>
        <v>94770</v>
      </c>
      <c r="N39" s="154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8">
        <f t="shared" ref="T39" si="25">P39*S39/100</f>
        <v>44460</v>
      </c>
      <c r="U39" s="154">
        <v>586.85</v>
      </c>
    </row>
    <row r="40" spans="1:21" x14ac:dyDescent="0.2">
      <c r="B40" s="265" t="s">
        <v>1</v>
      </c>
      <c r="C40" s="265"/>
      <c r="D40" s="140">
        <f>SUM(D34:D39)</f>
        <v>740793.6</v>
      </c>
      <c r="E40" s="151">
        <f>F40/D40</f>
        <v>0.84389497965425186</v>
      </c>
      <c r="F40" s="140">
        <f>SUM(F34:F39)</f>
        <v>625152</v>
      </c>
      <c r="G40" s="140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7">
        <f t="shared" si="7"/>
        <v>94770</v>
      </c>
      <c r="N40" s="154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8">
        <f t="shared" ref="T40:T50" si="27">P40*S40/100</f>
        <v>61560</v>
      </c>
      <c r="U40" s="154">
        <v>588.5</v>
      </c>
    </row>
    <row r="41" spans="1:21" x14ac:dyDescent="0.2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7">
        <f t="shared" si="7"/>
        <v>94770</v>
      </c>
      <c r="N41" s="154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8">
        <f t="shared" si="27"/>
        <v>61560</v>
      </c>
      <c r="U41" s="154">
        <v>587.70000000000005</v>
      </c>
    </row>
    <row r="42" spans="1:21" ht="13.9" customHeight="1" x14ac:dyDescent="0.2">
      <c r="A42" s="45"/>
      <c r="B42" s="266" t="s">
        <v>39</v>
      </c>
      <c r="C42" s="266"/>
      <c r="D42" s="266"/>
      <c r="E42" s="266"/>
      <c r="F42" s="266"/>
      <c r="G42" s="266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7">
        <f t="shared" si="7"/>
        <v>94770</v>
      </c>
      <c r="N42" s="154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8">
        <f t="shared" si="27"/>
        <v>61560</v>
      </c>
      <c r="U42" s="154">
        <v>588.02</v>
      </c>
    </row>
    <row r="43" spans="1:21" ht="14.25" customHeight="1" x14ac:dyDescent="0.2">
      <c r="A43" s="22">
        <v>43846</v>
      </c>
      <c r="B43" s="99">
        <v>97200</v>
      </c>
      <c r="C43" s="152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4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7">
        <f t="shared" si="7"/>
        <v>94770</v>
      </c>
      <c r="N43" s="154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8">
        <f t="shared" si="27"/>
        <v>61560</v>
      </c>
      <c r="U43" s="154">
        <v>587.55999999999995</v>
      </c>
    </row>
    <row r="44" spans="1:21" x14ac:dyDescent="0.2">
      <c r="B44" s="99">
        <v>97200</v>
      </c>
      <c r="C44" s="152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4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7">
        <f t="shared" si="7"/>
        <v>94770</v>
      </c>
      <c r="N44" s="154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8">
        <f t="shared" si="27"/>
        <v>61560</v>
      </c>
      <c r="U44" s="154">
        <v>586.6</v>
      </c>
    </row>
    <row r="45" spans="1:21" x14ac:dyDescent="0.2">
      <c r="A45" s="22">
        <v>43847</v>
      </c>
      <c r="B45" s="99">
        <v>97200</v>
      </c>
      <c r="C45" s="152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4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7">
        <f t="shared" si="7"/>
        <v>98415</v>
      </c>
      <c r="N45" s="154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8">
        <f t="shared" si="27"/>
        <v>61560</v>
      </c>
      <c r="U45" s="154">
        <v>586.33000000000004</v>
      </c>
    </row>
    <row r="46" spans="1:21" ht="12.75" customHeight="1" x14ac:dyDescent="0.2">
      <c r="B46" s="99">
        <v>97200</v>
      </c>
      <c r="C46" s="152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4">
        <v>305.87</v>
      </c>
      <c r="I46" s="263" t="s">
        <v>1</v>
      </c>
      <c r="J46" s="264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0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8">
        <f t="shared" si="27"/>
        <v>61560</v>
      </c>
      <c r="U46" s="154">
        <v>586.46</v>
      </c>
    </row>
    <row r="47" spans="1:21" ht="12.75" customHeight="1" x14ac:dyDescent="0.2">
      <c r="A47" s="22">
        <v>43848</v>
      </c>
      <c r="B47" s="99">
        <v>97200</v>
      </c>
      <c r="C47" s="152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4">
        <v>306.97000000000003</v>
      </c>
      <c r="I47" s="7"/>
      <c r="J47" s="1"/>
      <c r="K47" s="9"/>
      <c r="L47" s="36"/>
      <c r="M47" s="157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8">
        <f t="shared" si="27"/>
        <v>61560</v>
      </c>
      <c r="U47" s="154">
        <v>586.1</v>
      </c>
    </row>
    <row r="48" spans="1:21" ht="14.25" customHeight="1" x14ac:dyDescent="0.2">
      <c r="B48" s="99">
        <v>97200</v>
      </c>
      <c r="C48" s="152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4">
        <v>305.2</v>
      </c>
      <c r="H48" s="45"/>
      <c r="I48" s="275" t="s">
        <v>14</v>
      </c>
      <c r="J48" s="276"/>
      <c r="K48" s="276"/>
      <c r="L48" s="276"/>
      <c r="M48" s="276"/>
      <c r="N48" s="274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8">
        <f t="shared" si="27"/>
        <v>59850</v>
      </c>
      <c r="U48" s="154">
        <v>586.96</v>
      </c>
    </row>
    <row r="49" spans="1:21" ht="12.75" customHeight="1" x14ac:dyDescent="0.2">
      <c r="A49" s="22">
        <v>43849</v>
      </c>
      <c r="B49" s="99">
        <v>97200</v>
      </c>
      <c r="C49" s="152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4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8">
        <f t="shared" ref="M49" si="32">I49*L49/100</f>
        <v>69700</v>
      </c>
      <c r="N49" s="154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8">
        <f t="shared" si="27"/>
        <v>58140</v>
      </c>
      <c r="U49" s="154">
        <v>585.37</v>
      </c>
    </row>
    <row r="50" spans="1:21" x14ac:dyDescent="0.2">
      <c r="B50" s="99">
        <v>97200</v>
      </c>
      <c r="C50" s="152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4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8">
        <f t="shared" ref="M50:M60" si="34">I50*L50/100</f>
        <v>125459.99999999999</v>
      </c>
      <c r="N50" s="154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8">
        <f t="shared" si="27"/>
        <v>63270</v>
      </c>
      <c r="U50" s="154">
        <v>585.35</v>
      </c>
    </row>
    <row r="51" spans="1:21" x14ac:dyDescent="0.2">
      <c r="A51" s="22">
        <v>43850</v>
      </c>
      <c r="B51" s="99">
        <v>97200</v>
      </c>
      <c r="C51" s="152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4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8">
        <f t="shared" si="34"/>
        <v>132430</v>
      </c>
      <c r="N51" s="154">
        <v>141.72999999999999</v>
      </c>
      <c r="P51" s="263" t="s">
        <v>1</v>
      </c>
      <c r="Q51" s="264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0">
        <f>AVERAGE(U39:U50)</f>
        <v>586.81666666666672</v>
      </c>
    </row>
    <row r="52" spans="1:21" x14ac:dyDescent="0.2">
      <c r="B52" s="99">
        <v>97200</v>
      </c>
      <c r="C52" s="152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4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8">
        <f t="shared" si="34"/>
        <v>132430</v>
      </c>
      <c r="N52" s="154">
        <v>142.94</v>
      </c>
      <c r="P52" s="42"/>
      <c r="Q52" s="1"/>
      <c r="R52" s="24"/>
      <c r="S52" s="36"/>
      <c r="T52" s="158"/>
      <c r="U52" s="56"/>
    </row>
    <row r="53" spans="1:21" ht="13.9" customHeight="1" x14ac:dyDescent="0.2">
      <c r="B53" s="265" t="s">
        <v>1</v>
      </c>
      <c r="C53" s="265"/>
      <c r="D53" s="140">
        <f>SUM(D43:D52)</f>
        <v>942062.4</v>
      </c>
      <c r="E53" s="151">
        <f>F53/D53</f>
        <v>0.95042111860106082</v>
      </c>
      <c r="F53" s="140">
        <f>SUM(F43:F52)</f>
        <v>895356</v>
      </c>
      <c r="G53" s="140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8">
        <f t="shared" si="34"/>
        <v>132430</v>
      </c>
      <c r="N53" s="154">
        <v>142.97</v>
      </c>
      <c r="O53" s="45"/>
      <c r="P53" s="272" t="s">
        <v>29</v>
      </c>
      <c r="Q53" s="273"/>
      <c r="R53" s="273"/>
      <c r="S53" s="273"/>
      <c r="T53" s="273"/>
      <c r="U53" s="277"/>
    </row>
    <row r="54" spans="1:21" x14ac:dyDescent="0.2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8">
        <f t="shared" si="34"/>
        <v>139400</v>
      </c>
      <c r="N54" s="154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8">
        <f t="shared" ref="T54" si="36">P54*S54/100</f>
        <v>24780</v>
      </c>
      <c r="U54" s="154">
        <v>405.75</v>
      </c>
    </row>
    <row r="55" spans="1:21" ht="13.9" customHeight="1" x14ac:dyDescent="0.2">
      <c r="A55" s="45"/>
      <c r="B55" s="266" t="s">
        <v>20</v>
      </c>
      <c r="C55" s="266"/>
      <c r="D55" s="266"/>
      <c r="E55" s="266"/>
      <c r="F55" s="266"/>
      <c r="G55" s="266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8">
        <f t="shared" si="34"/>
        <v>132430</v>
      </c>
      <c r="N55" s="154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8">
        <f t="shared" ref="T55:T67" si="38">P55*S55/100</f>
        <v>70800.000000000015</v>
      </c>
      <c r="U55" s="154">
        <v>405.64</v>
      </c>
    </row>
    <row r="56" spans="1:21" x14ac:dyDescent="0.2">
      <c r="A56" s="22">
        <v>43851</v>
      </c>
      <c r="B56" s="99">
        <v>107280</v>
      </c>
      <c r="C56" s="17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4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8">
        <f t="shared" si="34"/>
        <v>139400</v>
      </c>
      <c r="N56" s="154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8">
        <f t="shared" si="38"/>
        <v>77879.999999999985</v>
      </c>
      <c r="U56" s="154">
        <v>407.04</v>
      </c>
    </row>
    <row r="57" spans="1:21" x14ac:dyDescent="0.2">
      <c r="B57" s="99">
        <v>107280</v>
      </c>
      <c r="C57" s="17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4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8">
        <f t="shared" si="34"/>
        <v>132430</v>
      </c>
      <c r="N57" s="154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8">
        <f t="shared" si="38"/>
        <v>83189.999999999985</v>
      </c>
      <c r="U57" s="154">
        <v>405.89</v>
      </c>
    </row>
    <row r="58" spans="1:21" x14ac:dyDescent="0.2">
      <c r="A58" s="22">
        <v>43852</v>
      </c>
      <c r="B58" s="99">
        <v>107280</v>
      </c>
      <c r="C58" s="17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5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8">
        <f t="shared" si="34"/>
        <v>132430</v>
      </c>
      <c r="N58" s="154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8">
        <f t="shared" si="38"/>
        <v>83189.999999999985</v>
      </c>
      <c r="U58" s="165">
        <v>405.08</v>
      </c>
    </row>
    <row r="59" spans="1:21" ht="14.25" customHeight="1" x14ac:dyDescent="0.2">
      <c r="B59" s="99">
        <v>107280</v>
      </c>
      <c r="C59" s="17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5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8">
        <f t="shared" si="34"/>
        <v>132430</v>
      </c>
      <c r="N59" s="154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8">
        <f t="shared" si="38"/>
        <v>74340</v>
      </c>
      <c r="U59" s="165">
        <v>406.62</v>
      </c>
    </row>
    <row r="60" spans="1:21" x14ac:dyDescent="0.2">
      <c r="A60" s="22">
        <v>43853</v>
      </c>
      <c r="B60" s="99">
        <v>107280</v>
      </c>
      <c r="C60" s="17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4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8">
        <f t="shared" si="34"/>
        <v>132430</v>
      </c>
      <c r="N60" s="154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8">
        <f t="shared" si="38"/>
        <v>77879.999999999985</v>
      </c>
      <c r="U60" s="154">
        <v>405.25</v>
      </c>
    </row>
    <row r="61" spans="1:21" x14ac:dyDescent="0.2">
      <c r="B61" s="99">
        <v>107280</v>
      </c>
      <c r="C61" s="17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4">
        <v>249.95</v>
      </c>
      <c r="I61" s="263" t="s">
        <v>1</v>
      </c>
      <c r="J61" s="264"/>
      <c r="K61" s="38">
        <f>SUM(K49:K60)</f>
        <v>1685448</v>
      </c>
      <c r="L61" s="90">
        <f>M61/K61</f>
        <v>0.90978778342612765</v>
      </c>
      <c r="M61" s="142">
        <f>SUM(M49:M60)</f>
        <v>1533400</v>
      </c>
      <c r="N61" s="143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8">
        <f t="shared" si="38"/>
        <v>77879.999999999985</v>
      </c>
      <c r="U61" s="154">
        <v>406.1</v>
      </c>
    </row>
    <row r="62" spans="1:21" x14ac:dyDescent="0.2">
      <c r="A62" s="22">
        <v>43854</v>
      </c>
      <c r="B62" s="99">
        <v>107280</v>
      </c>
      <c r="C62" s="17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4">
        <v>249.77</v>
      </c>
      <c r="I62" s="7"/>
      <c r="J62" s="118"/>
      <c r="K62" s="24"/>
      <c r="L62" s="119"/>
      <c r="M62" s="157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8">
        <f t="shared" si="38"/>
        <v>76110.000000000015</v>
      </c>
      <c r="U62" s="154">
        <v>405.62</v>
      </c>
    </row>
    <row r="63" spans="1:21" ht="12.75" customHeight="1" x14ac:dyDescent="0.2">
      <c r="B63" s="99">
        <v>107280</v>
      </c>
      <c r="C63" s="17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4">
        <v>249.18</v>
      </c>
      <c r="H63" s="45"/>
      <c r="I63" s="275" t="s">
        <v>28</v>
      </c>
      <c r="J63" s="276"/>
      <c r="K63" s="276"/>
      <c r="L63" s="276"/>
      <c r="M63" s="276"/>
      <c r="N63" s="274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8">
        <f t="shared" si="38"/>
        <v>77879.999999999985</v>
      </c>
      <c r="U63" s="154">
        <v>405.12</v>
      </c>
    </row>
    <row r="64" spans="1:21" x14ac:dyDescent="0.2">
      <c r="A64" s="22">
        <v>43855</v>
      </c>
      <c r="B64" s="99">
        <v>107280</v>
      </c>
      <c r="C64" s="17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4">
        <v>248.18</v>
      </c>
      <c r="H64" s="22">
        <v>43858</v>
      </c>
      <c r="I64" s="23">
        <v>104400</v>
      </c>
      <c r="J64" s="120">
        <v>0.91100000000000003</v>
      </c>
      <c r="K64" s="24">
        <f t="shared" ref="K64:K71" si="43">I64*J64</f>
        <v>95108.400000000009</v>
      </c>
      <c r="L64" s="36">
        <v>39.016283524904217</v>
      </c>
      <c r="M64" s="24">
        <f t="shared" ref="M64" si="44">I64*L64/100</f>
        <v>40733.000000000007</v>
      </c>
      <c r="N64" s="154">
        <v>184.3</v>
      </c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8">
        <f t="shared" si="38"/>
        <v>79650</v>
      </c>
      <c r="U64" s="154">
        <v>405.27</v>
      </c>
    </row>
    <row r="65" spans="1:21" ht="13.9" customHeight="1" x14ac:dyDescent="0.2">
      <c r="B65" s="99">
        <v>107280</v>
      </c>
      <c r="C65" s="17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4">
        <v>249.64</v>
      </c>
      <c r="I65" s="23">
        <v>104400</v>
      </c>
      <c r="J65" s="120">
        <v>0.96299999999999997</v>
      </c>
      <c r="K65" s="24">
        <f t="shared" si="43"/>
        <v>100537.2</v>
      </c>
      <c r="L65" s="36">
        <v>88.673371647509583</v>
      </c>
      <c r="M65" s="24">
        <f t="shared" ref="M65:M71" si="45">I65*L65/100</f>
        <v>92575</v>
      </c>
      <c r="N65" s="154">
        <v>184.83</v>
      </c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8">
        <f t="shared" si="38"/>
        <v>79650</v>
      </c>
      <c r="U65" s="154">
        <v>404.65</v>
      </c>
    </row>
    <row r="66" spans="1:21" x14ac:dyDescent="0.2">
      <c r="A66" s="22">
        <v>43856</v>
      </c>
      <c r="B66" s="99">
        <v>107280</v>
      </c>
      <c r="C66" s="17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4">
        <v>249.83</v>
      </c>
      <c r="H66" s="22">
        <v>43859</v>
      </c>
      <c r="I66" s="23">
        <v>104400</v>
      </c>
      <c r="J66" s="120">
        <v>0.98</v>
      </c>
      <c r="K66" s="24">
        <f t="shared" si="43"/>
        <v>102312</v>
      </c>
      <c r="L66" s="36">
        <v>95.767241379310349</v>
      </c>
      <c r="M66" s="24">
        <f t="shared" si="45"/>
        <v>99981</v>
      </c>
      <c r="N66" s="154">
        <v>185.23</v>
      </c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8">
        <f t="shared" si="38"/>
        <v>79650</v>
      </c>
      <c r="U66" s="154">
        <v>405.58</v>
      </c>
    </row>
    <row r="67" spans="1:21" ht="12.75" customHeight="1" x14ac:dyDescent="0.2">
      <c r="B67" s="99">
        <v>107280</v>
      </c>
      <c r="C67" s="17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4">
        <v>248.68</v>
      </c>
      <c r="I67" s="23">
        <v>104400</v>
      </c>
      <c r="J67" s="120">
        <v>0.97099999999999997</v>
      </c>
      <c r="K67" s="24">
        <f t="shared" si="43"/>
        <v>101372.4</v>
      </c>
      <c r="L67" s="36">
        <v>88.673371647509583</v>
      </c>
      <c r="M67" s="24">
        <f t="shared" si="45"/>
        <v>92575</v>
      </c>
      <c r="N67" s="154">
        <v>184.7</v>
      </c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8">
        <f t="shared" si="38"/>
        <v>76110.000000000015</v>
      </c>
      <c r="U67" s="154">
        <v>405.02</v>
      </c>
    </row>
    <row r="68" spans="1:21" x14ac:dyDescent="0.2">
      <c r="A68" s="22">
        <v>43857</v>
      </c>
      <c r="B68" s="99">
        <v>107280</v>
      </c>
      <c r="C68" s="17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4">
        <v>249.62</v>
      </c>
      <c r="H68" s="22">
        <v>43860</v>
      </c>
      <c r="I68" s="23">
        <v>104400</v>
      </c>
      <c r="J68" s="120">
        <v>0.96899999999999997</v>
      </c>
      <c r="K68" s="24">
        <f t="shared" si="43"/>
        <v>101163.59999999999</v>
      </c>
      <c r="L68" s="36">
        <v>92.220306513409966</v>
      </c>
      <c r="M68" s="24">
        <f t="shared" si="45"/>
        <v>96278</v>
      </c>
      <c r="N68" s="154">
        <v>185</v>
      </c>
      <c r="P68" s="263" t="s">
        <v>1</v>
      </c>
      <c r="Q68" s="264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0">
        <f>AVERAGE(U54:U67)</f>
        <v>405.61642857142851</v>
      </c>
    </row>
    <row r="69" spans="1:21" x14ac:dyDescent="0.2">
      <c r="B69" s="99">
        <v>107280</v>
      </c>
      <c r="C69" s="17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4">
        <v>247.52</v>
      </c>
      <c r="I69" s="23">
        <v>104400</v>
      </c>
      <c r="J69" s="120">
        <v>0.98899999999999999</v>
      </c>
      <c r="K69" s="24">
        <f t="shared" si="43"/>
        <v>103251.6</v>
      </c>
      <c r="L69" s="36">
        <v>92.220306513409966</v>
      </c>
      <c r="M69" s="24">
        <f t="shared" si="45"/>
        <v>96278</v>
      </c>
      <c r="N69" s="154">
        <v>185.16</v>
      </c>
      <c r="P69" s="42"/>
      <c r="Q69" s="1"/>
      <c r="R69" s="24"/>
      <c r="S69" s="129"/>
      <c r="T69" s="158"/>
      <c r="U69" s="56"/>
    </row>
    <row r="70" spans="1:21" ht="14.25" customHeight="1" x14ac:dyDescent="0.2">
      <c r="A70" s="22">
        <v>43858</v>
      </c>
      <c r="B70" s="99">
        <v>107280</v>
      </c>
      <c r="C70" s="17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4">
        <v>250.06</v>
      </c>
      <c r="H70" s="22">
        <v>43861</v>
      </c>
      <c r="I70" s="23">
        <v>104400</v>
      </c>
      <c r="J70" s="120">
        <v>0.97599999999999998</v>
      </c>
      <c r="K70" s="24">
        <f t="shared" si="43"/>
        <v>101894.39999999999</v>
      </c>
      <c r="L70" s="87">
        <v>92.220306513409966</v>
      </c>
      <c r="M70" s="24">
        <f t="shared" si="45"/>
        <v>96278</v>
      </c>
      <c r="N70" s="154">
        <v>185.15</v>
      </c>
      <c r="O70" s="45"/>
      <c r="P70" s="272" t="s">
        <v>27</v>
      </c>
      <c r="Q70" s="273"/>
      <c r="R70" s="273"/>
      <c r="S70" s="273"/>
      <c r="T70" s="273"/>
      <c r="U70" s="277"/>
    </row>
    <row r="71" spans="1:21" x14ac:dyDescent="0.2">
      <c r="B71" s="99">
        <v>107280</v>
      </c>
      <c r="C71" s="17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4">
        <v>249.2</v>
      </c>
      <c r="I71" s="23">
        <v>104400</v>
      </c>
      <c r="J71" s="123">
        <v>0.99099999999999999</v>
      </c>
      <c r="K71" s="24">
        <f t="shared" si="43"/>
        <v>103460.4</v>
      </c>
      <c r="L71" s="175">
        <v>95.767241379310349</v>
      </c>
      <c r="M71" s="24">
        <f t="shared" si="45"/>
        <v>99981</v>
      </c>
      <c r="N71" s="164">
        <v>185.35</v>
      </c>
      <c r="O71" s="22">
        <v>43857</v>
      </c>
      <c r="P71" s="99">
        <v>77040</v>
      </c>
      <c r="Q71" s="1">
        <v>0.93200000000000005</v>
      </c>
      <c r="R71" s="24">
        <f t="shared" ref="R71" si="46">P71*Q71</f>
        <v>71801.279999999999</v>
      </c>
      <c r="S71" s="36">
        <v>67.431192660550451</v>
      </c>
      <c r="T71" s="24">
        <f t="shared" ref="T71" si="47">P71*S71/100</f>
        <v>51948.990825688066</v>
      </c>
      <c r="U71" s="154">
        <v>383.15</v>
      </c>
    </row>
    <row r="72" spans="1:21" x14ac:dyDescent="0.2">
      <c r="B72" s="265" t="s">
        <v>1</v>
      </c>
      <c r="C72" s="265"/>
      <c r="D72" s="166">
        <f>SUM(D56:D71)</f>
        <v>1685368.8</v>
      </c>
      <c r="E72" s="151">
        <f>F72/D72</f>
        <v>0.96923177882490763</v>
      </c>
      <c r="F72" s="166">
        <f>SUM(F56:F71)</f>
        <v>1633513</v>
      </c>
      <c r="G72" s="166">
        <f>AVERAGE(G56:G71)</f>
        <v>249.36999999999995</v>
      </c>
      <c r="I72" s="263" t="s">
        <v>1</v>
      </c>
      <c r="J72" s="264"/>
      <c r="K72" s="38">
        <f>SUM(K64:K71)</f>
        <v>809100</v>
      </c>
      <c r="L72" s="90">
        <f>M72/K72</f>
        <v>0.88330119886293412</v>
      </c>
      <c r="M72" s="168">
        <f>SUM(M64:M71)</f>
        <v>714679</v>
      </c>
      <c r="N72" s="38">
        <f>AVERAGE(N64:N71)</f>
        <v>184.965</v>
      </c>
      <c r="P72" s="99">
        <v>77040</v>
      </c>
      <c r="Q72" s="1">
        <v>0.96399999999999997</v>
      </c>
      <c r="R72" s="24">
        <f t="shared" ref="R72:R80" si="48">P72*Q72</f>
        <v>74266.559999999998</v>
      </c>
      <c r="S72" s="36">
        <v>89.908256880733944</v>
      </c>
      <c r="T72" s="24">
        <f t="shared" ref="T72:T80" si="49">P72*S72/100</f>
        <v>69265.321100917427</v>
      </c>
      <c r="U72" s="154">
        <v>382.97</v>
      </c>
    </row>
    <row r="73" spans="1:21" x14ac:dyDescent="0.2">
      <c r="B73" s="113"/>
      <c r="C73" s="5"/>
      <c r="D73" s="141"/>
      <c r="E73" s="114"/>
      <c r="F73" s="141"/>
      <c r="G73" s="141"/>
      <c r="I73" s="127"/>
      <c r="J73" s="127"/>
      <c r="K73" s="61"/>
      <c r="L73" s="128"/>
      <c r="M73" s="61"/>
      <c r="N73" s="141"/>
      <c r="O73" s="22">
        <v>43858</v>
      </c>
      <c r="P73" s="99">
        <v>77040</v>
      </c>
      <c r="Q73" s="1">
        <v>0.99</v>
      </c>
      <c r="R73" s="24">
        <f t="shared" si="48"/>
        <v>76269.600000000006</v>
      </c>
      <c r="S73" s="36">
        <v>92.155963302752298</v>
      </c>
      <c r="T73" s="24">
        <f t="shared" si="49"/>
        <v>70996.954128440368</v>
      </c>
      <c r="U73" s="154">
        <v>383.94</v>
      </c>
    </row>
    <row r="74" spans="1:21" x14ac:dyDescent="0.2">
      <c r="A74" s="45"/>
      <c r="B74" s="266" t="s">
        <v>42</v>
      </c>
      <c r="C74" s="266"/>
      <c r="D74" s="266"/>
      <c r="E74" s="266"/>
      <c r="F74" s="266"/>
      <c r="G74" s="266"/>
      <c r="I74" s="135"/>
      <c r="J74" s="5"/>
      <c r="K74" s="135"/>
      <c r="L74" s="135"/>
      <c r="M74" s="135"/>
      <c r="N74" s="141"/>
      <c r="P74" s="99">
        <v>77040</v>
      </c>
      <c r="Q74" s="1">
        <v>0.96499999999999997</v>
      </c>
      <c r="R74" s="24">
        <f t="shared" si="48"/>
        <v>74343.599999999991</v>
      </c>
      <c r="S74" s="36">
        <v>89.908256880733944</v>
      </c>
      <c r="T74" s="24">
        <f t="shared" si="49"/>
        <v>69265.321100917427</v>
      </c>
      <c r="U74" s="154">
        <v>382.97</v>
      </c>
    </row>
    <row r="75" spans="1:21" x14ac:dyDescent="0.2">
      <c r="A75" s="22">
        <v>43859</v>
      </c>
      <c r="B75" s="99">
        <v>92160</v>
      </c>
      <c r="C75" s="176">
        <v>0.95799999999999996</v>
      </c>
      <c r="D75" s="24">
        <f t="shared" ref="D75" si="50">B75*C75</f>
        <v>88289.279999999999</v>
      </c>
      <c r="E75" s="174">
        <v>73.828125</v>
      </c>
      <c r="F75" s="24">
        <f t="shared" ref="F75" si="51">B75*E75/100</f>
        <v>68040</v>
      </c>
      <c r="G75" s="161">
        <v>331.6</v>
      </c>
      <c r="I75" s="135"/>
      <c r="K75" s="135"/>
      <c r="L75" s="135"/>
      <c r="M75" s="135"/>
      <c r="N75" s="141"/>
      <c r="O75" s="22">
        <v>43859</v>
      </c>
      <c r="P75" s="99">
        <v>77040</v>
      </c>
      <c r="Q75" s="1">
        <v>0.98399999999999999</v>
      </c>
      <c r="R75" s="24">
        <f t="shared" si="48"/>
        <v>75807.360000000001</v>
      </c>
      <c r="S75" s="36">
        <v>89.908256880733944</v>
      </c>
      <c r="T75" s="24">
        <f t="shared" si="49"/>
        <v>69265.321100917427</v>
      </c>
      <c r="U75" s="154">
        <v>383.92</v>
      </c>
    </row>
    <row r="76" spans="1:21" x14ac:dyDescent="0.2">
      <c r="B76" s="99">
        <v>95040</v>
      </c>
      <c r="C76" s="177">
        <v>0.96099999999999997</v>
      </c>
      <c r="D76" s="24">
        <f t="shared" ref="D76:D80" si="52">B76*C76</f>
        <v>91333.440000000002</v>
      </c>
      <c r="E76" s="36">
        <v>93.068181818181813</v>
      </c>
      <c r="F76" s="24">
        <f t="shared" ref="F76:F80" si="53">B76*E76/100</f>
        <v>88452</v>
      </c>
      <c r="G76" s="154">
        <v>331.64</v>
      </c>
      <c r="I76" s="135"/>
      <c r="K76" s="135"/>
      <c r="L76" s="135"/>
      <c r="M76" s="135"/>
      <c r="N76" s="141"/>
      <c r="P76" s="99">
        <v>77040</v>
      </c>
      <c r="Q76" s="1">
        <v>0.95699999999999996</v>
      </c>
      <c r="R76" s="24">
        <f t="shared" si="48"/>
        <v>73727.28</v>
      </c>
      <c r="S76" s="36">
        <v>83.165137614678898</v>
      </c>
      <c r="T76" s="24">
        <f t="shared" si="49"/>
        <v>64070.422018348618</v>
      </c>
      <c r="U76" s="154">
        <v>383.04</v>
      </c>
    </row>
    <row r="77" spans="1:21" x14ac:dyDescent="0.2">
      <c r="A77" s="22">
        <v>43860</v>
      </c>
      <c r="B77" s="99">
        <v>95040</v>
      </c>
      <c r="C77" s="177">
        <v>0.98299999999999998</v>
      </c>
      <c r="D77" s="24">
        <f t="shared" si="52"/>
        <v>93424.319999999992</v>
      </c>
      <c r="E77" s="36">
        <v>95.454545454545453</v>
      </c>
      <c r="F77" s="24">
        <f t="shared" si="53"/>
        <v>90720</v>
      </c>
      <c r="G77" s="154">
        <v>331.46</v>
      </c>
      <c r="I77" s="59"/>
      <c r="K77" s="135"/>
      <c r="L77" s="135"/>
      <c r="M77" s="135"/>
      <c r="N77" s="141"/>
      <c r="O77" s="22">
        <v>43860</v>
      </c>
      <c r="P77" s="99">
        <v>77040</v>
      </c>
      <c r="Q77" s="1">
        <v>0.97399999999999998</v>
      </c>
      <c r="R77" s="24">
        <f t="shared" si="48"/>
        <v>75036.959999999992</v>
      </c>
      <c r="S77" s="36">
        <v>92.155963302752298</v>
      </c>
      <c r="T77" s="24">
        <f t="shared" si="49"/>
        <v>70996.954128440368</v>
      </c>
      <c r="U77" s="154">
        <v>383.41</v>
      </c>
    </row>
    <row r="78" spans="1:21" x14ac:dyDescent="0.2">
      <c r="B78" s="99">
        <v>95040</v>
      </c>
      <c r="C78" s="177">
        <v>0.98599999999999999</v>
      </c>
      <c r="D78" s="24">
        <f t="shared" si="52"/>
        <v>93709.440000000002</v>
      </c>
      <c r="E78" s="36">
        <v>95.454545454545453</v>
      </c>
      <c r="F78" s="24">
        <f t="shared" si="53"/>
        <v>90720</v>
      </c>
      <c r="G78" s="154">
        <v>332.04</v>
      </c>
      <c r="I78" s="59"/>
      <c r="K78" s="135"/>
      <c r="L78" s="135"/>
      <c r="M78" s="135"/>
      <c r="N78" s="141"/>
      <c r="P78" s="99">
        <v>77040</v>
      </c>
      <c r="Q78" s="1">
        <v>0.97299999999999998</v>
      </c>
      <c r="R78" s="24">
        <f t="shared" si="48"/>
        <v>74959.92</v>
      </c>
      <c r="S78" s="36">
        <v>92.155963302752298</v>
      </c>
      <c r="T78" s="24">
        <f t="shared" si="49"/>
        <v>70996.954128440368</v>
      </c>
      <c r="U78" s="154">
        <v>383.52</v>
      </c>
    </row>
    <row r="79" spans="1:21" x14ac:dyDescent="0.2">
      <c r="A79" s="22">
        <v>43861</v>
      </c>
      <c r="B79" s="99">
        <v>95040</v>
      </c>
      <c r="C79" s="177">
        <v>0.99</v>
      </c>
      <c r="D79" s="24">
        <f t="shared" si="52"/>
        <v>94089.600000000006</v>
      </c>
      <c r="E79" s="87">
        <v>97.840909090909093</v>
      </c>
      <c r="F79" s="24">
        <f t="shared" si="53"/>
        <v>92988</v>
      </c>
      <c r="G79" s="154">
        <v>332.27</v>
      </c>
      <c r="I79" s="59"/>
      <c r="K79" s="59"/>
      <c r="L79" s="134"/>
      <c r="M79" s="134"/>
      <c r="N79" s="139"/>
      <c r="O79" s="22">
        <v>43861</v>
      </c>
      <c r="P79" s="99">
        <v>77040</v>
      </c>
      <c r="Q79" s="1">
        <v>0.98099999999999998</v>
      </c>
      <c r="R79" s="24">
        <f t="shared" si="48"/>
        <v>75576.240000000005</v>
      </c>
      <c r="S79" s="87">
        <v>94.403669724770651</v>
      </c>
      <c r="T79" s="24">
        <f t="shared" si="49"/>
        <v>72728.587155963309</v>
      </c>
      <c r="U79" s="154">
        <v>383.23</v>
      </c>
    </row>
    <row r="80" spans="1:21" x14ac:dyDescent="0.2">
      <c r="B80" s="99">
        <v>95040</v>
      </c>
      <c r="C80" s="110">
        <v>0.998</v>
      </c>
      <c r="D80" s="24">
        <f t="shared" si="52"/>
        <v>94849.919999999998</v>
      </c>
      <c r="E80" s="175">
        <v>95.454545454545453</v>
      </c>
      <c r="F80" s="24">
        <f t="shared" si="53"/>
        <v>90720</v>
      </c>
      <c r="G80" s="164">
        <v>331.65</v>
      </c>
      <c r="H80" s="22"/>
      <c r="I80" s="135"/>
      <c r="K80" s="135"/>
      <c r="L80" s="135"/>
      <c r="M80" s="135"/>
      <c r="N80" s="141"/>
      <c r="P80" s="99">
        <v>77040</v>
      </c>
      <c r="Q80" s="180">
        <v>0.96899999999999997</v>
      </c>
      <c r="R80" s="24">
        <f t="shared" si="48"/>
        <v>74651.759999999995</v>
      </c>
      <c r="S80" s="175">
        <v>94.403669724770651</v>
      </c>
      <c r="T80" s="24">
        <f t="shared" si="49"/>
        <v>72728.587155963309</v>
      </c>
      <c r="U80" s="164">
        <v>382.6</v>
      </c>
    </row>
    <row r="81" spans="1:21" x14ac:dyDescent="0.2">
      <c r="B81" s="265" t="s">
        <v>1</v>
      </c>
      <c r="C81" s="265"/>
      <c r="D81" s="169">
        <f>SUM(D75:D80)</f>
        <v>555696</v>
      </c>
      <c r="E81" s="151">
        <f>F81/D81</f>
        <v>0.93871469292562837</v>
      </c>
      <c r="F81" s="169">
        <f>SUM(F75:F80)</f>
        <v>521640</v>
      </c>
      <c r="G81" s="169">
        <f>AVERAGE(G75:G80)</f>
        <v>331.77666666666664</v>
      </c>
      <c r="I81" s="135"/>
      <c r="K81" s="135"/>
      <c r="L81" s="135"/>
      <c r="M81" s="135"/>
      <c r="N81" s="141"/>
      <c r="P81" s="263" t="s">
        <v>1</v>
      </c>
      <c r="Q81" s="264"/>
      <c r="R81" s="38">
        <f>SUM(R71:R80)</f>
        <v>746440.55999999994</v>
      </c>
      <c r="S81" s="90">
        <f>T81/R81</f>
        <v>0.91402242777916121</v>
      </c>
      <c r="T81" s="168">
        <f>SUM(T71:T80)</f>
        <v>682263.41284403659</v>
      </c>
      <c r="U81" s="38">
        <f>AVERAGE(U71:U80)</f>
        <v>383.27499999999998</v>
      </c>
    </row>
    <row r="82" spans="1:21" x14ac:dyDescent="0.2">
      <c r="B82" s="59"/>
      <c r="C82" s="59"/>
      <c r="D82" s="135"/>
      <c r="E82" s="135"/>
      <c r="F82" s="135"/>
      <c r="G82" s="141"/>
      <c r="I82" s="59"/>
      <c r="K82" s="135"/>
      <c r="L82" s="135"/>
      <c r="M82" s="135"/>
      <c r="N82" s="141"/>
      <c r="P82" s="116"/>
      <c r="Q82" s="128"/>
      <c r="R82" s="61"/>
      <c r="S82" s="117"/>
      <c r="T82" s="61"/>
    </row>
    <row r="83" spans="1:21" ht="13.5" customHeight="1" x14ac:dyDescent="0.2">
      <c r="B83" s="281"/>
      <c r="C83" s="281"/>
      <c r="D83" s="281"/>
      <c r="E83" s="134"/>
      <c r="F83" s="134"/>
      <c r="G83" s="139"/>
      <c r="I83" s="281"/>
      <c r="J83" s="281"/>
      <c r="K83" s="281"/>
      <c r="L83" s="134"/>
      <c r="M83" s="134"/>
      <c r="N83" s="139"/>
      <c r="P83" s="113"/>
      <c r="Q83" s="86"/>
      <c r="R83" s="135"/>
      <c r="S83" s="114"/>
      <c r="T83" s="135"/>
    </row>
    <row r="84" spans="1:21" x14ac:dyDescent="0.2">
      <c r="B84" s="135"/>
      <c r="C84" s="5"/>
      <c r="D84" s="135"/>
      <c r="E84" s="135"/>
      <c r="F84" s="135"/>
      <c r="G84" s="141"/>
      <c r="I84" s="135"/>
      <c r="J84" s="5"/>
      <c r="K84" s="135"/>
      <c r="L84" s="135"/>
      <c r="M84" s="135"/>
      <c r="N84" s="141"/>
      <c r="P84" s="113"/>
      <c r="Q84" s="86"/>
      <c r="R84" s="135"/>
      <c r="S84" s="114"/>
      <c r="T84" s="135"/>
    </row>
    <row r="85" spans="1:21" x14ac:dyDescent="0.2">
      <c r="B85" s="135"/>
      <c r="C85" s="5"/>
      <c r="D85" s="135"/>
      <c r="E85" s="135"/>
      <c r="F85" s="135"/>
      <c r="G85" s="141"/>
      <c r="I85" s="135"/>
      <c r="J85" s="5"/>
      <c r="K85" s="135"/>
      <c r="L85" s="135"/>
      <c r="M85" s="135"/>
      <c r="N85" s="141"/>
      <c r="P85" s="115"/>
      <c r="Q85" s="115"/>
      <c r="R85" s="135"/>
      <c r="S85" s="86"/>
      <c r="T85" s="135"/>
    </row>
    <row r="86" spans="1:21" x14ac:dyDescent="0.2">
      <c r="B86" s="135"/>
      <c r="C86" s="5"/>
      <c r="D86" s="135"/>
      <c r="E86" s="135"/>
      <c r="F86" s="135"/>
      <c r="G86" s="141"/>
      <c r="I86" s="135"/>
      <c r="J86" s="5"/>
      <c r="K86" s="135"/>
      <c r="L86" s="135"/>
      <c r="M86" s="135"/>
      <c r="N86" s="141"/>
      <c r="P86" s="135"/>
      <c r="Q86" s="5"/>
      <c r="R86" s="135"/>
    </row>
    <row r="87" spans="1:21" x14ac:dyDescent="0.2">
      <c r="B87" s="135"/>
      <c r="C87" s="5"/>
      <c r="D87" s="135"/>
      <c r="E87" s="135"/>
      <c r="F87" s="135"/>
      <c r="G87" s="141"/>
      <c r="I87" s="135"/>
      <c r="J87" s="5"/>
      <c r="K87" s="135"/>
      <c r="L87" s="135"/>
      <c r="M87" s="135"/>
      <c r="N87" s="141"/>
      <c r="P87" s="135"/>
      <c r="Q87" s="5"/>
      <c r="R87" s="135"/>
    </row>
    <row r="88" spans="1:21" x14ac:dyDescent="0.2">
      <c r="A88" s="22"/>
      <c r="B88" s="135"/>
      <c r="C88" s="5"/>
      <c r="D88" s="135"/>
      <c r="E88" s="135"/>
      <c r="F88" s="135"/>
      <c r="G88" s="141"/>
      <c r="H88" s="22"/>
      <c r="I88" s="135"/>
      <c r="J88" s="5"/>
      <c r="K88" s="135"/>
      <c r="L88" s="135"/>
      <c r="M88" s="135"/>
      <c r="N88" s="141"/>
      <c r="O88" s="22"/>
      <c r="P88" s="135"/>
      <c r="Q88" s="5"/>
      <c r="R88" s="135"/>
    </row>
    <row r="89" spans="1:21" x14ac:dyDescent="0.2">
      <c r="B89" s="135"/>
      <c r="C89" s="5"/>
      <c r="D89" s="135"/>
      <c r="E89" s="135"/>
      <c r="F89" s="135"/>
      <c r="G89" s="141"/>
      <c r="I89" s="135"/>
      <c r="J89" s="5"/>
      <c r="K89" s="135"/>
      <c r="L89" s="135"/>
      <c r="M89" s="135"/>
      <c r="N89" s="141"/>
      <c r="P89" s="135"/>
      <c r="Q89" s="5"/>
      <c r="R89" s="135"/>
    </row>
    <row r="90" spans="1:21" x14ac:dyDescent="0.2">
      <c r="B90" s="281"/>
      <c r="C90" s="281"/>
      <c r="D90" s="135"/>
      <c r="E90" s="135"/>
      <c r="F90" s="135"/>
      <c r="G90" s="141"/>
      <c r="I90" s="281"/>
      <c r="J90" s="281"/>
      <c r="K90" s="135"/>
      <c r="L90" s="135"/>
      <c r="M90" s="135"/>
      <c r="N90" s="141"/>
      <c r="P90" s="281"/>
      <c r="Q90" s="281"/>
      <c r="R90" s="135"/>
    </row>
  </sheetData>
  <mergeCells count="38">
    <mergeCell ref="I46:J46"/>
    <mergeCell ref="P51:Q51"/>
    <mergeCell ref="B90:C90"/>
    <mergeCell ref="I90:J90"/>
    <mergeCell ref="P90:Q90"/>
    <mergeCell ref="B53:C53"/>
    <mergeCell ref="B72:C72"/>
    <mergeCell ref="I72:J72"/>
    <mergeCell ref="P81:Q81"/>
    <mergeCell ref="B83:D83"/>
    <mergeCell ref="I61:J61"/>
    <mergeCell ref="B74:G74"/>
    <mergeCell ref="B81:C81"/>
    <mergeCell ref="I63:N63"/>
    <mergeCell ref="P70:U70"/>
    <mergeCell ref="I83:K83"/>
    <mergeCell ref="P68:Q68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P25:Q25"/>
    <mergeCell ref="P36:Q36"/>
    <mergeCell ref="B6:C6"/>
    <mergeCell ref="B31:C31"/>
    <mergeCell ref="B40:C40"/>
    <mergeCell ref="B8:G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0"/>
  <sheetViews>
    <sheetView view="pageBreakPreview" zoomScale="55" zoomScaleSheetLayoutView="55" workbookViewId="0">
      <pane ySplit="2" topLeftCell="A3" activePane="bottomLeft" state="frozen"/>
      <selection pane="bottomLeft" activeCell="B31" sqref="B31:G31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4.5703125" style="12" customWidth="1"/>
    <col min="7" max="7" width="10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4.42578125" style="12" customWidth="1"/>
    <col min="21" max="21" width="10.140625" style="12" customWidth="1"/>
    <col min="22" max="16384" width="8.85546875" style="12"/>
  </cols>
  <sheetData>
    <row r="1" spans="1:21" ht="15" x14ac:dyDescent="0.25">
      <c r="B1" s="267" t="s">
        <v>6</v>
      </c>
      <c r="C1" s="268"/>
      <c r="D1" s="268"/>
      <c r="E1" s="268"/>
      <c r="F1" s="268"/>
      <c r="G1" s="170"/>
      <c r="I1" s="269" t="s">
        <v>9</v>
      </c>
      <c r="J1" s="270"/>
      <c r="K1" s="270"/>
      <c r="L1" s="270"/>
      <c r="M1" s="270"/>
      <c r="N1" s="170"/>
      <c r="P1" s="269" t="s">
        <v>7</v>
      </c>
      <c r="Q1" s="270"/>
      <c r="R1" s="270"/>
      <c r="S1" s="270"/>
      <c r="T1" s="270"/>
    </row>
    <row r="2" spans="1:21" ht="57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66" t="s">
        <v>42</v>
      </c>
      <c r="C3" s="271"/>
      <c r="D3" s="271"/>
      <c r="E3" s="271"/>
      <c r="F3" s="266"/>
      <c r="G3" s="271"/>
      <c r="H3" s="46"/>
      <c r="I3" s="272" t="s">
        <v>28</v>
      </c>
      <c r="J3" s="273"/>
      <c r="K3" s="273"/>
      <c r="L3" s="273"/>
      <c r="M3" s="273"/>
      <c r="N3" s="277"/>
      <c r="O3" s="46"/>
      <c r="P3" s="275" t="s">
        <v>27</v>
      </c>
      <c r="Q3" s="276"/>
      <c r="R3" s="276"/>
      <c r="S3" s="276"/>
      <c r="T3" s="276"/>
      <c r="U3" s="274"/>
    </row>
    <row r="4" spans="1:21" ht="13.9" customHeight="1" x14ac:dyDescent="0.2">
      <c r="A4" s="22">
        <v>43862</v>
      </c>
      <c r="B4" s="99">
        <v>95040</v>
      </c>
      <c r="C4" s="176">
        <v>0.98199999999999998</v>
      </c>
      <c r="D4" s="24">
        <f t="shared" ref="D4" si="0">B4*C4</f>
        <v>93329.279999999999</v>
      </c>
      <c r="E4" s="137">
        <v>95.454545454545453</v>
      </c>
      <c r="F4" s="24">
        <f t="shared" ref="F4" si="1">B4*E4/100</f>
        <v>90720</v>
      </c>
      <c r="G4" s="182">
        <v>331.22</v>
      </c>
      <c r="H4" s="22">
        <v>43862</v>
      </c>
      <c r="I4" s="7">
        <v>104400</v>
      </c>
      <c r="J4" s="78">
        <v>0.96799999999999997</v>
      </c>
      <c r="K4" s="9">
        <f t="shared" ref="K4" si="2">I4*J4</f>
        <v>101059.2</v>
      </c>
      <c r="L4" s="79">
        <v>95.767241379310349</v>
      </c>
      <c r="M4" s="9">
        <f t="shared" ref="M4" si="3">I4*L4/100</f>
        <v>99981</v>
      </c>
      <c r="N4" s="179">
        <v>185.87</v>
      </c>
      <c r="O4" s="22">
        <v>43862</v>
      </c>
      <c r="P4" s="99">
        <v>78480</v>
      </c>
      <c r="Q4" s="183">
        <v>0.97099999999999997</v>
      </c>
      <c r="R4" s="24">
        <f t="shared" ref="R4" si="4">P4*Q4</f>
        <v>76204.08</v>
      </c>
      <c r="S4" s="76">
        <v>92.155963302752298</v>
      </c>
      <c r="T4" s="24">
        <f t="shared" ref="T4" si="5">P4*S4/100</f>
        <v>72324</v>
      </c>
      <c r="U4" s="161">
        <v>383.08</v>
      </c>
    </row>
    <row r="5" spans="1:21" ht="12.75" customHeight="1" x14ac:dyDescent="0.2">
      <c r="B5" s="99">
        <v>95040</v>
      </c>
      <c r="C5" s="177">
        <v>0.98599999999999999</v>
      </c>
      <c r="D5" s="24">
        <f t="shared" ref="D5:D15" si="6">B5*C5</f>
        <v>93709.440000000002</v>
      </c>
      <c r="E5" s="121">
        <v>95.454545454545453</v>
      </c>
      <c r="F5" s="24">
        <f t="shared" ref="F5:F15" si="7">B5*E5/100</f>
        <v>90720</v>
      </c>
      <c r="G5" s="154">
        <v>331.85</v>
      </c>
      <c r="I5" s="23">
        <v>105840</v>
      </c>
      <c r="J5" s="1">
        <v>0.97799999999999998</v>
      </c>
      <c r="K5" s="24">
        <f t="shared" ref="K5:K7" si="8">I5*J5</f>
        <v>103511.52</v>
      </c>
      <c r="L5" s="36">
        <v>94.464285714285708</v>
      </c>
      <c r="M5" s="24">
        <f t="shared" ref="M5:M7" si="9">I5*L5/100</f>
        <v>99981</v>
      </c>
      <c r="N5" s="154">
        <v>185.25</v>
      </c>
      <c r="P5" s="99">
        <v>78480</v>
      </c>
      <c r="Q5" s="1">
        <v>0.98299999999999998</v>
      </c>
      <c r="R5" s="24">
        <f t="shared" ref="R5:R11" si="10">P5*Q5</f>
        <v>77145.84</v>
      </c>
      <c r="S5" s="36">
        <v>94.403669724770651</v>
      </c>
      <c r="T5" s="24">
        <f t="shared" ref="T5:T11" si="11">P5*S5/100</f>
        <v>74088.000000000015</v>
      </c>
      <c r="U5" s="154">
        <v>382.75</v>
      </c>
    </row>
    <row r="6" spans="1:21" x14ac:dyDescent="0.2">
      <c r="A6" s="22">
        <v>43863</v>
      </c>
      <c r="B6" s="99">
        <v>95040</v>
      </c>
      <c r="C6" s="177">
        <v>0.98899999999999999</v>
      </c>
      <c r="D6" s="24">
        <f t="shared" si="6"/>
        <v>93994.559999999998</v>
      </c>
      <c r="E6" s="121">
        <v>97.840909090909093</v>
      </c>
      <c r="F6" s="24">
        <f t="shared" si="7"/>
        <v>92988</v>
      </c>
      <c r="G6" s="154">
        <v>331.68</v>
      </c>
      <c r="H6" s="22">
        <v>43863</v>
      </c>
      <c r="I6" s="23">
        <v>105840</v>
      </c>
      <c r="J6" s="1">
        <v>0.96599999999999997</v>
      </c>
      <c r="K6" s="24">
        <f t="shared" si="8"/>
        <v>102241.44</v>
      </c>
      <c r="L6" s="36">
        <v>90.965608465608454</v>
      </c>
      <c r="M6" s="24">
        <f t="shared" si="9"/>
        <v>96277.999999999985</v>
      </c>
      <c r="N6" s="154">
        <v>185.43</v>
      </c>
      <c r="O6" s="22">
        <v>43863</v>
      </c>
      <c r="P6" s="99">
        <v>78480</v>
      </c>
      <c r="Q6" s="1">
        <v>0.97199999999999998</v>
      </c>
      <c r="R6" s="24">
        <f t="shared" si="10"/>
        <v>76282.559999999998</v>
      </c>
      <c r="S6" s="36">
        <v>94.403669724770651</v>
      </c>
      <c r="T6" s="24">
        <f t="shared" si="11"/>
        <v>74088.000000000015</v>
      </c>
      <c r="U6" s="154">
        <v>383.37</v>
      </c>
    </row>
    <row r="7" spans="1:21" x14ac:dyDescent="0.2">
      <c r="B7" s="99">
        <v>95040</v>
      </c>
      <c r="C7" s="177">
        <v>0.98799999999999999</v>
      </c>
      <c r="D7" s="24">
        <f t="shared" si="6"/>
        <v>93899.520000000004</v>
      </c>
      <c r="E7" s="121">
        <v>97.840909090909093</v>
      </c>
      <c r="F7" s="24">
        <f t="shared" si="7"/>
        <v>92988</v>
      </c>
      <c r="G7" s="154">
        <v>332.29</v>
      </c>
      <c r="I7" s="23">
        <v>105840</v>
      </c>
      <c r="J7" s="1">
        <v>0.98099999999999998</v>
      </c>
      <c r="K7" s="24">
        <f t="shared" si="8"/>
        <v>103829.04</v>
      </c>
      <c r="L7" s="36">
        <v>97.962962962962962</v>
      </c>
      <c r="M7" s="24">
        <f t="shared" si="9"/>
        <v>103684</v>
      </c>
      <c r="N7" s="154">
        <v>185.7</v>
      </c>
      <c r="P7" s="99">
        <v>78480</v>
      </c>
      <c r="Q7" s="1">
        <v>0.97599999999999998</v>
      </c>
      <c r="R7" s="24">
        <f t="shared" si="10"/>
        <v>76596.479999999996</v>
      </c>
      <c r="S7" s="36">
        <v>94.403669724770651</v>
      </c>
      <c r="T7" s="24">
        <f t="shared" si="11"/>
        <v>74088.000000000015</v>
      </c>
      <c r="U7" s="154">
        <v>383.2</v>
      </c>
    </row>
    <row r="8" spans="1:21" ht="13.9" customHeight="1" x14ac:dyDescent="0.2">
      <c r="A8" s="22">
        <v>43864</v>
      </c>
      <c r="B8" s="99">
        <v>95040</v>
      </c>
      <c r="C8" s="177">
        <v>0.98599999999999999</v>
      </c>
      <c r="D8" s="24">
        <f t="shared" si="6"/>
        <v>93709.440000000002</v>
      </c>
      <c r="E8" s="121">
        <v>97.840909090909093</v>
      </c>
      <c r="F8" s="24">
        <f t="shared" si="7"/>
        <v>92988</v>
      </c>
      <c r="G8" s="154">
        <v>332.58</v>
      </c>
      <c r="I8" s="265" t="s">
        <v>1</v>
      </c>
      <c r="J8" s="265"/>
      <c r="K8" s="169">
        <f>SUM(K4:K7)</f>
        <v>410641.2</v>
      </c>
      <c r="L8" s="151">
        <f>M8/K8</f>
        <v>0.97390130361980232</v>
      </c>
      <c r="M8" s="169">
        <f>SUM(M4:M7)</f>
        <v>399924</v>
      </c>
      <c r="N8" s="169">
        <f>AVERAGE(N4:N7)</f>
        <v>185.5625</v>
      </c>
      <c r="O8" s="22">
        <v>43864</v>
      </c>
      <c r="P8" s="99">
        <v>78480</v>
      </c>
      <c r="Q8" s="1">
        <v>0.97599999999999998</v>
      </c>
      <c r="R8" s="24">
        <f t="shared" si="10"/>
        <v>76596.479999999996</v>
      </c>
      <c r="S8" s="36">
        <v>92.155963302752298</v>
      </c>
      <c r="T8" s="24">
        <f t="shared" si="11"/>
        <v>72324</v>
      </c>
      <c r="U8" s="154">
        <v>383.33</v>
      </c>
    </row>
    <row r="9" spans="1:21" x14ac:dyDescent="0.2">
      <c r="B9" s="99">
        <v>95040</v>
      </c>
      <c r="C9" s="177">
        <v>0.99099999999999999</v>
      </c>
      <c r="D9" s="24">
        <f t="shared" si="6"/>
        <v>94184.639999999999</v>
      </c>
      <c r="E9" s="121">
        <v>97.840909090909093</v>
      </c>
      <c r="F9" s="24">
        <f t="shared" si="7"/>
        <v>92988</v>
      </c>
      <c r="G9" s="154">
        <v>331.91</v>
      </c>
      <c r="I9" s="9"/>
      <c r="J9" s="1"/>
      <c r="K9" s="9"/>
      <c r="L9" s="36"/>
      <c r="M9" s="157"/>
      <c r="N9" s="154"/>
      <c r="P9" s="99">
        <v>78480</v>
      </c>
      <c r="Q9" s="1">
        <v>0.96799999999999997</v>
      </c>
      <c r="R9" s="24">
        <f t="shared" si="10"/>
        <v>75968.639999999999</v>
      </c>
      <c r="S9" s="36">
        <v>92.155963302752298</v>
      </c>
      <c r="T9" s="24">
        <f t="shared" si="11"/>
        <v>72324</v>
      </c>
      <c r="U9" s="154">
        <v>382.81</v>
      </c>
    </row>
    <row r="10" spans="1:21" x14ac:dyDescent="0.2">
      <c r="A10" s="22">
        <v>43865</v>
      </c>
      <c r="B10" s="99">
        <v>95040</v>
      </c>
      <c r="C10" s="177">
        <v>0.99</v>
      </c>
      <c r="D10" s="24">
        <f t="shared" si="6"/>
        <v>94089.600000000006</v>
      </c>
      <c r="E10" s="121">
        <v>95.454545454545453</v>
      </c>
      <c r="F10" s="24">
        <f t="shared" si="7"/>
        <v>90720</v>
      </c>
      <c r="G10" s="154">
        <v>332.68</v>
      </c>
      <c r="I10" s="272" t="s">
        <v>13</v>
      </c>
      <c r="J10" s="273"/>
      <c r="K10" s="273"/>
      <c r="L10" s="273"/>
      <c r="M10" s="273"/>
      <c r="N10" s="274"/>
      <c r="O10" s="22">
        <v>43865</v>
      </c>
      <c r="P10" s="99">
        <v>78480</v>
      </c>
      <c r="Q10" s="1">
        <v>0.97499999999999998</v>
      </c>
      <c r="R10" s="24">
        <f t="shared" si="10"/>
        <v>76518</v>
      </c>
      <c r="S10" s="36">
        <v>94.403669724770651</v>
      </c>
      <c r="T10" s="24">
        <f t="shared" si="11"/>
        <v>74088.000000000015</v>
      </c>
      <c r="U10" s="154">
        <v>382.39</v>
      </c>
    </row>
    <row r="11" spans="1:21" ht="14.25" customHeight="1" x14ac:dyDescent="0.2">
      <c r="A11" s="60"/>
      <c r="B11" s="99">
        <v>95040</v>
      </c>
      <c r="C11" s="177">
        <v>0.98399999999999999</v>
      </c>
      <c r="D11" s="24">
        <f t="shared" si="6"/>
        <v>93519.360000000001</v>
      </c>
      <c r="E11" s="121">
        <v>95.454545454545453</v>
      </c>
      <c r="F11" s="24">
        <f t="shared" si="7"/>
        <v>90720</v>
      </c>
      <c r="G11" s="154">
        <v>332.31</v>
      </c>
      <c r="H11" s="22">
        <v>43864</v>
      </c>
      <c r="I11" s="9">
        <v>100800</v>
      </c>
      <c r="J11" s="1">
        <v>0.89</v>
      </c>
      <c r="K11" s="24">
        <f t="shared" ref="K11" si="12">I11*J11</f>
        <v>89712</v>
      </c>
      <c r="L11" s="36">
        <v>61.473214285714285</v>
      </c>
      <c r="M11" s="157">
        <f t="shared" ref="M11" si="13">I11*L11/100</f>
        <v>61965</v>
      </c>
      <c r="N11" s="154">
        <v>193.17</v>
      </c>
      <c r="P11" s="99">
        <v>78480</v>
      </c>
      <c r="Q11" s="1">
        <v>0.97099999999999997</v>
      </c>
      <c r="R11" s="24">
        <f t="shared" si="10"/>
        <v>76204.08</v>
      </c>
      <c r="S11" s="36">
        <v>92.155963302752298</v>
      </c>
      <c r="T11" s="24">
        <f t="shared" si="11"/>
        <v>72324</v>
      </c>
      <c r="U11" s="154">
        <v>382.54</v>
      </c>
    </row>
    <row r="12" spans="1:21" ht="12.75" customHeight="1" x14ac:dyDescent="0.2">
      <c r="A12" s="98">
        <v>43866</v>
      </c>
      <c r="B12" s="99">
        <v>95040</v>
      </c>
      <c r="C12" s="177">
        <v>0.98499999999999999</v>
      </c>
      <c r="D12" s="24">
        <f t="shared" si="6"/>
        <v>93614.399999999994</v>
      </c>
      <c r="E12" s="121">
        <v>95.454545454545453</v>
      </c>
      <c r="F12" s="24">
        <f t="shared" si="7"/>
        <v>90720</v>
      </c>
      <c r="G12" s="154">
        <v>332.9</v>
      </c>
      <c r="I12" s="9">
        <v>100800</v>
      </c>
      <c r="J12" s="1">
        <v>0.95099999999999996</v>
      </c>
      <c r="K12" s="24">
        <f t="shared" ref="K12:K36" si="14">I12*J12</f>
        <v>95860.799999999988</v>
      </c>
      <c r="L12" s="36">
        <v>86.785714285714292</v>
      </c>
      <c r="M12" s="157">
        <f t="shared" ref="M12:M36" si="15">I12*L12/100</f>
        <v>87480</v>
      </c>
      <c r="N12" s="154">
        <v>192.29</v>
      </c>
      <c r="P12" s="265" t="s">
        <v>1</v>
      </c>
      <c r="Q12" s="265"/>
      <c r="R12" s="173">
        <f>SUM(R4:R11)</f>
        <v>611516.15999999992</v>
      </c>
      <c r="S12" s="151">
        <f>T12/R12</f>
        <v>0.95769832149652445</v>
      </c>
      <c r="T12" s="173">
        <f>SUM(T4:T11)</f>
        <v>585648</v>
      </c>
      <c r="U12" s="173">
        <f>AVERAGE(U4:U11)</f>
        <v>382.93374999999997</v>
      </c>
    </row>
    <row r="13" spans="1:21" ht="14.25" customHeight="1" x14ac:dyDescent="0.2">
      <c r="B13" s="99">
        <v>95040</v>
      </c>
      <c r="C13" s="177">
        <v>0.98299999999999998</v>
      </c>
      <c r="D13" s="24">
        <f t="shared" si="6"/>
        <v>93424.319999999992</v>
      </c>
      <c r="E13" s="121">
        <v>97.840909090909093</v>
      </c>
      <c r="F13" s="24">
        <f t="shared" si="7"/>
        <v>92988</v>
      </c>
      <c r="G13" s="154">
        <v>332.67</v>
      </c>
      <c r="H13" s="22">
        <v>43865</v>
      </c>
      <c r="I13" s="9">
        <v>100800</v>
      </c>
      <c r="J13" s="1">
        <v>0.93100000000000005</v>
      </c>
      <c r="K13" s="24">
        <f t="shared" si="14"/>
        <v>93844.800000000003</v>
      </c>
      <c r="L13" s="36">
        <v>83.169642857142861</v>
      </c>
      <c r="M13" s="157">
        <f t="shared" si="15"/>
        <v>83835</v>
      </c>
      <c r="N13" s="154">
        <v>192.75</v>
      </c>
      <c r="P13" s="42"/>
      <c r="Q13" s="1"/>
      <c r="R13" s="24"/>
      <c r="S13" s="36"/>
      <c r="T13" s="158"/>
      <c r="U13" s="154"/>
    </row>
    <row r="14" spans="1:21" ht="13.9" customHeight="1" x14ac:dyDescent="0.2">
      <c r="A14" s="22">
        <v>43867</v>
      </c>
      <c r="B14" s="99">
        <v>95040</v>
      </c>
      <c r="C14" s="177">
        <v>0.995</v>
      </c>
      <c r="D14" s="24">
        <f t="shared" si="6"/>
        <v>94564.800000000003</v>
      </c>
      <c r="E14" s="121">
        <v>97.840909090909093</v>
      </c>
      <c r="F14" s="24">
        <f t="shared" si="7"/>
        <v>92988</v>
      </c>
      <c r="G14" s="154">
        <v>331.46</v>
      </c>
      <c r="H14" s="25"/>
      <c r="I14" s="9">
        <v>100800</v>
      </c>
      <c r="J14" s="1">
        <v>0.97599999999999998</v>
      </c>
      <c r="K14" s="24">
        <f t="shared" si="14"/>
        <v>98380.800000000003</v>
      </c>
      <c r="L14" s="36">
        <v>94.017857142857139</v>
      </c>
      <c r="M14" s="157">
        <f t="shared" si="15"/>
        <v>94770</v>
      </c>
      <c r="N14" s="154">
        <v>192.89</v>
      </c>
      <c r="O14" s="45"/>
      <c r="P14" s="278" t="s">
        <v>25</v>
      </c>
      <c r="Q14" s="279"/>
      <c r="R14" s="279"/>
      <c r="S14" s="279"/>
      <c r="T14" s="279"/>
      <c r="U14" s="282"/>
    </row>
    <row r="15" spans="1:21" x14ac:dyDescent="0.2">
      <c r="B15" s="99">
        <v>95040</v>
      </c>
      <c r="C15" s="110">
        <v>0.98</v>
      </c>
      <c r="D15" s="24">
        <f t="shared" si="6"/>
        <v>93139.199999999997</v>
      </c>
      <c r="E15" s="111">
        <v>95.454545454545453</v>
      </c>
      <c r="F15" s="24">
        <f t="shared" si="7"/>
        <v>90720</v>
      </c>
      <c r="G15" s="154">
        <v>332.64</v>
      </c>
      <c r="H15" s="27">
        <v>43866</v>
      </c>
      <c r="I15" s="9">
        <v>100800</v>
      </c>
      <c r="J15" s="1">
        <v>0.98499999999999999</v>
      </c>
      <c r="K15" s="24">
        <f t="shared" si="14"/>
        <v>99288</v>
      </c>
      <c r="L15" s="36">
        <v>94.017857142857139</v>
      </c>
      <c r="M15" s="157">
        <f t="shared" si="15"/>
        <v>94770</v>
      </c>
      <c r="N15" s="154">
        <v>192.54</v>
      </c>
      <c r="O15" s="27">
        <v>43866</v>
      </c>
      <c r="P15" s="42">
        <v>75600</v>
      </c>
      <c r="Q15" s="1">
        <v>0.89900000000000002</v>
      </c>
      <c r="R15" s="24">
        <f t="shared" ref="R15" si="16">P15*Q15</f>
        <v>67964.400000000009</v>
      </c>
      <c r="S15" s="36">
        <v>44.722222222222221</v>
      </c>
      <c r="T15" s="24">
        <f t="shared" ref="T15" si="17">P15*S15/100</f>
        <v>33810</v>
      </c>
      <c r="U15" s="154">
        <v>465.84</v>
      </c>
    </row>
    <row r="16" spans="1:21" x14ac:dyDescent="0.2">
      <c r="B16" s="265" t="s">
        <v>1</v>
      </c>
      <c r="C16" s="265"/>
      <c r="D16" s="173">
        <f>SUM(D4:D15)</f>
        <v>1125178.56</v>
      </c>
      <c r="E16" s="151">
        <f>F16/D16</f>
        <v>0.97962051463191757</v>
      </c>
      <c r="F16" s="173">
        <f>SUM(F4:F15)</f>
        <v>1102248</v>
      </c>
      <c r="G16" s="173">
        <f>AVERAGE(G4:G15)</f>
        <v>332.1825</v>
      </c>
      <c r="I16" s="9">
        <v>100800</v>
      </c>
      <c r="J16" s="1">
        <v>0.96699999999999997</v>
      </c>
      <c r="K16" s="24">
        <f t="shared" si="14"/>
        <v>97473.599999999991</v>
      </c>
      <c r="L16" s="36">
        <v>94.017857142857139</v>
      </c>
      <c r="M16" s="157">
        <f t="shared" si="15"/>
        <v>94770</v>
      </c>
      <c r="N16" s="154">
        <v>192.18</v>
      </c>
      <c r="P16" s="42">
        <v>75600</v>
      </c>
      <c r="Q16" s="1">
        <v>0.97</v>
      </c>
      <c r="R16" s="24">
        <f t="shared" ref="R16:R24" si="18">P16*Q16</f>
        <v>73332</v>
      </c>
      <c r="S16" s="36">
        <v>83.611111111111114</v>
      </c>
      <c r="T16" s="24">
        <f t="shared" ref="T16:T24" si="19">P16*S16/100</f>
        <v>63210</v>
      </c>
      <c r="U16" s="154">
        <v>466.89</v>
      </c>
    </row>
    <row r="17" spans="1:21" x14ac:dyDescent="0.2">
      <c r="B17" s="99"/>
      <c r="C17" s="152"/>
      <c r="D17" s="24"/>
      <c r="E17" s="97"/>
      <c r="F17" s="24"/>
      <c r="G17" s="154"/>
      <c r="H17" s="22">
        <v>43867</v>
      </c>
      <c r="I17" s="9">
        <v>100800</v>
      </c>
      <c r="J17" s="1">
        <v>0.98199999999999998</v>
      </c>
      <c r="K17" s="24">
        <f t="shared" si="14"/>
        <v>98985.599999999991</v>
      </c>
      <c r="L17" s="36">
        <v>94.017857142857139</v>
      </c>
      <c r="M17" s="157">
        <f t="shared" si="15"/>
        <v>94770</v>
      </c>
      <c r="N17" s="154">
        <v>192.02</v>
      </c>
      <c r="O17" s="22">
        <v>43867</v>
      </c>
      <c r="P17" s="42">
        <v>75600</v>
      </c>
      <c r="Q17" s="1">
        <v>0.95199999999999996</v>
      </c>
      <c r="R17" s="24">
        <f t="shared" si="18"/>
        <v>71971.199999999997</v>
      </c>
      <c r="S17" s="36">
        <v>87.5</v>
      </c>
      <c r="T17" s="24">
        <f t="shared" si="19"/>
        <v>66150</v>
      </c>
      <c r="U17" s="154">
        <v>464.77</v>
      </c>
    </row>
    <row r="18" spans="1:21" ht="14.25" customHeight="1" x14ac:dyDescent="0.2">
      <c r="A18" s="45"/>
      <c r="B18" s="266" t="s">
        <v>43</v>
      </c>
      <c r="C18" s="271"/>
      <c r="D18" s="271"/>
      <c r="E18" s="271"/>
      <c r="F18" s="266"/>
      <c r="G18" s="266"/>
      <c r="I18" s="9">
        <v>100800</v>
      </c>
      <c r="J18" s="1">
        <v>0.98</v>
      </c>
      <c r="K18" s="24">
        <f t="shared" si="14"/>
        <v>98784</v>
      </c>
      <c r="L18" s="36">
        <v>94.017857142857139</v>
      </c>
      <c r="M18" s="157">
        <f t="shared" si="15"/>
        <v>94770</v>
      </c>
      <c r="N18" s="154">
        <v>192.22</v>
      </c>
      <c r="P18" s="42">
        <v>75600</v>
      </c>
      <c r="Q18" s="1">
        <v>0.97199999999999998</v>
      </c>
      <c r="R18" s="24">
        <f t="shared" si="18"/>
        <v>73483.199999999997</v>
      </c>
      <c r="S18" s="36">
        <v>93.333333333333329</v>
      </c>
      <c r="T18" s="24">
        <f t="shared" si="19"/>
        <v>70560</v>
      </c>
      <c r="U18" s="154">
        <v>463.39</v>
      </c>
    </row>
    <row r="19" spans="1:21" x14ac:dyDescent="0.2">
      <c r="A19" s="22">
        <v>43868</v>
      </c>
      <c r="B19" s="42">
        <v>84960</v>
      </c>
      <c r="C19" s="3">
        <v>0.94499999999999995</v>
      </c>
      <c r="D19" s="24">
        <f t="shared" ref="D19" si="20">B19*C19</f>
        <v>80287.199999999997</v>
      </c>
      <c r="E19" s="36">
        <v>72.902542372881356</v>
      </c>
      <c r="F19" s="24">
        <f t="shared" ref="F19" si="21">B19*E19/100</f>
        <v>61938</v>
      </c>
      <c r="G19" s="154">
        <v>386.27</v>
      </c>
      <c r="H19" s="22">
        <v>43868</v>
      </c>
      <c r="I19" s="9">
        <v>100800</v>
      </c>
      <c r="J19" s="1">
        <v>0.98099999999999998</v>
      </c>
      <c r="K19" s="24">
        <f t="shared" si="14"/>
        <v>98884.800000000003</v>
      </c>
      <c r="L19" s="36">
        <v>94.017857142857139</v>
      </c>
      <c r="M19" s="157">
        <f t="shared" si="15"/>
        <v>94770</v>
      </c>
      <c r="N19" s="154">
        <v>192.19</v>
      </c>
      <c r="O19" s="22">
        <v>43868</v>
      </c>
      <c r="P19" s="42">
        <v>75600</v>
      </c>
      <c r="Q19" s="1">
        <v>0.98299999999999998</v>
      </c>
      <c r="R19" s="24">
        <f t="shared" si="18"/>
        <v>74314.8</v>
      </c>
      <c r="S19" s="36">
        <v>93.333333333333329</v>
      </c>
      <c r="T19" s="24">
        <f t="shared" si="19"/>
        <v>70560</v>
      </c>
      <c r="U19" s="154">
        <v>462.21</v>
      </c>
    </row>
    <row r="20" spans="1:21" x14ac:dyDescent="0.2">
      <c r="B20" s="42">
        <v>86400</v>
      </c>
      <c r="C20" s="3">
        <v>0.97199999999999998</v>
      </c>
      <c r="D20" s="24">
        <f t="shared" ref="D20:D28" si="22">B20*C20</f>
        <v>83980.800000000003</v>
      </c>
      <c r="E20" s="36">
        <v>92.5</v>
      </c>
      <c r="F20" s="24">
        <f t="shared" ref="F20:F28" si="23">B20*E20/100</f>
        <v>79920</v>
      </c>
      <c r="G20" s="154">
        <v>386.16</v>
      </c>
      <c r="I20" s="9">
        <v>100800</v>
      </c>
      <c r="J20" s="1">
        <v>0.98499999999999999</v>
      </c>
      <c r="K20" s="24">
        <f t="shared" si="14"/>
        <v>99288</v>
      </c>
      <c r="L20" s="36">
        <v>94.017857142857139</v>
      </c>
      <c r="M20" s="157">
        <f t="shared" si="15"/>
        <v>94770</v>
      </c>
      <c r="N20" s="154">
        <v>192.22</v>
      </c>
      <c r="P20" s="42">
        <v>75600</v>
      </c>
      <c r="Q20" s="1">
        <v>0.98199999999999998</v>
      </c>
      <c r="R20" s="24">
        <f t="shared" si="18"/>
        <v>74239.199999999997</v>
      </c>
      <c r="S20" s="36">
        <v>93.333333333333329</v>
      </c>
      <c r="T20" s="24">
        <f t="shared" si="19"/>
        <v>70560</v>
      </c>
      <c r="U20" s="154">
        <v>463.33</v>
      </c>
    </row>
    <row r="21" spans="1:21" x14ac:dyDescent="0.2">
      <c r="A21" s="22">
        <v>43869</v>
      </c>
      <c r="B21" s="42">
        <v>86400</v>
      </c>
      <c r="C21" s="3">
        <v>0.97799999999999998</v>
      </c>
      <c r="D21" s="24">
        <f t="shared" si="22"/>
        <v>84499.199999999997</v>
      </c>
      <c r="E21" s="36">
        <v>94.8125</v>
      </c>
      <c r="F21" s="24">
        <f t="shared" si="23"/>
        <v>81918</v>
      </c>
      <c r="G21" s="154">
        <v>385.2</v>
      </c>
      <c r="H21" s="22">
        <v>43869</v>
      </c>
      <c r="I21" s="9">
        <v>100800</v>
      </c>
      <c r="J21" s="1">
        <v>0.98399999999999999</v>
      </c>
      <c r="K21" s="24">
        <f t="shared" si="14"/>
        <v>99187.199999999997</v>
      </c>
      <c r="L21" s="36">
        <v>94.017857142857139</v>
      </c>
      <c r="M21" s="157">
        <f t="shared" si="15"/>
        <v>94770</v>
      </c>
      <c r="N21" s="154">
        <v>192.11</v>
      </c>
      <c r="O21" s="22">
        <v>43869</v>
      </c>
      <c r="P21" s="42">
        <v>75600</v>
      </c>
      <c r="Q21" s="1">
        <v>0.98599999999999999</v>
      </c>
      <c r="R21" s="24">
        <f t="shared" si="18"/>
        <v>74541.600000000006</v>
      </c>
      <c r="S21" s="36">
        <v>93.333333333333329</v>
      </c>
      <c r="T21" s="24">
        <f t="shared" si="19"/>
        <v>70560</v>
      </c>
      <c r="U21" s="154">
        <v>463.22</v>
      </c>
    </row>
    <row r="22" spans="1:21" x14ac:dyDescent="0.2">
      <c r="B22" s="42">
        <v>86400</v>
      </c>
      <c r="C22" s="3">
        <v>0.97699999999999998</v>
      </c>
      <c r="D22" s="24">
        <f t="shared" si="22"/>
        <v>84412.800000000003</v>
      </c>
      <c r="E22" s="36">
        <v>92.5</v>
      </c>
      <c r="F22" s="24">
        <f t="shared" si="23"/>
        <v>79920</v>
      </c>
      <c r="G22" s="154">
        <v>386.04</v>
      </c>
      <c r="I22" s="9">
        <v>100800</v>
      </c>
      <c r="J22" s="1">
        <v>0.98499999999999999</v>
      </c>
      <c r="K22" s="24">
        <f t="shared" si="14"/>
        <v>99288</v>
      </c>
      <c r="L22" s="36">
        <v>94.017857142857139</v>
      </c>
      <c r="M22" s="157">
        <f t="shared" si="15"/>
        <v>94770</v>
      </c>
      <c r="N22" s="154">
        <v>192.72</v>
      </c>
      <c r="P22" s="42">
        <v>75600</v>
      </c>
      <c r="Q22" s="1">
        <v>0.95399999999999996</v>
      </c>
      <c r="R22" s="24">
        <f t="shared" si="18"/>
        <v>72122.399999999994</v>
      </c>
      <c r="S22" s="36">
        <v>44.722222222222221</v>
      </c>
      <c r="T22" s="24">
        <f t="shared" si="19"/>
        <v>33810</v>
      </c>
      <c r="U22" s="154">
        <v>462.57</v>
      </c>
    </row>
    <row r="23" spans="1:21" x14ac:dyDescent="0.2">
      <c r="A23" s="22">
        <v>43870</v>
      </c>
      <c r="B23" s="42">
        <v>87120</v>
      </c>
      <c r="C23" s="3">
        <v>0.96599999999999997</v>
      </c>
      <c r="D23" s="24">
        <f t="shared" si="22"/>
        <v>84157.92</v>
      </c>
      <c r="E23" s="36">
        <v>91.735537190082653</v>
      </c>
      <c r="F23" s="24">
        <f t="shared" si="23"/>
        <v>79920.000000000015</v>
      </c>
      <c r="G23" s="154">
        <v>387.41</v>
      </c>
      <c r="H23" s="22">
        <v>43870</v>
      </c>
      <c r="I23" s="9">
        <v>100800</v>
      </c>
      <c r="J23" s="1">
        <v>0.96799999999999997</v>
      </c>
      <c r="K23" s="24">
        <f t="shared" si="14"/>
        <v>97574.399999999994</v>
      </c>
      <c r="L23" s="36">
        <v>94.017857142857139</v>
      </c>
      <c r="M23" s="157">
        <f t="shared" si="15"/>
        <v>94770</v>
      </c>
      <c r="N23" s="154">
        <v>192.45</v>
      </c>
      <c r="O23" s="22">
        <v>43870</v>
      </c>
      <c r="P23" s="42">
        <v>75600</v>
      </c>
      <c r="Q23" s="1">
        <v>0.98</v>
      </c>
      <c r="R23" s="24">
        <f t="shared" si="18"/>
        <v>74088</v>
      </c>
      <c r="S23" s="36">
        <v>97.222222222222214</v>
      </c>
      <c r="T23" s="24">
        <f t="shared" si="19"/>
        <v>73499.999999999985</v>
      </c>
      <c r="U23" s="154">
        <v>463.47</v>
      </c>
    </row>
    <row r="24" spans="1:21" x14ac:dyDescent="0.2">
      <c r="B24" s="42">
        <v>87840</v>
      </c>
      <c r="C24" s="3">
        <v>0.97299999999999998</v>
      </c>
      <c r="D24" s="24">
        <f t="shared" si="22"/>
        <v>85468.319999999992</v>
      </c>
      <c r="E24" s="36">
        <v>93.258196721311464</v>
      </c>
      <c r="F24" s="24">
        <f t="shared" si="23"/>
        <v>81917.999999999985</v>
      </c>
      <c r="G24" s="154">
        <v>386.52</v>
      </c>
      <c r="I24" s="9">
        <v>100800</v>
      </c>
      <c r="J24" s="1">
        <v>0.98599999999999999</v>
      </c>
      <c r="K24" s="24">
        <f t="shared" si="14"/>
        <v>99388.800000000003</v>
      </c>
      <c r="L24" s="36">
        <v>94.017857142857139</v>
      </c>
      <c r="M24" s="157">
        <f t="shared" si="15"/>
        <v>94770</v>
      </c>
      <c r="N24" s="154">
        <v>192.94</v>
      </c>
      <c r="P24" s="42">
        <v>75600</v>
      </c>
      <c r="Q24" s="1">
        <v>0.99</v>
      </c>
      <c r="R24" s="24">
        <f t="shared" si="18"/>
        <v>74844</v>
      </c>
      <c r="S24" s="36">
        <v>95.277777777777771</v>
      </c>
      <c r="T24" s="24">
        <f t="shared" si="19"/>
        <v>72029.999999999985</v>
      </c>
      <c r="U24" s="154">
        <v>462.69</v>
      </c>
    </row>
    <row r="25" spans="1:21" ht="14.25" customHeight="1" x14ac:dyDescent="0.2">
      <c r="A25" s="22">
        <v>43871</v>
      </c>
      <c r="B25" s="42">
        <v>88560</v>
      </c>
      <c r="C25" s="3">
        <v>0.97</v>
      </c>
      <c r="D25" s="24">
        <f t="shared" si="22"/>
        <v>85903.2</v>
      </c>
      <c r="E25" s="36">
        <v>92.5</v>
      </c>
      <c r="F25" s="24">
        <f t="shared" si="23"/>
        <v>81918</v>
      </c>
      <c r="G25" s="154">
        <v>385.12</v>
      </c>
      <c r="H25" s="22">
        <v>43871</v>
      </c>
      <c r="I25" s="9">
        <v>100800</v>
      </c>
      <c r="J25" s="1">
        <v>0.96</v>
      </c>
      <c r="K25" s="24">
        <f t="shared" si="14"/>
        <v>96768</v>
      </c>
      <c r="L25" s="36">
        <v>90.401785714285708</v>
      </c>
      <c r="M25" s="157">
        <f t="shared" si="15"/>
        <v>91125</v>
      </c>
      <c r="N25" s="154">
        <v>192.91</v>
      </c>
      <c r="P25" s="265" t="s">
        <v>1</v>
      </c>
      <c r="Q25" s="265"/>
      <c r="R25" s="173">
        <f>SUM(R15:R24)</f>
        <v>730900.8</v>
      </c>
      <c r="S25" s="151">
        <f>T25/R25</f>
        <v>0.85476715855284324</v>
      </c>
      <c r="T25" s="173">
        <f>SUM(T15:T24)</f>
        <v>624750</v>
      </c>
      <c r="U25" s="173">
        <f>AVERAGE(U15:U24)</f>
        <v>463.83799999999991</v>
      </c>
    </row>
    <row r="26" spans="1:21" x14ac:dyDescent="0.2">
      <c r="B26" s="42">
        <v>88560</v>
      </c>
      <c r="C26" s="3">
        <v>0.97599999999999998</v>
      </c>
      <c r="D26" s="24">
        <f t="shared" si="22"/>
        <v>86434.559999999998</v>
      </c>
      <c r="E26" s="36">
        <v>94.756097560975604</v>
      </c>
      <c r="F26" s="24">
        <f t="shared" si="23"/>
        <v>83916</v>
      </c>
      <c r="G26" s="154">
        <v>387.31</v>
      </c>
      <c r="I26" s="9">
        <v>100800</v>
      </c>
      <c r="J26" s="1">
        <v>0.97799999999999998</v>
      </c>
      <c r="K26" s="24">
        <f t="shared" si="14"/>
        <v>98582.399999999994</v>
      </c>
      <c r="L26" s="36">
        <v>94.017857142857139</v>
      </c>
      <c r="M26" s="157">
        <f t="shared" si="15"/>
        <v>94770</v>
      </c>
      <c r="N26" s="154">
        <v>192.38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43872</v>
      </c>
      <c r="B27" s="42">
        <v>88560</v>
      </c>
      <c r="C27" s="3">
        <v>0.97299999999999998</v>
      </c>
      <c r="D27" s="24">
        <f t="shared" si="22"/>
        <v>86168.88</v>
      </c>
      <c r="E27" s="36">
        <v>92.5</v>
      </c>
      <c r="F27" s="24">
        <f t="shared" si="23"/>
        <v>81918</v>
      </c>
      <c r="G27" s="154">
        <v>385.64</v>
      </c>
      <c r="H27" s="22">
        <v>43872</v>
      </c>
      <c r="I27" s="9">
        <v>100800</v>
      </c>
      <c r="J27" s="1">
        <v>0.97299999999999998</v>
      </c>
      <c r="K27" s="24">
        <f t="shared" si="14"/>
        <v>98078.399999999994</v>
      </c>
      <c r="L27" s="36">
        <v>94.017857142857139</v>
      </c>
      <c r="M27" s="157">
        <f t="shared" si="15"/>
        <v>94770</v>
      </c>
      <c r="N27" s="154">
        <v>192.2</v>
      </c>
      <c r="O27" s="45"/>
      <c r="P27" s="278" t="s">
        <v>19</v>
      </c>
      <c r="Q27" s="279"/>
      <c r="R27" s="279"/>
      <c r="S27" s="279"/>
      <c r="T27" s="279"/>
      <c r="U27" s="280"/>
    </row>
    <row r="28" spans="1:21" ht="12.75" customHeight="1" x14ac:dyDescent="0.2">
      <c r="B28" s="42">
        <v>88560</v>
      </c>
      <c r="C28" s="3">
        <v>0.97699999999999998</v>
      </c>
      <c r="D28" s="24">
        <f t="shared" si="22"/>
        <v>86523.12</v>
      </c>
      <c r="E28" s="36">
        <v>94.756097560975604</v>
      </c>
      <c r="F28" s="24">
        <f t="shared" si="23"/>
        <v>83916</v>
      </c>
      <c r="G28" s="154">
        <v>385.7</v>
      </c>
      <c r="I28" s="9">
        <v>100800</v>
      </c>
      <c r="J28" s="1">
        <v>0.97699999999999998</v>
      </c>
      <c r="K28" s="24">
        <f t="shared" si="14"/>
        <v>98481.599999999991</v>
      </c>
      <c r="L28" s="36">
        <v>94.017857142857139</v>
      </c>
      <c r="M28" s="157">
        <f t="shared" si="15"/>
        <v>94770</v>
      </c>
      <c r="N28" s="154">
        <v>192.33</v>
      </c>
      <c r="O28" s="22">
        <v>43871</v>
      </c>
      <c r="P28" s="42">
        <v>77040</v>
      </c>
      <c r="Q28" s="1">
        <v>0.83299999999999996</v>
      </c>
      <c r="R28" s="24">
        <f t="shared" ref="R28" si="24">P28*Q28</f>
        <v>64174.32</v>
      </c>
      <c r="S28" s="36">
        <v>64.345794392523374</v>
      </c>
      <c r="T28" s="24">
        <f t="shared" ref="T28" si="25">P28*S28/100</f>
        <v>49572.000000000007</v>
      </c>
      <c r="U28" s="154">
        <v>451.8</v>
      </c>
    </row>
    <row r="29" spans="1:21" ht="12.75" customHeight="1" x14ac:dyDescent="0.2">
      <c r="B29" s="265" t="s">
        <v>1</v>
      </c>
      <c r="C29" s="265"/>
      <c r="D29" s="181">
        <f>SUM(D19:D28)</f>
        <v>847836</v>
      </c>
      <c r="E29" s="151">
        <f>F29/D29</f>
        <v>0.94027854443548042</v>
      </c>
      <c r="F29" s="181">
        <f>SUM(F19:F28)</f>
        <v>797202</v>
      </c>
      <c r="G29" s="181">
        <f>AVERAGE(G19:G28)</f>
        <v>386.137</v>
      </c>
      <c r="H29" s="22">
        <v>43873</v>
      </c>
      <c r="I29" s="9">
        <v>100800</v>
      </c>
      <c r="J29" s="1">
        <v>0.97199999999999998</v>
      </c>
      <c r="K29" s="24">
        <f t="shared" si="14"/>
        <v>97977.599999999991</v>
      </c>
      <c r="L29" s="36">
        <v>94.017857142857139</v>
      </c>
      <c r="M29" s="157">
        <f t="shared" si="15"/>
        <v>94770</v>
      </c>
      <c r="N29" s="154">
        <v>192.85</v>
      </c>
      <c r="P29" s="42">
        <v>77040</v>
      </c>
      <c r="Q29" s="1">
        <v>0.98299999999999998</v>
      </c>
      <c r="R29" s="24">
        <f t="shared" ref="R29:R33" si="26">P29*Q29</f>
        <v>75730.319999999992</v>
      </c>
      <c r="S29" s="36">
        <v>96.518691588785046</v>
      </c>
      <c r="T29" s="24">
        <f t="shared" ref="T29:T33" si="27">P29*S29/100</f>
        <v>74358</v>
      </c>
      <c r="U29" s="154">
        <v>451.5</v>
      </c>
    </row>
    <row r="30" spans="1:21" ht="12.75" customHeight="1" x14ac:dyDescent="0.2">
      <c r="B30" s="99"/>
      <c r="C30" s="152"/>
      <c r="D30" s="24"/>
      <c r="E30" s="97"/>
      <c r="F30" s="24"/>
      <c r="G30" s="154"/>
      <c r="I30" s="9">
        <v>100800</v>
      </c>
      <c r="J30" s="1">
        <v>0.97299999999999998</v>
      </c>
      <c r="K30" s="24">
        <f t="shared" si="14"/>
        <v>98078.399999999994</v>
      </c>
      <c r="L30" s="36">
        <v>94.017857142857139</v>
      </c>
      <c r="M30" s="157">
        <f t="shared" si="15"/>
        <v>94770</v>
      </c>
      <c r="N30" s="154">
        <v>192.22</v>
      </c>
      <c r="O30" s="22">
        <v>43872</v>
      </c>
      <c r="P30" s="42">
        <v>77040</v>
      </c>
      <c r="Q30" s="1">
        <v>0.97099999999999997</v>
      </c>
      <c r="R30" s="24">
        <f t="shared" si="26"/>
        <v>74805.84</v>
      </c>
      <c r="S30" s="36">
        <v>94.626168224299064</v>
      </c>
      <c r="T30" s="24">
        <f t="shared" si="27"/>
        <v>72900</v>
      </c>
      <c r="U30" s="154">
        <v>451.7</v>
      </c>
    </row>
    <row r="31" spans="1:21" ht="14.25" customHeight="1" x14ac:dyDescent="0.2">
      <c r="A31" s="45"/>
      <c r="B31" s="275" t="s">
        <v>12</v>
      </c>
      <c r="C31" s="276"/>
      <c r="D31" s="276"/>
      <c r="E31" s="276"/>
      <c r="F31" s="276"/>
      <c r="G31" s="274"/>
      <c r="H31" s="22">
        <v>43874</v>
      </c>
      <c r="I31" s="9">
        <v>100800</v>
      </c>
      <c r="J31" s="1">
        <v>0.97899999999999998</v>
      </c>
      <c r="K31" s="24">
        <f t="shared" si="14"/>
        <v>98683.199999999997</v>
      </c>
      <c r="L31" s="36">
        <v>94.017857142857139</v>
      </c>
      <c r="M31" s="157">
        <f t="shared" si="15"/>
        <v>94770</v>
      </c>
      <c r="N31" s="154">
        <v>192.65</v>
      </c>
      <c r="P31" s="42">
        <v>77040</v>
      </c>
      <c r="Q31" s="1">
        <v>0.97499999999999998</v>
      </c>
      <c r="R31" s="24">
        <f t="shared" si="26"/>
        <v>75114</v>
      </c>
      <c r="S31" s="36">
        <v>96.518691588785046</v>
      </c>
      <c r="T31" s="24">
        <f t="shared" si="27"/>
        <v>74358</v>
      </c>
      <c r="U31" s="154">
        <v>452.35</v>
      </c>
    </row>
    <row r="32" spans="1:21" ht="14.25" customHeight="1" x14ac:dyDescent="0.2">
      <c r="A32" s="22">
        <v>43873</v>
      </c>
      <c r="B32" s="42">
        <v>75600</v>
      </c>
      <c r="C32" s="3">
        <v>0.92700000000000005</v>
      </c>
      <c r="D32" s="24">
        <f t="shared" ref="D32" si="28">B32*C32</f>
        <v>70081.2</v>
      </c>
      <c r="E32" s="36">
        <v>72.11904761904762</v>
      </c>
      <c r="F32" s="24">
        <f t="shared" ref="F32" si="29">B32*E32/100</f>
        <v>54522</v>
      </c>
      <c r="G32" s="154">
        <v>435.27</v>
      </c>
      <c r="I32" s="9">
        <v>100800</v>
      </c>
      <c r="J32" s="1">
        <v>0.97299999999999998</v>
      </c>
      <c r="K32" s="24">
        <f t="shared" si="14"/>
        <v>98078.399999999994</v>
      </c>
      <c r="L32" s="36">
        <v>94.017857142857139</v>
      </c>
      <c r="M32" s="157">
        <f t="shared" si="15"/>
        <v>94770</v>
      </c>
      <c r="N32" s="160">
        <v>192.12</v>
      </c>
      <c r="O32" s="22">
        <v>43873</v>
      </c>
      <c r="P32" s="42">
        <v>77040</v>
      </c>
      <c r="Q32" s="1">
        <v>0.98099999999999998</v>
      </c>
      <c r="R32" s="24">
        <f t="shared" si="26"/>
        <v>75576.240000000005</v>
      </c>
      <c r="S32" s="36">
        <v>96.518691588785046</v>
      </c>
      <c r="T32" s="24">
        <f t="shared" si="27"/>
        <v>74358</v>
      </c>
      <c r="U32" s="154">
        <v>452.02</v>
      </c>
    </row>
    <row r="33" spans="1:21" ht="13.9" customHeight="1" x14ac:dyDescent="0.2">
      <c r="B33" s="42">
        <v>77040</v>
      </c>
      <c r="C33" s="3">
        <v>0.97699999999999998</v>
      </c>
      <c r="D33" s="24">
        <f t="shared" ref="D33:D43" si="30">B33*C33</f>
        <v>75268.08</v>
      </c>
      <c r="E33" s="36">
        <v>94.361370716510905</v>
      </c>
      <c r="F33" s="24">
        <f t="shared" ref="F33:F43" si="31">B33*E33/100</f>
        <v>72696</v>
      </c>
      <c r="G33" s="154">
        <v>434.54</v>
      </c>
      <c r="H33" s="22">
        <v>43875</v>
      </c>
      <c r="I33" s="9">
        <v>100800</v>
      </c>
      <c r="J33" s="1">
        <v>0.95799999999999996</v>
      </c>
      <c r="K33" s="24">
        <f t="shared" si="14"/>
        <v>96566.399999999994</v>
      </c>
      <c r="L33" s="36">
        <v>90.401785714285708</v>
      </c>
      <c r="M33" s="157">
        <f t="shared" si="15"/>
        <v>91125</v>
      </c>
      <c r="N33" s="154">
        <v>192.63</v>
      </c>
      <c r="P33" s="42">
        <v>77040</v>
      </c>
      <c r="Q33" s="1">
        <v>0.995</v>
      </c>
      <c r="R33" s="24">
        <f t="shared" si="26"/>
        <v>76654.8</v>
      </c>
      <c r="S33" s="36">
        <v>96.518691588785046</v>
      </c>
      <c r="T33" s="24">
        <f t="shared" si="27"/>
        <v>74358</v>
      </c>
      <c r="U33" s="154">
        <v>452.52</v>
      </c>
    </row>
    <row r="34" spans="1:21" x14ac:dyDescent="0.2">
      <c r="A34" s="22">
        <v>43874</v>
      </c>
      <c r="B34" s="42">
        <v>77040</v>
      </c>
      <c r="C34" s="3">
        <v>0.98099999999999998</v>
      </c>
      <c r="D34" s="24">
        <f t="shared" si="30"/>
        <v>75576.240000000005</v>
      </c>
      <c r="E34" s="36">
        <v>94.361370716510905</v>
      </c>
      <c r="F34" s="24">
        <f t="shared" si="31"/>
        <v>72696</v>
      </c>
      <c r="G34" s="154">
        <v>436.43</v>
      </c>
      <c r="I34" s="9">
        <v>100800</v>
      </c>
      <c r="J34" s="1">
        <v>0.97499999999999998</v>
      </c>
      <c r="K34" s="24">
        <f t="shared" si="14"/>
        <v>98280</v>
      </c>
      <c r="L34" s="36">
        <v>94.017857142857139</v>
      </c>
      <c r="M34" s="157">
        <f t="shared" si="15"/>
        <v>94770</v>
      </c>
      <c r="N34" s="154">
        <v>193.02</v>
      </c>
      <c r="P34" s="265" t="s">
        <v>1</v>
      </c>
      <c r="Q34" s="265"/>
      <c r="R34" s="184">
        <f>SUM(R28:R33)</f>
        <v>442055.51999999996</v>
      </c>
      <c r="S34" s="151">
        <f>T34/R34</f>
        <v>0.94988973330770765</v>
      </c>
      <c r="T34" s="184">
        <f>SUM(T28:T33)</f>
        <v>419904</v>
      </c>
      <c r="U34" s="184">
        <f>AVERAGE(U24:U33)</f>
        <v>454.80224999999996</v>
      </c>
    </row>
    <row r="35" spans="1:21" ht="12.75" customHeight="1" x14ac:dyDescent="0.2">
      <c r="B35" s="42">
        <v>77040</v>
      </c>
      <c r="C35" s="3">
        <v>0.97399999999999998</v>
      </c>
      <c r="D35" s="24">
        <f t="shared" si="30"/>
        <v>75036.959999999992</v>
      </c>
      <c r="E35" s="36">
        <v>92.546728971962622</v>
      </c>
      <c r="F35" s="24">
        <f t="shared" si="31"/>
        <v>71298</v>
      </c>
      <c r="G35" s="154">
        <v>435.95</v>
      </c>
      <c r="H35" s="22">
        <v>43876</v>
      </c>
      <c r="I35" s="9">
        <v>100800</v>
      </c>
      <c r="J35" s="1">
        <v>0.97899999999999998</v>
      </c>
      <c r="K35" s="24">
        <f t="shared" si="14"/>
        <v>98683.199999999997</v>
      </c>
      <c r="L35" s="36">
        <v>94.017857142857139</v>
      </c>
      <c r="M35" s="157">
        <f t="shared" si="15"/>
        <v>94770</v>
      </c>
      <c r="N35" s="154">
        <v>193.62</v>
      </c>
      <c r="P35" s="42"/>
      <c r="Q35" s="1"/>
      <c r="R35" s="24"/>
      <c r="S35" s="36"/>
      <c r="T35" s="158"/>
      <c r="U35" s="154"/>
    </row>
    <row r="36" spans="1:21" x14ac:dyDescent="0.2">
      <c r="A36" s="22">
        <v>43875</v>
      </c>
      <c r="B36" s="42">
        <v>78480</v>
      </c>
      <c r="C36" s="3">
        <v>0.98699999999999999</v>
      </c>
      <c r="D36" s="24">
        <f t="shared" si="30"/>
        <v>77459.759999999995</v>
      </c>
      <c r="E36" s="36">
        <v>97.974006116207946</v>
      </c>
      <c r="F36" s="24">
        <f t="shared" si="31"/>
        <v>76890</v>
      </c>
      <c r="G36" s="154">
        <v>436.91</v>
      </c>
      <c r="I36" s="9">
        <v>100800</v>
      </c>
      <c r="J36" s="1">
        <v>0.98599999999999999</v>
      </c>
      <c r="K36" s="24">
        <f t="shared" si="14"/>
        <v>99388.800000000003</v>
      </c>
      <c r="L36" s="36">
        <v>94.017857142857139</v>
      </c>
      <c r="M36" s="157">
        <f t="shared" si="15"/>
        <v>94770</v>
      </c>
      <c r="N36" s="154">
        <v>192.73</v>
      </c>
      <c r="O36" s="45"/>
      <c r="P36" s="278" t="s">
        <v>16</v>
      </c>
      <c r="Q36" s="279"/>
      <c r="R36" s="279"/>
      <c r="S36" s="279"/>
      <c r="T36" s="279"/>
      <c r="U36" s="280"/>
    </row>
    <row r="37" spans="1:21" x14ac:dyDescent="0.2">
      <c r="B37" s="42">
        <v>79200</v>
      </c>
      <c r="C37" s="3">
        <v>0.97799999999999998</v>
      </c>
      <c r="D37" s="24">
        <f t="shared" si="30"/>
        <v>77457.599999999991</v>
      </c>
      <c r="E37" s="36">
        <v>93.553030303030312</v>
      </c>
      <c r="F37" s="24">
        <f t="shared" si="31"/>
        <v>74094.000000000015</v>
      </c>
      <c r="G37" s="154">
        <v>435.95</v>
      </c>
      <c r="H37" s="22">
        <v>43877</v>
      </c>
      <c r="I37" s="9">
        <v>100800</v>
      </c>
      <c r="J37" s="1">
        <v>0.98299999999999998</v>
      </c>
      <c r="K37" s="24">
        <f t="shared" ref="K37:K38" si="32">I37*J37</f>
        <v>99086.399999999994</v>
      </c>
      <c r="L37" s="36">
        <v>94.017857142857139</v>
      </c>
      <c r="M37" s="157">
        <f t="shared" ref="M37:M38" si="33">I37*L37/100</f>
        <v>94770</v>
      </c>
      <c r="N37" s="154">
        <v>193.14</v>
      </c>
      <c r="O37" s="22">
        <v>43874</v>
      </c>
      <c r="P37" s="42">
        <v>65520</v>
      </c>
      <c r="Q37" s="1">
        <v>0.89500000000000002</v>
      </c>
      <c r="R37" s="24">
        <f t="shared" ref="R37" si="34">P37*Q37</f>
        <v>58640.4</v>
      </c>
      <c r="S37" s="36">
        <v>65.247252747252745</v>
      </c>
      <c r="T37" s="158">
        <f t="shared" ref="T37" si="35">P37*S37/100</f>
        <v>42750</v>
      </c>
      <c r="U37" s="154">
        <v>586.08000000000004</v>
      </c>
    </row>
    <row r="38" spans="1:21" ht="12.75" customHeight="1" x14ac:dyDescent="0.2">
      <c r="A38" s="22">
        <v>43876</v>
      </c>
      <c r="B38" s="42">
        <v>79200</v>
      </c>
      <c r="C38" s="3">
        <v>0.98599999999999999</v>
      </c>
      <c r="D38" s="24">
        <f t="shared" si="30"/>
        <v>78091.199999999997</v>
      </c>
      <c r="E38" s="36">
        <v>95.318181818181813</v>
      </c>
      <c r="F38" s="24">
        <f t="shared" si="31"/>
        <v>75492</v>
      </c>
      <c r="G38" s="154">
        <v>436.73</v>
      </c>
      <c r="I38" s="9">
        <v>100800</v>
      </c>
      <c r="J38" s="1">
        <v>0.98799999999999999</v>
      </c>
      <c r="K38" s="24">
        <f t="shared" si="32"/>
        <v>99590.399999999994</v>
      </c>
      <c r="L38" s="36">
        <v>94.017857142857139</v>
      </c>
      <c r="M38" s="157">
        <f t="shared" si="33"/>
        <v>94770</v>
      </c>
      <c r="N38" s="154">
        <v>192.83</v>
      </c>
      <c r="P38" s="42">
        <v>65520</v>
      </c>
      <c r="Q38" s="1">
        <v>0.94799999999999995</v>
      </c>
      <c r="R38" s="24">
        <f t="shared" ref="R38:R52" si="36">P38*Q38</f>
        <v>62112.959999999999</v>
      </c>
      <c r="S38" s="36">
        <v>91.34615384615384</v>
      </c>
      <c r="T38" s="158">
        <f t="shared" ref="T38:T52" si="37">P38*S38/100</f>
        <v>59850</v>
      </c>
      <c r="U38" s="154">
        <v>587.73</v>
      </c>
    </row>
    <row r="39" spans="1:21" x14ac:dyDescent="0.2">
      <c r="B39" s="42">
        <v>79200</v>
      </c>
      <c r="C39" s="3">
        <v>0.98699999999999999</v>
      </c>
      <c r="D39" s="24">
        <f t="shared" si="30"/>
        <v>78170.399999999994</v>
      </c>
      <c r="E39" s="36">
        <v>97.083333333333329</v>
      </c>
      <c r="F39" s="24">
        <f t="shared" si="31"/>
        <v>76890</v>
      </c>
      <c r="G39" s="154">
        <v>438.1</v>
      </c>
      <c r="H39" s="22">
        <v>43878</v>
      </c>
      <c r="I39" s="9">
        <v>100800</v>
      </c>
      <c r="J39" s="57">
        <v>0.97299999999999998</v>
      </c>
      <c r="K39" s="24">
        <f t="shared" ref="K39:K40" si="38">I39*J39</f>
        <v>98078.399999999994</v>
      </c>
      <c r="L39" s="188">
        <v>94.017857142857139</v>
      </c>
      <c r="M39" s="157">
        <f t="shared" ref="M39:M40" si="39">I39*L39/100</f>
        <v>94770</v>
      </c>
      <c r="N39" s="154">
        <v>192.83</v>
      </c>
      <c r="O39" s="22">
        <v>43875</v>
      </c>
      <c r="P39" s="42">
        <v>65520</v>
      </c>
      <c r="Q39" s="1">
        <v>0.98799999999999999</v>
      </c>
      <c r="R39" s="24">
        <f t="shared" si="36"/>
        <v>64733.760000000002</v>
      </c>
      <c r="S39" s="36">
        <v>93.956043956043956</v>
      </c>
      <c r="T39" s="158">
        <f t="shared" si="37"/>
        <v>61560</v>
      </c>
      <c r="U39" s="154">
        <v>584.63</v>
      </c>
    </row>
    <row r="40" spans="1:21" x14ac:dyDescent="0.2">
      <c r="A40" s="22">
        <v>43877</v>
      </c>
      <c r="B40" s="42">
        <v>79200</v>
      </c>
      <c r="C40" s="3">
        <v>0.98099999999999998</v>
      </c>
      <c r="D40" s="24">
        <f t="shared" si="30"/>
        <v>77695.199999999997</v>
      </c>
      <c r="E40" s="36">
        <v>95.318181818181813</v>
      </c>
      <c r="F40" s="24">
        <f t="shared" si="31"/>
        <v>75492</v>
      </c>
      <c r="G40" s="154">
        <v>439.15</v>
      </c>
      <c r="I40" s="9">
        <v>100800</v>
      </c>
      <c r="J40" s="57">
        <v>0.98399999999999999</v>
      </c>
      <c r="K40" s="24">
        <f t="shared" si="38"/>
        <v>99187.199999999997</v>
      </c>
      <c r="L40" s="31">
        <v>97.633928571428569</v>
      </c>
      <c r="M40" s="157">
        <f t="shared" si="39"/>
        <v>98415</v>
      </c>
      <c r="N40" s="154">
        <v>192.83</v>
      </c>
      <c r="P40" s="42">
        <v>65520</v>
      </c>
      <c r="Q40" s="1">
        <v>0.94799999999999995</v>
      </c>
      <c r="R40" s="24">
        <f t="shared" si="36"/>
        <v>62112.959999999999</v>
      </c>
      <c r="S40" s="36">
        <v>93.956043956043956</v>
      </c>
      <c r="T40" s="158">
        <f t="shared" si="37"/>
        <v>61560</v>
      </c>
      <c r="U40" s="154">
        <v>587.85</v>
      </c>
    </row>
    <row r="41" spans="1:21" x14ac:dyDescent="0.2">
      <c r="B41" s="42">
        <v>79200</v>
      </c>
      <c r="C41" s="3">
        <v>0.98</v>
      </c>
      <c r="D41" s="24">
        <f t="shared" si="30"/>
        <v>77616</v>
      </c>
      <c r="E41" s="36">
        <v>93.553030303030312</v>
      </c>
      <c r="F41" s="24">
        <f t="shared" si="31"/>
        <v>74094.000000000015</v>
      </c>
      <c r="G41" s="154">
        <v>437.1</v>
      </c>
      <c r="I41" s="265" t="s">
        <v>1</v>
      </c>
      <c r="J41" s="265"/>
      <c r="K41" s="185">
        <f>SUM(K11:K40)</f>
        <v>2939529.5999999996</v>
      </c>
      <c r="L41" s="151">
        <f>M41/K41</f>
        <v>0.94859565285547742</v>
      </c>
      <c r="M41" s="185">
        <f>SUM(M11:M40)</f>
        <v>2788425</v>
      </c>
      <c r="N41" s="185">
        <f>AVERAGE(N11:N40)</f>
        <v>192.59933333333331</v>
      </c>
      <c r="O41" s="22">
        <v>43876</v>
      </c>
      <c r="P41" s="42">
        <v>65520</v>
      </c>
      <c r="Q41" s="1">
        <v>0.98099999999999998</v>
      </c>
      <c r="R41" s="24">
        <f t="shared" si="36"/>
        <v>64275.119999999995</v>
      </c>
      <c r="S41" s="36">
        <v>93.956043956043956</v>
      </c>
      <c r="T41" s="158">
        <f t="shared" si="37"/>
        <v>61560</v>
      </c>
      <c r="U41" s="154">
        <v>588.38</v>
      </c>
    </row>
    <row r="42" spans="1:21" ht="13.9" customHeight="1" x14ac:dyDescent="0.2">
      <c r="A42" s="22">
        <v>43878</v>
      </c>
      <c r="B42" s="42">
        <v>79200</v>
      </c>
      <c r="C42" s="3">
        <v>0.97699999999999998</v>
      </c>
      <c r="D42" s="24">
        <f t="shared" si="30"/>
        <v>77378.399999999994</v>
      </c>
      <c r="E42" s="36">
        <v>95.318181818181813</v>
      </c>
      <c r="F42" s="24">
        <f t="shared" si="31"/>
        <v>75492</v>
      </c>
      <c r="G42" s="154">
        <v>435.89</v>
      </c>
      <c r="I42" s="9"/>
      <c r="J42" s="1"/>
      <c r="K42" s="9"/>
      <c r="L42" s="36"/>
      <c r="M42" s="157"/>
      <c r="N42" s="154"/>
      <c r="P42" s="42">
        <v>65520</v>
      </c>
      <c r="Q42" s="1">
        <v>0.96899999999999997</v>
      </c>
      <c r="R42" s="24">
        <f t="shared" si="36"/>
        <v>63488.88</v>
      </c>
      <c r="S42" s="36">
        <v>91.34615384615384</v>
      </c>
      <c r="T42" s="158">
        <f t="shared" si="37"/>
        <v>59850</v>
      </c>
      <c r="U42" s="154">
        <v>585.9</v>
      </c>
    </row>
    <row r="43" spans="1:21" ht="14.25" customHeight="1" x14ac:dyDescent="0.2">
      <c r="B43" s="42">
        <v>79200</v>
      </c>
      <c r="C43" s="3">
        <v>0.98199999999999998</v>
      </c>
      <c r="D43" s="24">
        <f t="shared" si="30"/>
        <v>77774.399999999994</v>
      </c>
      <c r="E43" s="36">
        <v>93.553030303030312</v>
      </c>
      <c r="F43" s="24">
        <f t="shared" si="31"/>
        <v>74094.000000000015</v>
      </c>
      <c r="G43" s="154">
        <v>438.23</v>
      </c>
      <c r="H43" s="45"/>
      <c r="I43" s="272" t="s">
        <v>44</v>
      </c>
      <c r="J43" s="273"/>
      <c r="K43" s="273"/>
      <c r="L43" s="273"/>
      <c r="M43" s="273"/>
      <c r="N43" s="274"/>
      <c r="O43" s="22">
        <v>43877</v>
      </c>
      <c r="P43" s="42">
        <v>65520</v>
      </c>
      <c r="Q43" s="1">
        <v>0.999</v>
      </c>
      <c r="R43" s="24">
        <f t="shared" si="36"/>
        <v>65454.48</v>
      </c>
      <c r="S43" s="36">
        <v>96.565934065934073</v>
      </c>
      <c r="T43" s="158">
        <f t="shared" si="37"/>
        <v>63270</v>
      </c>
      <c r="U43" s="154">
        <v>587.5</v>
      </c>
    </row>
    <row r="44" spans="1:21" x14ac:dyDescent="0.2">
      <c r="A44" s="22">
        <v>43879</v>
      </c>
      <c r="B44" s="42">
        <v>79200</v>
      </c>
      <c r="C44" s="3">
        <v>0.97599999999999998</v>
      </c>
      <c r="D44" s="24">
        <f t="shared" ref="D44:D45" si="40">B44*C44</f>
        <v>77299.199999999997</v>
      </c>
      <c r="E44" s="36">
        <v>95.318181818181813</v>
      </c>
      <c r="F44" s="24">
        <f t="shared" ref="F44:F45" si="41">B44*E44/100</f>
        <v>75492</v>
      </c>
      <c r="G44" s="154">
        <v>440.64</v>
      </c>
      <c r="H44" s="22">
        <v>43879</v>
      </c>
      <c r="I44" s="42">
        <v>111600</v>
      </c>
      <c r="J44" s="1">
        <v>0.72199999999999998</v>
      </c>
      <c r="K44" s="24">
        <f t="shared" ref="K44" si="42">I44*J44</f>
        <v>80575.199999999997</v>
      </c>
      <c r="L44" s="36">
        <v>35.878136200716845</v>
      </c>
      <c r="M44" s="157">
        <f t="shared" ref="M44" si="43">I44*L44/100</f>
        <v>40040</v>
      </c>
      <c r="N44" s="154">
        <v>193.02</v>
      </c>
      <c r="P44" s="42">
        <v>65520</v>
      </c>
      <c r="Q44" s="1">
        <v>0.97699999999999998</v>
      </c>
      <c r="R44" s="24">
        <f t="shared" si="36"/>
        <v>64013.04</v>
      </c>
      <c r="S44" s="36">
        <v>96.565934065934073</v>
      </c>
      <c r="T44" s="158">
        <f t="shared" si="37"/>
        <v>63270</v>
      </c>
      <c r="U44" s="154">
        <v>586.44000000000005</v>
      </c>
    </row>
    <row r="45" spans="1:21" x14ac:dyDescent="0.2">
      <c r="B45" s="42">
        <v>79200</v>
      </c>
      <c r="C45" s="3">
        <v>0.999</v>
      </c>
      <c r="D45" s="24">
        <f t="shared" si="40"/>
        <v>79120.800000000003</v>
      </c>
      <c r="E45" s="36">
        <v>98.848484848484858</v>
      </c>
      <c r="F45" s="24">
        <f t="shared" si="41"/>
        <v>78288.000000000015</v>
      </c>
      <c r="G45" s="154">
        <v>438.17</v>
      </c>
      <c r="I45" s="42">
        <v>111600</v>
      </c>
      <c r="J45" s="1">
        <v>0.98</v>
      </c>
      <c r="K45" s="24">
        <f t="shared" ref="K45:K47" si="44">I45*J45</f>
        <v>109368</v>
      </c>
      <c r="L45" s="36">
        <v>91.326164874551978</v>
      </c>
      <c r="M45" s="157">
        <f t="shared" ref="M45:M47" si="45">I45*L45/100</f>
        <v>101920</v>
      </c>
      <c r="N45" s="154">
        <v>192.64</v>
      </c>
      <c r="O45" s="22">
        <v>43878</v>
      </c>
      <c r="P45" s="42">
        <v>65520</v>
      </c>
      <c r="Q45" s="1">
        <v>0.97</v>
      </c>
      <c r="R45" s="24">
        <f t="shared" si="36"/>
        <v>63554.400000000001</v>
      </c>
      <c r="S45" s="36">
        <v>91.34615384615384</v>
      </c>
      <c r="T45" s="158">
        <f t="shared" si="37"/>
        <v>59850</v>
      </c>
      <c r="U45" s="154">
        <v>586.72</v>
      </c>
    </row>
    <row r="46" spans="1:21" ht="12.75" customHeight="1" x14ac:dyDescent="0.2">
      <c r="B46" s="265" t="s">
        <v>1</v>
      </c>
      <c r="C46" s="265"/>
      <c r="D46" s="186">
        <f>SUM(D32:D45)</f>
        <v>1074025.44</v>
      </c>
      <c r="E46" s="151">
        <f>F46/D46</f>
        <v>0.95670918186072018</v>
      </c>
      <c r="F46" s="186">
        <f>SUM(F32:F45)</f>
        <v>1027530</v>
      </c>
      <c r="G46" s="186">
        <f>AVERAGE(G32:G45)</f>
        <v>437.0757142857143</v>
      </c>
      <c r="H46" s="22">
        <v>43880</v>
      </c>
      <c r="I46" s="42">
        <v>111600</v>
      </c>
      <c r="J46" s="1">
        <v>0.98399999999999999</v>
      </c>
      <c r="K46" s="24">
        <f t="shared" si="44"/>
        <v>109814.39999999999</v>
      </c>
      <c r="L46" s="36">
        <v>94.587813620071685</v>
      </c>
      <c r="M46" s="157">
        <f t="shared" si="45"/>
        <v>105560</v>
      </c>
      <c r="N46" s="154">
        <v>192.31</v>
      </c>
      <c r="P46" s="42">
        <v>65520</v>
      </c>
      <c r="Q46" s="1">
        <v>0.999</v>
      </c>
      <c r="R46" s="24">
        <f t="shared" si="36"/>
        <v>65454.48</v>
      </c>
      <c r="S46" s="36">
        <v>96.565934065934073</v>
      </c>
      <c r="T46" s="158">
        <f t="shared" si="37"/>
        <v>63270</v>
      </c>
      <c r="U46" s="154">
        <v>586.23</v>
      </c>
    </row>
    <row r="47" spans="1:21" ht="12.75" customHeight="1" x14ac:dyDescent="0.2">
      <c r="B47" s="99"/>
      <c r="C47" s="152"/>
      <c r="D47" s="24"/>
      <c r="E47" s="97"/>
      <c r="F47" s="24"/>
      <c r="G47" s="154"/>
      <c r="I47" s="42">
        <v>112320</v>
      </c>
      <c r="J47" s="1">
        <v>0.95699999999999996</v>
      </c>
      <c r="K47" s="24">
        <f t="shared" si="44"/>
        <v>107490.23999999999</v>
      </c>
      <c r="L47" s="36">
        <v>90.740740740740748</v>
      </c>
      <c r="M47" s="157">
        <f t="shared" si="45"/>
        <v>101920</v>
      </c>
      <c r="N47" s="154">
        <v>192.29</v>
      </c>
      <c r="O47" s="22">
        <v>43879</v>
      </c>
      <c r="P47" s="42">
        <v>65520</v>
      </c>
      <c r="Q47" s="1">
        <v>0.98</v>
      </c>
      <c r="R47" s="24">
        <f t="shared" si="36"/>
        <v>64209.599999999999</v>
      </c>
      <c r="S47" s="36">
        <v>96.565934065934073</v>
      </c>
      <c r="T47" s="158">
        <f t="shared" si="37"/>
        <v>63270</v>
      </c>
      <c r="U47" s="154">
        <v>585.55999999999995</v>
      </c>
    </row>
    <row r="48" spans="1:21" ht="14.25" customHeight="1" x14ac:dyDescent="0.2">
      <c r="A48" s="45"/>
      <c r="B48" s="283" t="s">
        <v>46</v>
      </c>
      <c r="C48" s="284"/>
      <c r="D48" s="284"/>
      <c r="E48" s="284"/>
      <c r="F48" s="284"/>
      <c r="G48" s="285"/>
      <c r="I48" s="265" t="s">
        <v>1</v>
      </c>
      <c r="J48" s="265"/>
      <c r="K48" s="187">
        <f>SUM(K44:K47)</f>
        <v>407247.83999999997</v>
      </c>
      <c r="L48" s="151">
        <f>M48/K48</f>
        <v>0.85805243313261037</v>
      </c>
      <c r="M48" s="187">
        <f>SUM(M44:M47)</f>
        <v>349440</v>
      </c>
      <c r="N48" s="187">
        <f>AVERAGE(N44:N47)</f>
        <v>192.565</v>
      </c>
      <c r="P48" s="42">
        <v>65520</v>
      </c>
      <c r="Q48" s="1">
        <v>0.98099999999999998</v>
      </c>
      <c r="R48" s="24">
        <f t="shared" si="36"/>
        <v>64275.119999999995</v>
      </c>
      <c r="S48" s="36">
        <v>93.956043956043956</v>
      </c>
      <c r="T48" s="158">
        <f t="shared" si="37"/>
        <v>61560</v>
      </c>
      <c r="U48" s="154">
        <v>585.61</v>
      </c>
    </row>
    <row r="49" spans="1:21" ht="12.75" customHeight="1" x14ac:dyDescent="0.2">
      <c r="A49" s="22">
        <v>43880</v>
      </c>
      <c r="B49" s="42">
        <v>89280</v>
      </c>
      <c r="C49" s="3">
        <v>0.92300000000000004</v>
      </c>
      <c r="D49" s="24">
        <f t="shared" ref="D49" si="46">B49*C49</f>
        <v>82405.440000000002</v>
      </c>
      <c r="E49" s="36">
        <v>67.025089605734763</v>
      </c>
      <c r="F49" s="24">
        <f t="shared" ref="F49" si="47">B49*E49/100</f>
        <v>59840</v>
      </c>
      <c r="G49" s="154">
        <v>390.87</v>
      </c>
      <c r="I49" s="42"/>
      <c r="J49" s="1"/>
      <c r="K49" s="24"/>
      <c r="L49" s="36"/>
      <c r="M49" s="158"/>
      <c r="N49" s="154"/>
      <c r="O49" s="22">
        <v>43880</v>
      </c>
      <c r="P49" s="42">
        <v>65520</v>
      </c>
      <c r="Q49" s="1">
        <v>0.96799999999999997</v>
      </c>
      <c r="R49" s="24">
        <f t="shared" si="36"/>
        <v>63423.360000000001</v>
      </c>
      <c r="S49" s="36">
        <v>93.956043956043956</v>
      </c>
      <c r="T49" s="158">
        <f t="shared" si="37"/>
        <v>61560</v>
      </c>
      <c r="U49" s="154">
        <v>586.30999999999995</v>
      </c>
    </row>
    <row r="50" spans="1:21" x14ac:dyDescent="0.2">
      <c r="B50" s="42">
        <v>89280</v>
      </c>
      <c r="C50" s="3">
        <v>0.97799999999999998</v>
      </c>
      <c r="D50" s="24">
        <f t="shared" ref="D50:D64" si="48">B50*C50</f>
        <v>87315.839999999997</v>
      </c>
      <c r="E50" s="36">
        <v>93.835125448028677</v>
      </c>
      <c r="F50" s="24">
        <f t="shared" ref="F50:F64" si="49">B50*E50/100</f>
        <v>83776</v>
      </c>
      <c r="G50" s="154">
        <v>391.64</v>
      </c>
      <c r="H50" s="45"/>
      <c r="I50" s="272" t="s">
        <v>45</v>
      </c>
      <c r="J50" s="273"/>
      <c r="K50" s="273"/>
      <c r="L50" s="273"/>
      <c r="M50" s="273"/>
      <c r="N50" s="274"/>
      <c r="P50" s="42">
        <v>65520</v>
      </c>
      <c r="Q50" s="1">
        <v>0.97499999999999998</v>
      </c>
      <c r="R50" s="24">
        <f t="shared" si="36"/>
        <v>63882</v>
      </c>
      <c r="S50" s="36">
        <v>91.34615384615384</v>
      </c>
      <c r="T50" s="158">
        <f t="shared" si="37"/>
        <v>59850</v>
      </c>
      <c r="U50" s="154">
        <v>586.6</v>
      </c>
    </row>
    <row r="51" spans="1:21" x14ac:dyDescent="0.2">
      <c r="A51" s="22">
        <v>43881</v>
      </c>
      <c r="B51" s="42">
        <v>89280</v>
      </c>
      <c r="C51" s="3">
        <v>0.97499999999999998</v>
      </c>
      <c r="D51" s="24">
        <f t="shared" si="48"/>
        <v>87048</v>
      </c>
      <c r="E51" s="36">
        <v>94.13978494623656</v>
      </c>
      <c r="F51" s="24">
        <f t="shared" si="49"/>
        <v>84048</v>
      </c>
      <c r="G51" s="154">
        <v>391.18</v>
      </c>
      <c r="H51" s="22">
        <v>43881</v>
      </c>
      <c r="I51" s="42">
        <v>113760</v>
      </c>
      <c r="J51" s="1">
        <v>0.93100000000000005</v>
      </c>
      <c r="K51" s="24">
        <f t="shared" ref="K51" si="50">I51*J51</f>
        <v>105910.56000000001</v>
      </c>
      <c r="L51" s="36">
        <v>87.0323488045007</v>
      </c>
      <c r="M51" s="157">
        <f t="shared" ref="M51" si="51">I51*L51/100</f>
        <v>99008</v>
      </c>
      <c r="N51" s="154">
        <v>192.15</v>
      </c>
      <c r="O51" s="22">
        <v>43881</v>
      </c>
      <c r="P51" s="42">
        <v>65520</v>
      </c>
      <c r="Q51" s="1">
        <v>0.97299999999999998</v>
      </c>
      <c r="R51" s="24">
        <f t="shared" si="36"/>
        <v>63750.96</v>
      </c>
      <c r="S51" s="36">
        <v>93.956043956043956</v>
      </c>
      <c r="T51" s="158">
        <f t="shared" si="37"/>
        <v>61560</v>
      </c>
      <c r="U51" s="154">
        <v>586.47</v>
      </c>
    </row>
    <row r="52" spans="1:21" x14ac:dyDescent="0.2">
      <c r="B52" s="42">
        <v>89280</v>
      </c>
      <c r="C52" s="3">
        <v>0.96799999999999997</v>
      </c>
      <c r="D52" s="24">
        <f t="shared" si="48"/>
        <v>86423.039999999994</v>
      </c>
      <c r="E52" s="36">
        <v>93.835125448028677</v>
      </c>
      <c r="F52" s="24">
        <f t="shared" si="49"/>
        <v>83776</v>
      </c>
      <c r="G52" s="154">
        <v>391.2</v>
      </c>
      <c r="I52" s="42">
        <v>113760</v>
      </c>
      <c r="J52" s="1">
        <v>0.96199999999999997</v>
      </c>
      <c r="K52" s="24">
        <f t="shared" ref="K52:K58" si="52">I52*J52</f>
        <v>109437.12</v>
      </c>
      <c r="L52" s="36">
        <v>94.219409282700411</v>
      </c>
      <c r="M52" s="157">
        <f t="shared" ref="M52:M58" si="53">I52*L52/100</f>
        <v>107183.99999999999</v>
      </c>
      <c r="N52" s="154">
        <v>191.91</v>
      </c>
      <c r="P52" s="42">
        <v>65520</v>
      </c>
      <c r="Q52" s="1">
        <v>0.97399999999999998</v>
      </c>
      <c r="R52" s="24">
        <f t="shared" si="36"/>
        <v>63816.479999999996</v>
      </c>
      <c r="S52" s="36">
        <v>93.956043956043956</v>
      </c>
      <c r="T52" s="158">
        <f t="shared" si="37"/>
        <v>61560</v>
      </c>
      <c r="U52" s="154">
        <v>587.09</v>
      </c>
    </row>
    <row r="53" spans="1:21" ht="13.9" customHeight="1" x14ac:dyDescent="0.2">
      <c r="A53" s="22">
        <v>43882</v>
      </c>
      <c r="B53" s="42">
        <v>89280</v>
      </c>
      <c r="C53" s="3">
        <v>0.97799999999999998</v>
      </c>
      <c r="D53" s="24">
        <f t="shared" si="48"/>
        <v>87315.839999999997</v>
      </c>
      <c r="E53" s="36">
        <v>95.967741935483872</v>
      </c>
      <c r="F53" s="24">
        <f t="shared" si="49"/>
        <v>85680</v>
      </c>
      <c r="G53" s="154">
        <v>388.65</v>
      </c>
      <c r="H53" s="22">
        <v>43882</v>
      </c>
      <c r="I53" s="42">
        <v>115200</v>
      </c>
      <c r="J53" s="1">
        <v>0.97199999999999998</v>
      </c>
      <c r="K53" s="24">
        <f t="shared" si="52"/>
        <v>111974.39999999999</v>
      </c>
      <c r="L53" s="36">
        <v>96.25</v>
      </c>
      <c r="M53" s="157">
        <f t="shared" si="53"/>
        <v>110880</v>
      </c>
      <c r="N53" s="154">
        <v>191.85</v>
      </c>
      <c r="P53" s="265" t="s">
        <v>1</v>
      </c>
      <c r="Q53" s="265"/>
      <c r="R53" s="187">
        <f>SUM(R37:R52)</f>
        <v>1017197.9999999998</v>
      </c>
      <c r="S53" s="151">
        <f>T53/R53</f>
        <v>0.94981508024986305</v>
      </c>
      <c r="T53" s="187">
        <f>SUM(T37:T52)</f>
        <v>966150</v>
      </c>
      <c r="U53" s="187">
        <f>AVERAGE(U37:U52)</f>
        <v>586.56875000000002</v>
      </c>
    </row>
    <row r="54" spans="1:21" x14ac:dyDescent="0.2">
      <c r="B54" s="42">
        <v>89280</v>
      </c>
      <c r="C54" s="3">
        <v>0.97299999999999998</v>
      </c>
      <c r="D54" s="24">
        <f t="shared" si="48"/>
        <v>86869.440000000002</v>
      </c>
      <c r="E54" s="36">
        <v>93.835125448028677</v>
      </c>
      <c r="F54" s="24">
        <f t="shared" si="49"/>
        <v>83776</v>
      </c>
      <c r="G54" s="154">
        <v>391.52</v>
      </c>
      <c r="I54" s="42">
        <v>115920</v>
      </c>
      <c r="J54" s="1">
        <v>0.96799999999999997</v>
      </c>
      <c r="K54" s="24">
        <f t="shared" si="52"/>
        <v>112210.56</v>
      </c>
      <c r="L54" s="36">
        <v>95.652173913043484</v>
      </c>
      <c r="M54" s="157">
        <f t="shared" si="53"/>
        <v>110880</v>
      </c>
      <c r="N54" s="154">
        <v>192.29</v>
      </c>
      <c r="P54" s="99"/>
      <c r="Q54" s="1"/>
      <c r="R54" s="24"/>
      <c r="S54" s="36"/>
      <c r="T54" s="158"/>
      <c r="U54" s="154"/>
    </row>
    <row r="55" spans="1:21" ht="13.9" customHeight="1" x14ac:dyDescent="0.2">
      <c r="A55" s="22">
        <v>43883</v>
      </c>
      <c r="B55" s="42">
        <v>89280</v>
      </c>
      <c r="C55" s="3">
        <v>0.98399999999999999</v>
      </c>
      <c r="D55" s="24">
        <f t="shared" si="48"/>
        <v>87851.520000000004</v>
      </c>
      <c r="E55" s="36">
        <v>93.835125448028677</v>
      </c>
      <c r="F55" s="24">
        <f t="shared" si="49"/>
        <v>83776</v>
      </c>
      <c r="G55" s="165">
        <v>390.37</v>
      </c>
      <c r="H55" s="22">
        <v>43883</v>
      </c>
      <c r="I55" s="42">
        <v>116640</v>
      </c>
      <c r="J55" s="1">
        <v>0.98199999999999998</v>
      </c>
      <c r="K55" s="24">
        <f t="shared" si="52"/>
        <v>114540.48</v>
      </c>
      <c r="L55" s="36">
        <v>95.061728395061735</v>
      </c>
      <c r="M55" s="157">
        <f t="shared" si="53"/>
        <v>110880</v>
      </c>
      <c r="N55" s="154">
        <v>191.56</v>
      </c>
      <c r="O55" s="45"/>
      <c r="P55" s="278" t="s">
        <v>36</v>
      </c>
      <c r="Q55" s="279"/>
      <c r="R55" s="279"/>
      <c r="S55" s="279"/>
      <c r="T55" s="279"/>
      <c r="U55" s="282"/>
    </row>
    <row r="56" spans="1:21" x14ac:dyDescent="0.2">
      <c r="B56" s="42">
        <v>89280</v>
      </c>
      <c r="C56" s="3">
        <v>0.97199999999999998</v>
      </c>
      <c r="D56" s="24">
        <f t="shared" si="48"/>
        <v>86780.160000000003</v>
      </c>
      <c r="E56" s="36">
        <v>93.835125448028677</v>
      </c>
      <c r="F56" s="24">
        <f t="shared" si="49"/>
        <v>83776</v>
      </c>
      <c r="G56" s="165">
        <v>391.77</v>
      </c>
      <c r="I56" s="42">
        <v>116640</v>
      </c>
      <c r="J56" s="1">
        <v>0.96299999999999997</v>
      </c>
      <c r="K56" s="24">
        <f t="shared" si="52"/>
        <v>112324.31999999999</v>
      </c>
      <c r="L56" s="36">
        <v>91.893004115226347</v>
      </c>
      <c r="M56" s="157">
        <f t="shared" si="53"/>
        <v>107184.00000000001</v>
      </c>
      <c r="N56" s="154">
        <v>192.12</v>
      </c>
      <c r="O56" s="22">
        <v>43882</v>
      </c>
      <c r="P56" s="42">
        <v>74880</v>
      </c>
      <c r="Q56" s="1">
        <v>0.91700000000000004</v>
      </c>
      <c r="R56" s="24">
        <f t="shared" ref="R56" si="54">P56*Q56</f>
        <v>68664.960000000006</v>
      </c>
      <c r="S56" s="36">
        <v>67.307692307692307</v>
      </c>
      <c r="T56" s="24">
        <f t="shared" ref="T56" si="55">P56*S56/100</f>
        <v>50400</v>
      </c>
      <c r="U56" s="154">
        <v>435.48</v>
      </c>
    </row>
    <row r="57" spans="1:21" x14ac:dyDescent="0.2">
      <c r="A57" s="22">
        <v>43884</v>
      </c>
      <c r="B57" s="42">
        <v>89280</v>
      </c>
      <c r="C57" s="3">
        <v>0.98599999999999999</v>
      </c>
      <c r="D57" s="24">
        <f t="shared" si="48"/>
        <v>88030.080000000002</v>
      </c>
      <c r="E57" s="36">
        <v>93.835125448028677</v>
      </c>
      <c r="F57" s="24">
        <f t="shared" si="49"/>
        <v>83776</v>
      </c>
      <c r="G57" s="154">
        <v>391.78</v>
      </c>
      <c r="H57" s="22">
        <v>43884</v>
      </c>
      <c r="I57" s="42">
        <v>116640</v>
      </c>
      <c r="J57" s="1">
        <v>0.999</v>
      </c>
      <c r="K57" s="24">
        <f t="shared" si="52"/>
        <v>116523.36</v>
      </c>
      <c r="L57" s="36">
        <v>98.230452674897123</v>
      </c>
      <c r="M57" s="157">
        <f t="shared" si="53"/>
        <v>114576</v>
      </c>
      <c r="N57" s="154">
        <v>191.95</v>
      </c>
      <c r="P57" s="42">
        <v>74880</v>
      </c>
      <c r="Q57" s="1">
        <v>0.96799999999999997</v>
      </c>
      <c r="R57" s="24">
        <f t="shared" ref="R57:R65" si="56">P57*Q57</f>
        <v>72483.839999999997</v>
      </c>
      <c r="S57" s="36">
        <v>94.230769230769226</v>
      </c>
      <c r="T57" s="24">
        <f t="shared" ref="T57:T65" si="57">P57*S57/100</f>
        <v>70560</v>
      </c>
      <c r="U57" s="154">
        <v>435.16</v>
      </c>
    </row>
    <row r="58" spans="1:21" x14ac:dyDescent="0.2">
      <c r="B58" s="42">
        <v>89280</v>
      </c>
      <c r="C58" s="3">
        <v>0.98699999999999999</v>
      </c>
      <c r="D58" s="24">
        <f t="shared" si="48"/>
        <v>88119.360000000001</v>
      </c>
      <c r="E58" s="36">
        <v>95.967741935483872</v>
      </c>
      <c r="F58" s="24">
        <f t="shared" si="49"/>
        <v>85680</v>
      </c>
      <c r="G58" s="154">
        <v>393.2</v>
      </c>
      <c r="I58" s="42">
        <v>116640</v>
      </c>
      <c r="J58" s="1">
        <v>0.999</v>
      </c>
      <c r="K58" s="24">
        <f t="shared" si="52"/>
        <v>116523.36</v>
      </c>
      <c r="L58" s="36">
        <v>97.777777777777771</v>
      </c>
      <c r="M58" s="157">
        <f t="shared" si="53"/>
        <v>114048</v>
      </c>
      <c r="N58" s="154">
        <v>191.62</v>
      </c>
      <c r="O58" s="22">
        <v>43883</v>
      </c>
      <c r="P58" s="42">
        <v>74880</v>
      </c>
      <c r="Q58" s="1">
        <v>0.98399999999999999</v>
      </c>
      <c r="R58" s="24">
        <f t="shared" si="56"/>
        <v>73681.919999999998</v>
      </c>
      <c r="S58" s="36">
        <v>96.92307692307692</v>
      </c>
      <c r="T58" s="24">
        <f t="shared" si="57"/>
        <v>72576</v>
      </c>
      <c r="U58" s="165">
        <v>435.5</v>
      </c>
    </row>
    <row r="59" spans="1:21" ht="14.25" customHeight="1" x14ac:dyDescent="0.2">
      <c r="A59" s="22">
        <v>43885</v>
      </c>
      <c r="B59" s="42">
        <v>89280</v>
      </c>
      <c r="C59" s="3">
        <v>0.98799999999999999</v>
      </c>
      <c r="D59" s="24">
        <f t="shared" si="48"/>
        <v>88208.639999999999</v>
      </c>
      <c r="E59" s="36">
        <v>95.967741935483872</v>
      </c>
      <c r="F59" s="24">
        <f t="shared" si="49"/>
        <v>85680</v>
      </c>
      <c r="G59" s="154">
        <v>391.71</v>
      </c>
      <c r="I59" s="265" t="s">
        <v>1</v>
      </c>
      <c r="J59" s="265"/>
      <c r="K59" s="187">
        <f>SUM(K51:K58)</f>
        <v>899444.15999999992</v>
      </c>
      <c r="L59" s="151">
        <f>M59/K59</f>
        <v>0.97242279053765834</v>
      </c>
      <c r="M59" s="187">
        <f>SUM(M51:M58)</f>
        <v>874640</v>
      </c>
      <c r="N59" s="187">
        <f>AVERAGE(N51:N58)</f>
        <v>191.93125000000003</v>
      </c>
      <c r="P59" s="42">
        <v>74880</v>
      </c>
      <c r="Q59" s="1">
        <v>0.97199999999999998</v>
      </c>
      <c r="R59" s="24">
        <f t="shared" si="56"/>
        <v>72783.360000000001</v>
      </c>
      <c r="S59" s="36">
        <v>96.92307692307692</v>
      </c>
      <c r="T59" s="24">
        <f t="shared" si="57"/>
        <v>72576</v>
      </c>
      <c r="U59" s="165">
        <v>437.02</v>
      </c>
    </row>
    <row r="60" spans="1:21" x14ac:dyDescent="0.2">
      <c r="B60" s="42">
        <v>89280</v>
      </c>
      <c r="C60" s="3">
        <v>0.99</v>
      </c>
      <c r="D60" s="24">
        <f t="shared" si="48"/>
        <v>88387.199999999997</v>
      </c>
      <c r="E60" s="36">
        <v>95.967741935483872</v>
      </c>
      <c r="F60" s="24">
        <f t="shared" si="49"/>
        <v>85680</v>
      </c>
      <c r="G60" s="154">
        <v>392</v>
      </c>
      <c r="I60" s="42"/>
      <c r="J60" s="1"/>
      <c r="K60" s="24"/>
      <c r="L60" s="36"/>
      <c r="M60" s="158"/>
      <c r="N60" s="154"/>
      <c r="O60" s="22">
        <v>43884</v>
      </c>
      <c r="P60" s="42">
        <v>74880</v>
      </c>
      <c r="Q60" s="1">
        <v>0.97799999999999998</v>
      </c>
      <c r="R60" s="24">
        <f t="shared" si="56"/>
        <v>73232.639999999999</v>
      </c>
      <c r="S60" s="36">
        <v>94.230769230769226</v>
      </c>
      <c r="T60" s="24">
        <f t="shared" si="57"/>
        <v>70560</v>
      </c>
      <c r="U60" s="154">
        <v>435.31</v>
      </c>
    </row>
    <row r="61" spans="1:21" x14ac:dyDescent="0.2">
      <c r="A61" s="22">
        <v>43886</v>
      </c>
      <c r="B61" s="42">
        <v>89280</v>
      </c>
      <c r="C61" s="3">
        <v>0.98329999999999995</v>
      </c>
      <c r="D61" s="24">
        <f t="shared" si="48"/>
        <v>87789.02399999999</v>
      </c>
      <c r="E61" s="36">
        <v>93.835125448028677</v>
      </c>
      <c r="F61" s="24">
        <f t="shared" si="49"/>
        <v>83776</v>
      </c>
      <c r="G61" s="154">
        <v>393.33</v>
      </c>
      <c r="H61" s="45"/>
      <c r="I61" s="272" t="s">
        <v>13</v>
      </c>
      <c r="J61" s="273"/>
      <c r="K61" s="273"/>
      <c r="L61" s="273"/>
      <c r="M61" s="273"/>
      <c r="N61" s="274"/>
      <c r="P61" s="42">
        <v>74880</v>
      </c>
      <c r="Q61" s="1">
        <v>0.97599999999999998</v>
      </c>
      <c r="R61" s="24">
        <f t="shared" si="56"/>
        <v>73082.880000000005</v>
      </c>
      <c r="S61" s="36">
        <v>94.230769230769226</v>
      </c>
      <c r="T61" s="24">
        <f t="shared" si="57"/>
        <v>70560</v>
      </c>
      <c r="U61" s="154">
        <v>435.65</v>
      </c>
    </row>
    <row r="62" spans="1:21" x14ac:dyDescent="0.2">
      <c r="B62" s="42">
        <v>89280</v>
      </c>
      <c r="C62" s="3">
        <v>0.98799999999999999</v>
      </c>
      <c r="D62" s="24">
        <f t="shared" si="48"/>
        <v>88208.639999999999</v>
      </c>
      <c r="E62" s="36">
        <v>95.967741935483872</v>
      </c>
      <c r="F62" s="24">
        <f t="shared" si="49"/>
        <v>85680</v>
      </c>
      <c r="G62" s="154">
        <v>392.1</v>
      </c>
      <c r="H62" s="22">
        <v>43885</v>
      </c>
      <c r="I62" s="9">
        <v>100800</v>
      </c>
      <c r="J62" s="1">
        <v>0.85599999999999998</v>
      </c>
      <c r="K62" s="24">
        <f t="shared" ref="K62" si="58">I62*J62</f>
        <v>86284.800000000003</v>
      </c>
      <c r="L62" s="36">
        <v>61.473214285714285</v>
      </c>
      <c r="M62" s="157">
        <f t="shared" ref="M62" si="59">I62*L62/100</f>
        <v>61965</v>
      </c>
      <c r="N62" s="154">
        <v>192.61</v>
      </c>
      <c r="O62" s="22">
        <v>43885</v>
      </c>
      <c r="P62" s="42">
        <v>74880</v>
      </c>
      <c r="Q62" s="1">
        <v>0.98599999999999999</v>
      </c>
      <c r="R62" s="24">
        <f t="shared" si="56"/>
        <v>73831.679999999993</v>
      </c>
      <c r="S62" s="36">
        <v>96.92307692307692</v>
      </c>
      <c r="T62" s="24">
        <f t="shared" si="57"/>
        <v>72576</v>
      </c>
      <c r="U62" s="154">
        <v>436.25</v>
      </c>
    </row>
    <row r="63" spans="1:21" ht="12.75" customHeight="1" x14ac:dyDescent="0.2">
      <c r="A63" s="22">
        <v>43887</v>
      </c>
      <c r="B63" s="42">
        <v>89280</v>
      </c>
      <c r="C63" s="3">
        <v>0.99199999999999999</v>
      </c>
      <c r="D63" s="24">
        <f t="shared" si="48"/>
        <v>88565.759999999995</v>
      </c>
      <c r="E63" s="36">
        <v>98.100358422939067</v>
      </c>
      <c r="F63" s="24">
        <f t="shared" si="49"/>
        <v>87584</v>
      </c>
      <c r="G63" s="154">
        <v>392.77</v>
      </c>
      <c r="I63" s="9">
        <v>100800</v>
      </c>
      <c r="J63" s="1">
        <v>0.98699999999999999</v>
      </c>
      <c r="K63" s="24">
        <f t="shared" ref="K63:K73" si="60">I63*J63</f>
        <v>99489.600000000006</v>
      </c>
      <c r="L63" s="36">
        <v>90.401785714285708</v>
      </c>
      <c r="M63" s="157">
        <f t="shared" ref="M63:M73" si="61">I63*L63/100</f>
        <v>91125</v>
      </c>
      <c r="N63" s="154">
        <v>192.95</v>
      </c>
      <c r="P63" s="42">
        <v>74880</v>
      </c>
      <c r="Q63" s="1">
        <v>0.97799999999999998</v>
      </c>
      <c r="R63" s="24">
        <f t="shared" si="56"/>
        <v>73232.639999999999</v>
      </c>
      <c r="S63" s="36">
        <v>94.230769230769226</v>
      </c>
      <c r="T63" s="24">
        <f t="shared" si="57"/>
        <v>70560</v>
      </c>
      <c r="U63" s="154">
        <v>435.41</v>
      </c>
    </row>
    <row r="64" spans="1:21" x14ac:dyDescent="0.2">
      <c r="B64" s="42">
        <v>89280</v>
      </c>
      <c r="C64" s="3">
        <v>0.98899999999999999</v>
      </c>
      <c r="D64" s="24">
        <f t="shared" si="48"/>
        <v>88297.919999999998</v>
      </c>
      <c r="E64" s="36">
        <v>98.100358422939067</v>
      </c>
      <c r="F64" s="24">
        <f t="shared" si="49"/>
        <v>87584</v>
      </c>
      <c r="G64" s="154">
        <v>391.52</v>
      </c>
      <c r="H64" s="22">
        <v>43886</v>
      </c>
      <c r="I64" s="9">
        <v>100800</v>
      </c>
      <c r="J64" s="1">
        <v>0.96899999999999997</v>
      </c>
      <c r="K64" s="24">
        <f t="shared" si="60"/>
        <v>97675.199999999997</v>
      </c>
      <c r="L64" s="36">
        <v>90.401785714285708</v>
      </c>
      <c r="M64" s="157">
        <f t="shared" si="61"/>
        <v>91125</v>
      </c>
      <c r="N64" s="154">
        <v>193.25</v>
      </c>
      <c r="O64" s="22">
        <v>43886</v>
      </c>
      <c r="P64" s="42">
        <v>74880</v>
      </c>
      <c r="Q64" s="1">
        <v>0.96299999999999997</v>
      </c>
      <c r="R64" s="24">
        <f t="shared" si="56"/>
        <v>72109.440000000002</v>
      </c>
      <c r="S64" s="36">
        <v>94.230769230769226</v>
      </c>
      <c r="T64" s="24">
        <f t="shared" si="57"/>
        <v>70560</v>
      </c>
      <c r="U64" s="154">
        <v>435.45</v>
      </c>
    </row>
    <row r="65" spans="1:21" ht="13.9" customHeight="1" x14ac:dyDescent="0.2">
      <c r="B65" s="265" t="s">
        <v>1</v>
      </c>
      <c r="C65" s="265"/>
      <c r="D65" s="190">
        <f>SUM(D49:D64)</f>
        <v>1397615.9039999999</v>
      </c>
      <c r="E65" s="151">
        <f>F65/D65</f>
        <v>0.95440241927870917</v>
      </c>
      <c r="F65" s="190">
        <f>SUM(F49:F64)</f>
        <v>1333888</v>
      </c>
      <c r="G65" s="190">
        <f>AVERAGE(G49:G64)</f>
        <v>391.60062500000004</v>
      </c>
      <c r="I65" s="9">
        <v>100800</v>
      </c>
      <c r="J65" s="1">
        <v>0.97799999999999998</v>
      </c>
      <c r="K65" s="24">
        <f t="shared" si="60"/>
        <v>98582.399999999994</v>
      </c>
      <c r="L65" s="36">
        <v>94.017857142857139</v>
      </c>
      <c r="M65" s="157">
        <f t="shared" si="61"/>
        <v>94770</v>
      </c>
      <c r="N65" s="154">
        <v>192.92</v>
      </c>
      <c r="P65" s="42">
        <v>74880</v>
      </c>
      <c r="Q65" s="1">
        <v>0.98399999999999999</v>
      </c>
      <c r="R65" s="24">
        <f t="shared" si="56"/>
        <v>73681.919999999998</v>
      </c>
      <c r="S65" s="36">
        <v>94.230769230769226</v>
      </c>
      <c r="T65" s="24">
        <f t="shared" si="57"/>
        <v>70560</v>
      </c>
      <c r="U65" s="154">
        <v>436.4</v>
      </c>
    </row>
    <row r="66" spans="1:21" x14ac:dyDescent="0.2">
      <c r="B66" s="99"/>
      <c r="C66" s="172"/>
      <c r="D66" s="24"/>
      <c r="E66" s="36"/>
      <c r="F66" s="24"/>
      <c r="G66" s="154"/>
      <c r="H66" s="22">
        <v>43887</v>
      </c>
      <c r="I66" s="9">
        <v>100800</v>
      </c>
      <c r="J66" s="1">
        <v>0.96199999999999997</v>
      </c>
      <c r="K66" s="24">
        <f t="shared" si="60"/>
        <v>96969.599999999991</v>
      </c>
      <c r="L66" s="36">
        <v>90.401785714285708</v>
      </c>
      <c r="M66" s="157">
        <f t="shared" si="61"/>
        <v>91125</v>
      </c>
      <c r="N66" s="154">
        <v>193.93</v>
      </c>
      <c r="P66" s="265" t="s">
        <v>1</v>
      </c>
      <c r="Q66" s="265"/>
      <c r="R66" s="189">
        <f>SUM(R56:R65)</f>
        <v>726785.27999999991</v>
      </c>
      <c r="S66" s="151">
        <f>T66/R66</f>
        <v>0.95143368891565894</v>
      </c>
      <c r="T66" s="189">
        <f>SUM(T56:T65)</f>
        <v>691488</v>
      </c>
      <c r="U66" s="189">
        <f>AVERAGE(U56:U65)</f>
        <v>435.76300000000003</v>
      </c>
    </row>
    <row r="67" spans="1:21" ht="12.75" customHeight="1" x14ac:dyDescent="0.2">
      <c r="A67" s="45"/>
      <c r="B67" s="278" t="s">
        <v>10</v>
      </c>
      <c r="C67" s="279"/>
      <c r="D67" s="279"/>
      <c r="E67" s="279"/>
      <c r="F67" s="279"/>
      <c r="G67" s="282"/>
      <c r="I67" s="9">
        <v>100800</v>
      </c>
      <c r="J67" s="1">
        <v>0.98599999999999999</v>
      </c>
      <c r="K67" s="24">
        <f t="shared" si="60"/>
        <v>99388.800000000003</v>
      </c>
      <c r="L67" s="36">
        <v>90.401785714285708</v>
      </c>
      <c r="M67" s="157">
        <f t="shared" si="61"/>
        <v>91125</v>
      </c>
      <c r="N67" s="154">
        <v>192.95</v>
      </c>
      <c r="P67" s="99"/>
      <c r="Q67" s="1"/>
      <c r="R67" s="24"/>
      <c r="S67" s="36"/>
      <c r="T67" s="158"/>
      <c r="U67" s="154"/>
    </row>
    <row r="68" spans="1:21" x14ac:dyDescent="0.2">
      <c r="A68" s="22">
        <v>43888</v>
      </c>
      <c r="B68" s="42">
        <v>92160</v>
      </c>
      <c r="C68" s="3">
        <v>0.88700000000000001</v>
      </c>
      <c r="D68" s="24">
        <f t="shared" ref="D68" si="62">B68*C68</f>
        <v>81745.919999999998</v>
      </c>
      <c r="E68" s="36">
        <v>68.769230769230774</v>
      </c>
      <c r="F68" s="24">
        <f t="shared" ref="F68" si="63">B68*E68/100</f>
        <v>63377.723076923081</v>
      </c>
      <c r="G68" s="154">
        <v>351.45</v>
      </c>
      <c r="H68" s="22">
        <v>43888</v>
      </c>
      <c r="I68" s="9">
        <v>100800</v>
      </c>
      <c r="J68" s="1">
        <v>0.96699999999999997</v>
      </c>
      <c r="K68" s="24">
        <f t="shared" si="60"/>
        <v>97473.599999999991</v>
      </c>
      <c r="L68" s="36">
        <v>90.401785714285708</v>
      </c>
      <c r="M68" s="157">
        <f t="shared" si="61"/>
        <v>91125</v>
      </c>
      <c r="N68" s="154">
        <v>193.85</v>
      </c>
      <c r="O68" s="45"/>
      <c r="P68" s="263" t="s">
        <v>47</v>
      </c>
      <c r="Q68" s="287"/>
      <c r="R68" s="287"/>
      <c r="S68" s="287"/>
      <c r="T68" s="287"/>
      <c r="U68" s="264"/>
    </row>
    <row r="69" spans="1:21" x14ac:dyDescent="0.2">
      <c r="B69" s="42">
        <v>92160</v>
      </c>
      <c r="C69" s="3">
        <v>0.96299999999999997</v>
      </c>
      <c r="D69" s="24">
        <f t="shared" ref="D69:D73" si="64">B69*C69</f>
        <v>88750.080000000002</v>
      </c>
      <c r="E69" s="36">
        <v>91.692307692307693</v>
      </c>
      <c r="F69" s="24">
        <f t="shared" ref="F69:F73" si="65">B69*E69/100</f>
        <v>84503.630769230775</v>
      </c>
      <c r="G69" s="154">
        <v>349.68</v>
      </c>
      <c r="I69" s="9">
        <v>100800</v>
      </c>
      <c r="J69" s="1">
        <v>0.97099999999999997</v>
      </c>
      <c r="K69" s="24">
        <f t="shared" si="60"/>
        <v>97876.800000000003</v>
      </c>
      <c r="L69" s="36">
        <v>94.017857142857139</v>
      </c>
      <c r="M69" s="157">
        <f t="shared" si="61"/>
        <v>94770</v>
      </c>
      <c r="N69" s="154">
        <v>194.35</v>
      </c>
      <c r="O69" s="22">
        <v>43887</v>
      </c>
      <c r="P69" s="42">
        <v>70560</v>
      </c>
      <c r="Q69" s="1">
        <v>0.86499999999999999</v>
      </c>
      <c r="R69" s="24">
        <f t="shared" ref="R69" si="66">P69*Q69</f>
        <v>61034.400000000001</v>
      </c>
      <c r="S69" s="36">
        <v>56.12244897959183</v>
      </c>
      <c r="T69" s="24">
        <f t="shared" ref="T69" si="67">P69*S69/100</f>
        <v>39599.999999999993</v>
      </c>
      <c r="U69" s="154">
        <v>467.5</v>
      </c>
    </row>
    <row r="70" spans="1:21" ht="14.25" customHeight="1" x14ac:dyDescent="0.2">
      <c r="A70" s="22">
        <v>43889</v>
      </c>
      <c r="B70" s="42">
        <v>92160</v>
      </c>
      <c r="C70" s="3">
        <v>0.96699999999999997</v>
      </c>
      <c r="D70" s="24">
        <f t="shared" si="64"/>
        <v>89118.720000000001</v>
      </c>
      <c r="E70" s="36">
        <v>91.692307692307693</v>
      </c>
      <c r="F70" s="24">
        <f t="shared" si="65"/>
        <v>84503.630769230775</v>
      </c>
      <c r="G70" s="154">
        <v>351.79</v>
      </c>
      <c r="H70" s="22">
        <v>43889</v>
      </c>
      <c r="I70" s="9">
        <v>100800</v>
      </c>
      <c r="J70" s="1">
        <v>0.97199999999999998</v>
      </c>
      <c r="K70" s="24">
        <f t="shared" si="60"/>
        <v>97977.599999999991</v>
      </c>
      <c r="L70" s="36">
        <v>90.401785714285708</v>
      </c>
      <c r="M70" s="157">
        <f t="shared" si="61"/>
        <v>91125</v>
      </c>
      <c r="N70" s="154">
        <v>193.95</v>
      </c>
      <c r="P70" s="42">
        <v>70560</v>
      </c>
      <c r="Q70" s="1">
        <v>0.98099999999999998</v>
      </c>
      <c r="R70" s="24">
        <f t="shared" ref="R70:R76" si="68">P70*Q70</f>
        <v>69219.360000000001</v>
      </c>
      <c r="S70" s="36">
        <v>94.285714285714278</v>
      </c>
      <c r="T70" s="24">
        <f t="shared" ref="T70:T76" si="69">P70*S70/100</f>
        <v>66527.999999999985</v>
      </c>
      <c r="U70" s="154">
        <v>458.42</v>
      </c>
    </row>
    <row r="71" spans="1:21" x14ac:dyDescent="0.2">
      <c r="B71" s="42">
        <v>92160</v>
      </c>
      <c r="C71" s="3">
        <v>0.97799999999999998</v>
      </c>
      <c r="D71" s="24">
        <f t="shared" si="64"/>
        <v>90132.479999999996</v>
      </c>
      <c r="E71" s="36">
        <v>93.602564102564102</v>
      </c>
      <c r="F71" s="24">
        <f t="shared" si="65"/>
        <v>86264.123076923075</v>
      </c>
      <c r="G71" s="154">
        <v>350.83</v>
      </c>
      <c r="I71" s="9">
        <v>100800</v>
      </c>
      <c r="J71" s="1">
        <v>0.98499999999999999</v>
      </c>
      <c r="K71" s="24">
        <f t="shared" si="60"/>
        <v>99288</v>
      </c>
      <c r="L71" s="36">
        <v>94.017857142857139</v>
      </c>
      <c r="M71" s="157">
        <f t="shared" si="61"/>
        <v>94770</v>
      </c>
      <c r="N71" s="154">
        <v>193.52</v>
      </c>
      <c r="O71" s="22">
        <v>43888</v>
      </c>
      <c r="P71" s="42">
        <v>70560</v>
      </c>
      <c r="Q71" s="1">
        <v>0.96699999999999997</v>
      </c>
      <c r="R71" s="24">
        <f t="shared" si="68"/>
        <v>68231.520000000004</v>
      </c>
      <c r="S71" s="36">
        <v>92.040816326530617</v>
      </c>
      <c r="T71" s="24">
        <f t="shared" si="69"/>
        <v>64944</v>
      </c>
      <c r="U71" s="154">
        <v>455.75</v>
      </c>
    </row>
    <row r="72" spans="1:21" x14ac:dyDescent="0.2">
      <c r="A72" s="22">
        <v>43890</v>
      </c>
      <c r="B72" s="42">
        <v>92160</v>
      </c>
      <c r="C72" s="3">
        <v>0.98099999999999998</v>
      </c>
      <c r="D72" s="24">
        <f t="shared" si="64"/>
        <v>90408.959999999992</v>
      </c>
      <c r="E72" s="36">
        <v>91.692307692307693</v>
      </c>
      <c r="F72" s="24">
        <f t="shared" si="65"/>
        <v>84503.630769230775</v>
      </c>
      <c r="G72" s="154">
        <v>351.46</v>
      </c>
      <c r="H72" s="22">
        <v>43890</v>
      </c>
      <c r="I72" s="9">
        <v>100800</v>
      </c>
      <c r="J72" s="1">
        <v>0.98199999999999998</v>
      </c>
      <c r="K72" s="24">
        <f t="shared" si="60"/>
        <v>98985.599999999991</v>
      </c>
      <c r="L72" s="36">
        <v>90.401785714285708</v>
      </c>
      <c r="M72" s="157">
        <f t="shared" si="61"/>
        <v>91125</v>
      </c>
      <c r="N72" s="154">
        <v>194.08</v>
      </c>
      <c r="P72" s="42">
        <v>70560</v>
      </c>
      <c r="Q72" s="1">
        <v>0.96899999999999997</v>
      </c>
      <c r="R72" s="24">
        <f t="shared" si="68"/>
        <v>68372.639999999999</v>
      </c>
      <c r="S72" s="36">
        <v>92.040816326530617</v>
      </c>
      <c r="T72" s="24">
        <f t="shared" si="69"/>
        <v>64944</v>
      </c>
      <c r="U72" s="154">
        <v>454.91</v>
      </c>
    </row>
    <row r="73" spans="1:21" x14ac:dyDescent="0.2">
      <c r="B73" s="42">
        <v>92160</v>
      </c>
      <c r="C73" s="3">
        <v>0.97199999999999998</v>
      </c>
      <c r="D73" s="24">
        <f t="shared" si="64"/>
        <v>89579.520000000004</v>
      </c>
      <c r="E73" s="36">
        <v>91.692307692307693</v>
      </c>
      <c r="F73" s="24">
        <f t="shared" si="65"/>
        <v>84503.630769230775</v>
      </c>
      <c r="G73" s="154">
        <v>350.85</v>
      </c>
      <c r="I73" s="9">
        <v>100800</v>
      </c>
      <c r="J73" s="1">
        <v>0.97699999999999998</v>
      </c>
      <c r="K73" s="24">
        <f t="shared" si="60"/>
        <v>98481.599999999991</v>
      </c>
      <c r="L73" s="36">
        <v>90.401785714285708</v>
      </c>
      <c r="M73" s="157">
        <f t="shared" si="61"/>
        <v>91125</v>
      </c>
      <c r="N73" s="154">
        <v>193.5</v>
      </c>
      <c r="O73" s="22">
        <v>43889</v>
      </c>
      <c r="P73" s="42">
        <v>70560</v>
      </c>
      <c r="Q73" s="1">
        <v>0.96299999999999997</v>
      </c>
      <c r="R73" s="24">
        <f t="shared" si="68"/>
        <v>67949.279999999999</v>
      </c>
      <c r="S73" s="36">
        <v>92.040816326530617</v>
      </c>
      <c r="T73" s="24">
        <f t="shared" si="69"/>
        <v>64944</v>
      </c>
      <c r="U73" s="154">
        <v>455.5</v>
      </c>
    </row>
    <row r="74" spans="1:21" x14ac:dyDescent="0.2">
      <c r="B74" s="286" t="s">
        <v>1</v>
      </c>
      <c r="C74" s="286"/>
      <c r="D74" s="191">
        <f>SUM(D68:D73)</f>
        <v>529735.68000000005</v>
      </c>
      <c r="E74" s="193">
        <f>F74/D74</f>
        <v>0.9205654586656673</v>
      </c>
      <c r="F74" s="191">
        <f>SUM(F68:F73)</f>
        <v>487656.36923076923</v>
      </c>
      <c r="G74" s="191">
        <f>AVERAGE(G68:G73)</f>
        <v>351.01</v>
      </c>
      <c r="I74" s="265" t="s">
        <v>1</v>
      </c>
      <c r="J74" s="265"/>
      <c r="K74" s="190">
        <f>SUM(K62:K73)</f>
        <v>1168473.6000000001</v>
      </c>
      <c r="L74" s="151">
        <f>M74/K74</f>
        <v>0.92023901952085174</v>
      </c>
      <c r="M74" s="190">
        <f>SUM(M62:M73)</f>
        <v>1075275</v>
      </c>
      <c r="N74" s="190">
        <f>AVERAGE(N62:N73)</f>
        <v>193.48833333333332</v>
      </c>
      <c r="P74" s="42">
        <v>70560</v>
      </c>
      <c r="Q74" s="1">
        <v>0.96699999999999997</v>
      </c>
      <c r="R74" s="24">
        <f t="shared" si="68"/>
        <v>68231.520000000004</v>
      </c>
      <c r="S74" s="36">
        <v>85.306122448979593</v>
      </c>
      <c r="T74" s="24">
        <f t="shared" si="69"/>
        <v>60192</v>
      </c>
      <c r="U74" s="154">
        <v>455.75</v>
      </c>
    </row>
    <row r="75" spans="1:21" x14ac:dyDescent="0.2">
      <c r="B75" s="116"/>
      <c r="C75" s="63"/>
      <c r="D75" s="61"/>
      <c r="E75" s="117"/>
      <c r="F75" s="61"/>
      <c r="G75" s="198"/>
      <c r="I75" s="171"/>
      <c r="K75" s="171"/>
      <c r="L75" s="171"/>
      <c r="M75" s="171"/>
      <c r="N75" s="171"/>
      <c r="O75" s="22">
        <v>43890</v>
      </c>
      <c r="P75" s="42">
        <v>70560</v>
      </c>
      <c r="Q75" s="1">
        <v>0.98799999999999999</v>
      </c>
      <c r="R75" s="24">
        <f t="shared" si="68"/>
        <v>69713.279999999999</v>
      </c>
      <c r="S75" s="36">
        <v>92.040816326530617</v>
      </c>
      <c r="T75" s="24">
        <f t="shared" si="69"/>
        <v>64944</v>
      </c>
      <c r="U75" s="154">
        <v>457.08</v>
      </c>
    </row>
    <row r="76" spans="1:21" x14ac:dyDescent="0.2">
      <c r="B76" s="113"/>
      <c r="C76" s="5"/>
      <c r="D76" s="192"/>
      <c r="E76" s="114"/>
      <c r="F76" s="192"/>
      <c r="G76" s="194"/>
      <c r="I76" s="171"/>
      <c r="K76" s="171"/>
      <c r="L76" s="171"/>
      <c r="M76" s="171"/>
      <c r="N76" s="171"/>
      <c r="P76" s="42">
        <v>70560</v>
      </c>
      <c r="Q76" s="1">
        <v>0.96199999999999997</v>
      </c>
      <c r="R76" s="24">
        <f t="shared" si="68"/>
        <v>67878.720000000001</v>
      </c>
      <c r="S76" s="36">
        <v>92.040816326530617</v>
      </c>
      <c r="T76" s="24">
        <f t="shared" si="69"/>
        <v>64944</v>
      </c>
      <c r="U76" s="154">
        <v>456.02</v>
      </c>
    </row>
    <row r="77" spans="1:21" x14ac:dyDescent="0.2">
      <c r="A77" s="22"/>
      <c r="B77" s="113"/>
      <c r="C77" s="5"/>
      <c r="D77" s="192"/>
      <c r="E77" s="114"/>
      <c r="F77" s="192"/>
      <c r="G77" s="194"/>
      <c r="I77" s="59"/>
      <c r="K77" s="171"/>
      <c r="L77" s="171"/>
      <c r="M77" s="171"/>
      <c r="N77" s="171"/>
      <c r="O77" s="22"/>
      <c r="P77" s="286" t="s">
        <v>1</v>
      </c>
      <c r="Q77" s="286"/>
      <c r="R77" s="191">
        <f>SUM(R69:R76)</f>
        <v>540630.72000000009</v>
      </c>
      <c r="S77" s="193">
        <f>T77/R77</f>
        <v>0.90827247108710341</v>
      </c>
      <c r="T77" s="191">
        <f>SUM(T69:T76)</f>
        <v>491040</v>
      </c>
      <c r="U77" s="191">
        <f>AVERAGE(U69:U76)</f>
        <v>457.61624999999998</v>
      </c>
    </row>
    <row r="78" spans="1:21" x14ac:dyDescent="0.2">
      <c r="B78" s="113"/>
      <c r="C78" s="5"/>
      <c r="D78" s="192"/>
      <c r="E78" s="114"/>
      <c r="F78" s="192"/>
      <c r="G78" s="194"/>
      <c r="I78" s="59"/>
      <c r="K78" s="171"/>
      <c r="L78" s="171"/>
      <c r="M78" s="171"/>
      <c r="N78" s="171"/>
      <c r="P78" s="116"/>
      <c r="Q78" s="128"/>
      <c r="R78" s="61"/>
      <c r="S78" s="117"/>
      <c r="T78" s="61"/>
      <c r="U78" s="198"/>
    </row>
    <row r="79" spans="1:21" x14ac:dyDescent="0.2">
      <c r="A79" s="22"/>
      <c r="B79" s="113"/>
      <c r="C79" s="5"/>
      <c r="D79" s="192"/>
      <c r="E79" s="114"/>
      <c r="F79" s="192"/>
      <c r="G79" s="194"/>
      <c r="I79" s="59"/>
      <c r="K79" s="59"/>
      <c r="L79" s="167"/>
      <c r="M79" s="167"/>
      <c r="N79" s="167"/>
      <c r="O79" s="22"/>
      <c r="P79" s="113"/>
      <c r="Q79" s="86"/>
      <c r="R79" s="192"/>
      <c r="S79" s="114"/>
      <c r="T79" s="192"/>
      <c r="U79" s="194"/>
    </row>
    <row r="80" spans="1:21" x14ac:dyDescent="0.2">
      <c r="B80" s="113"/>
      <c r="C80" s="5"/>
      <c r="D80" s="192"/>
      <c r="E80" s="114"/>
      <c r="F80" s="192"/>
      <c r="G80" s="194"/>
      <c r="H80" s="22"/>
      <c r="I80" s="171"/>
      <c r="K80" s="171"/>
      <c r="L80" s="171"/>
      <c r="M80" s="171"/>
      <c r="N80" s="171"/>
      <c r="P80" s="113"/>
      <c r="Q80" s="86"/>
      <c r="R80" s="192"/>
      <c r="S80" s="114"/>
      <c r="T80" s="192"/>
      <c r="U80" s="194"/>
    </row>
    <row r="81" spans="1:21" x14ac:dyDescent="0.2">
      <c r="B81" s="195"/>
      <c r="C81" s="195"/>
      <c r="D81" s="196"/>
      <c r="E81" s="197"/>
      <c r="F81" s="196"/>
      <c r="G81" s="196"/>
      <c r="I81" s="171"/>
      <c r="K81" s="171"/>
      <c r="L81" s="171"/>
      <c r="M81" s="171"/>
      <c r="N81" s="171"/>
      <c r="P81" s="195"/>
      <c r="Q81" s="195"/>
      <c r="R81" s="196"/>
      <c r="S81" s="197"/>
      <c r="T81" s="196"/>
      <c r="U81" s="196"/>
    </row>
    <row r="82" spans="1:21" x14ac:dyDescent="0.2">
      <c r="B82" s="59"/>
      <c r="C82" s="59"/>
      <c r="D82" s="171"/>
      <c r="E82" s="171"/>
      <c r="F82" s="171"/>
      <c r="G82" s="171"/>
      <c r="I82" s="59"/>
      <c r="K82" s="171"/>
      <c r="L82" s="171"/>
      <c r="M82" s="171"/>
      <c r="N82" s="171"/>
      <c r="P82" s="113"/>
      <c r="Q82" s="86"/>
      <c r="R82" s="192"/>
      <c r="S82" s="114"/>
      <c r="T82" s="192"/>
    </row>
    <row r="83" spans="1:21" ht="13.5" customHeight="1" x14ac:dyDescent="0.2">
      <c r="B83" s="281"/>
      <c r="C83" s="281"/>
      <c r="D83" s="281"/>
      <c r="E83" s="167"/>
      <c r="F83" s="167"/>
      <c r="G83" s="167"/>
      <c r="I83" s="281"/>
      <c r="J83" s="281"/>
      <c r="K83" s="281"/>
      <c r="L83" s="167"/>
      <c r="M83" s="167"/>
      <c r="N83" s="167"/>
      <c r="P83" s="113"/>
      <c r="Q83" s="86"/>
      <c r="R83" s="171"/>
      <c r="S83" s="114"/>
      <c r="T83" s="171"/>
    </row>
    <row r="84" spans="1:21" x14ac:dyDescent="0.2">
      <c r="B84" s="171"/>
      <c r="C84" s="5"/>
      <c r="D84" s="171"/>
      <c r="E84" s="171"/>
      <c r="F84" s="171"/>
      <c r="G84" s="171"/>
      <c r="I84" s="171"/>
      <c r="J84" s="5"/>
      <c r="K84" s="171"/>
      <c r="L84" s="171"/>
      <c r="M84" s="171"/>
      <c r="N84" s="171"/>
      <c r="P84" s="113"/>
      <c r="Q84" s="86"/>
      <c r="R84" s="171"/>
      <c r="S84" s="114"/>
      <c r="T84" s="171"/>
    </row>
    <row r="85" spans="1:21" x14ac:dyDescent="0.2">
      <c r="B85" s="171"/>
      <c r="C85" s="5"/>
      <c r="D85" s="171"/>
      <c r="E85" s="171"/>
      <c r="F85" s="171"/>
      <c r="G85" s="171"/>
      <c r="I85" s="171"/>
      <c r="J85" s="5"/>
      <c r="K85" s="171"/>
      <c r="L85" s="171"/>
      <c r="M85" s="171"/>
      <c r="N85" s="171"/>
      <c r="P85" s="115"/>
      <c r="Q85" s="115"/>
      <c r="R85" s="171"/>
      <c r="S85" s="86"/>
      <c r="T85" s="171"/>
    </row>
    <row r="86" spans="1:21" x14ac:dyDescent="0.2">
      <c r="B86" s="171"/>
      <c r="C86" s="5"/>
      <c r="D86" s="171"/>
      <c r="E86" s="171"/>
      <c r="F86" s="171"/>
      <c r="G86" s="171"/>
      <c r="I86" s="171"/>
      <c r="J86" s="5"/>
      <c r="K86" s="171"/>
      <c r="L86" s="171"/>
      <c r="M86" s="171"/>
      <c r="N86" s="171"/>
      <c r="P86" s="171"/>
      <c r="Q86" s="5"/>
      <c r="R86" s="171"/>
    </row>
    <row r="87" spans="1:21" x14ac:dyDescent="0.2">
      <c r="B87" s="171"/>
      <c r="C87" s="5"/>
      <c r="D87" s="171"/>
      <c r="E87" s="171"/>
      <c r="F87" s="171"/>
      <c r="G87" s="171"/>
      <c r="I87" s="171"/>
      <c r="J87" s="5"/>
      <c r="K87" s="171"/>
      <c r="L87" s="171"/>
      <c r="M87" s="171"/>
      <c r="N87" s="171"/>
      <c r="P87" s="171"/>
      <c r="Q87" s="5"/>
      <c r="R87" s="171"/>
    </row>
    <row r="88" spans="1:21" x14ac:dyDescent="0.2">
      <c r="A88" s="22"/>
      <c r="B88" s="171"/>
      <c r="C88" s="5"/>
      <c r="D88" s="171"/>
      <c r="E88" s="171"/>
      <c r="F88" s="171"/>
      <c r="G88" s="171"/>
      <c r="H88" s="22"/>
      <c r="I88" s="171"/>
      <c r="J88" s="5"/>
      <c r="K88" s="171"/>
      <c r="L88" s="171"/>
      <c r="M88" s="171"/>
      <c r="N88" s="171"/>
      <c r="O88" s="22"/>
      <c r="P88" s="171"/>
      <c r="Q88" s="5"/>
      <c r="R88" s="171"/>
    </row>
    <row r="89" spans="1:21" x14ac:dyDescent="0.2">
      <c r="B89" s="171"/>
      <c r="C89" s="5"/>
      <c r="D89" s="171"/>
      <c r="E89" s="171"/>
      <c r="F89" s="171"/>
      <c r="G89" s="171"/>
      <c r="I89" s="171"/>
      <c r="J89" s="5"/>
      <c r="K89" s="171"/>
      <c r="L89" s="171"/>
      <c r="M89" s="171"/>
      <c r="N89" s="171"/>
      <c r="P89" s="171"/>
      <c r="Q89" s="5"/>
      <c r="R89" s="171"/>
    </row>
    <row r="90" spans="1:21" x14ac:dyDescent="0.2">
      <c r="B90" s="281"/>
      <c r="C90" s="281"/>
      <c r="D90" s="171"/>
      <c r="E90" s="171"/>
      <c r="F90" s="171"/>
      <c r="G90" s="171"/>
      <c r="I90" s="281"/>
      <c r="J90" s="281"/>
      <c r="K90" s="171"/>
      <c r="L90" s="171"/>
      <c r="M90" s="171"/>
      <c r="N90" s="171"/>
      <c r="P90" s="281"/>
      <c r="Q90" s="281"/>
      <c r="R90" s="171"/>
    </row>
  </sheetData>
  <mergeCells count="40">
    <mergeCell ref="P90:Q90"/>
    <mergeCell ref="B46:C46"/>
    <mergeCell ref="P53:Q53"/>
    <mergeCell ref="I43:N43"/>
    <mergeCell ref="I48:J48"/>
    <mergeCell ref="I50:N50"/>
    <mergeCell ref="I59:J59"/>
    <mergeCell ref="B48:G48"/>
    <mergeCell ref="B65:C65"/>
    <mergeCell ref="B67:G67"/>
    <mergeCell ref="B74:C74"/>
    <mergeCell ref="I61:N61"/>
    <mergeCell ref="I74:J74"/>
    <mergeCell ref="P68:U68"/>
    <mergeCell ref="P77:Q77"/>
    <mergeCell ref="B83:D83"/>
    <mergeCell ref="I83:K83"/>
    <mergeCell ref="B90:C90"/>
    <mergeCell ref="I90:J90"/>
    <mergeCell ref="B31:G31"/>
    <mergeCell ref="I41:J41"/>
    <mergeCell ref="I10:N10"/>
    <mergeCell ref="P12:Q12"/>
    <mergeCell ref="P14:U14"/>
    <mergeCell ref="I8:J8"/>
    <mergeCell ref="B1:F1"/>
    <mergeCell ref="I1:M1"/>
    <mergeCell ref="P1:T1"/>
    <mergeCell ref="B3:G3"/>
    <mergeCell ref="I3:N3"/>
    <mergeCell ref="P3:U3"/>
    <mergeCell ref="P55:U55"/>
    <mergeCell ref="P66:Q66"/>
    <mergeCell ref="P25:Q25"/>
    <mergeCell ref="P27:U27"/>
    <mergeCell ref="B16:C16"/>
    <mergeCell ref="B18:G18"/>
    <mergeCell ref="P34:Q34"/>
    <mergeCell ref="B29:C29"/>
    <mergeCell ref="P36:U3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90"/>
  <sheetViews>
    <sheetView view="pageBreakPreview" zoomScale="90" zoomScaleSheetLayoutView="90" workbookViewId="0">
      <pane ySplit="2" topLeftCell="A3" activePane="bottomLeft" state="frozen"/>
      <selection pane="bottomLeft" activeCell="I3" sqref="I3:N3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67" t="s">
        <v>6</v>
      </c>
      <c r="C1" s="268"/>
      <c r="D1" s="268"/>
      <c r="E1" s="268"/>
      <c r="F1" s="268"/>
      <c r="G1" s="201"/>
      <c r="I1" s="269" t="s">
        <v>9</v>
      </c>
      <c r="J1" s="270"/>
      <c r="K1" s="270"/>
      <c r="L1" s="270"/>
      <c r="M1" s="270"/>
      <c r="N1" s="201"/>
      <c r="P1" s="269" t="s">
        <v>7</v>
      </c>
      <c r="Q1" s="270"/>
      <c r="R1" s="270"/>
      <c r="S1" s="270"/>
      <c r="T1" s="270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H2" s="213"/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278" t="s">
        <v>10</v>
      </c>
      <c r="C3" s="279"/>
      <c r="D3" s="279"/>
      <c r="E3" s="279"/>
      <c r="F3" s="279"/>
      <c r="G3" s="282"/>
      <c r="H3" s="46"/>
      <c r="I3" s="275" t="s">
        <v>13</v>
      </c>
      <c r="J3" s="276"/>
      <c r="K3" s="276"/>
      <c r="L3" s="276"/>
      <c r="M3" s="273"/>
      <c r="N3" s="274"/>
      <c r="O3" s="46"/>
      <c r="P3" s="288" t="s">
        <v>47</v>
      </c>
      <c r="Q3" s="289"/>
      <c r="R3" s="289"/>
      <c r="S3" s="289"/>
      <c r="T3" s="287"/>
      <c r="U3" s="264"/>
    </row>
    <row r="4" spans="1:21" ht="13.9" customHeight="1" x14ac:dyDescent="0.2">
      <c r="A4" s="22">
        <v>43891</v>
      </c>
      <c r="B4" s="161">
        <v>352.04</v>
      </c>
      <c r="C4" s="74">
        <v>93600</v>
      </c>
      <c r="D4" s="75">
        <v>0.98499999999999999</v>
      </c>
      <c r="E4" s="119">
        <v>95.512820512820511</v>
      </c>
      <c r="F4" s="24">
        <f>C4*E4/100</f>
        <v>89400</v>
      </c>
      <c r="G4" s="205">
        <f>C4*D4</f>
        <v>92196</v>
      </c>
      <c r="H4" s="22">
        <v>43891</v>
      </c>
      <c r="I4" s="161">
        <v>193.17</v>
      </c>
      <c r="J4" s="74">
        <v>100800</v>
      </c>
      <c r="K4" s="183">
        <v>0.98299999999999998</v>
      </c>
      <c r="L4" s="119">
        <v>94.017857142857139</v>
      </c>
      <c r="M4" s="24">
        <f>J4*L4/100</f>
        <v>94770</v>
      </c>
      <c r="N4" s="205">
        <f>J4*K4</f>
        <v>99086.399999999994</v>
      </c>
      <c r="O4" s="22">
        <v>43891</v>
      </c>
      <c r="P4" s="206">
        <v>456.14</v>
      </c>
      <c r="Q4" s="207">
        <v>70560</v>
      </c>
      <c r="R4" s="212">
        <v>0.98299999999999998</v>
      </c>
      <c r="S4" s="208">
        <v>92.040816326530617</v>
      </c>
      <c r="T4" s="24">
        <f>Q4*S4/100</f>
        <v>64944</v>
      </c>
      <c r="U4" s="205">
        <f>Q4*R4</f>
        <v>69360.479999999996</v>
      </c>
    </row>
    <row r="5" spans="1:21" ht="12.75" customHeight="1" x14ac:dyDescent="0.2">
      <c r="B5" s="154">
        <v>351.06</v>
      </c>
      <c r="C5" s="42">
        <v>93600</v>
      </c>
      <c r="D5" s="3">
        <v>0.97599999999999998</v>
      </c>
      <c r="E5" s="36">
        <v>95.512820512820511</v>
      </c>
      <c r="F5" s="24">
        <f t="shared" ref="F5:F13" si="0">C5*E5/100</f>
        <v>89400</v>
      </c>
      <c r="G5" s="205">
        <f t="shared" ref="G5:G13" si="1">C5*D5</f>
        <v>91353.599999999991</v>
      </c>
      <c r="I5" s="154">
        <v>193.5</v>
      </c>
      <c r="J5" s="42">
        <v>100800</v>
      </c>
      <c r="K5" s="1">
        <v>0.97499999999999998</v>
      </c>
      <c r="L5" s="36">
        <v>94.017857142857139</v>
      </c>
      <c r="M5" s="24">
        <f t="shared" ref="M5:M21" si="2">J5*L5/100</f>
        <v>94770</v>
      </c>
      <c r="N5" s="205">
        <f t="shared" ref="N5:N21" si="3">J5*K5</f>
        <v>98280</v>
      </c>
      <c r="P5" s="153">
        <v>456.14</v>
      </c>
      <c r="Q5" s="204">
        <v>70560</v>
      </c>
      <c r="R5" s="4">
        <v>0.96599999999999997</v>
      </c>
      <c r="S5" s="31">
        <v>94.285714285714278</v>
      </c>
      <c r="T5" s="24">
        <f t="shared" ref="T5:T9" si="4">Q5*S5/100</f>
        <v>66527.999999999985</v>
      </c>
      <c r="U5" s="205">
        <f t="shared" ref="U5:U9" si="5">Q5*R5</f>
        <v>68160.959999999992</v>
      </c>
    </row>
    <row r="6" spans="1:21" x14ac:dyDescent="0.2">
      <c r="A6" s="22">
        <v>43892</v>
      </c>
      <c r="B6" s="154">
        <v>350.65</v>
      </c>
      <c r="C6" s="42">
        <v>93600</v>
      </c>
      <c r="D6" s="3">
        <v>0.98699999999999999</v>
      </c>
      <c r="E6" s="36">
        <v>97.42307692307692</v>
      </c>
      <c r="F6" s="24">
        <f t="shared" si="0"/>
        <v>91188</v>
      </c>
      <c r="G6" s="205">
        <f t="shared" si="1"/>
        <v>92383.2</v>
      </c>
      <c r="H6" s="22">
        <v>43892</v>
      </c>
      <c r="I6" s="154">
        <v>193.98</v>
      </c>
      <c r="J6" s="42">
        <v>100800</v>
      </c>
      <c r="K6" s="1">
        <v>0.98599999999999999</v>
      </c>
      <c r="L6" s="36">
        <v>97.633928571428569</v>
      </c>
      <c r="M6" s="24">
        <f t="shared" si="2"/>
        <v>98415</v>
      </c>
      <c r="N6" s="205">
        <f t="shared" si="3"/>
        <v>99388.800000000003</v>
      </c>
      <c r="O6" s="22">
        <v>43892</v>
      </c>
      <c r="P6" s="154">
        <v>454.67</v>
      </c>
      <c r="Q6" s="42">
        <v>70560</v>
      </c>
      <c r="R6" s="1">
        <v>0.98299999999999998</v>
      </c>
      <c r="S6" s="36">
        <v>96.530612244897966</v>
      </c>
      <c r="T6" s="24">
        <f t="shared" si="4"/>
        <v>68112.000000000015</v>
      </c>
      <c r="U6" s="205">
        <f t="shared" si="5"/>
        <v>69360.479999999996</v>
      </c>
    </row>
    <row r="7" spans="1:21" x14ac:dyDescent="0.2">
      <c r="B7" s="154">
        <v>351.54</v>
      </c>
      <c r="C7" s="42">
        <v>93600</v>
      </c>
      <c r="D7" s="3">
        <v>0.97499999999999998</v>
      </c>
      <c r="E7" s="36">
        <v>95.512820512820511</v>
      </c>
      <c r="F7" s="24">
        <f t="shared" si="0"/>
        <v>89400</v>
      </c>
      <c r="G7" s="205">
        <f t="shared" si="1"/>
        <v>91260</v>
      </c>
      <c r="I7" s="154">
        <v>193.96</v>
      </c>
      <c r="J7" s="42">
        <v>100800</v>
      </c>
      <c r="K7" s="1">
        <v>0.98899999999999999</v>
      </c>
      <c r="L7" s="36">
        <v>97.633928571428569</v>
      </c>
      <c r="M7" s="24">
        <f t="shared" si="2"/>
        <v>98415</v>
      </c>
      <c r="N7" s="205">
        <f t="shared" si="3"/>
        <v>99691.199999999997</v>
      </c>
      <c r="P7" s="154">
        <v>454.72</v>
      </c>
      <c r="Q7" s="42">
        <v>70560</v>
      </c>
      <c r="R7" s="1">
        <v>0.97299999999999998</v>
      </c>
      <c r="S7" s="36">
        <v>94.285714285714278</v>
      </c>
      <c r="T7" s="24">
        <f t="shared" si="4"/>
        <v>66527.999999999985</v>
      </c>
      <c r="U7" s="205">
        <f t="shared" si="5"/>
        <v>68654.880000000005</v>
      </c>
    </row>
    <row r="8" spans="1:21" ht="13.9" customHeight="1" x14ac:dyDescent="0.2">
      <c r="A8" s="22">
        <v>43893</v>
      </c>
      <c r="B8" s="154">
        <v>350.71</v>
      </c>
      <c r="C8" s="42">
        <v>93600</v>
      </c>
      <c r="D8" s="3">
        <v>0.98299999999999998</v>
      </c>
      <c r="E8" s="36">
        <v>95.512820512820511</v>
      </c>
      <c r="F8" s="24">
        <f t="shared" si="0"/>
        <v>89400</v>
      </c>
      <c r="G8" s="205">
        <f t="shared" si="1"/>
        <v>92008.8</v>
      </c>
      <c r="H8" s="22">
        <v>43893</v>
      </c>
      <c r="I8" s="154">
        <v>194.28</v>
      </c>
      <c r="J8" s="42">
        <v>100800</v>
      </c>
      <c r="K8" s="1">
        <v>0.999</v>
      </c>
      <c r="L8" s="36">
        <v>97.633928571428569</v>
      </c>
      <c r="M8" s="24">
        <f t="shared" si="2"/>
        <v>98415</v>
      </c>
      <c r="N8" s="205">
        <f t="shared" si="3"/>
        <v>100699.2</v>
      </c>
      <c r="O8" s="22">
        <v>43893</v>
      </c>
      <c r="P8" s="154">
        <v>454.28</v>
      </c>
      <c r="Q8" s="42">
        <v>70560</v>
      </c>
      <c r="R8" s="1">
        <v>0.99</v>
      </c>
      <c r="S8" s="36">
        <v>96.530612244897966</v>
      </c>
      <c r="T8" s="24">
        <f t="shared" si="4"/>
        <v>68112.000000000015</v>
      </c>
      <c r="U8" s="205">
        <f t="shared" si="5"/>
        <v>69854.399999999994</v>
      </c>
    </row>
    <row r="9" spans="1:21" x14ac:dyDescent="0.2">
      <c r="B9" s="154">
        <v>352.97</v>
      </c>
      <c r="C9" s="42">
        <v>93600</v>
      </c>
      <c r="D9" s="3">
        <v>0.97899999999999998</v>
      </c>
      <c r="E9" s="36">
        <v>95.512820512820511</v>
      </c>
      <c r="F9" s="24">
        <f t="shared" si="0"/>
        <v>89400</v>
      </c>
      <c r="G9" s="205">
        <f t="shared" si="1"/>
        <v>91634.4</v>
      </c>
      <c r="I9" s="154">
        <v>194.5</v>
      </c>
      <c r="J9" s="42">
        <v>100800</v>
      </c>
      <c r="K9" s="1">
        <v>0.98799999999999999</v>
      </c>
      <c r="L9" s="36">
        <v>97.633928571428569</v>
      </c>
      <c r="M9" s="24">
        <f t="shared" si="2"/>
        <v>98415</v>
      </c>
      <c r="N9" s="205">
        <f t="shared" si="3"/>
        <v>99590.399999999994</v>
      </c>
      <c r="P9" s="154">
        <v>455.68</v>
      </c>
      <c r="Q9" s="42">
        <v>70560</v>
      </c>
      <c r="R9" s="1">
        <v>0.98399999999999999</v>
      </c>
      <c r="S9" s="36">
        <v>94.285714285714278</v>
      </c>
      <c r="T9" s="24">
        <f t="shared" si="4"/>
        <v>66527.999999999985</v>
      </c>
      <c r="U9" s="205">
        <f t="shared" si="5"/>
        <v>69431.039999999994</v>
      </c>
    </row>
    <row r="10" spans="1:21" x14ac:dyDescent="0.2">
      <c r="A10" s="22">
        <v>43894</v>
      </c>
      <c r="B10" s="154">
        <v>351.93</v>
      </c>
      <c r="C10" s="42">
        <v>93600</v>
      </c>
      <c r="D10" s="3">
        <v>0.97099999999999997</v>
      </c>
      <c r="E10" s="36">
        <v>91.692307692307693</v>
      </c>
      <c r="F10" s="24">
        <f t="shared" si="0"/>
        <v>85824</v>
      </c>
      <c r="G10" s="205">
        <f t="shared" si="1"/>
        <v>90885.599999999991</v>
      </c>
      <c r="H10" s="22">
        <v>43894</v>
      </c>
      <c r="I10" s="154">
        <v>194.66</v>
      </c>
      <c r="J10" s="42">
        <v>100800</v>
      </c>
      <c r="K10" s="1">
        <v>0.99</v>
      </c>
      <c r="L10" s="36">
        <v>97.633928571428569</v>
      </c>
      <c r="M10" s="24">
        <f t="shared" si="2"/>
        <v>98415</v>
      </c>
      <c r="N10" s="205">
        <f t="shared" si="3"/>
        <v>99792</v>
      </c>
      <c r="P10" s="211">
        <f>AVERAGE(P4:P9)</f>
        <v>455.27166666666659</v>
      </c>
      <c r="Q10" s="292" t="s">
        <v>1</v>
      </c>
      <c r="R10" s="293"/>
      <c r="S10" s="37">
        <f>T10/U10</f>
        <v>0.96608127857368509</v>
      </c>
      <c r="T10" s="200">
        <f>SUM(T4:T9)</f>
        <v>400752</v>
      </c>
      <c r="U10" s="211">
        <f>SUM(U4:U9)</f>
        <v>414822.23999999993</v>
      </c>
    </row>
    <row r="11" spans="1:21" ht="14.25" customHeight="1" x14ac:dyDescent="0.2">
      <c r="A11" s="60"/>
      <c r="B11" s="154">
        <v>350.67</v>
      </c>
      <c r="C11" s="42">
        <v>93600</v>
      </c>
      <c r="D11" s="3">
        <v>0.99990000000000001</v>
      </c>
      <c r="E11" s="36">
        <v>99.333333333333329</v>
      </c>
      <c r="F11" s="24">
        <f t="shared" si="0"/>
        <v>92976</v>
      </c>
      <c r="G11" s="205">
        <f t="shared" si="1"/>
        <v>93590.64</v>
      </c>
      <c r="H11" s="25"/>
      <c r="I11" s="154">
        <v>193.75</v>
      </c>
      <c r="J11" s="42">
        <v>100800</v>
      </c>
      <c r="K11" s="1">
        <v>0.98299999999999998</v>
      </c>
      <c r="L11" s="36">
        <v>97.633928571428569</v>
      </c>
      <c r="M11" s="24">
        <f t="shared" si="2"/>
        <v>98415</v>
      </c>
      <c r="N11" s="205">
        <f t="shared" si="3"/>
        <v>99086.399999999994</v>
      </c>
      <c r="P11" s="154"/>
      <c r="Q11" s="42"/>
      <c r="R11" s="1"/>
      <c r="S11" s="36"/>
      <c r="T11" s="24"/>
      <c r="U11" s="154"/>
    </row>
    <row r="12" spans="1:21" ht="12.75" customHeight="1" x14ac:dyDescent="0.2">
      <c r="A12" s="98">
        <v>43895</v>
      </c>
      <c r="B12" s="154">
        <v>351.08</v>
      </c>
      <c r="C12" s="42">
        <v>93600</v>
      </c>
      <c r="D12" s="3">
        <v>0.98099999999999998</v>
      </c>
      <c r="E12" s="36">
        <v>95.512820512820511</v>
      </c>
      <c r="F12" s="24">
        <f t="shared" si="0"/>
        <v>89400</v>
      </c>
      <c r="G12" s="205">
        <f t="shared" si="1"/>
        <v>91821.599999999991</v>
      </c>
      <c r="H12" s="27">
        <v>43895</v>
      </c>
      <c r="I12" s="154">
        <v>194.37</v>
      </c>
      <c r="J12" s="42">
        <v>100800</v>
      </c>
      <c r="K12" s="1">
        <v>0.99</v>
      </c>
      <c r="L12" s="36">
        <v>97.633928571428569</v>
      </c>
      <c r="M12" s="24">
        <f t="shared" si="2"/>
        <v>98415</v>
      </c>
      <c r="N12" s="205">
        <f t="shared" si="3"/>
        <v>99792</v>
      </c>
      <c r="O12" s="45"/>
      <c r="P12" s="272" t="s">
        <v>34</v>
      </c>
      <c r="Q12" s="273"/>
      <c r="R12" s="273"/>
      <c r="S12" s="273"/>
      <c r="T12" s="273"/>
      <c r="U12" s="277"/>
    </row>
    <row r="13" spans="1:21" ht="14.25" customHeight="1" x14ac:dyDescent="0.2">
      <c r="B13" s="154">
        <v>351.67</v>
      </c>
      <c r="C13" s="42">
        <v>93600</v>
      </c>
      <c r="D13" s="3">
        <v>0.99990000000000001</v>
      </c>
      <c r="E13" s="36">
        <v>99.333333333333329</v>
      </c>
      <c r="F13" s="24">
        <f t="shared" si="0"/>
        <v>92976</v>
      </c>
      <c r="G13" s="205">
        <f t="shared" si="1"/>
        <v>93590.64</v>
      </c>
      <c r="I13" s="154">
        <v>193.96</v>
      </c>
      <c r="J13" s="42">
        <v>100800</v>
      </c>
      <c r="K13" s="1">
        <v>0.98299999999999998</v>
      </c>
      <c r="L13" s="36">
        <v>94.017857142857139</v>
      </c>
      <c r="M13" s="24">
        <f t="shared" si="2"/>
        <v>94770</v>
      </c>
      <c r="N13" s="205">
        <f t="shared" si="3"/>
        <v>99086.399999999994</v>
      </c>
      <c r="O13" s="22">
        <v>43894</v>
      </c>
      <c r="P13" s="154">
        <v>370.5</v>
      </c>
      <c r="Q13" s="42">
        <v>86400</v>
      </c>
      <c r="R13" s="1">
        <v>0.90500000000000003</v>
      </c>
      <c r="S13" s="36">
        <v>43.9375</v>
      </c>
      <c r="T13" s="24">
        <f t="shared" ref="T13:T24" si="6">Q13*S13/100</f>
        <v>37962</v>
      </c>
      <c r="U13" s="205">
        <f t="shared" ref="U13:U24" si="7">Q13*R13</f>
        <v>78192</v>
      </c>
    </row>
    <row r="14" spans="1:21" ht="13.9" customHeight="1" x14ac:dyDescent="0.2">
      <c r="B14" s="209">
        <f>AVERAGE(B4:B13)</f>
        <v>351.43200000000002</v>
      </c>
      <c r="C14" s="290" t="s">
        <v>1</v>
      </c>
      <c r="D14" s="291"/>
      <c r="E14" s="210">
        <f>F14/G14</f>
        <v>0.97680035617169647</v>
      </c>
      <c r="F14" s="200">
        <f>SUM(F4:F13)</f>
        <v>899364</v>
      </c>
      <c r="G14" s="211">
        <f>SUM(G4:G13)</f>
        <v>920724.47999999998</v>
      </c>
      <c r="H14" s="22">
        <v>43896</v>
      </c>
      <c r="I14" s="154">
        <v>194.35</v>
      </c>
      <c r="J14" s="42">
        <v>100800</v>
      </c>
      <c r="K14" s="1">
        <v>0.97399999999999998</v>
      </c>
      <c r="L14" s="36">
        <v>94.017857142857139</v>
      </c>
      <c r="M14" s="24">
        <f t="shared" si="2"/>
        <v>94770</v>
      </c>
      <c r="N14" s="205">
        <f t="shared" si="3"/>
        <v>98179.199999999997</v>
      </c>
      <c r="P14" s="154">
        <v>370.16</v>
      </c>
      <c r="Q14" s="42">
        <v>86400</v>
      </c>
      <c r="R14" s="1">
        <v>0.99960000000000004</v>
      </c>
      <c r="S14" s="36">
        <v>99.4375</v>
      </c>
      <c r="T14" s="24">
        <f t="shared" si="6"/>
        <v>85914</v>
      </c>
      <c r="U14" s="205">
        <f t="shared" si="7"/>
        <v>86365.440000000002</v>
      </c>
    </row>
    <row r="15" spans="1:21" x14ac:dyDescent="0.2">
      <c r="B15" s="99"/>
      <c r="C15" s="110"/>
      <c r="D15" s="24"/>
      <c r="E15" s="111"/>
      <c r="F15" s="24"/>
      <c r="G15" s="154"/>
      <c r="I15" s="154">
        <v>194.45</v>
      </c>
      <c r="J15" s="42">
        <v>100800</v>
      </c>
      <c r="K15" s="1">
        <v>0.97599999999999998</v>
      </c>
      <c r="L15" s="36">
        <v>94.017857142857139</v>
      </c>
      <c r="M15" s="24">
        <f t="shared" si="2"/>
        <v>94770</v>
      </c>
      <c r="N15" s="205">
        <f t="shared" si="3"/>
        <v>98380.800000000003</v>
      </c>
      <c r="O15" s="27">
        <v>43895</v>
      </c>
      <c r="P15" s="154">
        <v>370.5</v>
      </c>
      <c r="Q15" s="42">
        <v>86400</v>
      </c>
      <c r="R15" s="1">
        <v>0.98899999999999999</v>
      </c>
      <c r="S15" s="36">
        <v>97.125</v>
      </c>
      <c r="T15" s="24">
        <f t="shared" si="6"/>
        <v>83916</v>
      </c>
      <c r="U15" s="205">
        <f t="shared" si="7"/>
        <v>85449.600000000006</v>
      </c>
    </row>
    <row r="16" spans="1:21" x14ac:dyDescent="0.2">
      <c r="A16" s="45"/>
      <c r="B16" s="266" t="s">
        <v>20</v>
      </c>
      <c r="C16" s="266"/>
      <c r="D16" s="266"/>
      <c r="E16" s="266"/>
      <c r="F16" s="266"/>
      <c r="G16" s="266"/>
      <c r="H16" s="22">
        <v>43897</v>
      </c>
      <c r="I16" s="154">
        <v>194.08</v>
      </c>
      <c r="J16" s="42">
        <v>100800</v>
      </c>
      <c r="K16" s="1">
        <v>0.97</v>
      </c>
      <c r="L16" s="36">
        <v>94.017857142857139</v>
      </c>
      <c r="M16" s="24">
        <f t="shared" si="2"/>
        <v>94770</v>
      </c>
      <c r="N16" s="205">
        <f t="shared" si="3"/>
        <v>97776</v>
      </c>
      <c r="P16" s="154">
        <v>370.08</v>
      </c>
      <c r="Q16" s="42">
        <v>86400</v>
      </c>
      <c r="R16" s="1">
        <v>0.98899999999999999</v>
      </c>
      <c r="S16" s="36">
        <v>94.8125</v>
      </c>
      <c r="T16" s="24">
        <f t="shared" si="6"/>
        <v>81918</v>
      </c>
      <c r="U16" s="205">
        <f t="shared" si="7"/>
        <v>85449.600000000006</v>
      </c>
    </row>
    <row r="17" spans="1:21" x14ac:dyDescent="0.2">
      <c r="A17" s="22">
        <v>43896</v>
      </c>
      <c r="B17" s="154">
        <v>248.75</v>
      </c>
      <c r="C17" s="42">
        <v>108000</v>
      </c>
      <c r="D17" s="3">
        <v>0.94499999999999995</v>
      </c>
      <c r="E17" s="36">
        <v>74.543518518518511</v>
      </c>
      <c r="F17" s="24">
        <f>C17*E17/100</f>
        <v>80506.999999999985</v>
      </c>
      <c r="G17" s="205">
        <f>C17*D17</f>
        <v>102060</v>
      </c>
      <c r="I17" s="154">
        <v>195</v>
      </c>
      <c r="J17" s="42">
        <v>100800</v>
      </c>
      <c r="K17" s="1">
        <v>0.97499999999999998</v>
      </c>
      <c r="L17" s="36">
        <v>94.017857142857139</v>
      </c>
      <c r="M17" s="24">
        <f t="shared" si="2"/>
        <v>94770</v>
      </c>
      <c r="N17" s="205">
        <f t="shared" si="3"/>
        <v>98280</v>
      </c>
      <c r="O17" s="22">
        <v>43896</v>
      </c>
      <c r="P17" s="154">
        <v>370.08</v>
      </c>
      <c r="Q17" s="42">
        <v>86400</v>
      </c>
      <c r="R17" s="1">
        <v>0.96199999999999997</v>
      </c>
      <c r="S17" s="36">
        <v>94.8125</v>
      </c>
      <c r="T17" s="24">
        <f t="shared" si="6"/>
        <v>81918</v>
      </c>
      <c r="U17" s="205">
        <f t="shared" si="7"/>
        <v>83116.800000000003</v>
      </c>
    </row>
    <row r="18" spans="1:21" ht="14.25" customHeight="1" x14ac:dyDescent="0.2">
      <c r="B18" s="154">
        <v>249.6</v>
      </c>
      <c r="C18" s="42">
        <v>108000</v>
      </c>
      <c r="D18" s="3">
        <v>0.97399999999999998</v>
      </c>
      <c r="E18" s="36">
        <v>93.780555555555551</v>
      </c>
      <c r="F18" s="24">
        <f t="shared" ref="F18:F36" si="8">C18*E18/100</f>
        <v>101283</v>
      </c>
      <c r="G18" s="205">
        <f t="shared" ref="G18:G36" si="9">C18*D18</f>
        <v>105192</v>
      </c>
      <c r="H18" s="22">
        <v>43898</v>
      </c>
      <c r="I18" s="154">
        <v>194.68</v>
      </c>
      <c r="J18" s="42">
        <v>100800</v>
      </c>
      <c r="K18" s="1">
        <v>0.98199999999999998</v>
      </c>
      <c r="L18" s="36">
        <v>94.017857142857139</v>
      </c>
      <c r="M18" s="24">
        <f t="shared" si="2"/>
        <v>94770</v>
      </c>
      <c r="N18" s="205">
        <f t="shared" si="3"/>
        <v>98985.599999999991</v>
      </c>
      <c r="P18" s="154">
        <v>370.14</v>
      </c>
      <c r="Q18" s="42">
        <v>86400</v>
      </c>
      <c r="R18" s="1">
        <v>0.96099999999999997</v>
      </c>
      <c r="S18" s="36">
        <v>92.5</v>
      </c>
      <c r="T18" s="24">
        <f t="shared" si="6"/>
        <v>79920</v>
      </c>
      <c r="U18" s="205">
        <f t="shared" si="7"/>
        <v>83030.399999999994</v>
      </c>
    </row>
    <row r="19" spans="1:21" x14ac:dyDescent="0.2">
      <c r="A19" s="22">
        <v>43897</v>
      </c>
      <c r="B19" s="154">
        <v>249.27</v>
      </c>
      <c r="C19" s="42">
        <v>108000</v>
      </c>
      <c r="D19" s="3">
        <v>0.96899999999999997</v>
      </c>
      <c r="E19" s="36">
        <v>93.780555555555551</v>
      </c>
      <c r="F19" s="24">
        <f t="shared" si="8"/>
        <v>101283</v>
      </c>
      <c r="G19" s="205">
        <f t="shared" si="9"/>
        <v>104652</v>
      </c>
      <c r="I19" s="154">
        <v>194.1</v>
      </c>
      <c r="J19" s="42">
        <v>100800</v>
      </c>
      <c r="K19" s="1">
        <v>0.97499999999999998</v>
      </c>
      <c r="L19" s="36">
        <v>94.017857142857139</v>
      </c>
      <c r="M19" s="24">
        <f t="shared" si="2"/>
        <v>94770</v>
      </c>
      <c r="N19" s="205">
        <f t="shared" si="3"/>
        <v>98280</v>
      </c>
      <c r="O19" s="22">
        <v>43897</v>
      </c>
      <c r="P19" s="154">
        <v>371.91</v>
      </c>
      <c r="Q19" s="42">
        <v>86400</v>
      </c>
      <c r="R19" s="1">
        <v>0.97199999999999998</v>
      </c>
      <c r="S19" s="36">
        <v>92.5</v>
      </c>
      <c r="T19" s="24">
        <f t="shared" si="6"/>
        <v>79920</v>
      </c>
      <c r="U19" s="205">
        <f t="shared" si="7"/>
        <v>83980.800000000003</v>
      </c>
    </row>
    <row r="20" spans="1:21" x14ac:dyDescent="0.2">
      <c r="B20" s="154">
        <v>249.52</v>
      </c>
      <c r="C20" s="42">
        <v>108000</v>
      </c>
      <c r="D20" s="3">
        <v>0.98299999999999998</v>
      </c>
      <c r="E20" s="36">
        <v>93.780555555555551</v>
      </c>
      <c r="F20" s="24">
        <f t="shared" si="8"/>
        <v>101283</v>
      </c>
      <c r="G20" s="205">
        <f t="shared" si="9"/>
        <v>106164</v>
      </c>
      <c r="H20" s="22">
        <v>43899</v>
      </c>
      <c r="I20" s="203">
        <v>194.06</v>
      </c>
      <c r="J20" s="204">
        <v>100800</v>
      </c>
      <c r="K20" s="57">
        <v>0.98199999999999998</v>
      </c>
      <c r="L20" s="31">
        <v>94.017857142857139</v>
      </c>
      <c r="M20" s="24">
        <f t="shared" si="2"/>
        <v>94770</v>
      </c>
      <c r="N20" s="205">
        <f t="shared" si="3"/>
        <v>98985.599999999991</v>
      </c>
      <c r="P20" s="154">
        <v>371.22</v>
      </c>
      <c r="Q20" s="42">
        <v>86400</v>
      </c>
      <c r="R20" s="1">
        <v>0.97699999999999998</v>
      </c>
      <c r="S20" s="36">
        <v>92.5</v>
      </c>
      <c r="T20" s="24">
        <f t="shared" si="6"/>
        <v>79920</v>
      </c>
      <c r="U20" s="205">
        <f t="shared" si="7"/>
        <v>84412.800000000003</v>
      </c>
    </row>
    <row r="21" spans="1:21" x14ac:dyDescent="0.2">
      <c r="A21" s="22">
        <v>43898</v>
      </c>
      <c r="B21" s="154">
        <v>249.37</v>
      </c>
      <c r="C21" s="42">
        <v>108000</v>
      </c>
      <c r="D21" s="3">
        <v>0.98699999999999999</v>
      </c>
      <c r="E21" s="36">
        <v>93.780555555555551</v>
      </c>
      <c r="F21" s="24">
        <f t="shared" si="8"/>
        <v>101283</v>
      </c>
      <c r="G21" s="205">
        <f t="shared" si="9"/>
        <v>106596</v>
      </c>
      <c r="I21" s="203">
        <v>192.95</v>
      </c>
      <c r="J21" s="204">
        <v>100800</v>
      </c>
      <c r="K21" s="57">
        <v>0.98</v>
      </c>
      <c r="L21" s="31">
        <v>97.633928571428569</v>
      </c>
      <c r="M21" s="24">
        <f t="shared" si="2"/>
        <v>98415</v>
      </c>
      <c r="N21" s="205">
        <f t="shared" si="3"/>
        <v>98784</v>
      </c>
      <c r="O21" s="22">
        <v>43898</v>
      </c>
      <c r="P21" s="154">
        <v>370.15</v>
      </c>
      <c r="Q21" s="42">
        <v>86400</v>
      </c>
      <c r="R21" s="1">
        <v>0.98899999999999999</v>
      </c>
      <c r="S21" s="36">
        <v>92.5</v>
      </c>
      <c r="T21" s="24">
        <f t="shared" si="6"/>
        <v>79920</v>
      </c>
      <c r="U21" s="205">
        <f t="shared" si="7"/>
        <v>85449.600000000006</v>
      </c>
    </row>
    <row r="22" spans="1:21" x14ac:dyDescent="0.2">
      <c r="B22" s="154">
        <v>249.39</v>
      </c>
      <c r="C22" s="42">
        <v>108000</v>
      </c>
      <c r="D22" s="3">
        <v>0.98699999999999999</v>
      </c>
      <c r="E22" s="36">
        <v>93.780555555555551</v>
      </c>
      <c r="F22" s="24">
        <f t="shared" si="8"/>
        <v>101283</v>
      </c>
      <c r="G22" s="205">
        <f t="shared" si="9"/>
        <v>106596</v>
      </c>
      <c r="H22" s="22">
        <v>43900</v>
      </c>
      <c r="I22" s="154">
        <v>194.75</v>
      </c>
      <c r="J22" s="42">
        <v>100800</v>
      </c>
      <c r="K22" s="1">
        <v>0.98599999999999999</v>
      </c>
      <c r="L22" s="36">
        <v>94.017857142857139</v>
      </c>
      <c r="M22" s="24">
        <f t="shared" ref="M22:M47" si="10">J22*L22/100</f>
        <v>94770</v>
      </c>
      <c r="N22" s="205">
        <f t="shared" ref="N22:N47" si="11">J22*K22</f>
        <v>99388.800000000003</v>
      </c>
      <c r="P22" s="154">
        <v>370.77</v>
      </c>
      <c r="Q22" s="42">
        <v>86400</v>
      </c>
      <c r="R22" s="1">
        <v>0.97699999999999998</v>
      </c>
      <c r="S22" s="36">
        <v>94.8125</v>
      </c>
      <c r="T22" s="24">
        <f t="shared" si="6"/>
        <v>81918</v>
      </c>
      <c r="U22" s="205">
        <f t="shared" si="7"/>
        <v>84412.800000000003</v>
      </c>
    </row>
    <row r="23" spans="1:21" x14ac:dyDescent="0.2">
      <c r="A23" s="22">
        <v>43899</v>
      </c>
      <c r="B23" s="154">
        <v>249.75</v>
      </c>
      <c r="C23" s="42">
        <v>108000</v>
      </c>
      <c r="D23" s="3">
        <v>0.98099999999999998</v>
      </c>
      <c r="E23" s="36">
        <v>93.780555555555551</v>
      </c>
      <c r="F23" s="24">
        <f t="shared" si="8"/>
        <v>101283</v>
      </c>
      <c r="G23" s="205">
        <f t="shared" si="9"/>
        <v>105948</v>
      </c>
      <c r="I23" s="154">
        <v>194.04</v>
      </c>
      <c r="J23" s="42">
        <v>100800</v>
      </c>
      <c r="K23" s="1">
        <v>0.99</v>
      </c>
      <c r="L23" s="36">
        <v>94.017857142857139</v>
      </c>
      <c r="M23" s="24">
        <f t="shared" si="10"/>
        <v>94770</v>
      </c>
      <c r="N23" s="205">
        <f t="shared" si="11"/>
        <v>99792</v>
      </c>
      <c r="O23" s="22">
        <v>43899</v>
      </c>
      <c r="P23" s="154">
        <v>370.06</v>
      </c>
      <c r="Q23" s="42">
        <v>86400</v>
      </c>
      <c r="R23" s="1">
        <v>0.98599999999999999</v>
      </c>
      <c r="S23" s="36">
        <v>94.8125</v>
      </c>
      <c r="T23" s="24">
        <f t="shared" si="6"/>
        <v>81918</v>
      </c>
      <c r="U23" s="205">
        <f t="shared" si="7"/>
        <v>85190.399999999994</v>
      </c>
    </row>
    <row r="24" spans="1:21" x14ac:dyDescent="0.2">
      <c r="B24" s="154">
        <v>249.52</v>
      </c>
      <c r="C24" s="42">
        <v>108000</v>
      </c>
      <c r="D24" s="3">
        <v>0.97799999999999998</v>
      </c>
      <c r="E24" s="36">
        <v>96.18518518518519</v>
      </c>
      <c r="F24" s="24">
        <f t="shared" si="8"/>
        <v>103880</v>
      </c>
      <c r="G24" s="205">
        <f t="shared" si="9"/>
        <v>105624</v>
      </c>
      <c r="H24" s="22">
        <v>43901</v>
      </c>
      <c r="I24" s="154">
        <v>194.1</v>
      </c>
      <c r="J24" s="42">
        <v>100800</v>
      </c>
      <c r="K24" s="1">
        <v>0.98599999999999999</v>
      </c>
      <c r="L24" s="36">
        <v>94.017857142857139</v>
      </c>
      <c r="M24" s="24">
        <f t="shared" si="10"/>
        <v>94770</v>
      </c>
      <c r="N24" s="205">
        <f t="shared" si="11"/>
        <v>99388.800000000003</v>
      </c>
      <c r="P24" s="154">
        <v>370.33</v>
      </c>
      <c r="Q24" s="42">
        <v>86400</v>
      </c>
      <c r="R24" s="1">
        <v>0.97599999999999998</v>
      </c>
      <c r="S24" s="36">
        <v>94.8125</v>
      </c>
      <c r="T24" s="24">
        <f t="shared" si="6"/>
        <v>81918</v>
      </c>
      <c r="U24" s="205">
        <f t="shared" si="7"/>
        <v>84326.399999999994</v>
      </c>
    </row>
    <row r="25" spans="1:21" ht="14.25" customHeight="1" x14ac:dyDescent="0.2">
      <c r="A25" s="22">
        <v>43900</v>
      </c>
      <c r="B25" s="154">
        <v>249.4</v>
      </c>
      <c r="C25" s="42">
        <v>108000</v>
      </c>
      <c r="D25" s="3">
        <v>0.98799999999999999</v>
      </c>
      <c r="E25" s="36">
        <v>96.18518518518519</v>
      </c>
      <c r="F25" s="24">
        <f t="shared" si="8"/>
        <v>103880</v>
      </c>
      <c r="G25" s="205">
        <f t="shared" si="9"/>
        <v>106704</v>
      </c>
      <c r="I25" s="154">
        <v>194.38</v>
      </c>
      <c r="J25" s="42">
        <v>100800</v>
      </c>
      <c r="K25" s="1">
        <v>0.99099999999999999</v>
      </c>
      <c r="L25" s="36">
        <v>94.017857142857139</v>
      </c>
      <c r="M25" s="24">
        <f t="shared" si="10"/>
        <v>94770</v>
      </c>
      <c r="N25" s="205">
        <f t="shared" si="11"/>
        <v>99892.800000000003</v>
      </c>
      <c r="P25" s="211">
        <f>AVERAGE(P13:P24)</f>
        <v>370.49166666666673</v>
      </c>
      <c r="Q25" s="292" t="s">
        <v>1</v>
      </c>
      <c r="R25" s="293"/>
      <c r="S25" s="37">
        <f>T25/U25</f>
        <v>0.92835712940612525</v>
      </c>
      <c r="T25" s="200">
        <f>SUM(T13:T24)</f>
        <v>937062</v>
      </c>
      <c r="U25" s="211">
        <f>SUM(U13:U24)</f>
        <v>1009376.6400000001</v>
      </c>
    </row>
    <row r="26" spans="1:21" x14ac:dyDescent="0.2">
      <c r="B26" s="154">
        <v>249.47</v>
      </c>
      <c r="C26" s="42">
        <v>109440</v>
      </c>
      <c r="D26" s="3">
        <v>0.98799999999999999</v>
      </c>
      <c r="E26" s="36">
        <v>97.292580409356717</v>
      </c>
      <c r="F26" s="24">
        <f t="shared" si="8"/>
        <v>106476.99999999999</v>
      </c>
      <c r="G26" s="205">
        <f t="shared" si="9"/>
        <v>108126.72</v>
      </c>
      <c r="H26" s="22">
        <v>43902</v>
      </c>
      <c r="I26" s="154">
        <v>194.08</v>
      </c>
      <c r="J26" s="42">
        <v>100800</v>
      </c>
      <c r="K26" s="1">
        <v>0.97599999999999998</v>
      </c>
      <c r="L26" s="36">
        <v>94.017857142857139</v>
      </c>
      <c r="M26" s="24">
        <f t="shared" si="10"/>
        <v>94770</v>
      </c>
      <c r="N26" s="205">
        <f t="shared" si="11"/>
        <v>98380.800000000003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43901</v>
      </c>
      <c r="B27" s="154">
        <v>249.3</v>
      </c>
      <c r="C27" s="42">
        <v>109440</v>
      </c>
      <c r="D27" s="3">
        <v>0.98299999999999998</v>
      </c>
      <c r="E27" s="36">
        <v>94.919590643274859</v>
      </c>
      <c r="F27" s="24">
        <f t="shared" si="8"/>
        <v>103880</v>
      </c>
      <c r="G27" s="205">
        <f t="shared" si="9"/>
        <v>107579.52</v>
      </c>
      <c r="I27" s="154">
        <v>194.56</v>
      </c>
      <c r="J27" s="42">
        <v>100800</v>
      </c>
      <c r="K27" s="1">
        <v>0.98799999999999999</v>
      </c>
      <c r="L27" s="36">
        <v>97.633928571428569</v>
      </c>
      <c r="M27" s="24">
        <f t="shared" si="10"/>
        <v>98415</v>
      </c>
      <c r="N27" s="205">
        <f t="shared" si="11"/>
        <v>99590.399999999994</v>
      </c>
      <c r="O27" s="45"/>
      <c r="P27" s="278" t="s">
        <v>53</v>
      </c>
      <c r="Q27" s="279"/>
      <c r="R27" s="279"/>
      <c r="S27" s="279"/>
      <c r="T27" s="279"/>
      <c r="U27" s="280"/>
    </row>
    <row r="28" spans="1:21" ht="12.75" customHeight="1" x14ac:dyDescent="0.2">
      <c r="B28" s="154">
        <v>249.52</v>
      </c>
      <c r="C28" s="42">
        <v>109440</v>
      </c>
      <c r="D28" s="3">
        <v>0.99</v>
      </c>
      <c r="E28" s="36">
        <v>97.292580409356717</v>
      </c>
      <c r="F28" s="24">
        <f t="shared" si="8"/>
        <v>106476.99999999999</v>
      </c>
      <c r="G28" s="205">
        <f t="shared" si="9"/>
        <v>108345.60000000001</v>
      </c>
      <c r="H28" s="22">
        <v>43903</v>
      </c>
      <c r="I28" s="154">
        <v>194.04</v>
      </c>
      <c r="J28" s="42">
        <v>100800</v>
      </c>
      <c r="K28" s="1">
        <v>0.97699999999999998</v>
      </c>
      <c r="L28" s="36">
        <v>94.017857142857139</v>
      </c>
      <c r="M28" s="24">
        <f t="shared" si="10"/>
        <v>94770</v>
      </c>
      <c r="N28" s="205">
        <f t="shared" si="11"/>
        <v>98481.599999999991</v>
      </c>
      <c r="O28" s="22">
        <v>43900</v>
      </c>
      <c r="P28" s="154">
        <v>436.83</v>
      </c>
      <c r="Q28" s="42">
        <v>79200</v>
      </c>
      <c r="R28" s="1">
        <v>0.88300000000000001</v>
      </c>
      <c r="S28" s="36">
        <v>42.954545454545453</v>
      </c>
      <c r="T28" s="24">
        <f t="shared" ref="T28" si="12">Q28*S28/100</f>
        <v>34020</v>
      </c>
      <c r="U28" s="205">
        <f t="shared" ref="U28" si="13">Q28*R28</f>
        <v>69933.600000000006</v>
      </c>
    </row>
    <row r="29" spans="1:21" ht="12.75" customHeight="1" x14ac:dyDescent="0.2">
      <c r="A29" s="22">
        <v>43902</v>
      </c>
      <c r="B29" s="154">
        <v>249.72</v>
      </c>
      <c r="C29" s="42">
        <v>109440</v>
      </c>
      <c r="D29" s="3">
        <v>0.98299999999999998</v>
      </c>
      <c r="E29" s="36">
        <v>97.292580409356717</v>
      </c>
      <c r="F29" s="24">
        <f t="shared" si="8"/>
        <v>106476.99999999999</v>
      </c>
      <c r="G29" s="205">
        <f t="shared" si="9"/>
        <v>107579.52</v>
      </c>
      <c r="I29" s="160">
        <v>194.71</v>
      </c>
      <c r="J29" s="42">
        <v>100800</v>
      </c>
      <c r="K29" s="1">
        <v>0.98799999999999999</v>
      </c>
      <c r="L29" s="36">
        <v>97.633928571428569</v>
      </c>
      <c r="M29" s="24">
        <f t="shared" si="10"/>
        <v>98415</v>
      </c>
      <c r="N29" s="205">
        <f t="shared" si="11"/>
        <v>99590.399999999994</v>
      </c>
      <c r="P29" s="154">
        <v>439.62</v>
      </c>
      <c r="Q29" s="42">
        <v>79200</v>
      </c>
      <c r="R29" s="1">
        <v>0.97599999999999998</v>
      </c>
      <c r="S29" s="36">
        <v>93.068181818181813</v>
      </c>
      <c r="T29" s="24">
        <f t="shared" ref="T29:T31" si="14">Q29*S29/100</f>
        <v>73710</v>
      </c>
      <c r="U29" s="205">
        <f t="shared" ref="U29:U31" si="15">Q29*R29</f>
        <v>77299.199999999997</v>
      </c>
    </row>
    <row r="30" spans="1:21" ht="12.75" customHeight="1" x14ac:dyDescent="0.2">
      <c r="B30" s="154">
        <v>249.35</v>
      </c>
      <c r="C30" s="42">
        <v>109440</v>
      </c>
      <c r="D30" s="3">
        <v>0.98599999999999999</v>
      </c>
      <c r="E30" s="36">
        <v>97.292580409356717</v>
      </c>
      <c r="F30" s="24">
        <f t="shared" si="8"/>
        <v>106476.99999999999</v>
      </c>
      <c r="G30" s="205">
        <f t="shared" si="9"/>
        <v>107907.84</v>
      </c>
      <c r="H30" s="22">
        <v>43904</v>
      </c>
      <c r="I30" s="154">
        <v>193.81</v>
      </c>
      <c r="J30" s="42">
        <v>100800</v>
      </c>
      <c r="K30" s="1">
        <v>0.99</v>
      </c>
      <c r="L30" s="36">
        <v>97.633928571428569</v>
      </c>
      <c r="M30" s="24">
        <f t="shared" si="10"/>
        <v>98415</v>
      </c>
      <c r="N30" s="205">
        <f t="shared" si="11"/>
        <v>99792</v>
      </c>
      <c r="O30" s="22">
        <v>43901</v>
      </c>
      <c r="P30" s="154">
        <v>441.46</v>
      </c>
      <c r="Q30" s="42">
        <v>79200</v>
      </c>
      <c r="R30" s="1">
        <v>0.96899999999999997</v>
      </c>
      <c r="S30" s="36">
        <v>90.681818181818187</v>
      </c>
      <c r="T30" s="24">
        <f t="shared" si="14"/>
        <v>71820</v>
      </c>
      <c r="U30" s="205">
        <f t="shared" si="15"/>
        <v>76744.800000000003</v>
      </c>
    </row>
    <row r="31" spans="1:21" ht="14.25" customHeight="1" x14ac:dyDescent="0.2">
      <c r="A31" s="22">
        <v>43903</v>
      </c>
      <c r="B31" s="154">
        <v>249.58</v>
      </c>
      <c r="C31" s="42">
        <v>109440</v>
      </c>
      <c r="D31" s="3">
        <v>0.97699999999999998</v>
      </c>
      <c r="E31" s="36">
        <v>94.919590643274859</v>
      </c>
      <c r="F31" s="24">
        <f t="shared" si="8"/>
        <v>103880</v>
      </c>
      <c r="G31" s="205">
        <f t="shared" si="9"/>
        <v>106922.88</v>
      </c>
      <c r="I31" s="154">
        <v>195.37</v>
      </c>
      <c r="J31" s="42">
        <v>100800</v>
      </c>
      <c r="K31" s="1">
        <v>0.98099999999999998</v>
      </c>
      <c r="L31" s="36">
        <v>97.633928571428569</v>
      </c>
      <c r="M31" s="24">
        <f t="shared" si="10"/>
        <v>98415</v>
      </c>
      <c r="N31" s="205">
        <f t="shared" si="11"/>
        <v>98884.800000000003</v>
      </c>
      <c r="P31" s="154">
        <v>442.04</v>
      </c>
      <c r="Q31" s="42">
        <v>79200</v>
      </c>
      <c r="R31" s="1">
        <v>0.97399999999999998</v>
      </c>
      <c r="S31" s="36">
        <v>93.068181818181813</v>
      </c>
      <c r="T31" s="24">
        <f t="shared" si="14"/>
        <v>73710</v>
      </c>
      <c r="U31" s="205">
        <f t="shared" si="15"/>
        <v>77140.800000000003</v>
      </c>
    </row>
    <row r="32" spans="1:21" ht="14.25" customHeight="1" x14ac:dyDescent="0.2">
      <c r="B32" s="154">
        <v>249.83</v>
      </c>
      <c r="C32" s="42">
        <v>109440</v>
      </c>
      <c r="D32" s="3">
        <v>0.98699999999999999</v>
      </c>
      <c r="E32" s="36">
        <v>97.292580409356717</v>
      </c>
      <c r="F32" s="24">
        <f t="shared" si="8"/>
        <v>106476.99999999999</v>
      </c>
      <c r="G32" s="205">
        <f t="shared" si="9"/>
        <v>108017.28</v>
      </c>
      <c r="H32" s="22">
        <v>43905</v>
      </c>
      <c r="I32" s="154">
        <v>194.56</v>
      </c>
      <c r="J32" s="42">
        <v>100800</v>
      </c>
      <c r="K32" s="1">
        <v>0.99</v>
      </c>
      <c r="L32" s="36">
        <v>97.633928571428569</v>
      </c>
      <c r="M32" s="24">
        <f t="shared" si="10"/>
        <v>98415</v>
      </c>
      <c r="N32" s="205">
        <f t="shared" si="11"/>
        <v>99792</v>
      </c>
      <c r="P32" s="211">
        <f>AVERAGE(P28:P31)</f>
        <v>439.98750000000001</v>
      </c>
      <c r="Q32" s="292" t="s">
        <v>1</v>
      </c>
      <c r="R32" s="293"/>
      <c r="S32" s="37">
        <f>T32/U32</f>
        <v>0.84106451150112393</v>
      </c>
      <c r="T32" s="214">
        <f>SUM(T28:T31)</f>
        <v>253260</v>
      </c>
      <c r="U32" s="211">
        <f>SUM(U28:U31)</f>
        <v>301118.39999999997</v>
      </c>
    </row>
    <row r="33" spans="1:21" ht="13.9" customHeight="1" x14ac:dyDescent="0.2">
      <c r="A33" s="22">
        <v>43904</v>
      </c>
      <c r="B33" s="154">
        <v>249.29</v>
      </c>
      <c r="C33" s="42">
        <v>109440</v>
      </c>
      <c r="D33" s="3">
        <v>0.97599999999999998</v>
      </c>
      <c r="E33" s="36">
        <v>97.292580409356717</v>
      </c>
      <c r="F33" s="24">
        <f t="shared" si="8"/>
        <v>106476.99999999999</v>
      </c>
      <c r="G33" s="205">
        <f t="shared" si="9"/>
        <v>106813.44</v>
      </c>
      <c r="I33" s="154">
        <v>194.93</v>
      </c>
      <c r="J33" s="42">
        <v>100800</v>
      </c>
      <c r="K33" s="1">
        <v>0.97699999999999998</v>
      </c>
      <c r="L33" s="36">
        <v>94.017857142857139</v>
      </c>
      <c r="M33" s="24">
        <f t="shared" si="10"/>
        <v>94770</v>
      </c>
      <c r="N33" s="205">
        <f t="shared" si="11"/>
        <v>98481.599999999991</v>
      </c>
      <c r="P33" s="42"/>
      <c r="Q33" s="1"/>
      <c r="R33" s="24"/>
      <c r="S33" s="36"/>
      <c r="T33" s="24"/>
      <c r="U33" s="154"/>
    </row>
    <row r="34" spans="1:21" x14ac:dyDescent="0.2">
      <c r="B34" s="154">
        <v>249.81</v>
      </c>
      <c r="C34" s="42">
        <v>109440</v>
      </c>
      <c r="D34" s="3">
        <v>0.99990000000000001</v>
      </c>
      <c r="E34" s="36">
        <v>99.665570175438603</v>
      </c>
      <c r="F34" s="24">
        <f t="shared" si="8"/>
        <v>109074</v>
      </c>
      <c r="G34" s="205">
        <f t="shared" si="9"/>
        <v>109429.056</v>
      </c>
      <c r="H34" s="22">
        <v>43906</v>
      </c>
      <c r="I34" s="154">
        <v>193.9</v>
      </c>
      <c r="J34" s="42">
        <v>100800</v>
      </c>
      <c r="K34" s="1">
        <v>0.98399999999999999</v>
      </c>
      <c r="L34" s="36">
        <v>94.017857142857139</v>
      </c>
      <c r="M34" s="24">
        <f t="shared" si="10"/>
        <v>94770</v>
      </c>
      <c r="N34" s="205">
        <f t="shared" si="11"/>
        <v>99187.199999999997</v>
      </c>
      <c r="O34" s="45"/>
      <c r="P34" s="275" t="s">
        <v>27</v>
      </c>
      <c r="Q34" s="276"/>
      <c r="R34" s="276"/>
      <c r="S34" s="276"/>
      <c r="T34" s="276"/>
      <c r="U34" s="274"/>
    </row>
    <row r="35" spans="1:21" ht="12.75" customHeight="1" x14ac:dyDescent="0.2">
      <c r="A35" s="22">
        <v>43905</v>
      </c>
      <c r="B35" s="154">
        <v>249.37</v>
      </c>
      <c r="C35" s="42">
        <v>109440</v>
      </c>
      <c r="D35" s="3">
        <v>0.98199999999999998</v>
      </c>
      <c r="E35" s="36">
        <v>97.292580409356717</v>
      </c>
      <c r="F35" s="24">
        <f t="shared" si="8"/>
        <v>106476.99999999999</v>
      </c>
      <c r="G35" s="205">
        <f t="shared" si="9"/>
        <v>107470.08</v>
      </c>
      <c r="I35" s="154">
        <v>193.96</v>
      </c>
      <c r="J35" s="42">
        <v>100800</v>
      </c>
      <c r="K35" s="1">
        <v>0.97799999999999998</v>
      </c>
      <c r="L35" s="36">
        <v>94.017857142857139</v>
      </c>
      <c r="M35" s="24">
        <f t="shared" si="10"/>
        <v>94770</v>
      </c>
      <c r="N35" s="205">
        <f t="shared" si="11"/>
        <v>98582.399999999994</v>
      </c>
      <c r="O35" s="22">
        <v>43902</v>
      </c>
      <c r="P35" s="154">
        <v>413.01</v>
      </c>
      <c r="Q35" s="42">
        <v>78840</v>
      </c>
      <c r="R35" s="1">
        <v>0.81399999999999995</v>
      </c>
      <c r="S35" s="36">
        <v>74.315068493150676</v>
      </c>
      <c r="T35" s="24">
        <f t="shared" ref="T35:T48" si="16">Q35*S35/100</f>
        <v>58589.999999999993</v>
      </c>
      <c r="U35" s="205">
        <f t="shared" ref="U35:U48" si="17">Q35*R35</f>
        <v>64175.759999999995</v>
      </c>
    </row>
    <row r="36" spans="1:21" x14ac:dyDescent="0.2">
      <c r="B36" s="154">
        <v>249.64</v>
      </c>
      <c r="C36" s="42">
        <v>109440</v>
      </c>
      <c r="D36" s="3">
        <v>0.98499999999999999</v>
      </c>
      <c r="E36" s="36">
        <v>97.292580409356717</v>
      </c>
      <c r="F36" s="24">
        <f t="shared" si="8"/>
        <v>106476.99999999999</v>
      </c>
      <c r="G36" s="205">
        <f t="shared" si="9"/>
        <v>107798.39999999999</v>
      </c>
      <c r="H36" s="22">
        <v>43907</v>
      </c>
      <c r="I36" s="154">
        <v>194.39</v>
      </c>
      <c r="J36" s="42">
        <v>100800</v>
      </c>
      <c r="K36" s="1">
        <v>0.98899999999999999</v>
      </c>
      <c r="L36" s="36">
        <v>97.633928571428569</v>
      </c>
      <c r="M36" s="24">
        <f t="shared" si="10"/>
        <v>98415</v>
      </c>
      <c r="N36" s="205">
        <f t="shared" si="11"/>
        <v>99691.199999999997</v>
      </c>
      <c r="P36" s="154">
        <v>382.98</v>
      </c>
      <c r="Q36" s="42">
        <v>78480</v>
      </c>
      <c r="R36" s="1">
        <v>0.96599999999999997</v>
      </c>
      <c r="S36" s="36">
        <v>92.155963302752298</v>
      </c>
      <c r="T36" s="24">
        <f t="shared" si="16"/>
        <v>72324</v>
      </c>
      <c r="U36" s="205">
        <f t="shared" si="17"/>
        <v>75811.679999999993</v>
      </c>
    </row>
    <row r="37" spans="1:21" x14ac:dyDescent="0.2">
      <c r="B37" s="209">
        <f>AVERAGE(B17:B36)</f>
        <v>249.47250000000003</v>
      </c>
      <c r="C37" s="290" t="s">
        <v>1</v>
      </c>
      <c r="D37" s="291"/>
      <c r="E37" s="210">
        <f>F37/G37</f>
        <v>0.96679444556379368</v>
      </c>
      <c r="F37" s="214">
        <f>SUM(F17:F36)</f>
        <v>2064615</v>
      </c>
      <c r="G37" s="211">
        <f>SUM(G17:G36)</f>
        <v>2135526.3360000001</v>
      </c>
      <c r="I37" s="154">
        <v>194.18</v>
      </c>
      <c r="J37" s="42">
        <v>100800</v>
      </c>
      <c r="K37" s="1">
        <v>0.999</v>
      </c>
      <c r="L37" s="36">
        <v>97.633928571428569</v>
      </c>
      <c r="M37" s="24">
        <f t="shared" si="10"/>
        <v>98415</v>
      </c>
      <c r="N37" s="205">
        <f t="shared" si="11"/>
        <v>100699.2</v>
      </c>
      <c r="O37" s="22">
        <v>43903</v>
      </c>
      <c r="P37" s="154">
        <v>382.89</v>
      </c>
      <c r="Q37" s="42">
        <v>78480</v>
      </c>
      <c r="R37" s="1">
        <v>0.96</v>
      </c>
      <c r="S37" s="36">
        <v>89.908256880733944</v>
      </c>
      <c r="T37" s="24">
        <f t="shared" si="16"/>
        <v>70560</v>
      </c>
      <c r="U37" s="205">
        <f t="shared" si="17"/>
        <v>75340.800000000003</v>
      </c>
    </row>
    <row r="38" spans="1:21" ht="12.75" customHeight="1" x14ac:dyDescent="0.2">
      <c r="B38" s="42"/>
      <c r="C38" s="3"/>
      <c r="D38" s="24"/>
      <c r="E38" s="36"/>
      <c r="F38" s="24"/>
      <c r="G38" s="154"/>
      <c r="H38" s="22">
        <v>43908</v>
      </c>
      <c r="I38" s="154">
        <v>194.47</v>
      </c>
      <c r="J38" s="42">
        <v>100800</v>
      </c>
      <c r="K38" s="1">
        <v>0.98299999999999998</v>
      </c>
      <c r="L38" s="36">
        <v>94.017857142857139</v>
      </c>
      <c r="M38" s="24">
        <f t="shared" si="10"/>
        <v>94770</v>
      </c>
      <c r="N38" s="205">
        <f t="shared" si="11"/>
        <v>99086.399999999994</v>
      </c>
      <c r="P38" s="154">
        <v>382.13</v>
      </c>
      <c r="Q38" s="42">
        <v>78480</v>
      </c>
      <c r="R38" s="1">
        <v>0.96599999999999997</v>
      </c>
      <c r="S38" s="36">
        <v>94.403669724770651</v>
      </c>
      <c r="T38" s="24">
        <f t="shared" si="16"/>
        <v>74088.000000000015</v>
      </c>
      <c r="U38" s="205">
        <f t="shared" si="17"/>
        <v>75811.679999999993</v>
      </c>
    </row>
    <row r="39" spans="1:21" x14ac:dyDescent="0.2">
      <c r="A39" s="45"/>
      <c r="B39" s="275" t="s">
        <v>12</v>
      </c>
      <c r="C39" s="276"/>
      <c r="D39" s="276"/>
      <c r="E39" s="276"/>
      <c r="F39" s="276"/>
      <c r="G39" s="274"/>
      <c r="I39" s="154">
        <v>194.35</v>
      </c>
      <c r="J39" s="42">
        <v>100800</v>
      </c>
      <c r="K39" s="1">
        <v>0.98899999999999999</v>
      </c>
      <c r="L39" s="36">
        <v>94.017857142857139</v>
      </c>
      <c r="M39" s="24">
        <f t="shared" si="10"/>
        <v>94770</v>
      </c>
      <c r="N39" s="205">
        <f t="shared" si="11"/>
        <v>99691.199999999997</v>
      </c>
      <c r="O39" s="22">
        <v>43904</v>
      </c>
      <c r="P39" s="154">
        <v>383.52</v>
      </c>
      <c r="Q39" s="42">
        <v>78480</v>
      </c>
      <c r="R39" s="1">
        <v>0.97199999999999998</v>
      </c>
      <c r="S39" s="36">
        <v>92.155963302752298</v>
      </c>
      <c r="T39" s="24">
        <f t="shared" si="16"/>
        <v>72324</v>
      </c>
      <c r="U39" s="205">
        <f t="shared" si="17"/>
        <v>76282.559999999998</v>
      </c>
    </row>
    <row r="40" spans="1:21" x14ac:dyDescent="0.2">
      <c r="A40" s="22">
        <v>43906</v>
      </c>
      <c r="B40" s="154">
        <v>436.25</v>
      </c>
      <c r="C40" s="42">
        <v>79200</v>
      </c>
      <c r="D40" s="3">
        <v>0.89800000000000002</v>
      </c>
      <c r="E40" s="36">
        <v>67.075757575757578</v>
      </c>
      <c r="F40" s="24">
        <f>C40*E40/100</f>
        <v>53124</v>
      </c>
      <c r="G40" s="205">
        <f>C40*D40</f>
        <v>71121.600000000006</v>
      </c>
      <c r="H40" s="22">
        <v>43909</v>
      </c>
      <c r="I40" s="154">
        <v>194.29</v>
      </c>
      <c r="J40" s="42">
        <v>100800</v>
      </c>
      <c r="K40" s="1">
        <v>0.98299999999999998</v>
      </c>
      <c r="L40" s="36">
        <v>97.633928571428569</v>
      </c>
      <c r="M40" s="24">
        <f t="shared" si="10"/>
        <v>98415</v>
      </c>
      <c r="N40" s="205">
        <f t="shared" si="11"/>
        <v>99086.399999999994</v>
      </c>
      <c r="P40" s="154">
        <v>384.29</v>
      </c>
      <c r="Q40" s="42">
        <v>78480</v>
      </c>
      <c r="R40" s="1">
        <v>0.96199999999999997</v>
      </c>
      <c r="S40" s="36">
        <v>92.155963302752298</v>
      </c>
      <c r="T40" s="24">
        <f t="shared" si="16"/>
        <v>72324</v>
      </c>
      <c r="U40" s="205">
        <f t="shared" si="17"/>
        <v>75497.759999999995</v>
      </c>
    </row>
    <row r="41" spans="1:21" x14ac:dyDescent="0.2">
      <c r="B41" s="154">
        <v>436.66</v>
      </c>
      <c r="C41" s="42">
        <v>79200</v>
      </c>
      <c r="D41" s="3">
        <v>0.97199999999999998</v>
      </c>
      <c r="E41" s="36">
        <v>93.553030303030312</v>
      </c>
      <c r="F41" s="24">
        <f t="shared" ref="F41:F55" si="18">C41*E41/100</f>
        <v>74094.000000000015</v>
      </c>
      <c r="G41" s="205">
        <f t="shared" ref="G41:G55" si="19">C41*D41</f>
        <v>76982.399999999994</v>
      </c>
      <c r="I41" s="154">
        <v>194.22</v>
      </c>
      <c r="J41" s="42">
        <v>100800</v>
      </c>
      <c r="K41" s="1">
        <v>0.98799999999999999</v>
      </c>
      <c r="L41" s="36">
        <v>94.017857142857139</v>
      </c>
      <c r="M41" s="24">
        <f t="shared" si="10"/>
        <v>94770</v>
      </c>
      <c r="N41" s="205">
        <f t="shared" si="11"/>
        <v>99590.399999999994</v>
      </c>
      <c r="O41" s="22">
        <v>43905</v>
      </c>
      <c r="P41" s="154">
        <v>383.56</v>
      </c>
      <c r="Q41" s="42">
        <v>78480</v>
      </c>
      <c r="R41" s="1">
        <v>0.97799999999999998</v>
      </c>
      <c r="S41" s="36">
        <v>92.155963302752298</v>
      </c>
      <c r="T41" s="24">
        <f t="shared" si="16"/>
        <v>72324</v>
      </c>
      <c r="U41" s="205">
        <f t="shared" si="17"/>
        <v>76753.440000000002</v>
      </c>
    </row>
    <row r="42" spans="1:21" ht="13.9" customHeight="1" x14ac:dyDescent="0.2">
      <c r="A42" s="22">
        <v>43907</v>
      </c>
      <c r="B42" s="154">
        <v>437.16</v>
      </c>
      <c r="C42" s="42">
        <v>79200</v>
      </c>
      <c r="D42" s="3">
        <v>0.97899999999999998</v>
      </c>
      <c r="E42" s="36">
        <v>95.318181818181813</v>
      </c>
      <c r="F42" s="24">
        <f t="shared" si="18"/>
        <v>75492</v>
      </c>
      <c r="G42" s="205">
        <f t="shared" si="19"/>
        <v>77536.800000000003</v>
      </c>
      <c r="H42" s="22">
        <v>43910</v>
      </c>
      <c r="I42" s="154">
        <v>195.87</v>
      </c>
      <c r="J42" s="42">
        <v>100800</v>
      </c>
      <c r="K42" s="1">
        <v>0.98899999999999999</v>
      </c>
      <c r="L42" s="36">
        <v>97.633928571428569</v>
      </c>
      <c r="M42" s="24">
        <f t="shared" si="10"/>
        <v>98415</v>
      </c>
      <c r="N42" s="205">
        <f t="shared" si="11"/>
        <v>99691.199999999997</v>
      </c>
      <c r="P42" s="154">
        <v>382.89</v>
      </c>
      <c r="Q42" s="42">
        <v>78480</v>
      </c>
      <c r="R42" s="1">
        <v>0.96699999999999997</v>
      </c>
      <c r="S42" s="36">
        <v>92.155963302752298</v>
      </c>
      <c r="T42" s="24">
        <f t="shared" si="16"/>
        <v>72324</v>
      </c>
      <c r="U42" s="205">
        <f t="shared" si="17"/>
        <v>75890.16</v>
      </c>
    </row>
    <row r="43" spans="1:21" ht="14.25" customHeight="1" x14ac:dyDescent="0.2">
      <c r="B43" s="154">
        <v>436.64</v>
      </c>
      <c r="C43" s="42">
        <v>79200</v>
      </c>
      <c r="D43" s="3">
        <v>0.97199999999999998</v>
      </c>
      <c r="E43" s="36">
        <v>93.553030303030312</v>
      </c>
      <c r="F43" s="24">
        <f t="shared" si="18"/>
        <v>74094.000000000015</v>
      </c>
      <c r="G43" s="205">
        <f t="shared" si="19"/>
        <v>76982.399999999994</v>
      </c>
      <c r="I43" s="154">
        <v>194.81</v>
      </c>
      <c r="J43" s="42">
        <v>100800</v>
      </c>
      <c r="K43" s="1">
        <v>0.98899999999999999</v>
      </c>
      <c r="L43" s="36">
        <v>97.633928571428569</v>
      </c>
      <c r="M43" s="24">
        <f t="shared" si="10"/>
        <v>98415</v>
      </c>
      <c r="N43" s="205">
        <f t="shared" si="11"/>
        <v>99691.199999999997</v>
      </c>
      <c r="O43" s="22">
        <v>43906</v>
      </c>
      <c r="P43" s="154">
        <v>382.91</v>
      </c>
      <c r="Q43" s="42">
        <v>78480</v>
      </c>
      <c r="R43" s="1">
        <v>0.98599999999999999</v>
      </c>
      <c r="S43" s="36">
        <v>92.155963302752298</v>
      </c>
      <c r="T43" s="24">
        <f t="shared" si="16"/>
        <v>72324</v>
      </c>
      <c r="U43" s="205">
        <f t="shared" si="17"/>
        <v>77381.279999999999</v>
      </c>
    </row>
    <row r="44" spans="1:21" x14ac:dyDescent="0.2">
      <c r="A44" s="22">
        <v>43908</v>
      </c>
      <c r="B44" s="154">
        <v>437.88</v>
      </c>
      <c r="C44" s="42">
        <v>79200</v>
      </c>
      <c r="D44" s="3">
        <v>0.98099999999999998</v>
      </c>
      <c r="E44" s="36">
        <v>93.553030303030312</v>
      </c>
      <c r="F44" s="24">
        <f t="shared" si="18"/>
        <v>74094.000000000015</v>
      </c>
      <c r="G44" s="205">
        <f t="shared" si="19"/>
        <v>77695.199999999997</v>
      </c>
      <c r="H44" s="22">
        <v>43911</v>
      </c>
      <c r="I44" s="154">
        <v>195.04</v>
      </c>
      <c r="J44" s="42">
        <v>100800</v>
      </c>
      <c r="K44" s="1">
        <v>0.97499999999999998</v>
      </c>
      <c r="L44" s="36">
        <v>94.017857142857139</v>
      </c>
      <c r="M44" s="24">
        <f t="shared" si="10"/>
        <v>94770</v>
      </c>
      <c r="N44" s="205">
        <f t="shared" si="11"/>
        <v>98280</v>
      </c>
      <c r="P44" s="154">
        <v>382.52</v>
      </c>
      <c r="Q44" s="42">
        <v>78480</v>
      </c>
      <c r="R44" s="1">
        <v>0.97299999999999998</v>
      </c>
      <c r="S44" s="36">
        <v>94.403669724770651</v>
      </c>
      <c r="T44" s="24">
        <f t="shared" si="16"/>
        <v>74088.000000000015</v>
      </c>
      <c r="U44" s="205">
        <f t="shared" si="17"/>
        <v>76361.039999999994</v>
      </c>
    </row>
    <row r="45" spans="1:21" x14ac:dyDescent="0.2">
      <c r="B45" s="154">
        <v>437.27</v>
      </c>
      <c r="C45" s="42">
        <v>79200</v>
      </c>
      <c r="D45" s="3">
        <v>0.98699999999999999</v>
      </c>
      <c r="E45" s="36">
        <v>95.318181818181813</v>
      </c>
      <c r="F45" s="24">
        <f t="shared" si="18"/>
        <v>75492</v>
      </c>
      <c r="G45" s="205">
        <f t="shared" si="19"/>
        <v>78170.399999999994</v>
      </c>
      <c r="I45" s="154">
        <v>195.08</v>
      </c>
      <c r="J45" s="42">
        <v>100800</v>
      </c>
      <c r="K45" s="1">
        <v>0.98799999999999999</v>
      </c>
      <c r="L45" s="36">
        <v>97.633928571428569</v>
      </c>
      <c r="M45" s="24">
        <f t="shared" si="10"/>
        <v>98415</v>
      </c>
      <c r="N45" s="205">
        <f t="shared" si="11"/>
        <v>99590.399999999994</v>
      </c>
      <c r="O45" s="22">
        <v>43907</v>
      </c>
      <c r="P45" s="154">
        <v>382.5</v>
      </c>
      <c r="Q45" s="42">
        <v>78480</v>
      </c>
      <c r="R45" s="1">
        <v>0.98699999999999999</v>
      </c>
      <c r="S45" s="36">
        <v>94.403669724770651</v>
      </c>
      <c r="T45" s="24">
        <f t="shared" si="16"/>
        <v>74088.000000000015</v>
      </c>
      <c r="U45" s="205">
        <f t="shared" si="17"/>
        <v>77459.759999999995</v>
      </c>
    </row>
    <row r="46" spans="1:21" ht="12.75" customHeight="1" x14ac:dyDescent="0.2">
      <c r="A46" s="22">
        <v>43909</v>
      </c>
      <c r="B46" s="154">
        <v>437.48</v>
      </c>
      <c r="C46" s="42">
        <v>79200</v>
      </c>
      <c r="D46" s="3">
        <v>0.97099999999999997</v>
      </c>
      <c r="E46" s="36">
        <v>95.318181818181813</v>
      </c>
      <c r="F46" s="24">
        <f t="shared" si="18"/>
        <v>75492</v>
      </c>
      <c r="G46" s="205">
        <f t="shared" si="19"/>
        <v>76903.199999999997</v>
      </c>
      <c r="H46" s="22">
        <v>43912</v>
      </c>
      <c r="I46" s="154">
        <v>194.1</v>
      </c>
      <c r="J46" s="42">
        <v>100800</v>
      </c>
      <c r="K46" s="1">
        <v>0.96499999999999997</v>
      </c>
      <c r="L46" s="36">
        <v>94.017857142857139</v>
      </c>
      <c r="M46" s="24">
        <f t="shared" si="10"/>
        <v>94770</v>
      </c>
      <c r="N46" s="205">
        <f t="shared" si="11"/>
        <v>97272</v>
      </c>
      <c r="P46" s="154">
        <v>383.12</v>
      </c>
      <c r="Q46" s="42">
        <v>78480</v>
      </c>
      <c r="R46" s="1">
        <v>0.97399999999999998</v>
      </c>
      <c r="S46" s="36">
        <v>94.403669724770651</v>
      </c>
      <c r="T46" s="24">
        <f t="shared" si="16"/>
        <v>74088.000000000015</v>
      </c>
      <c r="U46" s="205">
        <f t="shared" si="17"/>
        <v>76439.520000000004</v>
      </c>
    </row>
    <row r="47" spans="1:21" ht="12.75" customHeight="1" x14ac:dyDescent="0.2">
      <c r="B47" s="154">
        <v>436.56</v>
      </c>
      <c r="C47" s="42">
        <v>79200</v>
      </c>
      <c r="D47" s="3">
        <v>0.99199999999999999</v>
      </c>
      <c r="E47" s="36">
        <v>97.083333333333329</v>
      </c>
      <c r="F47" s="24">
        <f t="shared" si="18"/>
        <v>76890</v>
      </c>
      <c r="G47" s="205">
        <f t="shared" si="19"/>
        <v>78566.399999999994</v>
      </c>
      <c r="I47" s="154">
        <v>195.41</v>
      </c>
      <c r="J47" s="42">
        <v>100800</v>
      </c>
      <c r="K47" s="1">
        <v>0.98199999999999998</v>
      </c>
      <c r="L47" s="36">
        <v>94.017857142857139</v>
      </c>
      <c r="M47" s="24">
        <f t="shared" si="10"/>
        <v>94770</v>
      </c>
      <c r="N47" s="205">
        <f t="shared" si="11"/>
        <v>98985.599999999991</v>
      </c>
      <c r="O47" s="22">
        <v>43908</v>
      </c>
      <c r="P47" s="154">
        <v>381.9</v>
      </c>
      <c r="Q47" s="42">
        <v>78480</v>
      </c>
      <c r="R47" s="1">
        <v>0.98599999999999999</v>
      </c>
      <c r="S47" s="36">
        <v>96.651376146788991</v>
      </c>
      <c r="T47" s="24">
        <f t="shared" si="16"/>
        <v>75852</v>
      </c>
      <c r="U47" s="205">
        <f t="shared" si="17"/>
        <v>77381.279999999999</v>
      </c>
    </row>
    <row r="48" spans="1:21" ht="14.25" customHeight="1" x14ac:dyDescent="0.2">
      <c r="A48" s="22">
        <v>43910</v>
      </c>
      <c r="B48" s="154">
        <v>436.14</v>
      </c>
      <c r="C48" s="42">
        <v>79200</v>
      </c>
      <c r="D48" s="3">
        <v>0.97499999999999998</v>
      </c>
      <c r="E48" s="36">
        <v>95.318181818181813</v>
      </c>
      <c r="F48" s="24">
        <f t="shared" si="18"/>
        <v>75492</v>
      </c>
      <c r="G48" s="205">
        <f t="shared" si="19"/>
        <v>77220</v>
      </c>
      <c r="I48" s="209">
        <f>AVERAGE(I28:I47)</f>
        <v>194.57449999999997</v>
      </c>
      <c r="J48" s="290" t="s">
        <v>1</v>
      </c>
      <c r="K48" s="291"/>
      <c r="L48" s="210">
        <f>M48/N48</f>
        <v>0.97167141965956672</v>
      </c>
      <c r="M48" s="216">
        <f>SUM(M4:M47)</f>
        <v>4239135</v>
      </c>
      <c r="N48" s="211">
        <f>SUM(N4:N47)</f>
        <v>4362724.8000000007</v>
      </c>
      <c r="P48" s="154">
        <v>382.2</v>
      </c>
      <c r="Q48" s="42">
        <v>78480</v>
      </c>
      <c r="R48" s="1">
        <v>0.98699999999999999</v>
      </c>
      <c r="S48" s="36">
        <v>94.403669724770651</v>
      </c>
      <c r="T48" s="24">
        <f t="shared" si="16"/>
        <v>74088.000000000015</v>
      </c>
      <c r="U48" s="205">
        <f t="shared" si="17"/>
        <v>77459.759999999995</v>
      </c>
    </row>
    <row r="49" spans="1:21" ht="12.75" customHeight="1" x14ac:dyDescent="0.2">
      <c r="B49" s="154">
        <v>437.33</v>
      </c>
      <c r="C49" s="42">
        <v>79200</v>
      </c>
      <c r="D49" s="3">
        <v>0.98899999999999999</v>
      </c>
      <c r="E49" s="36">
        <v>95.318181818181813</v>
      </c>
      <c r="F49" s="24">
        <f t="shared" si="18"/>
        <v>75492</v>
      </c>
      <c r="G49" s="205">
        <f t="shared" si="19"/>
        <v>78328.800000000003</v>
      </c>
      <c r="I49" s="42"/>
      <c r="J49" s="1"/>
      <c r="K49" s="24"/>
      <c r="L49" s="36"/>
      <c r="M49" s="158"/>
      <c r="N49" s="154"/>
      <c r="O49" s="22">
        <v>43909</v>
      </c>
      <c r="P49" s="154">
        <v>383.53</v>
      </c>
      <c r="Q49" s="42">
        <v>78480</v>
      </c>
      <c r="R49" s="1">
        <v>0.98399999999999999</v>
      </c>
      <c r="S49" s="36">
        <v>94.403669724770651</v>
      </c>
      <c r="T49" s="24">
        <f t="shared" ref="T49:T64" si="20">Q49*S49/100</f>
        <v>74088.000000000015</v>
      </c>
      <c r="U49" s="205">
        <f t="shared" ref="U49:U64" si="21">Q49*R49</f>
        <v>77224.319999999992</v>
      </c>
    </row>
    <row r="50" spans="1:21" x14ac:dyDescent="0.2">
      <c r="A50" s="22">
        <v>43911</v>
      </c>
      <c r="B50" s="154">
        <v>436.06</v>
      </c>
      <c r="C50" s="42">
        <v>79200</v>
      </c>
      <c r="D50" s="3">
        <v>0.97899999999999998</v>
      </c>
      <c r="E50" s="36">
        <v>95.318181818181813</v>
      </c>
      <c r="F50" s="24">
        <f t="shared" si="18"/>
        <v>75492</v>
      </c>
      <c r="G50" s="205">
        <f t="shared" si="19"/>
        <v>77536.800000000003</v>
      </c>
      <c r="H50" s="45"/>
      <c r="I50" s="275" t="s">
        <v>14</v>
      </c>
      <c r="J50" s="276"/>
      <c r="K50" s="276"/>
      <c r="L50" s="276"/>
      <c r="M50" s="276"/>
      <c r="N50" s="274"/>
      <c r="P50" s="154">
        <v>383.12</v>
      </c>
      <c r="Q50" s="42">
        <v>78480</v>
      </c>
      <c r="R50" s="1">
        <v>0.98799999999999999</v>
      </c>
      <c r="S50" s="36">
        <v>96.651376146788991</v>
      </c>
      <c r="T50" s="24">
        <f t="shared" si="20"/>
        <v>75852</v>
      </c>
      <c r="U50" s="205">
        <f t="shared" si="21"/>
        <v>77538.240000000005</v>
      </c>
    </row>
    <row r="51" spans="1:21" x14ac:dyDescent="0.2">
      <c r="B51" s="154">
        <v>437.83</v>
      </c>
      <c r="C51" s="42">
        <v>79200</v>
      </c>
      <c r="D51" s="3">
        <v>0.97599999999999998</v>
      </c>
      <c r="E51" s="36">
        <v>95.318181818181813</v>
      </c>
      <c r="F51" s="24">
        <f t="shared" si="18"/>
        <v>75492</v>
      </c>
      <c r="G51" s="205">
        <f t="shared" si="19"/>
        <v>77299.199999999997</v>
      </c>
      <c r="H51" s="22">
        <v>43913</v>
      </c>
      <c r="I51" s="154">
        <v>170.01</v>
      </c>
      <c r="J51" s="42">
        <v>123840</v>
      </c>
      <c r="K51" s="1">
        <v>0.84599999999999997</v>
      </c>
      <c r="L51" s="36">
        <v>60.776001291989665</v>
      </c>
      <c r="M51" s="24">
        <f t="shared" ref="M51" si="22">J51*L51/100</f>
        <v>75265</v>
      </c>
      <c r="N51" s="205">
        <f t="shared" ref="N51" si="23">J51*K51</f>
        <v>104768.64</v>
      </c>
      <c r="O51" s="22">
        <v>43910</v>
      </c>
      <c r="P51" s="154">
        <v>383.08</v>
      </c>
      <c r="Q51" s="42">
        <v>78480</v>
      </c>
      <c r="R51" s="1">
        <v>0.97599999999999998</v>
      </c>
      <c r="S51" s="36">
        <v>94.403669724770651</v>
      </c>
      <c r="T51" s="24">
        <f t="shared" si="20"/>
        <v>74088.000000000015</v>
      </c>
      <c r="U51" s="205">
        <f t="shared" si="21"/>
        <v>76596.479999999996</v>
      </c>
    </row>
    <row r="52" spans="1:21" x14ac:dyDescent="0.2">
      <c r="A52" s="22">
        <v>43912</v>
      </c>
      <c r="B52" s="165">
        <v>437.12</v>
      </c>
      <c r="C52" s="42">
        <v>79200</v>
      </c>
      <c r="D52" s="3">
        <v>0.98</v>
      </c>
      <c r="E52" s="36">
        <v>95.318181818181813</v>
      </c>
      <c r="F52" s="24">
        <f t="shared" si="18"/>
        <v>75492</v>
      </c>
      <c r="G52" s="205">
        <f t="shared" si="19"/>
        <v>77616</v>
      </c>
      <c r="I52" s="154">
        <v>145</v>
      </c>
      <c r="J52" s="42">
        <v>146880</v>
      </c>
      <c r="K52" s="1">
        <v>0.97399999999999998</v>
      </c>
      <c r="L52" s="36">
        <v>90.162037037037038</v>
      </c>
      <c r="M52" s="24">
        <f t="shared" ref="M52:M66" si="24">J52*L52/100</f>
        <v>132430</v>
      </c>
      <c r="N52" s="205">
        <f t="shared" ref="N52:N66" si="25">J52*K52</f>
        <v>143061.12</v>
      </c>
      <c r="P52" s="154">
        <v>382.77</v>
      </c>
      <c r="Q52" s="42">
        <v>78480</v>
      </c>
      <c r="R52" s="1">
        <v>0.98299999999999998</v>
      </c>
      <c r="S52" s="36">
        <v>96.651376146788991</v>
      </c>
      <c r="T52" s="24">
        <f t="shared" si="20"/>
        <v>75852</v>
      </c>
      <c r="U52" s="205">
        <f t="shared" si="21"/>
        <v>77145.84</v>
      </c>
    </row>
    <row r="53" spans="1:21" ht="13.9" customHeight="1" x14ac:dyDescent="0.2">
      <c r="B53" s="165">
        <v>436.33</v>
      </c>
      <c r="C53" s="42">
        <v>79200</v>
      </c>
      <c r="D53" s="3">
        <v>0.97799999999999998</v>
      </c>
      <c r="E53" s="36">
        <v>97.083333333333329</v>
      </c>
      <c r="F53" s="24">
        <f t="shared" si="18"/>
        <v>76890</v>
      </c>
      <c r="G53" s="205">
        <f t="shared" si="19"/>
        <v>77457.599999999991</v>
      </c>
      <c r="H53" s="22">
        <v>43914</v>
      </c>
      <c r="I53" s="154">
        <v>144.22999999999999</v>
      </c>
      <c r="J53" s="42">
        <v>146880</v>
      </c>
      <c r="K53" s="1">
        <v>0.98599999999999999</v>
      </c>
      <c r="L53" s="36">
        <v>90.162037037037038</v>
      </c>
      <c r="M53" s="24">
        <f t="shared" si="24"/>
        <v>132430</v>
      </c>
      <c r="N53" s="205">
        <f t="shared" si="25"/>
        <v>144823.67999999999</v>
      </c>
      <c r="O53" s="22">
        <v>43911</v>
      </c>
      <c r="P53" s="154">
        <v>384.54</v>
      </c>
      <c r="Q53" s="42">
        <v>78480</v>
      </c>
      <c r="R53" s="1">
        <v>0.97399999999999998</v>
      </c>
      <c r="S53" s="36">
        <v>94.403669724770651</v>
      </c>
      <c r="T53" s="24">
        <f t="shared" si="20"/>
        <v>74088.000000000015</v>
      </c>
      <c r="U53" s="205">
        <f t="shared" si="21"/>
        <v>76439.520000000004</v>
      </c>
    </row>
    <row r="54" spans="1:21" x14ac:dyDescent="0.2">
      <c r="A54" s="22">
        <v>43913</v>
      </c>
      <c r="B54" s="154">
        <v>436.52</v>
      </c>
      <c r="C54" s="42">
        <v>79200</v>
      </c>
      <c r="D54" s="3">
        <v>0.97499999999999998</v>
      </c>
      <c r="E54" s="36">
        <v>97.083333333333329</v>
      </c>
      <c r="F54" s="24">
        <f t="shared" si="18"/>
        <v>76890</v>
      </c>
      <c r="G54" s="205">
        <f t="shared" si="19"/>
        <v>77220</v>
      </c>
      <c r="I54" s="154">
        <v>144.19999999999999</v>
      </c>
      <c r="J54" s="42">
        <v>146880</v>
      </c>
      <c r="K54" s="1">
        <v>0.97099999999999997</v>
      </c>
      <c r="L54" s="36">
        <v>90.162037037037038</v>
      </c>
      <c r="M54" s="24">
        <f t="shared" si="24"/>
        <v>132430</v>
      </c>
      <c r="N54" s="205">
        <f t="shared" si="25"/>
        <v>142620.48000000001</v>
      </c>
      <c r="P54" s="154">
        <v>382.77</v>
      </c>
      <c r="Q54" s="42">
        <v>78480</v>
      </c>
      <c r="R54" s="1">
        <v>0.98499999999999999</v>
      </c>
      <c r="S54" s="36">
        <v>94.403669724770651</v>
      </c>
      <c r="T54" s="24">
        <f t="shared" si="20"/>
        <v>74088.000000000015</v>
      </c>
      <c r="U54" s="205">
        <f t="shared" si="21"/>
        <v>77302.8</v>
      </c>
    </row>
    <row r="55" spans="1:21" ht="13.9" customHeight="1" x14ac:dyDescent="0.2">
      <c r="B55" s="154">
        <v>436.97</v>
      </c>
      <c r="C55" s="42">
        <v>79200</v>
      </c>
      <c r="D55" s="3">
        <v>0.98199999999999998</v>
      </c>
      <c r="E55" s="36">
        <v>97.083333333333329</v>
      </c>
      <c r="F55" s="24">
        <f t="shared" si="18"/>
        <v>76890</v>
      </c>
      <c r="G55" s="205">
        <f t="shared" si="19"/>
        <v>77774.399999999994</v>
      </c>
      <c r="H55" s="22">
        <v>43915</v>
      </c>
      <c r="I55" s="154">
        <v>144.13</v>
      </c>
      <c r="J55" s="42">
        <v>146880</v>
      </c>
      <c r="K55" s="1">
        <v>0.98699999999999999</v>
      </c>
      <c r="L55" s="36">
        <v>94.907407407407405</v>
      </c>
      <c r="M55" s="24">
        <f t="shared" si="24"/>
        <v>139400</v>
      </c>
      <c r="N55" s="205">
        <f t="shared" si="25"/>
        <v>144970.56</v>
      </c>
      <c r="O55" s="22">
        <v>43912</v>
      </c>
      <c r="P55" s="165">
        <v>382.43</v>
      </c>
      <c r="Q55" s="42">
        <v>78480</v>
      </c>
      <c r="R55" s="1">
        <v>0.97599999999999998</v>
      </c>
      <c r="S55" s="36">
        <v>94.403669724770651</v>
      </c>
      <c r="T55" s="24">
        <f t="shared" si="20"/>
        <v>74088.000000000015</v>
      </c>
      <c r="U55" s="205">
        <f t="shared" si="21"/>
        <v>76596.479999999996</v>
      </c>
    </row>
    <row r="56" spans="1:21" x14ac:dyDescent="0.2">
      <c r="B56" s="209">
        <f>AVERAGE(B40:B55)</f>
        <v>436.88749999999999</v>
      </c>
      <c r="C56" s="290" t="s">
        <v>1</v>
      </c>
      <c r="D56" s="291"/>
      <c r="E56" s="210">
        <f>F56/G56</f>
        <v>0.96151266287927395</v>
      </c>
      <c r="F56" s="216">
        <f>SUM(F40:F55)</f>
        <v>1186902</v>
      </c>
      <c r="G56" s="211">
        <f>SUM(G40:G55)</f>
        <v>1234411.2</v>
      </c>
      <c r="I56" s="154">
        <v>144.79</v>
      </c>
      <c r="J56" s="42">
        <v>146880</v>
      </c>
      <c r="K56" s="1">
        <v>0.95</v>
      </c>
      <c r="L56" s="36">
        <v>94.907407407407405</v>
      </c>
      <c r="M56" s="24">
        <f t="shared" si="24"/>
        <v>139400</v>
      </c>
      <c r="N56" s="205">
        <f t="shared" si="25"/>
        <v>139536</v>
      </c>
      <c r="P56" s="165">
        <v>383.35</v>
      </c>
      <c r="Q56" s="42">
        <v>78480</v>
      </c>
      <c r="R56" s="1">
        <v>0.97899999999999998</v>
      </c>
      <c r="S56" s="36">
        <v>94.403669724770651</v>
      </c>
      <c r="T56" s="24">
        <f t="shared" si="20"/>
        <v>74088.000000000015</v>
      </c>
      <c r="U56" s="205">
        <f t="shared" si="21"/>
        <v>76831.92</v>
      </c>
    </row>
    <row r="57" spans="1:21" x14ac:dyDescent="0.2">
      <c r="B57" s="42"/>
      <c r="C57" s="3"/>
      <c r="D57" s="24"/>
      <c r="E57" s="36"/>
      <c r="F57" s="24"/>
      <c r="G57" s="154"/>
      <c r="H57" s="22">
        <v>43916</v>
      </c>
      <c r="I57" s="154">
        <v>144.11000000000001</v>
      </c>
      <c r="J57" s="42">
        <v>146880</v>
      </c>
      <c r="K57" s="1">
        <v>0.97799999999999998</v>
      </c>
      <c r="L57" s="36">
        <v>94.907407407407405</v>
      </c>
      <c r="M57" s="24">
        <f t="shared" si="24"/>
        <v>139400</v>
      </c>
      <c r="N57" s="205">
        <f t="shared" si="25"/>
        <v>143648.63999999998</v>
      </c>
      <c r="O57" s="22">
        <v>43913</v>
      </c>
      <c r="P57" s="154">
        <v>382.91</v>
      </c>
      <c r="Q57" s="42">
        <v>78480</v>
      </c>
      <c r="R57" s="1">
        <v>0.97399999999999998</v>
      </c>
      <c r="S57" s="36">
        <v>94.403669724770651</v>
      </c>
      <c r="T57" s="24">
        <f t="shared" si="20"/>
        <v>74088.000000000015</v>
      </c>
      <c r="U57" s="205">
        <f t="shared" si="21"/>
        <v>76439.520000000004</v>
      </c>
    </row>
    <row r="58" spans="1:21" x14ac:dyDescent="0.2">
      <c r="A58" s="45"/>
      <c r="B58" s="275" t="s">
        <v>54</v>
      </c>
      <c r="C58" s="276"/>
      <c r="D58" s="276"/>
      <c r="E58" s="276"/>
      <c r="F58" s="276"/>
      <c r="G58" s="274"/>
      <c r="I58" s="154">
        <v>144.6</v>
      </c>
      <c r="J58" s="42">
        <v>146880</v>
      </c>
      <c r="K58" s="1">
        <v>0.99299999999999999</v>
      </c>
      <c r="L58" s="36">
        <v>90.162037037037038</v>
      </c>
      <c r="M58" s="24">
        <f t="shared" si="24"/>
        <v>132430</v>
      </c>
      <c r="N58" s="205">
        <f t="shared" si="25"/>
        <v>145851.84</v>
      </c>
      <c r="P58" s="154">
        <v>383.16</v>
      </c>
      <c r="Q58" s="42">
        <v>78480</v>
      </c>
      <c r="R58" s="1">
        <v>0.98099999999999998</v>
      </c>
      <c r="S58" s="36">
        <v>92.155963302752298</v>
      </c>
      <c r="T58" s="24">
        <f t="shared" si="20"/>
        <v>72324</v>
      </c>
      <c r="U58" s="205">
        <f t="shared" si="21"/>
        <v>76988.88</v>
      </c>
    </row>
    <row r="59" spans="1:21" ht="14.25" customHeight="1" x14ac:dyDescent="0.2">
      <c r="A59" s="22">
        <v>43914</v>
      </c>
      <c r="B59" s="154">
        <v>371.58</v>
      </c>
      <c r="C59" s="42">
        <v>86400</v>
      </c>
      <c r="D59" s="3">
        <v>0.90600000000000003</v>
      </c>
      <c r="E59" s="36">
        <v>60.013888888888886</v>
      </c>
      <c r="F59" s="24">
        <f>C59*E59/100</f>
        <v>51852</v>
      </c>
      <c r="G59" s="205">
        <f>C59*D59</f>
        <v>78278.400000000009</v>
      </c>
      <c r="H59" s="22">
        <v>43917</v>
      </c>
      <c r="I59" s="154">
        <v>144.5</v>
      </c>
      <c r="J59" s="42">
        <v>146880</v>
      </c>
      <c r="K59" s="1">
        <v>0.97899999999999998</v>
      </c>
      <c r="L59" s="36">
        <v>94.907407407407405</v>
      </c>
      <c r="M59" s="24">
        <f t="shared" si="24"/>
        <v>139400</v>
      </c>
      <c r="N59" s="205">
        <f t="shared" si="25"/>
        <v>143795.51999999999</v>
      </c>
      <c r="O59" s="22">
        <v>43914</v>
      </c>
      <c r="P59" s="154">
        <v>382.94</v>
      </c>
      <c r="Q59" s="42">
        <v>78480</v>
      </c>
      <c r="R59" s="1">
        <v>0.98899999999999999</v>
      </c>
      <c r="S59" s="36">
        <v>94.403669724770651</v>
      </c>
      <c r="T59" s="24">
        <f t="shared" si="20"/>
        <v>74088.000000000015</v>
      </c>
      <c r="U59" s="205">
        <f t="shared" si="21"/>
        <v>77616.72</v>
      </c>
    </row>
    <row r="60" spans="1:21" x14ac:dyDescent="0.2">
      <c r="B60" s="154">
        <v>371.14</v>
      </c>
      <c r="C60" s="42">
        <v>86400</v>
      </c>
      <c r="D60" s="3">
        <v>0.96899999999999997</v>
      </c>
      <c r="E60" s="36">
        <v>93.125</v>
      </c>
      <c r="F60" s="24">
        <f t="shared" ref="F60:F66" si="26">C60*E60/100</f>
        <v>80460</v>
      </c>
      <c r="G60" s="205">
        <f t="shared" ref="G60:G66" si="27">C60*D60</f>
        <v>83721.599999999991</v>
      </c>
      <c r="I60" s="154">
        <v>144.54</v>
      </c>
      <c r="J60" s="42">
        <v>146880</v>
      </c>
      <c r="K60" s="1">
        <v>0.98199999999999998</v>
      </c>
      <c r="L60" s="36">
        <v>90.162037037037038</v>
      </c>
      <c r="M60" s="24">
        <f t="shared" si="24"/>
        <v>132430</v>
      </c>
      <c r="N60" s="205">
        <f t="shared" si="25"/>
        <v>144236.16</v>
      </c>
      <c r="P60" s="154">
        <v>382.47</v>
      </c>
      <c r="Q60" s="42">
        <v>78480</v>
      </c>
      <c r="R60" s="1">
        <v>0.98099999999999998</v>
      </c>
      <c r="S60" s="36">
        <v>92.155963302752298</v>
      </c>
      <c r="T60" s="24">
        <f t="shared" si="20"/>
        <v>72324</v>
      </c>
      <c r="U60" s="205">
        <f t="shared" si="21"/>
        <v>76988.88</v>
      </c>
    </row>
    <row r="61" spans="1:21" x14ac:dyDescent="0.2">
      <c r="A61" s="22">
        <v>43915</v>
      </c>
      <c r="B61" s="154">
        <v>372.87</v>
      </c>
      <c r="C61" s="42">
        <v>86400</v>
      </c>
      <c r="D61" s="3">
        <v>0.97699999999999998</v>
      </c>
      <c r="E61" s="36">
        <v>93.125</v>
      </c>
      <c r="F61" s="24">
        <f t="shared" si="26"/>
        <v>80460</v>
      </c>
      <c r="G61" s="205">
        <f t="shared" si="27"/>
        <v>84412.800000000003</v>
      </c>
      <c r="H61" s="22">
        <v>43918</v>
      </c>
      <c r="I61" s="154">
        <v>144.75</v>
      </c>
      <c r="J61" s="42">
        <v>146880</v>
      </c>
      <c r="K61" s="1">
        <v>0.96599999999999997</v>
      </c>
      <c r="L61" s="36">
        <v>90.162037037037038</v>
      </c>
      <c r="M61" s="24">
        <f t="shared" si="24"/>
        <v>132430</v>
      </c>
      <c r="N61" s="205">
        <f t="shared" si="25"/>
        <v>141886.07999999999</v>
      </c>
      <c r="O61" s="22">
        <v>43915</v>
      </c>
      <c r="P61" s="154">
        <v>383.2</v>
      </c>
      <c r="Q61" s="42">
        <v>78480</v>
      </c>
      <c r="R61" s="1">
        <v>0.98399999999999999</v>
      </c>
      <c r="S61" s="36">
        <v>96.651376146788991</v>
      </c>
      <c r="T61" s="24">
        <f t="shared" si="20"/>
        <v>75852</v>
      </c>
      <c r="U61" s="205">
        <f t="shared" si="21"/>
        <v>77224.319999999992</v>
      </c>
    </row>
    <row r="62" spans="1:21" x14ac:dyDescent="0.2">
      <c r="B62" s="154">
        <v>371.93</v>
      </c>
      <c r="C62" s="42">
        <v>86400</v>
      </c>
      <c r="D62" s="3">
        <v>0.96899999999999997</v>
      </c>
      <c r="E62" s="36">
        <v>93.125</v>
      </c>
      <c r="F62" s="24">
        <f t="shared" si="26"/>
        <v>80460</v>
      </c>
      <c r="G62" s="205">
        <f t="shared" si="27"/>
        <v>83721.599999999991</v>
      </c>
      <c r="I62" s="154">
        <v>144.77000000000001</v>
      </c>
      <c r="J62" s="42">
        <v>146880</v>
      </c>
      <c r="K62" s="1">
        <v>0.97899999999999998</v>
      </c>
      <c r="L62" s="36">
        <v>94.907407407407405</v>
      </c>
      <c r="M62" s="24">
        <f t="shared" si="24"/>
        <v>139400</v>
      </c>
      <c r="N62" s="205">
        <f t="shared" si="25"/>
        <v>143795.51999999999</v>
      </c>
      <c r="P62" s="154">
        <v>382.95</v>
      </c>
      <c r="Q62" s="42">
        <v>78480</v>
      </c>
      <c r="R62" s="1">
        <v>0.97699999999999998</v>
      </c>
      <c r="S62" s="36">
        <v>94.403669724770651</v>
      </c>
      <c r="T62" s="24">
        <f t="shared" si="20"/>
        <v>74088.000000000015</v>
      </c>
      <c r="U62" s="205">
        <f t="shared" si="21"/>
        <v>76674.959999999992</v>
      </c>
    </row>
    <row r="63" spans="1:21" ht="12.75" customHeight="1" x14ac:dyDescent="0.2">
      <c r="A63" s="22">
        <v>43916</v>
      </c>
      <c r="B63" s="154">
        <v>370.54</v>
      </c>
      <c r="C63" s="42">
        <v>86400</v>
      </c>
      <c r="D63" s="3">
        <v>0.97299999999999998</v>
      </c>
      <c r="E63" s="36">
        <v>95.194444444444443</v>
      </c>
      <c r="F63" s="24">
        <f t="shared" si="26"/>
        <v>82248</v>
      </c>
      <c r="G63" s="205">
        <f t="shared" si="27"/>
        <v>84067.199999999997</v>
      </c>
      <c r="H63" s="22">
        <v>43919</v>
      </c>
      <c r="I63" s="154">
        <v>145.06</v>
      </c>
      <c r="J63" s="42">
        <v>146880</v>
      </c>
      <c r="K63" s="1">
        <v>0.96</v>
      </c>
      <c r="L63" s="36">
        <v>94.907407407407405</v>
      </c>
      <c r="M63" s="24">
        <f t="shared" si="24"/>
        <v>139400</v>
      </c>
      <c r="N63" s="205">
        <f t="shared" si="25"/>
        <v>141004.79999999999</v>
      </c>
      <c r="O63" s="22">
        <v>43916</v>
      </c>
      <c r="P63" s="154">
        <v>383.14</v>
      </c>
      <c r="Q63" s="42">
        <v>78480</v>
      </c>
      <c r="R63" s="1">
        <v>0.98399999999999999</v>
      </c>
      <c r="S63" s="36">
        <v>96.651376146788991</v>
      </c>
      <c r="T63" s="24">
        <f t="shared" si="20"/>
        <v>75852</v>
      </c>
      <c r="U63" s="205">
        <f t="shared" si="21"/>
        <v>77224.319999999992</v>
      </c>
    </row>
    <row r="64" spans="1:21" x14ac:dyDescent="0.2">
      <c r="B64" s="154">
        <v>371.91</v>
      </c>
      <c r="C64" s="42">
        <v>86400</v>
      </c>
      <c r="D64" s="3">
        <v>0.97799999999999998</v>
      </c>
      <c r="E64" s="36">
        <v>93.125</v>
      </c>
      <c r="F64" s="24">
        <f t="shared" si="26"/>
        <v>80460</v>
      </c>
      <c r="G64" s="205">
        <f t="shared" si="27"/>
        <v>84499.199999999997</v>
      </c>
      <c r="I64" s="154">
        <v>144</v>
      </c>
      <c r="J64" s="42">
        <v>146880</v>
      </c>
      <c r="K64" s="1">
        <v>0.98299999999999998</v>
      </c>
      <c r="L64" s="36">
        <v>94.907407407407405</v>
      </c>
      <c r="M64" s="24">
        <f t="shared" si="24"/>
        <v>139400</v>
      </c>
      <c r="N64" s="205">
        <f t="shared" si="25"/>
        <v>144383.04000000001</v>
      </c>
      <c r="P64" s="154">
        <v>382.98</v>
      </c>
      <c r="Q64" s="42">
        <v>78480</v>
      </c>
      <c r="R64" s="1">
        <v>0.999</v>
      </c>
      <c r="S64" s="36">
        <v>96.651376146788991</v>
      </c>
      <c r="T64" s="24">
        <f t="shared" si="20"/>
        <v>75852</v>
      </c>
      <c r="U64" s="205">
        <f t="shared" si="21"/>
        <v>78401.52</v>
      </c>
    </row>
    <row r="65" spans="1:21" ht="13.9" customHeight="1" x14ac:dyDescent="0.2">
      <c r="A65" s="22">
        <v>43917</v>
      </c>
      <c r="B65" s="154">
        <v>371.17</v>
      </c>
      <c r="C65" s="42">
        <v>86400</v>
      </c>
      <c r="D65" s="3">
        <v>0.97299999999999998</v>
      </c>
      <c r="E65" s="36">
        <v>93.125</v>
      </c>
      <c r="F65" s="24">
        <f t="shared" si="26"/>
        <v>80460</v>
      </c>
      <c r="G65" s="205">
        <f t="shared" si="27"/>
        <v>84067.199999999997</v>
      </c>
      <c r="H65" s="22">
        <v>43920</v>
      </c>
      <c r="I65" s="154">
        <v>145.47</v>
      </c>
      <c r="J65" s="42">
        <v>146880</v>
      </c>
      <c r="K65" s="1">
        <v>0.97299999999999998</v>
      </c>
      <c r="L65" s="36">
        <v>94.907407407407405</v>
      </c>
      <c r="M65" s="24">
        <f t="shared" si="24"/>
        <v>139400</v>
      </c>
      <c r="N65" s="205">
        <f t="shared" si="25"/>
        <v>142914.23999999999</v>
      </c>
      <c r="P65" s="211">
        <f>AVERAGE(P35:P64)</f>
        <v>383.99199999999996</v>
      </c>
      <c r="Q65" s="292" t="s">
        <v>1</v>
      </c>
      <c r="R65" s="293"/>
      <c r="S65" s="37">
        <f>T65/U65</f>
        <v>0.960199036242256</v>
      </c>
      <c r="T65" s="215">
        <f>SUM(T35:T64)</f>
        <v>2200086</v>
      </c>
      <c r="U65" s="211">
        <f>SUM(U35:U64)</f>
        <v>2291281.2000000002</v>
      </c>
    </row>
    <row r="66" spans="1:21" x14ac:dyDescent="0.2">
      <c r="B66" s="154">
        <v>373.27</v>
      </c>
      <c r="C66" s="42">
        <v>86400</v>
      </c>
      <c r="D66" s="3">
        <v>0.98099999999999998</v>
      </c>
      <c r="E66" s="36">
        <v>95.194444444444443</v>
      </c>
      <c r="F66" s="24">
        <f t="shared" si="26"/>
        <v>82248</v>
      </c>
      <c r="G66" s="205">
        <f t="shared" si="27"/>
        <v>84758.399999999994</v>
      </c>
      <c r="I66" s="154">
        <v>145.12</v>
      </c>
      <c r="J66" s="42">
        <v>146880</v>
      </c>
      <c r="K66" s="1">
        <v>0.97399999999999998</v>
      </c>
      <c r="L66" s="36">
        <v>94.907407407407405</v>
      </c>
      <c r="M66" s="24">
        <f t="shared" si="24"/>
        <v>139400</v>
      </c>
      <c r="N66" s="205">
        <f t="shared" si="25"/>
        <v>143061.12</v>
      </c>
      <c r="P66" s="217"/>
      <c r="Q66" s="218"/>
      <c r="R66" s="24"/>
      <c r="S66" s="96"/>
      <c r="T66" s="24"/>
      <c r="U66" s="24"/>
    </row>
    <row r="67" spans="1:21" ht="12.75" customHeight="1" x14ac:dyDescent="0.2">
      <c r="B67" s="209">
        <f>AVERAGE(B59:B66)</f>
        <v>371.80125000000004</v>
      </c>
      <c r="C67" s="290" t="s">
        <v>1</v>
      </c>
      <c r="D67" s="291"/>
      <c r="E67" s="210">
        <f>F67/G67</f>
        <v>0.92677682860183508</v>
      </c>
      <c r="F67" s="216">
        <f>SUM(F59:F66)</f>
        <v>618648</v>
      </c>
      <c r="G67" s="211">
        <f>SUM(G59:G66)</f>
        <v>667526.40000000002</v>
      </c>
      <c r="I67" s="209">
        <f>AVERAGE(I51:I66)</f>
        <v>146.20499999999996</v>
      </c>
      <c r="J67" s="290" t="s">
        <v>1</v>
      </c>
      <c r="K67" s="291"/>
      <c r="L67" s="210">
        <f>M67/N67</f>
        <v>0.94237274103258428</v>
      </c>
      <c r="M67" s="219">
        <f>SUM(M51:M66)</f>
        <v>2124445</v>
      </c>
      <c r="N67" s="211">
        <f>SUM(N51:N66)</f>
        <v>2254357.4400000004</v>
      </c>
      <c r="O67" s="45"/>
      <c r="P67" s="275" t="s">
        <v>55</v>
      </c>
      <c r="Q67" s="276"/>
      <c r="R67" s="276"/>
      <c r="S67" s="276"/>
      <c r="T67" s="276"/>
      <c r="U67" s="274"/>
    </row>
    <row r="68" spans="1:21" x14ac:dyDescent="0.2">
      <c r="B68" s="42"/>
      <c r="C68" s="3"/>
      <c r="D68" s="24"/>
      <c r="E68" s="36"/>
      <c r="F68" s="24"/>
      <c r="G68" s="154"/>
      <c r="I68" s="9"/>
      <c r="J68" s="1"/>
      <c r="K68" s="24"/>
      <c r="L68" s="36"/>
      <c r="M68" s="157"/>
      <c r="N68" s="154"/>
      <c r="O68" s="22">
        <v>43917</v>
      </c>
      <c r="P68" s="154">
        <v>411.17</v>
      </c>
      <c r="Q68" s="42">
        <v>77040</v>
      </c>
      <c r="R68" s="1">
        <v>0.86599999999999999</v>
      </c>
      <c r="S68" s="36">
        <v>45.872274143302185</v>
      </c>
      <c r="T68" s="24">
        <f t="shared" ref="T68" si="28">Q68*S68/100</f>
        <v>35340.000000000007</v>
      </c>
      <c r="U68" s="205">
        <f t="shared" ref="U68" si="29">Q68*R68</f>
        <v>66716.639999999999</v>
      </c>
    </row>
    <row r="69" spans="1:21" ht="13.9" customHeight="1" x14ac:dyDescent="0.2">
      <c r="A69" s="45"/>
      <c r="B69" s="278" t="s">
        <v>23</v>
      </c>
      <c r="C69" s="279"/>
      <c r="D69" s="279"/>
      <c r="E69" s="279"/>
      <c r="F69" s="279"/>
      <c r="G69" s="282"/>
      <c r="H69" s="45"/>
      <c r="I69" s="275" t="s">
        <v>13</v>
      </c>
      <c r="J69" s="276"/>
      <c r="K69" s="276"/>
      <c r="L69" s="276"/>
      <c r="M69" s="273"/>
      <c r="N69" s="274"/>
      <c r="P69" s="154">
        <v>410.95</v>
      </c>
      <c r="Q69" s="42">
        <v>77040</v>
      </c>
      <c r="R69" s="1">
        <v>0.97599999999999998</v>
      </c>
      <c r="S69" s="36">
        <v>91.74454828660437</v>
      </c>
      <c r="T69" s="24">
        <f t="shared" ref="T69:T73" si="30">Q69*S69/100</f>
        <v>70680.000000000015</v>
      </c>
      <c r="U69" s="205">
        <f t="shared" ref="U69:U73" si="31">Q69*R69</f>
        <v>75191.039999999994</v>
      </c>
    </row>
    <row r="70" spans="1:21" ht="14.25" customHeight="1" x14ac:dyDescent="0.2">
      <c r="A70" s="22">
        <v>43918</v>
      </c>
      <c r="B70" s="154">
        <v>163.16</v>
      </c>
      <c r="C70" s="42">
        <v>110880</v>
      </c>
      <c r="D70" s="3">
        <v>0.88700000000000001</v>
      </c>
      <c r="E70" s="36">
        <v>7.8066378066378057</v>
      </c>
      <c r="F70" s="24">
        <f>C70*E70/100</f>
        <v>8655.9999999999982</v>
      </c>
      <c r="G70" s="205">
        <f>C70*D70</f>
        <v>98350.56</v>
      </c>
      <c r="H70" s="22">
        <v>43921</v>
      </c>
      <c r="I70" s="154">
        <v>194.61</v>
      </c>
      <c r="J70" s="42">
        <v>100800</v>
      </c>
      <c r="K70" s="1">
        <v>0.85099999999999998</v>
      </c>
      <c r="L70" s="119">
        <v>43.392857142857146</v>
      </c>
      <c r="M70" s="24">
        <f>J70*L70/100</f>
        <v>43740</v>
      </c>
      <c r="N70" s="205">
        <f>J70*K70</f>
        <v>85780.800000000003</v>
      </c>
      <c r="O70" s="22">
        <v>43918</v>
      </c>
      <c r="P70" s="154">
        <v>408.66</v>
      </c>
      <c r="Q70" s="42">
        <v>77040</v>
      </c>
      <c r="R70" s="1">
        <v>0.97899999999999998</v>
      </c>
      <c r="S70" s="36">
        <v>86.915887850467286</v>
      </c>
      <c r="T70" s="24">
        <f t="shared" si="30"/>
        <v>66960</v>
      </c>
      <c r="U70" s="205">
        <f t="shared" si="31"/>
        <v>75422.16</v>
      </c>
    </row>
    <row r="71" spans="1:21" x14ac:dyDescent="0.2">
      <c r="B71" s="154">
        <v>163</v>
      </c>
      <c r="C71" s="42">
        <v>110880</v>
      </c>
      <c r="D71" s="3">
        <v>0.999</v>
      </c>
      <c r="E71" s="36">
        <v>97.582972582972587</v>
      </c>
      <c r="F71" s="24">
        <f t="shared" ref="F71:F77" si="32">C71*E71/100</f>
        <v>108200</v>
      </c>
      <c r="G71" s="205">
        <f t="shared" ref="G71:G77" si="33">C71*D71</f>
        <v>110769.12</v>
      </c>
      <c r="I71" s="164">
        <v>194.95</v>
      </c>
      <c r="J71" s="131">
        <v>100800</v>
      </c>
      <c r="K71" s="180">
        <v>0.97799999999999998</v>
      </c>
      <c r="L71" s="111">
        <v>90.401785714285708</v>
      </c>
      <c r="M71" s="24">
        <f>J71*L71/100</f>
        <v>91125</v>
      </c>
      <c r="N71" s="205">
        <f>J71*K71</f>
        <v>98582.399999999994</v>
      </c>
      <c r="P71" s="154">
        <v>410.41</v>
      </c>
      <c r="Q71" s="42">
        <v>77040</v>
      </c>
      <c r="R71" s="1">
        <v>0.98299999999999998</v>
      </c>
      <c r="S71" s="36">
        <v>94.158878504672899</v>
      </c>
      <c r="T71" s="24">
        <f t="shared" si="30"/>
        <v>72540</v>
      </c>
      <c r="U71" s="205">
        <f t="shared" si="31"/>
        <v>75730.319999999992</v>
      </c>
    </row>
    <row r="72" spans="1:21" x14ac:dyDescent="0.2">
      <c r="A72" s="22">
        <v>43919</v>
      </c>
      <c r="B72" s="154">
        <v>164.62</v>
      </c>
      <c r="C72" s="42">
        <v>110880</v>
      </c>
      <c r="D72" s="3">
        <v>0.98899999999999999</v>
      </c>
      <c r="E72" s="36">
        <v>97.582972582972587</v>
      </c>
      <c r="F72" s="24">
        <f t="shared" si="32"/>
        <v>108200</v>
      </c>
      <c r="G72" s="205">
        <f t="shared" si="33"/>
        <v>109660.31999999999</v>
      </c>
      <c r="I72" s="231">
        <f>AVERAGE(I70:I71)</f>
        <v>194.78</v>
      </c>
      <c r="J72" s="290" t="s">
        <v>1</v>
      </c>
      <c r="K72" s="291"/>
      <c r="L72" s="232">
        <f>M72/N72</f>
        <v>0.73151800359290786</v>
      </c>
      <c r="M72" s="220">
        <f>SUM(M70:M71)</f>
        <v>134865</v>
      </c>
      <c r="N72" s="233">
        <f>SUM(N70:N71)</f>
        <v>184363.2</v>
      </c>
      <c r="O72" s="22">
        <v>43919</v>
      </c>
      <c r="P72" s="154">
        <v>411</v>
      </c>
      <c r="Q72" s="42">
        <v>77040</v>
      </c>
      <c r="R72" s="1">
        <v>0.96</v>
      </c>
      <c r="S72" s="36">
        <v>94.158878504672899</v>
      </c>
      <c r="T72" s="24">
        <f t="shared" si="30"/>
        <v>72540</v>
      </c>
      <c r="U72" s="205">
        <f t="shared" si="31"/>
        <v>73958.399999999994</v>
      </c>
    </row>
    <row r="73" spans="1:21" x14ac:dyDescent="0.2">
      <c r="B73" s="154">
        <v>163.83000000000001</v>
      </c>
      <c r="C73" s="42">
        <v>110880</v>
      </c>
      <c r="D73" s="3">
        <v>0.999</v>
      </c>
      <c r="E73" s="36">
        <v>97.582972582972587</v>
      </c>
      <c r="F73" s="24">
        <f t="shared" si="32"/>
        <v>108200</v>
      </c>
      <c r="G73" s="205">
        <f t="shared" si="33"/>
        <v>110769.12</v>
      </c>
      <c r="I73" s="61"/>
      <c r="J73" s="128"/>
      <c r="K73" s="61"/>
      <c r="L73" s="117"/>
      <c r="M73" s="61"/>
      <c r="N73" s="198"/>
      <c r="P73" s="154">
        <v>408.81</v>
      </c>
      <c r="Q73" s="42">
        <v>77040</v>
      </c>
      <c r="R73" s="1">
        <v>0.96599999999999997</v>
      </c>
      <c r="S73" s="36">
        <v>94.158878504672899</v>
      </c>
      <c r="T73" s="24">
        <f t="shared" si="30"/>
        <v>72540</v>
      </c>
      <c r="U73" s="205">
        <f t="shared" si="31"/>
        <v>74420.639999999999</v>
      </c>
    </row>
    <row r="74" spans="1:21" x14ac:dyDescent="0.2">
      <c r="A74" s="22">
        <v>43920</v>
      </c>
      <c r="B74" s="154">
        <v>163.43</v>
      </c>
      <c r="C74" s="42">
        <v>110880</v>
      </c>
      <c r="D74" s="3">
        <v>0.99</v>
      </c>
      <c r="E74" s="36">
        <v>97.582972582972587</v>
      </c>
      <c r="F74" s="24">
        <f t="shared" si="32"/>
        <v>108200</v>
      </c>
      <c r="G74" s="205">
        <f t="shared" si="33"/>
        <v>109771.2</v>
      </c>
      <c r="I74" s="115"/>
      <c r="J74" s="115"/>
      <c r="K74" s="221"/>
      <c r="L74" s="86"/>
      <c r="M74" s="221"/>
      <c r="N74" s="221"/>
      <c r="P74" s="209">
        <f>AVERAGE(P68:P73)</f>
        <v>410.16666666666669</v>
      </c>
      <c r="Q74" s="290" t="s">
        <v>1</v>
      </c>
      <c r="R74" s="291"/>
      <c r="S74" s="210">
        <f>T74/U74</f>
        <v>0.88483306421359964</v>
      </c>
      <c r="T74" s="216">
        <f>SUM(T68:T73)</f>
        <v>390600</v>
      </c>
      <c r="U74" s="211">
        <f>SUM(U68:U73)</f>
        <v>441439.19999999995</v>
      </c>
    </row>
    <row r="75" spans="1:21" x14ac:dyDescent="0.2">
      <c r="B75" s="154">
        <v>164.54</v>
      </c>
      <c r="C75" s="42">
        <v>110880</v>
      </c>
      <c r="D75" s="3">
        <v>0.99199999999999999</v>
      </c>
      <c r="E75" s="36">
        <v>97.582972582972587</v>
      </c>
      <c r="F75" s="24">
        <f t="shared" si="32"/>
        <v>108200</v>
      </c>
      <c r="G75" s="205">
        <f t="shared" si="33"/>
        <v>109992.96000000001</v>
      </c>
      <c r="I75" s="202"/>
      <c r="K75" s="202"/>
      <c r="L75" s="202"/>
      <c r="M75" s="202"/>
      <c r="N75" s="202"/>
      <c r="P75" s="42"/>
      <c r="Q75" s="1"/>
      <c r="R75" s="24"/>
      <c r="S75" s="36"/>
      <c r="T75" s="24"/>
      <c r="U75" s="154"/>
    </row>
    <row r="76" spans="1:21" x14ac:dyDescent="0.2">
      <c r="A76" s="22">
        <v>43921</v>
      </c>
      <c r="B76" s="154">
        <v>163.93</v>
      </c>
      <c r="C76" s="42">
        <v>110880</v>
      </c>
      <c r="D76" s="3">
        <v>0.97499999999999998</v>
      </c>
      <c r="E76" s="121">
        <v>93.679653679653683</v>
      </c>
      <c r="F76" s="24">
        <f t="shared" si="32"/>
        <v>103872</v>
      </c>
      <c r="G76" s="205">
        <f t="shared" si="33"/>
        <v>108108</v>
      </c>
      <c r="I76" s="202"/>
      <c r="K76" s="202"/>
      <c r="L76" s="202"/>
      <c r="M76" s="202"/>
      <c r="N76" s="202"/>
      <c r="O76" s="45"/>
      <c r="P76" s="275" t="s">
        <v>56</v>
      </c>
      <c r="Q76" s="276"/>
      <c r="R76" s="276"/>
      <c r="S76" s="276"/>
      <c r="T76" s="276"/>
      <c r="U76" s="274"/>
    </row>
    <row r="77" spans="1:21" x14ac:dyDescent="0.2">
      <c r="A77" s="22"/>
      <c r="B77" s="164">
        <v>164.18</v>
      </c>
      <c r="C77" s="131">
        <v>110880</v>
      </c>
      <c r="D77" s="230">
        <v>0.97899999999999998</v>
      </c>
      <c r="E77" s="111">
        <v>93.679653679653683</v>
      </c>
      <c r="F77" s="24">
        <f t="shared" si="32"/>
        <v>103872</v>
      </c>
      <c r="G77" s="205">
        <f t="shared" si="33"/>
        <v>108551.52</v>
      </c>
      <c r="I77" s="59"/>
      <c r="K77" s="202"/>
      <c r="L77" s="202"/>
      <c r="M77" s="202"/>
      <c r="N77" s="202"/>
      <c r="O77" s="22">
        <v>43920</v>
      </c>
      <c r="P77" s="154">
        <v>428.08</v>
      </c>
      <c r="Q77" s="42">
        <v>80640</v>
      </c>
      <c r="R77" s="1">
        <v>0.89100000000000001</v>
      </c>
      <c r="S77" s="36">
        <v>69.270833333333343</v>
      </c>
      <c r="T77" s="24">
        <f t="shared" ref="T77" si="34">Q77*S77/100</f>
        <v>55860.000000000007</v>
      </c>
      <c r="U77" s="205">
        <f t="shared" ref="U77" si="35">Q77*R77</f>
        <v>71850.240000000005</v>
      </c>
    </row>
    <row r="78" spans="1:21" x14ac:dyDescent="0.2">
      <c r="B78" s="228">
        <f>AVERAGE(B70:B77)</f>
        <v>163.83625000000001</v>
      </c>
      <c r="C78" s="296" t="s">
        <v>1</v>
      </c>
      <c r="D78" s="297"/>
      <c r="E78" s="229">
        <f>F78/G78</f>
        <v>0.87462331380385161</v>
      </c>
      <c r="F78" s="219">
        <f>SUM(F70:F77)</f>
        <v>757400</v>
      </c>
      <c r="G78" s="211">
        <f>SUM(G70:G77)</f>
        <v>865972.79999999993</v>
      </c>
      <c r="I78" s="59"/>
      <c r="K78" s="202"/>
      <c r="L78" s="202"/>
      <c r="M78" s="202"/>
      <c r="N78" s="202"/>
      <c r="P78" s="154">
        <v>428.77</v>
      </c>
      <c r="Q78" s="42">
        <v>80640</v>
      </c>
      <c r="R78" s="1">
        <v>0.95599999999999996</v>
      </c>
      <c r="S78" s="36">
        <v>94.670138888888886</v>
      </c>
      <c r="T78" s="24">
        <f t="shared" ref="T78:T80" si="36">Q78*S78/100</f>
        <v>76342</v>
      </c>
      <c r="U78" s="205">
        <f t="shared" ref="U78:U80" si="37">Q78*R78</f>
        <v>77091.839999999997</v>
      </c>
    </row>
    <row r="79" spans="1:21" x14ac:dyDescent="0.2">
      <c r="A79" s="22"/>
      <c r="B79" s="113"/>
      <c r="C79" s="5"/>
      <c r="D79" s="202"/>
      <c r="E79" s="114"/>
      <c r="F79" s="202"/>
      <c r="G79" s="194"/>
      <c r="I79" s="59"/>
      <c r="K79" s="59"/>
      <c r="L79" s="199"/>
      <c r="M79" s="199"/>
      <c r="N79" s="199"/>
      <c r="O79" s="22">
        <v>43921</v>
      </c>
      <c r="P79" s="154">
        <v>428.97</v>
      </c>
      <c r="Q79" s="42">
        <v>80640</v>
      </c>
      <c r="R79" s="1">
        <v>0.97399999999999998</v>
      </c>
      <c r="S79" s="87">
        <v>90.052083333333329</v>
      </c>
      <c r="T79" s="24">
        <f t="shared" si="36"/>
        <v>72618</v>
      </c>
      <c r="U79" s="205">
        <f t="shared" si="37"/>
        <v>78543.360000000001</v>
      </c>
    </row>
    <row r="80" spans="1:21" x14ac:dyDescent="0.2">
      <c r="B80" s="113"/>
      <c r="C80" s="5"/>
      <c r="D80" s="202"/>
      <c r="E80" s="114"/>
      <c r="F80" s="202"/>
      <c r="G80" s="194"/>
      <c r="H80" s="22"/>
      <c r="I80" s="202"/>
      <c r="K80" s="202"/>
      <c r="L80" s="202"/>
      <c r="M80" s="202"/>
      <c r="N80" s="202"/>
      <c r="P80" s="234">
        <v>428.45</v>
      </c>
      <c r="Q80" s="43">
        <v>80640</v>
      </c>
      <c r="R80" s="44">
        <v>0.96</v>
      </c>
      <c r="S80" s="235">
        <v>90.052083333333329</v>
      </c>
      <c r="T80" s="24">
        <f t="shared" si="36"/>
        <v>72618</v>
      </c>
      <c r="U80" s="205">
        <f t="shared" si="37"/>
        <v>77414.399999999994</v>
      </c>
    </row>
    <row r="81" spans="1:21" x14ac:dyDescent="0.2">
      <c r="B81" s="195"/>
      <c r="C81" s="195"/>
      <c r="D81" s="196"/>
      <c r="E81" s="197"/>
      <c r="F81" s="196"/>
      <c r="G81" s="196"/>
      <c r="I81" s="202"/>
      <c r="K81" s="202"/>
      <c r="L81" s="202"/>
      <c r="M81" s="202"/>
      <c r="N81" s="202"/>
      <c r="P81" s="209">
        <f>AVERAGE(P75:P80)</f>
        <v>428.5675</v>
      </c>
      <c r="Q81" s="294" t="s">
        <v>1</v>
      </c>
      <c r="R81" s="295"/>
      <c r="S81" s="236">
        <f>T81/U81</f>
        <v>0.90993160245672822</v>
      </c>
      <c r="T81" s="219">
        <f>SUM(T77:T80)</f>
        <v>277438</v>
      </c>
      <c r="U81" s="211">
        <f>SUM(U77:U80)</f>
        <v>304899.83999999997</v>
      </c>
    </row>
    <row r="82" spans="1:21" x14ac:dyDescent="0.2">
      <c r="B82" s="59"/>
      <c r="C82" s="59"/>
      <c r="D82" s="202"/>
      <c r="E82" s="202"/>
      <c r="F82" s="202"/>
      <c r="G82" s="202"/>
      <c r="I82" s="59"/>
      <c r="K82" s="202"/>
      <c r="L82" s="202"/>
      <c r="M82" s="202"/>
      <c r="N82" s="202"/>
      <c r="P82" s="113"/>
      <c r="Q82" s="86"/>
      <c r="R82" s="202"/>
      <c r="S82" s="114"/>
      <c r="T82" s="202"/>
    </row>
    <row r="83" spans="1:21" ht="13.5" customHeight="1" x14ac:dyDescent="0.2">
      <c r="B83" s="281"/>
      <c r="C83" s="281"/>
      <c r="D83" s="281"/>
      <c r="E83" s="199"/>
      <c r="F83" s="199"/>
      <c r="G83" s="199"/>
      <c r="I83" s="281"/>
      <c r="J83" s="281"/>
      <c r="K83" s="281"/>
      <c r="L83" s="199"/>
      <c r="M83" s="199"/>
      <c r="N83" s="199"/>
      <c r="P83" s="113"/>
      <c r="Q83" s="86"/>
      <c r="R83" s="202"/>
      <c r="S83" s="114"/>
      <c r="T83" s="202"/>
    </row>
    <row r="84" spans="1:21" x14ac:dyDescent="0.2">
      <c r="B84" s="202"/>
      <c r="C84" s="5"/>
      <c r="D84" s="202"/>
      <c r="E84" s="202"/>
      <c r="F84" s="202"/>
      <c r="G84" s="202"/>
      <c r="I84" s="202"/>
      <c r="J84" s="5"/>
      <c r="K84" s="202"/>
      <c r="L84" s="202"/>
      <c r="M84" s="202"/>
      <c r="N84" s="202"/>
      <c r="P84" s="113"/>
      <c r="Q84" s="86"/>
      <c r="R84" s="202"/>
      <c r="S84" s="114"/>
      <c r="T84" s="202"/>
    </row>
    <row r="85" spans="1:21" x14ac:dyDescent="0.2">
      <c r="B85" s="202"/>
      <c r="C85" s="5"/>
      <c r="D85" s="202"/>
      <c r="E85" s="202"/>
      <c r="F85" s="202"/>
      <c r="G85" s="202"/>
      <c r="I85" s="202"/>
      <c r="J85" s="5"/>
      <c r="K85" s="202"/>
      <c r="L85" s="202"/>
      <c r="M85" s="202"/>
      <c r="N85" s="202"/>
      <c r="P85" s="115"/>
      <c r="Q85" s="115"/>
      <c r="R85" s="202"/>
      <c r="S85" s="86"/>
      <c r="T85" s="202"/>
    </row>
    <row r="86" spans="1:21" x14ac:dyDescent="0.2">
      <c r="B86" s="202"/>
      <c r="C86" s="5"/>
      <c r="D86" s="202"/>
      <c r="E86" s="202"/>
      <c r="F86" s="202"/>
      <c r="G86" s="202"/>
      <c r="I86" s="202"/>
      <c r="J86" s="5"/>
      <c r="K86" s="202"/>
      <c r="L86" s="202"/>
      <c r="M86" s="202"/>
      <c r="N86" s="202"/>
      <c r="P86" s="202"/>
      <c r="Q86" s="5"/>
      <c r="R86" s="202"/>
    </row>
    <row r="87" spans="1:21" x14ac:dyDescent="0.2">
      <c r="B87" s="202"/>
      <c r="C87" s="5"/>
      <c r="D87" s="202"/>
      <c r="E87" s="202"/>
      <c r="F87" s="202"/>
      <c r="G87" s="202"/>
      <c r="I87" s="202"/>
      <c r="J87" s="5"/>
      <c r="K87" s="202"/>
      <c r="L87" s="202"/>
      <c r="M87" s="202"/>
      <c r="N87" s="202"/>
      <c r="P87" s="202"/>
      <c r="Q87" s="5"/>
      <c r="R87" s="202"/>
    </row>
    <row r="88" spans="1:21" x14ac:dyDescent="0.2">
      <c r="A88" s="22"/>
      <c r="B88" s="202"/>
      <c r="C88" s="5"/>
      <c r="D88" s="202"/>
      <c r="E88" s="202"/>
      <c r="F88" s="202"/>
      <c r="G88" s="202"/>
      <c r="H88" s="22"/>
      <c r="I88" s="202"/>
      <c r="J88" s="5"/>
      <c r="K88" s="202"/>
      <c r="L88" s="202"/>
      <c r="M88" s="202"/>
      <c r="N88" s="202"/>
      <c r="O88" s="22"/>
      <c r="P88" s="202"/>
      <c r="Q88" s="5"/>
      <c r="R88" s="202"/>
    </row>
    <row r="89" spans="1:21" x14ac:dyDescent="0.2">
      <c r="B89" s="202"/>
      <c r="C89" s="5"/>
      <c r="D89" s="202"/>
      <c r="E89" s="202"/>
      <c r="F89" s="202"/>
      <c r="G89" s="202"/>
      <c r="I89" s="202"/>
      <c r="J89" s="5"/>
      <c r="K89" s="202"/>
      <c r="L89" s="202"/>
      <c r="M89" s="202"/>
      <c r="N89" s="202"/>
      <c r="P89" s="202"/>
      <c r="Q89" s="5"/>
      <c r="R89" s="202"/>
    </row>
    <row r="90" spans="1:21" x14ac:dyDescent="0.2">
      <c r="B90" s="281"/>
      <c r="C90" s="281"/>
      <c r="D90" s="202"/>
      <c r="E90" s="202"/>
      <c r="F90" s="202"/>
      <c r="G90" s="202"/>
      <c r="I90" s="281"/>
      <c r="J90" s="281"/>
      <c r="K90" s="202"/>
      <c r="L90" s="202"/>
      <c r="M90" s="202"/>
      <c r="N90" s="202"/>
      <c r="P90" s="281"/>
      <c r="Q90" s="281"/>
      <c r="R90" s="202"/>
    </row>
  </sheetData>
  <mergeCells count="36">
    <mergeCell ref="Q81:R81"/>
    <mergeCell ref="C78:D78"/>
    <mergeCell ref="J67:K67"/>
    <mergeCell ref="I69:N69"/>
    <mergeCell ref="J72:K72"/>
    <mergeCell ref="P76:U76"/>
    <mergeCell ref="J48:K48"/>
    <mergeCell ref="I50:N50"/>
    <mergeCell ref="P67:U67"/>
    <mergeCell ref="Q74:R74"/>
    <mergeCell ref="C56:D56"/>
    <mergeCell ref="B58:G58"/>
    <mergeCell ref="C67:D67"/>
    <mergeCell ref="B69:G69"/>
    <mergeCell ref="B90:C90"/>
    <mergeCell ref="I90:J90"/>
    <mergeCell ref="P90:Q90"/>
    <mergeCell ref="C14:D14"/>
    <mergeCell ref="Q10:R10"/>
    <mergeCell ref="Q25:R25"/>
    <mergeCell ref="P12:U12"/>
    <mergeCell ref="B83:D83"/>
    <mergeCell ref="I83:K83"/>
    <mergeCell ref="B16:G16"/>
    <mergeCell ref="C37:D37"/>
    <mergeCell ref="P27:U27"/>
    <mergeCell ref="Q32:R32"/>
    <mergeCell ref="P34:U34"/>
    <mergeCell ref="Q65:R65"/>
    <mergeCell ref="B39:G39"/>
    <mergeCell ref="B1:F1"/>
    <mergeCell ref="I1:M1"/>
    <mergeCell ref="P1:T1"/>
    <mergeCell ref="B3:G3"/>
    <mergeCell ref="I3:N3"/>
    <mergeCell ref="P3:U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91"/>
  <sheetViews>
    <sheetView tabSelected="1" view="pageBreakPreview" zoomScale="95" zoomScaleSheetLayoutView="95" workbookViewId="0">
      <pane ySplit="2" topLeftCell="A38" activePane="bottomLeft" state="frozen"/>
      <selection pane="bottomLeft" activeCell="N44" sqref="N44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67" t="s">
        <v>6</v>
      </c>
      <c r="C1" s="268"/>
      <c r="D1" s="268"/>
      <c r="E1" s="268"/>
      <c r="F1" s="268"/>
      <c r="G1" s="223"/>
      <c r="I1" s="269" t="s">
        <v>9</v>
      </c>
      <c r="J1" s="270"/>
      <c r="K1" s="270"/>
      <c r="L1" s="270"/>
      <c r="M1" s="270"/>
      <c r="N1" s="223"/>
      <c r="P1" s="269" t="s">
        <v>7</v>
      </c>
      <c r="Q1" s="270"/>
      <c r="R1" s="270"/>
      <c r="S1" s="270"/>
      <c r="T1" s="270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278" t="s">
        <v>23</v>
      </c>
      <c r="C3" s="279"/>
      <c r="D3" s="279"/>
      <c r="E3" s="279"/>
      <c r="F3" s="279"/>
      <c r="G3" s="282"/>
      <c r="H3" s="22"/>
      <c r="I3" s="275" t="s">
        <v>13</v>
      </c>
      <c r="J3" s="276"/>
      <c r="K3" s="276"/>
      <c r="L3" s="276"/>
      <c r="M3" s="273"/>
      <c r="N3" s="274"/>
      <c r="O3" s="46"/>
      <c r="P3" s="272" t="s">
        <v>56</v>
      </c>
      <c r="Q3" s="273"/>
      <c r="R3" s="273"/>
      <c r="S3" s="273"/>
      <c r="T3" s="273"/>
      <c r="U3" s="277"/>
    </row>
    <row r="4" spans="1:21" ht="13.9" customHeight="1" x14ac:dyDescent="0.2">
      <c r="A4" s="22">
        <v>43922</v>
      </c>
      <c r="B4" s="179">
        <v>165.1</v>
      </c>
      <c r="C4" s="101">
        <v>110880</v>
      </c>
      <c r="D4" s="2">
        <v>0.98499999999999999</v>
      </c>
      <c r="E4" s="79">
        <v>97.582972582972587</v>
      </c>
      <c r="F4" s="9">
        <f t="shared" ref="F4" si="0">C4*E4/100</f>
        <v>108200</v>
      </c>
      <c r="G4" s="242">
        <f t="shared" ref="G4" si="1">C4*D4</f>
        <v>109216.8</v>
      </c>
      <c r="H4" s="22">
        <v>43922</v>
      </c>
      <c r="I4" s="206">
        <v>194.5</v>
      </c>
      <c r="J4" s="259">
        <v>100800</v>
      </c>
      <c r="K4" s="262">
        <v>0.98499999999999999</v>
      </c>
      <c r="L4" s="261">
        <v>97.6</v>
      </c>
      <c r="M4" s="24">
        <f t="shared" ref="M4:M10" si="2">J4*L4/100</f>
        <v>98380.800000000003</v>
      </c>
      <c r="N4" s="205">
        <f t="shared" ref="N4:N10" si="3">J4*K4</f>
        <v>99288</v>
      </c>
      <c r="O4" s="22">
        <v>43922</v>
      </c>
      <c r="P4" s="238">
        <v>427.97</v>
      </c>
      <c r="Q4" s="239">
        <v>80640</v>
      </c>
      <c r="R4" s="240">
        <v>0.999</v>
      </c>
      <c r="S4" s="241">
        <v>99.288194444444443</v>
      </c>
      <c r="T4" s="9">
        <f t="shared" ref="T4" si="4">Q4*S4/100</f>
        <v>80066</v>
      </c>
      <c r="U4" s="242">
        <f t="shared" ref="U4" si="5">Q4*R4</f>
        <v>80559.360000000001</v>
      </c>
    </row>
    <row r="5" spans="1:21" ht="12.75" customHeight="1" x14ac:dyDescent="0.2">
      <c r="B5" s="154">
        <v>164.58</v>
      </c>
      <c r="C5" s="42">
        <v>110880</v>
      </c>
      <c r="D5" s="3">
        <v>0.98499999999999999</v>
      </c>
      <c r="E5" s="36">
        <v>97.582972582972587</v>
      </c>
      <c r="F5" s="9">
        <f t="shared" ref="F5:F17" si="6">C5*E5/100</f>
        <v>108200</v>
      </c>
      <c r="G5" s="242">
        <f t="shared" ref="G5:G17" si="7">C5*D5</f>
        <v>109216.8</v>
      </c>
      <c r="I5" s="153">
        <v>194.56</v>
      </c>
      <c r="J5" s="259">
        <v>100800</v>
      </c>
      <c r="K5" s="262">
        <v>0.98499999999999999</v>
      </c>
      <c r="L5" s="261">
        <v>97.6</v>
      </c>
      <c r="M5" s="24">
        <f t="shared" si="2"/>
        <v>98380.800000000003</v>
      </c>
      <c r="N5" s="205">
        <f t="shared" si="3"/>
        <v>99288</v>
      </c>
      <c r="P5" s="153">
        <v>429.54</v>
      </c>
      <c r="Q5" s="204">
        <v>80640</v>
      </c>
      <c r="R5" s="4">
        <v>0.999</v>
      </c>
      <c r="S5" s="31">
        <v>99.288194444444443</v>
      </c>
      <c r="T5" s="24">
        <f t="shared" ref="T5:T7" si="8">Q5*S5/100</f>
        <v>80066</v>
      </c>
      <c r="U5" s="205">
        <f t="shared" ref="U5:U7" si="9">Q5*R5</f>
        <v>80559.360000000001</v>
      </c>
    </row>
    <row r="6" spans="1:21" x14ac:dyDescent="0.2">
      <c r="A6" s="22">
        <v>43923</v>
      </c>
      <c r="B6" s="154">
        <v>164.79</v>
      </c>
      <c r="C6" s="42">
        <v>110880</v>
      </c>
      <c r="D6" s="3">
        <v>0.995</v>
      </c>
      <c r="E6" s="36">
        <v>97.582972582972587</v>
      </c>
      <c r="F6" s="9">
        <f t="shared" si="6"/>
        <v>108200</v>
      </c>
      <c r="G6" s="242">
        <f t="shared" si="7"/>
        <v>110325.6</v>
      </c>
      <c r="H6" s="22">
        <v>43923</v>
      </c>
      <c r="I6" s="154">
        <v>193.7</v>
      </c>
      <c r="J6" s="259">
        <v>100800</v>
      </c>
      <c r="K6" s="96">
        <v>0.98499999999999999</v>
      </c>
      <c r="L6" s="261">
        <v>97.6</v>
      </c>
      <c r="M6" s="24">
        <f t="shared" si="2"/>
        <v>98380.800000000003</v>
      </c>
      <c r="N6" s="205">
        <f t="shared" si="3"/>
        <v>99288</v>
      </c>
      <c r="O6" s="22">
        <v>43923</v>
      </c>
      <c r="P6" s="154">
        <v>429.91</v>
      </c>
      <c r="Q6" s="42">
        <v>80640</v>
      </c>
      <c r="R6" s="1">
        <v>0.999</v>
      </c>
      <c r="S6" s="36">
        <v>99.288194444444443</v>
      </c>
      <c r="T6" s="24">
        <f t="shared" si="8"/>
        <v>80066</v>
      </c>
      <c r="U6" s="205">
        <f t="shared" si="9"/>
        <v>80559.360000000001</v>
      </c>
    </row>
    <row r="7" spans="1:21" x14ac:dyDescent="0.2">
      <c r="B7" s="154">
        <v>165.08</v>
      </c>
      <c r="C7" s="42">
        <v>110880</v>
      </c>
      <c r="D7" s="3">
        <v>0.999</v>
      </c>
      <c r="E7" s="36">
        <v>97.582972582972587</v>
      </c>
      <c r="F7" s="9">
        <f t="shared" si="6"/>
        <v>108200</v>
      </c>
      <c r="G7" s="242">
        <f t="shared" si="7"/>
        <v>110769.12</v>
      </c>
      <c r="I7" s="154">
        <v>194.43</v>
      </c>
      <c r="J7" s="259">
        <v>100800</v>
      </c>
      <c r="K7" s="96">
        <v>0.98499999999999999</v>
      </c>
      <c r="L7" s="261">
        <v>97.6</v>
      </c>
      <c r="M7" s="24">
        <f t="shared" si="2"/>
        <v>98380.800000000003</v>
      </c>
      <c r="N7" s="205">
        <f t="shared" si="3"/>
        <v>99288</v>
      </c>
      <c r="P7" s="154">
        <v>429.45</v>
      </c>
      <c r="Q7" s="42">
        <v>80640</v>
      </c>
      <c r="R7" s="1">
        <v>0.999</v>
      </c>
      <c r="S7" s="36">
        <v>94.670138888888886</v>
      </c>
      <c r="T7" s="24">
        <f t="shared" si="8"/>
        <v>76342</v>
      </c>
      <c r="U7" s="205">
        <f t="shared" si="9"/>
        <v>80559.360000000001</v>
      </c>
    </row>
    <row r="8" spans="1:21" ht="13.9" customHeight="1" x14ac:dyDescent="0.2">
      <c r="A8" s="22">
        <v>43924</v>
      </c>
      <c r="B8" s="154">
        <v>165.38</v>
      </c>
      <c r="C8" s="42">
        <v>110880</v>
      </c>
      <c r="D8" s="3">
        <v>0.99990000000000001</v>
      </c>
      <c r="E8" s="36">
        <v>97.582972582972587</v>
      </c>
      <c r="F8" s="9">
        <f t="shared" si="6"/>
        <v>108200</v>
      </c>
      <c r="G8" s="242">
        <f t="shared" si="7"/>
        <v>110868.912</v>
      </c>
      <c r="H8" s="22">
        <v>43924</v>
      </c>
      <c r="I8" s="154">
        <v>195.14</v>
      </c>
      <c r="J8" s="259">
        <v>100800</v>
      </c>
      <c r="K8" s="96">
        <v>0.98499999999999999</v>
      </c>
      <c r="L8" s="261">
        <v>97.6</v>
      </c>
      <c r="M8" s="24">
        <f t="shared" si="2"/>
        <v>98380.800000000003</v>
      </c>
      <c r="N8" s="205">
        <f t="shared" si="3"/>
        <v>99288</v>
      </c>
      <c r="P8" s="211">
        <f>AVERAGE(P4:P7)</f>
        <v>429.21750000000003</v>
      </c>
      <c r="Q8" s="292" t="s">
        <v>1</v>
      </c>
      <c r="R8" s="293"/>
      <c r="S8" s="37">
        <f>T8/U8</f>
        <v>0.98231912468023574</v>
      </c>
      <c r="T8" s="222">
        <f>SUM(T4:T7)</f>
        <v>316540</v>
      </c>
      <c r="U8" s="211">
        <f>SUM(U4:U7)</f>
        <v>322237.44</v>
      </c>
    </row>
    <row r="9" spans="1:21" x14ac:dyDescent="0.2">
      <c r="B9" s="154">
        <v>164.89</v>
      </c>
      <c r="C9" s="42">
        <v>110880</v>
      </c>
      <c r="D9" s="3">
        <v>0.999</v>
      </c>
      <c r="E9" s="36">
        <v>97.582972582972587</v>
      </c>
      <c r="F9" s="9">
        <f t="shared" si="6"/>
        <v>108200</v>
      </c>
      <c r="G9" s="242">
        <f t="shared" si="7"/>
        <v>110769.12</v>
      </c>
      <c r="I9" s="154">
        <v>194.29</v>
      </c>
      <c r="J9" s="259">
        <v>100800</v>
      </c>
      <c r="K9" s="96">
        <v>0.98499999999999999</v>
      </c>
      <c r="L9" s="261">
        <v>97.6</v>
      </c>
      <c r="M9" s="24">
        <f t="shared" si="2"/>
        <v>98380.800000000003</v>
      </c>
      <c r="N9" s="205">
        <f t="shared" si="3"/>
        <v>99288</v>
      </c>
      <c r="P9" s="154"/>
      <c r="Q9" s="42"/>
      <c r="R9" s="1"/>
      <c r="S9" s="36"/>
      <c r="T9" s="24"/>
      <c r="U9" s="205"/>
    </row>
    <row r="10" spans="1:21" x14ac:dyDescent="0.2">
      <c r="A10" s="22">
        <v>43925</v>
      </c>
      <c r="B10" s="154">
        <v>164.6</v>
      </c>
      <c r="C10" s="42">
        <v>110880</v>
      </c>
      <c r="D10" s="3">
        <v>0.999</v>
      </c>
      <c r="E10" s="36">
        <v>97.582972582972587</v>
      </c>
      <c r="F10" s="9">
        <f t="shared" si="6"/>
        <v>108200</v>
      </c>
      <c r="G10" s="242">
        <f t="shared" si="7"/>
        <v>110769.12</v>
      </c>
      <c r="H10" s="22">
        <v>43925</v>
      </c>
      <c r="I10" s="154">
        <v>195.5</v>
      </c>
      <c r="J10" s="259">
        <v>100800</v>
      </c>
      <c r="K10" s="96">
        <v>0.98499999999999999</v>
      </c>
      <c r="L10" s="261">
        <v>97.6</v>
      </c>
      <c r="M10" s="24">
        <f t="shared" si="2"/>
        <v>98380.800000000003</v>
      </c>
      <c r="N10" s="205">
        <f t="shared" si="3"/>
        <v>99288</v>
      </c>
      <c r="O10" s="45"/>
      <c r="P10" s="275" t="s">
        <v>12</v>
      </c>
      <c r="Q10" s="276"/>
      <c r="R10" s="276"/>
      <c r="S10" s="276"/>
      <c r="T10" s="276"/>
      <c r="U10" s="274"/>
    </row>
    <row r="11" spans="1:21" ht="14.25" customHeight="1" x14ac:dyDescent="0.2">
      <c r="A11" s="60"/>
      <c r="B11" s="154">
        <v>164.35</v>
      </c>
      <c r="C11" s="42">
        <v>110880</v>
      </c>
      <c r="D11" s="3">
        <v>0.998</v>
      </c>
      <c r="E11" s="36">
        <v>97.582972582972587</v>
      </c>
      <c r="F11" s="9">
        <f t="shared" si="6"/>
        <v>108200</v>
      </c>
      <c r="G11" s="242">
        <f t="shared" si="7"/>
        <v>110658.24000000001</v>
      </c>
      <c r="H11" s="60"/>
      <c r="I11" s="154">
        <v>194.72</v>
      </c>
      <c r="J11" s="259">
        <v>100800</v>
      </c>
      <c r="K11" s="96">
        <v>0.98499999999999999</v>
      </c>
      <c r="L11" s="261">
        <v>97.6</v>
      </c>
      <c r="M11" s="24">
        <f>J11*L11/100</f>
        <v>98380.800000000003</v>
      </c>
      <c r="N11" s="205">
        <f>J11*K11</f>
        <v>99288</v>
      </c>
      <c r="O11" s="22">
        <v>43924</v>
      </c>
      <c r="P11" s="154">
        <v>436.5</v>
      </c>
      <c r="Q11" s="42">
        <v>79200</v>
      </c>
      <c r="R11" s="1">
        <v>0.86899999999999999</v>
      </c>
      <c r="S11" s="36">
        <v>65.310606060606062</v>
      </c>
      <c r="T11" s="24">
        <f>Q11*S11/100</f>
        <v>51726</v>
      </c>
      <c r="U11" s="205">
        <f>Q11*R11</f>
        <v>68824.800000000003</v>
      </c>
    </row>
    <row r="12" spans="1:21" ht="12.75" customHeight="1" x14ac:dyDescent="0.2">
      <c r="A12" s="98">
        <v>43926</v>
      </c>
      <c r="B12" s="154">
        <v>165.08</v>
      </c>
      <c r="C12" s="42">
        <v>110880</v>
      </c>
      <c r="D12" s="3">
        <v>0.98399999999999999</v>
      </c>
      <c r="E12" s="36">
        <v>97.582972582972587</v>
      </c>
      <c r="F12" s="9">
        <f t="shared" si="6"/>
        <v>108200</v>
      </c>
      <c r="G12" s="242">
        <f t="shared" si="7"/>
        <v>109105.92</v>
      </c>
      <c r="H12" s="98">
        <v>43926</v>
      </c>
      <c r="I12" s="154">
        <v>195.72</v>
      </c>
      <c r="J12" s="259">
        <v>100800</v>
      </c>
      <c r="K12" s="96">
        <v>0.98499999999999999</v>
      </c>
      <c r="L12" s="261">
        <v>97.6</v>
      </c>
      <c r="M12" s="24">
        <f t="shared" ref="M12:M33" si="10">J12*L12/100</f>
        <v>98380.800000000003</v>
      </c>
      <c r="N12" s="205">
        <f t="shared" ref="N12:N33" si="11">J12*K12</f>
        <v>99288</v>
      </c>
      <c r="P12" s="154">
        <v>435.68</v>
      </c>
      <c r="Q12" s="42">
        <v>79200</v>
      </c>
      <c r="R12" s="1">
        <v>0.96499999999999997</v>
      </c>
      <c r="S12" s="36">
        <v>91.787878787878782</v>
      </c>
      <c r="T12" s="24">
        <f t="shared" ref="T12:T22" si="12">Q12*S12/100</f>
        <v>72695.999999999985</v>
      </c>
      <c r="U12" s="205">
        <f t="shared" ref="U12:U22" si="13">Q12*R12</f>
        <v>76428</v>
      </c>
    </row>
    <row r="13" spans="1:21" ht="14.25" customHeight="1" x14ac:dyDescent="0.2">
      <c r="B13" s="154">
        <v>164.71</v>
      </c>
      <c r="C13" s="42">
        <v>110880</v>
      </c>
      <c r="D13" s="3">
        <v>0.999</v>
      </c>
      <c r="E13" s="36">
        <v>97.582972582972587</v>
      </c>
      <c r="F13" s="9">
        <f t="shared" si="6"/>
        <v>108200</v>
      </c>
      <c r="G13" s="242">
        <f t="shared" si="7"/>
        <v>110769.12</v>
      </c>
      <c r="I13" s="154">
        <v>196</v>
      </c>
      <c r="J13" s="259">
        <v>100800</v>
      </c>
      <c r="K13" s="96">
        <v>0.98499999999999999</v>
      </c>
      <c r="L13" s="261">
        <v>97.6</v>
      </c>
      <c r="M13" s="24">
        <f t="shared" si="10"/>
        <v>98380.800000000003</v>
      </c>
      <c r="N13" s="205">
        <f t="shared" si="11"/>
        <v>99288</v>
      </c>
      <c r="O13" s="22">
        <v>43925</v>
      </c>
      <c r="P13" s="154">
        <v>436.16</v>
      </c>
      <c r="Q13" s="42">
        <v>79200</v>
      </c>
      <c r="R13" s="1">
        <v>0.99929999999999997</v>
      </c>
      <c r="S13" s="36">
        <v>97.083333333333329</v>
      </c>
      <c r="T13" s="24">
        <f t="shared" si="12"/>
        <v>76890</v>
      </c>
      <c r="U13" s="205">
        <f t="shared" si="13"/>
        <v>79144.56</v>
      </c>
    </row>
    <row r="14" spans="1:21" ht="13.9" customHeight="1" x14ac:dyDescent="0.2">
      <c r="A14" s="22">
        <v>43927</v>
      </c>
      <c r="B14" s="154">
        <v>164.29</v>
      </c>
      <c r="C14" s="42">
        <v>110880</v>
      </c>
      <c r="D14" s="3">
        <v>0.99199999999999999</v>
      </c>
      <c r="E14" s="36">
        <v>97.582972582972587</v>
      </c>
      <c r="F14" s="9">
        <f t="shared" si="6"/>
        <v>108200</v>
      </c>
      <c r="G14" s="242">
        <f t="shared" si="7"/>
        <v>109992.96000000001</v>
      </c>
      <c r="H14" s="22">
        <v>43927</v>
      </c>
      <c r="I14" s="154">
        <v>195.95</v>
      </c>
      <c r="J14" s="259">
        <v>100800</v>
      </c>
      <c r="K14" s="96">
        <v>0.98499999999999999</v>
      </c>
      <c r="L14" s="261">
        <v>97.6</v>
      </c>
      <c r="M14" s="24">
        <f t="shared" si="10"/>
        <v>98380.800000000003</v>
      </c>
      <c r="N14" s="205">
        <f t="shared" si="11"/>
        <v>99288</v>
      </c>
      <c r="O14" s="60"/>
      <c r="P14" s="154">
        <v>435.6</v>
      </c>
      <c r="Q14" s="42">
        <v>79200</v>
      </c>
      <c r="R14" s="1">
        <v>0.96499999999999997</v>
      </c>
      <c r="S14" s="36">
        <v>95.318181818181813</v>
      </c>
      <c r="T14" s="24">
        <f t="shared" si="12"/>
        <v>75492</v>
      </c>
      <c r="U14" s="205">
        <f t="shared" si="13"/>
        <v>76428</v>
      </c>
    </row>
    <row r="15" spans="1:21" x14ac:dyDescent="0.2">
      <c r="B15" s="154">
        <v>164.08</v>
      </c>
      <c r="C15" s="42">
        <v>110880</v>
      </c>
      <c r="D15" s="3">
        <v>0.99099999999999999</v>
      </c>
      <c r="E15" s="36">
        <v>97.582972582972587</v>
      </c>
      <c r="F15" s="9">
        <f t="shared" si="6"/>
        <v>108200</v>
      </c>
      <c r="G15" s="242">
        <f t="shared" si="7"/>
        <v>109882.08</v>
      </c>
      <c r="I15" s="154">
        <v>195.88</v>
      </c>
      <c r="J15" s="259">
        <v>100800</v>
      </c>
      <c r="K15" s="96">
        <v>0.98499999999999999</v>
      </c>
      <c r="L15" s="261">
        <v>97.6</v>
      </c>
      <c r="M15" s="24">
        <f t="shared" si="10"/>
        <v>98380.800000000003</v>
      </c>
      <c r="N15" s="205">
        <f t="shared" si="11"/>
        <v>99288</v>
      </c>
      <c r="O15" s="98">
        <v>43926</v>
      </c>
      <c r="P15" s="154">
        <v>436.1</v>
      </c>
      <c r="Q15" s="42">
        <v>79200</v>
      </c>
      <c r="R15" s="1">
        <v>0.97499999999999998</v>
      </c>
      <c r="S15" s="36">
        <v>93.553030303030312</v>
      </c>
      <c r="T15" s="24">
        <f t="shared" si="12"/>
        <v>74094.000000000015</v>
      </c>
      <c r="U15" s="205">
        <f t="shared" si="13"/>
        <v>77220</v>
      </c>
    </row>
    <row r="16" spans="1:21" x14ac:dyDescent="0.2">
      <c r="A16" s="22">
        <v>43928</v>
      </c>
      <c r="B16" s="203">
        <v>163.35</v>
      </c>
      <c r="C16" s="253">
        <v>110880</v>
      </c>
      <c r="D16" s="39">
        <v>0.98199999999999998</v>
      </c>
      <c r="E16" s="188">
        <v>97.582972582972587</v>
      </c>
      <c r="F16" s="9">
        <f t="shared" si="6"/>
        <v>108200</v>
      </c>
      <c r="G16" s="242">
        <f t="shared" si="7"/>
        <v>108884.16</v>
      </c>
      <c r="H16" s="22">
        <v>43928</v>
      </c>
      <c r="I16" s="154">
        <v>193.54</v>
      </c>
      <c r="J16" s="260">
        <v>102960</v>
      </c>
      <c r="K16" s="96">
        <v>0.98499999999999999</v>
      </c>
      <c r="L16" s="261">
        <v>95.8</v>
      </c>
      <c r="M16" s="24">
        <f t="shared" si="10"/>
        <v>98635.68</v>
      </c>
      <c r="N16" s="205">
        <f t="shared" si="11"/>
        <v>101415.6</v>
      </c>
      <c r="P16" s="154">
        <v>436.06</v>
      </c>
      <c r="Q16" s="42">
        <v>79200</v>
      </c>
      <c r="R16" s="1">
        <v>0.98299999999999998</v>
      </c>
      <c r="S16" s="36">
        <v>93.553030303030312</v>
      </c>
      <c r="T16" s="24">
        <f t="shared" si="12"/>
        <v>74094.000000000015</v>
      </c>
      <c r="U16" s="205">
        <f t="shared" si="13"/>
        <v>77853.600000000006</v>
      </c>
    </row>
    <row r="17" spans="1:21" x14ac:dyDescent="0.2">
      <c r="B17" s="203">
        <v>164.89</v>
      </c>
      <c r="C17" s="204">
        <v>110880</v>
      </c>
      <c r="D17" s="39">
        <v>0.99199999999999999</v>
      </c>
      <c r="E17" s="31">
        <v>97.582972582972587</v>
      </c>
      <c r="F17" s="9">
        <f t="shared" si="6"/>
        <v>108200</v>
      </c>
      <c r="G17" s="242">
        <f t="shared" si="7"/>
        <v>109992.96000000001</v>
      </c>
      <c r="I17" s="154">
        <v>195.43</v>
      </c>
      <c r="J17" s="260">
        <v>104400</v>
      </c>
      <c r="K17" s="96">
        <v>0.98499999999999999</v>
      </c>
      <c r="L17" s="261">
        <v>93.2</v>
      </c>
      <c r="M17" s="24">
        <f t="shared" si="10"/>
        <v>97300.800000000003</v>
      </c>
      <c r="N17" s="205">
        <f t="shared" si="11"/>
        <v>102834</v>
      </c>
      <c r="O17" s="22">
        <v>43927</v>
      </c>
      <c r="P17" s="154">
        <v>435.54</v>
      </c>
      <c r="Q17" s="42">
        <v>79200</v>
      </c>
      <c r="R17" s="1">
        <v>0.96399999999999997</v>
      </c>
      <c r="S17" s="36">
        <v>93.553030303030312</v>
      </c>
      <c r="T17" s="24">
        <f t="shared" si="12"/>
        <v>74094.000000000015</v>
      </c>
      <c r="U17" s="205">
        <f t="shared" si="13"/>
        <v>76348.800000000003</v>
      </c>
    </row>
    <row r="18" spans="1:21" ht="14.25" customHeight="1" x14ac:dyDescent="0.2">
      <c r="B18" s="211">
        <f>AVERAGE(B4:B17)</f>
        <v>164.65499999999997</v>
      </c>
      <c r="C18" s="292" t="s">
        <v>1</v>
      </c>
      <c r="D18" s="293"/>
      <c r="E18" s="37">
        <f>F18/G18</f>
        <v>0.98285715448428868</v>
      </c>
      <c r="F18" s="222">
        <f>SUM(F4:F17)</f>
        <v>1514800</v>
      </c>
      <c r="G18" s="211">
        <f>SUM(G4:G17)</f>
        <v>1541220.9119999998</v>
      </c>
      <c r="H18" s="22">
        <v>43929</v>
      </c>
      <c r="I18" s="154">
        <v>193.91</v>
      </c>
      <c r="J18" s="260">
        <v>104400</v>
      </c>
      <c r="K18" s="96">
        <v>0.98499999999999999</v>
      </c>
      <c r="L18" s="261">
        <v>94.3</v>
      </c>
      <c r="M18" s="24">
        <f t="shared" si="10"/>
        <v>98449.2</v>
      </c>
      <c r="N18" s="205">
        <f t="shared" si="11"/>
        <v>102834</v>
      </c>
      <c r="P18" s="154">
        <v>435.17</v>
      </c>
      <c r="Q18" s="42">
        <v>79200</v>
      </c>
      <c r="R18" s="1">
        <v>0.97799999999999998</v>
      </c>
      <c r="S18" s="36">
        <v>95.318181818181813</v>
      </c>
      <c r="T18" s="24">
        <f t="shared" si="12"/>
        <v>75492</v>
      </c>
      <c r="U18" s="205">
        <f t="shared" si="13"/>
        <v>77457.599999999991</v>
      </c>
    </row>
    <row r="19" spans="1:21" x14ac:dyDescent="0.2">
      <c r="B19" s="154"/>
      <c r="C19" s="42"/>
      <c r="D19" s="3"/>
      <c r="E19" s="36"/>
      <c r="F19" s="24"/>
      <c r="G19" s="205"/>
      <c r="I19" s="154">
        <v>194.45</v>
      </c>
      <c r="J19" s="260">
        <v>104400</v>
      </c>
      <c r="K19" s="96">
        <v>0.98499999999999999</v>
      </c>
      <c r="L19" s="261">
        <v>94.3</v>
      </c>
      <c r="M19" s="24">
        <f t="shared" si="10"/>
        <v>98449.2</v>
      </c>
      <c r="N19" s="205">
        <f t="shared" si="11"/>
        <v>102834</v>
      </c>
      <c r="O19" s="22">
        <v>43928</v>
      </c>
      <c r="P19" s="154">
        <v>435.25</v>
      </c>
      <c r="Q19" s="42">
        <v>79200</v>
      </c>
      <c r="R19" s="1">
        <v>0.96299999999999997</v>
      </c>
      <c r="S19" s="36">
        <v>93.553030303030312</v>
      </c>
      <c r="T19" s="24">
        <f t="shared" si="12"/>
        <v>74094.000000000015</v>
      </c>
      <c r="U19" s="205">
        <f t="shared" si="13"/>
        <v>76269.599999999991</v>
      </c>
    </row>
    <row r="20" spans="1:21" x14ac:dyDescent="0.2">
      <c r="A20" s="45"/>
      <c r="B20" s="278" t="s">
        <v>58</v>
      </c>
      <c r="C20" s="279"/>
      <c r="D20" s="279"/>
      <c r="E20" s="279"/>
      <c r="F20" s="279"/>
      <c r="G20" s="282"/>
      <c r="H20" s="22">
        <v>43930</v>
      </c>
      <c r="I20" s="154">
        <v>193.97</v>
      </c>
      <c r="J20" s="260">
        <v>104400</v>
      </c>
      <c r="K20" s="96">
        <v>0.98499999999999999</v>
      </c>
      <c r="L20" s="261">
        <v>94.3</v>
      </c>
      <c r="M20" s="24">
        <f t="shared" si="10"/>
        <v>98449.2</v>
      </c>
      <c r="N20" s="205">
        <f t="shared" si="11"/>
        <v>102834</v>
      </c>
      <c r="P20" s="154">
        <v>435.81</v>
      </c>
      <c r="Q20" s="42">
        <v>79200</v>
      </c>
      <c r="R20" s="1">
        <v>0.96499999999999997</v>
      </c>
      <c r="S20" s="36">
        <v>93.553030303030312</v>
      </c>
      <c r="T20" s="24">
        <f t="shared" si="12"/>
        <v>74094.000000000015</v>
      </c>
      <c r="U20" s="205">
        <f t="shared" si="13"/>
        <v>76428</v>
      </c>
    </row>
    <row r="21" spans="1:21" x14ac:dyDescent="0.2">
      <c r="A21" s="22">
        <v>43929</v>
      </c>
      <c r="B21" s="154">
        <v>264.95999999999998</v>
      </c>
      <c r="C21" s="42">
        <v>111960</v>
      </c>
      <c r="D21" s="3">
        <v>0.8175</v>
      </c>
      <c r="E21" s="36">
        <v>47.609860664523048</v>
      </c>
      <c r="F21" s="24">
        <f t="shared" ref="F21" si="14">C21*E21/100</f>
        <v>53304</v>
      </c>
      <c r="G21" s="205">
        <f t="shared" ref="G21" si="15">C21*D21</f>
        <v>91527.3</v>
      </c>
      <c r="I21" s="154">
        <v>195.45</v>
      </c>
      <c r="J21" s="260">
        <v>104400</v>
      </c>
      <c r="K21" s="96">
        <v>0.98499999999999999</v>
      </c>
      <c r="L21" s="261">
        <v>94.3</v>
      </c>
      <c r="M21" s="24">
        <f t="shared" si="10"/>
        <v>98449.2</v>
      </c>
      <c r="N21" s="205">
        <f t="shared" si="11"/>
        <v>102834</v>
      </c>
      <c r="O21" s="22">
        <v>43929</v>
      </c>
      <c r="P21" s="154">
        <v>436.54</v>
      </c>
      <c r="Q21" s="42">
        <v>79200</v>
      </c>
      <c r="R21" s="1">
        <v>0.96799999999999997</v>
      </c>
      <c r="S21" s="36">
        <v>91.787878787878782</v>
      </c>
      <c r="T21" s="24">
        <f t="shared" si="12"/>
        <v>72695.999999999985</v>
      </c>
      <c r="U21" s="205">
        <f t="shared" si="13"/>
        <v>76665.599999999991</v>
      </c>
    </row>
    <row r="22" spans="1:21" x14ac:dyDescent="0.2">
      <c r="B22" s="154">
        <v>264.29000000000002</v>
      </c>
      <c r="C22" s="42">
        <v>113040</v>
      </c>
      <c r="D22" s="3">
        <v>0.96199999999999997</v>
      </c>
      <c r="E22" s="36">
        <v>88.435951875442314</v>
      </c>
      <c r="F22" s="9">
        <f t="shared" ref="F22:F38" si="16">C22*E22/100</f>
        <v>99968</v>
      </c>
      <c r="G22" s="242">
        <f t="shared" ref="G22:G38" si="17">C22*D22</f>
        <v>108744.48</v>
      </c>
      <c r="H22" s="22">
        <v>43931</v>
      </c>
      <c r="I22" s="154">
        <v>194.43</v>
      </c>
      <c r="J22" s="260">
        <v>104400</v>
      </c>
      <c r="K22" s="96">
        <v>0.98499999999999999</v>
      </c>
      <c r="L22" s="261">
        <v>94.3</v>
      </c>
      <c r="M22" s="24">
        <f t="shared" si="10"/>
        <v>98449.2</v>
      </c>
      <c r="N22" s="205">
        <f t="shared" si="11"/>
        <v>102834</v>
      </c>
      <c r="P22" s="154">
        <v>435.41</v>
      </c>
      <c r="Q22" s="42">
        <v>79200</v>
      </c>
      <c r="R22" s="1">
        <v>0.96499999999999997</v>
      </c>
      <c r="S22" s="36">
        <v>93.553030303030312</v>
      </c>
      <c r="T22" s="24">
        <f t="shared" si="12"/>
        <v>74094.000000000015</v>
      </c>
      <c r="U22" s="205">
        <f t="shared" si="13"/>
        <v>76428</v>
      </c>
    </row>
    <row r="23" spans="1:21" x14ac:dyDescent="0.2">
      <c r="A23" s="22">
        <v>43930</v>
      </c>
      <c r="B23" s="154">
        <v>263.58</v>
      </c>
      <c r="C23" s="42">
        <v>113040</v>
      </c>
      <c r="D23" s="3">
        <v>0.97299999999999998</v>
      </c>
      <c r="E23" s="36">
        <v>89.794762915782016</v>
      </c>
      <c r="F23" s="9">
        <f t="shared" si="16"/>
        <v>101504</v>
      </c>
      <c r="G23" s="242">
        <f t="shared" si="17"/>
        <v>109987.92</v>
      </c>
      <c r="I23" s="154">
        <v>196.41</v>
      </c>
      <c r="J23" s="260">
        <v>104400</v>
      </c>
      <c r="K23" s="96">
        <v>0.98499999999999999</v>
      </c>
      <c r="L23" s="261">
        <v>94.3</v>
      </c>
      <c r="M23" s="24">
        <f t="shared" si="10"/>
        <v>98449.2</v>
      </c>
      <c r="N23" s="205">
        <f t="shared" si="11"/>
        <v>102834</v>
      </c>
      <c r="O23" s="22">
        <v>43930</v>
      </c>
      <c r="P23" s="203">
        <v>436.88</v>
      </c>
      <c r="Q23" s="253">
        <v>79200</v>
      </c>
      <c r="R23" s="57">
        <v>0.98699999999999999</v>
      </c>
      <c r="S23" s="31">
        <v>97.083333333333329</v>
      </c>
      <c r="T23" s="24">
        <f t="shared" ref="T23:T24" si="18">Q23*S23/100</f>
        <v>76890</v>
      </c>
      <c r="U23" s="205">
        <f t="shared" ref="U23:U24" si="19">Q23*R23</f>
        <v>78170.399999999994</v>
      </c>
    </row>
    <row r="24" spans="1:21" x14ac:dyDescent="0.2">
      <c r="B24" s="154">
        <v>265.14</v>
      </c>
      <c r="C24" s="42">
        <v>113040</v>
      </c>
      <c r="D24" s="3">
        <v>0.97499999999999998</v>
      </c>
      <c r="E24" s="36">
        <v>89.681528662420391</v>
      </c>
      <c r="F24" s="9">
        <f t="shared" si="16"/>
        <v>101376.00000000001</v>
      </c>
      <c r="G24" s="242">
        <f t="shared" si="17"/>
        <v>110214</v>
      </c>
      <c r="H24" s="22">
        <v>43932</v>
      </c>
      <c r="I24" s="154">
        <v>195.6</v>
      </c>
      <c r="J24" s="260">
        <v>104400</v>
      </c>
      <c r="K24" s="96">
        <v>0.98499999999999999</v>
      </c>
      <c r="L24" s="261">
        <v>96</v>
      </c>
      <c r="M24" s="24">
        <f t="shared" si="10"/>
        <v>100224</v>
      </c>
      <c r="N24" s="205">
        <f t="shared" si="11"/>
        <v>102834</v>
      </c>
      <c r="P24" s="203">
        <v>436.5</v>
      </c>
      <c r="Q24" s="204">
        <v>79200</v>
      </c>
      <c r="R24" s="57">
        <v>0.97499999999999998</v>
      </c>
      <c r="S24" s="31">
        <v>95.318181818181813</v>
      </c>
      <c r="T24" s="24">
        <f t="shared" si="18"/>
        <v>75492</v>
      </c>
      <c r="U24" s="205">
        <f t="shared" si="19"/>
        <v>77220</v>
      </c>
    </row>
    <row r="25" spans="1:21" ht="14.25" customHeight="1" x14ac:dyDescent="0.2">
      <c r="A25" s="22">
        <v>43931</v>
      </c>
      <c r="B25" s="154">
        <v>264.60000000000002</v>
      </c>
      <c r="C25" s="42">
        <v>113040</v>
      </c>
      <c r="D25" s="3">
        <v>0.97699999999999998</v>
      </c>
      <c r="E25" s="36">
        <v>92.172682236376502</v>
      </c>
      <c r="F25" s="9">
        <f t="shared" si="16"/>
        <v>104192</v>
      </c>
      <c r="G25" s="242">
        <f t="shared" si="17"/>
        <v>110440.08</v>
      </c>
      <c r="I25" s="154">
        <v>196.31</v>
      </c>
      <c r="J25" s="260">
        <v>104400</v>
      </c>
      <c r="K25" s="96">
        <v>0.98499999999999999</v>
      </c>
      <c r="L25" s="261">
        <v>94.3</v>
      </c>
      <c r="M25" s="24">
        <f t="shared" si="10"/>
        <v>98449.2</v>
      </c>
      <c r="N25" s="205">
        <f t="shared" si="11"/>
        <v>102834</v>
      </c>
      <c r="P25" s="211">
        <f>AVERAGE(P11:P24)</f>
        <v>435.94285714285712</v>
      </c>
      <c r="Q25" s="292" t="s">
        <v>1</v>
      </c>
      <c r="R25" s="293"/>
      <c r="S25" s="37">
        <f>T25/U25</f>
        <v>0.95429119801776285</v>
      </c>
      <c r="T25" s="237">
        <f>SUM(T11:T24)</f>
        <v>1021938</v>
      </c>
      <c r="U25" s="211">
        <f>SUM(U11:U24)</f>
        <v>1070886.96</v>
      </c>
    </row>
    <row r="26" spans="1:21" x14ac:dyDescent="0.2">
      <c r="B26" s="154">
        <v>264.83</v>
      </c>
      <c r="C26" s="42">
        <v>113040</v>
      </c>
      <c r="D26" s="3">
        <v>0.97199999999999998</v>
      </c>
      <c r="E26" s="36">
        <v>92.172682236376502</v>
      </c>
      <c r="F26" s="9">
        <f t="shared" si="16"/>
        <v>104192</v>
      </c>
      <c r="G26" s="242">
        <f t="shared" si="17"/>
        <v>109874.87999999999</v>
      </c>
      <c r="H26" s="22">
        <v>43933</v>
      </c>
      <c r="I26" s="154">
        <v>195.42</v>
      </c>
      <c r="J26" s="260">
        <v>104400</v>
      </c>
      <c r="K26" s="96">
        <v>0.98499999999999999</v>
      </c>
      <c r="L26" s="261">
        <v>96</v>
      </c>
      <c r="M26" s="24">
        <f t="shared" si="10"/>
        <v>100224</v>
      </c>
      <c r="N26" s="205">
        <f t="shared" si="11"/>
        <v>102834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43932</v>
      </c>
      <c r="B27" s="154">
        <v>264.75</v>
      </c>
      <c r="C27" s="42">
        <v>113040</v>
      </c>
      <c r="D27" s="3">
        <v>0.97599999999999998</v>
      </c>
      <c r="E27" s="36">
        <v>92.172682236376502</v>
      </c>
      <c r="F27" s="9">
        <f t="shared" si="16"/>
        <v>104192</v>
      </c>
      <c r="G27" s="242">
        <f t="shared" si="17"/>
        <v>110327.03999999999</v>
      </c>
      <c r="I27" s="154">
        <v>196.2</v>
      </c>
      <c r="J27" s="260">
        <v>104400</v>
      </c>
      <c r="K27" s="96">
        <v>0.98499999999999999</v>
      </c>
      <c r="L27" s="261">
        <v>94.3</v>
      </c>
      <c r="M27" s="24">
        <f t="shared" si="10"/>
        <v>98449.2</v>
      </c>
      <c r="N27" s="205">
        <f t="shared" si="11"/>
        <v>102834</v>
      </c>
      <c r="O27" s="45"/>
      <c r="P27" s="275" t="s">
        <v>57</v>
      </c>
      <c r="Q27" s="276"/>
      <c r="R27" s="276"/>
      <c r="S27" s="276"/>
      <c r="T27" s="276"/>
      <c r="U27" s="274"/>
    </row>
    <row r="28" spans="1:21" ht="12.75" customHeight="1" x14ac:dyDescent="0.2">
      <c r="B28" s="154">
        <v>265.17</v>
      </c>
      <c r="C28" s="42">
        <v>113040</v>
      </c>
      <c r="D28" s="3">
        <v>0.97399999999999998</v>
      </c>
      <c r="E28" s="36">
        <v>92.172682236376502</v>
      </c>
      <c r="F28" s="9">
        <f t="shared" si="16"/>
        <v>104192</v>
      </c>
      <c r="G28" s="242">
        <f t="shared" si="17"/>
        <v>110100.95999999999</v>
      </c>
      <c r="H28" s="22">
        <v>43934</v>
      </c>
      <c r="I28" s="154">
        <v>195.47</v>
      </c>
      <c r="J28" s="260">
        <v>104400</v>
      </c>
      <c r="K28" s="96">
        <v>0.98499999999999999</v>
      </c>
      <c r="L28" s="261">
        <v>94.3</v>
      </c>
      <c r="M28" s="24">
        <f t="shared" si="10"/>
        <v>98449.2</v>
      </c>
      <c r="N28" s="205">
        <f t="shared" si="11"/>
        <v>102834</v>
      </c>
      <c r="O28" s="22">
        <v>43931</v>
      </c>
      <c r="P28" s="154">
        <v>405.68</v>
      </c>
      <c r="Q28" s="42">
        <v>82080</v>
      </c>
      <c r="R28" s="1">
        <v>0.871</v>
      </c>
      <c r="S28" s="36">
        <v>58.223684210526315</v>
      </c>
      <c r="T28" s="24">
        <f>Q28*S28/100</f>
        <v>47790</v>
      </c>
      <c r="U28" s="205">
        <f>Q28*R28</f>
        <v>71491.679999999993</v>
      </c>
    </row>
    <row r="29" spans="1:21" ht="12.75" customHeight="1" x14ac:dyDescent="0.2">
      <c r="A29" s="22">
        <v>43933</v>
      </c>
      <c r="B29" s="154">
        <v>264.94</v>
      </c>
      <c r="C29" s="42">
        <v>113040</v>
      </c>
      <c r="D29" s="3">
        <v>0.98099999999999998</v>
      </c>
      <c r="E29" s="36">
        <v>94.663835810332628</v>
      </c>
      <c r="F29" s="9">
        <f t="shared" si="16"/>
        <v>107008</v>
      </c>
      <c r="G29" s="242">
        <f t="shared" si="17"/>
        <v>110892.24</v>
      </c>
      <c r="I29" s="160">
        <v>196.1</v>
      </c>
      <c r="J29" s="260">
        <v>104400</v>
      </c>
      <c r="K29" s="96">
        <v>0.98499999999999999</v>
      </c>
      <c r="L29" s="261">
        <v>94.3</v>
      </c>
      <c r="M29" s="24">
        <f t="shared" si="10"/>
        <v>98449.2</v>
      </c>
      <c r="N29" s="205">
        <f t="shared" si="11"/>
        <v>102834</v>
      </c>
      <c r="P29" s="154">
        <v>406.1</v>
      </c>
      <c r="Q29" s="42">
        <v>82080</v>
      </c>
      <c r="R29" s="1">
        <v>0.96299999999999997</v>
      </c>
      <c r="S29" s="36">
        <v>92.726608187134502</v>
      </c>
      <c r="T29" s="24">
        <f t="shared" ref="T29:T39" si="20">Q29*S29/100</f>
        <v>76110</v>
      </c>
      <c r="U29" s="205">
        <f t="shared" ref="U29:U39" si="21">Q29*R29</f>
        <v>79043.039999999994</v>
      </c>
    </row>
    <row r="30" spans="1:21" ht="12.75" customHeight="1" x14ac:dyDescent="0.2">
      <c r="B30" s="154">
        <v>265.64</v>
      </c>
      <c r="C30" s="42">
        <v>113040</v>
      </c>
      <c r="D30" s="3">
        <v>0.97399999999999998</v>
      </c>
      <c r="E30" s="36">
        <v>94.663835810332628</v>
      </c>
      <c r="F30" s="9">
        <f t="shared" si="16"/>
        <v>107008</v>
      </c>
      <c r="G30" s="242">
        <f t="shared" si="17"/>
        <v>110100.95999999999</v>
      </c>
      <c r="H30" s="22">
        <v>43935</v>
      </c>
      <c r="I30" s="154">
        <v>196.29</v>
      </c>
      <c r="J30" s="260">
        <v>104400</v>
      </c>
      <c r="K30" s="96">
        <v>0.98499999999999999</v>
      </c>
      <c r="L30" s="261">
        <v>94.3</v>
      </c>
      <c r="M30" s="24">
        <f t="shared" si="10"/>
        <v>98449.2</v>
      </c>
      <c r="N30" s="205">
        <f t="shared" si="11"/>
        <v>102834</v>
      </c>
      <c r="O30" s="22">
        <v>43932</v>
      </c>
      <c r="P30" s="154">
        <v>406.04</v>
      </c>
      <c r="Q30" s="42">
        <v>82080</v>
      </c>
      <c r="R30" s="1">
        <v>0.97799999999999998</v>
      </c>
      <c r="S30" s="36">
        <v>94.883040935672511</v>
      </c>
      <c r="T30" s="24">
        <f t="shared" si="20"/>
        <v>77880</v>
      </c>
      <c r="U30" s="205">
        <f t="shared" si="21"/>
        <v>80274.240000000005</v>
      </c>
    </row>
    <row r="31" spans="1:21" ht="14.25" customHeight="1" x14ac:dyDescent="0.2">
      <c r="A31" s="22">
        <v>43934</v>
      </c>
      <c r="B31" s="154">
        <v>263.72000000000003</v>
      </c>
      <c r="C31" s="42">
        <v>113040</v>
      </c>
      <c r="D31" s="3">
        <v>0.97799999999999998</v>
      </c>
      <c r="E31" s="36">
        <v>92.172682236376502</v>
      </c>
      <c r="F31" s="9">
        <f t="shared" si="16"/>
        <v>104192</v>
      </c>
      <c r="G31" s="242">
        <f t="shared" si="17"/>
        <v>110553.12</v>
      </c>
      <c r="I31" s="154">
        <v>196.71</v>
      </c>
      <c r="J31" s="42">
        <v>104400</v>
      </c>
      <c r="K31" s="78">
        <v>0.98499999999999999</v>
      </c>
      <c r="L31" s="36">
        <v>92.5</v>
      </c>
      <c r="M31" s="24">
        <f t="shared" si="10"/>
        <v>96570</v>
      </c>
      <c r="N31" s="205">
        <f t="shared" si="11"/>
        <v>102834</v>
      </c>
      <c r="P31" s="154">
        <v>406.75</v>
      </c>
      <c r="Q31" s="42">
        <v>82080</v>
      </c>
      <c r="R31" s="1">
        <v>0.97599999999999998</v>
      </c>
      <c r="S31" s="36">
        <v>92.726608187134502</v>
      </c>
      <c r="T31" s="24">
        <f t="shared" si="20"/>
        <v>76110</v>
      </c>
      <c r="U31" s="205">
        <f t="shared" si="21"/>
        <v>80110.080000000002</v>
      </c>
    </row>
    <row r="32" spans="1:21" ht="14.25" customHeight="1" x14ac:dyDescent="0.2">
      <c r="B32" s="154">
        <v>264.66000000000003</v>
      </c>
      <c r="C32" s="42">
        <v>113040</v>
      </c>
      <c r="D32" s="3">
        <v>0.97899999999999998</v>
      </c>
      <c r="E32" s="36">
        <v>94.663835810332628</v>
      </c>
      <c r="F32" s="9">
        <f t="shared" si="16"/>
        <v>107008</v>
      </c>
      <c r="G32" s="242">
        <f t="shared" si="17"/>
        <v>110666.16</v>
      </c>
      <c r="H32" s="22">
        <v>43936</v>
      </c>
      <c r="I32" s="154">
        <v>197.38</v>
      </c>
      <c r="J32" s="42">
        <v>104400</v>
      </c>
      <c r="K32" s="1">
        <v>0.96799999999999997</v>
      </c>
      <c r="L32" s="36">
        <v>94.267241379310335</v>
      </c>
      <c r="M32" s="24">
        <f t="shared" si="10"/>
        <v>98414.999999999985</v>
      </c>
      <c r="N32" s="205">
        <f t="shared" si="11"/>
        <v>101059.2</v>
      </c>
      <c r="O32" s="22">
        <v>43933</v>
      </c>
      <c r="P32" s="154">
        <v>404.6</v>
      </c>
      <c r="Q32" s="42">
        <v>82080</v>
      </c>
      <c r="R32" s="1">
        <v>0.97799999999999998</v>
      </c>
      <c r="S32" s="36">
        <v>94.883040935672511</v>
      </c>
      <c r="T32" s="24">
        <f t="shared" si="20"/>
        <v>77880</v>
      </c>
      <c r="U32" s="205">
        <f t="shared" si="21"/>
        <v>80274.240000000005</v>
      </c>
    </row>
    <row r="33" spans="1:21" ht="13.9" customHeight="1" x14ac:dyDescent="0.2">
      <c r="A33" s="22">
        <v>43935</v>
      </c>
      <c r="B33" s="154">
        <v>264.58</v>
      </c>
      <c r="C33" s="42">
        <v>113040</v>
      </c>
      <c r="D33" s="3">
        <v>0.97199999999999998</v>
      </c>
      <c r="E33" s="36">
        <v>94.663835810332628</v>
      </c>
      <c r="F33" s="9">
        <f t="shared" si="16"/>
        <v>107008</v>
      </c>
      <c r="G33" s="242">
        <f t="shared" si="17"/>
        <v>109874.87999999999</v>
      </c>
      <c r="I33" s="154">
        <v>195.91</v>
      </c>
      <c r="J33" s="42">
        <v>104400</v>
      </c>
      <c r="K33" s="1">
        <v>0.99</v>
      </c>
      <c r="L33" s="36">
        <v>97.758620689655174</v>
      </c>
      <c r="M33" s="24">
        <f t="shared" si="10"/>
        <v>102060</v>
      </c>
      <c r="N33" s="205">
        <f t="shared" si="11"/>
        <v>103356</v>
      </c>
      <c r="P33" s="154">
        <v>406.75</v>
      </c>
      <c r="Q33" s="42">
        <v>82080</v>
      </c>
      <c r="R33" s="1">
        <v>0.98299999999999998</v>
      </c>
      <c r="S33" s="36">
        <v>94.883040935672511</v>
      </c>
      <c r="T33" s="24">
        <f t="shared" si="20"/>
        <v>77880</v>
      </c>
      <c r="U33" s="205">
        <f t="shared" si="21"/>
        <v>80684.639999999999</v>
      </c>
    </row>
    <row r="34" spans="1:21" x14ac:dyDescent="0.2">
      <c r="B34" s="154">
        <v>264.52</v>
      </c>
      <c r="C34" s="42">
        <v>113040</v>
      </c>
      <c r="D34" s="3">
        <v>0.98399999999999999</v>
      </c>
      <c r="E34" s="36">
        <v>94.663835810332628</v>
      </c>
      <c r="F34" s="9">
        <f t="shared" si="16"/>
        <v>107008</v>
      </c>
      <c r="G34" s="242">
        <f t="shared" si="17"/>
        <v>111231.36</v>
      </c>
      <c r="H34" s="22">
        <v>43937</v>
      </c>
      <c r="I34" s="154">
        <v>196.2</v>
      </c>
      <c r="J34" s="42">
        <v>104400</v>
      </c>
      <c r="K34" s="1">
        <v>0.97199999999999998</v>
      </c>
      <c r="L34" s="36">
        <v>94.267241379310335</v>
      </c>
      <c r="M34" s="24">
        <f t="shared" ref="M34:M43" si="22">J34*L34/100</f>
        <v>98414.999999999985</v>
      </c>
      <c r="N34" s="205">
        <f t="shared" ref="N34:N43" si="23">J34*K34</f>
        <v>101476.8</v>
      </c>
      <c r="O34" s="22">
        <v>43934</v>
      </c>
      <c r="P34" s="154">
        <v>404.14</v>
      </c>
      <c r="Q34" s="42">
        <v>82080</v>
      </c>
      <c r="R34" s="1">
        <v>0.97199999999999998</v>
      </c>
      <c r="S34" s="36">
        <v>94.883040935672511</v>
      </c>
      <c r="T34" s="24">
        <f t="shared" si="20"/>
        <v>77880</v>
      </c>
      <c r="U34" s="205">
        <f t="shared" si="21"/>
        <v>79781.759999999995</v>
      </c>
    </row>
    <row r="35" spans="1:21" ht="12.75" customHeight="1" x14ac:dyDescent="0.2">
      <c r="A35" s="22">
        <v>43936</v>
      </c>
      <c r="B35" s="154">
        <v>264.37</v>
      </c>
      <c r="C35" s="42">
        <v>113040</v>
      </c>
      <c r="D35" s="3">
        <v>0.98299999999999998</v>
      </c>
      <c r="E35" s="36">
        <v>92.172682236376502</v>
      </c>
      <c r="F35" s="9">
        <f t="shared" si="16"/>
        <v>104192</v>
      </c>
      <c r="G35" s="242">
        <f t="shared" si="17"/>
        <v>111118.31999999999</v>
      </c>
      <c r="I35" s="154">
        <v>195.22</v>
      </c>
      <c r="J35" s="42">
        <v>104400</v>
      </c>
      <c r="K35" s="1">
        <v>0.97099999999999997</v>
      </c>
      <c r="L35" s="36">
        <v>94.267241379310335</v>
      </c>
      <c r="M35" s="24">
        <f t="shared" si="22"/>
        <v>98414.999999999985</v>
      </c>
      <c r="N35" s="205">
        <f t="shared" si="23"/>
        <v>101372.4</v>
      </c>
      <c r="P35" s="154">
        <v>405.43</v>
      </c>
      <c r="Q35" s="42">
        <v>82080</v>
      </c>
      <c r="R35" s="1">
        <v>0.96899999999999997</v>
      </c>
      <c r="S35" s="36">
        <v>94.883040935672511</v>
      </c>
      <c r="T35" s="24">
        <f t="shared" si="20"/>
        <v>77880</v>
      </c>
      <c r="U35" s="205">
        <f t="shared" si="21"/>
        <v>79535.520000000004</v>
      </c>
    </row>
    <row r="36" spans="1:21" x14ac:dyDescent="0.2">
      <c r="B36" s="154">
        <v>264</v>
      </c>
      <c r="C36" s="42">
        <v>113040</v>
      </c>
      <c r="D36" s="3">
        <v>0.97899999999999998</v>
      </c>
      <c r="E36" s="36">
        <v>94.663835810332628</v>
      </c>
      <c r="F36" s="9">
        <f t="shared" si="16"/>
        <v>107008</v>
      </c>
      <c r="G36" s="242">
        <f t="shared" si="17"/>
        <v>110666.16</v>
      </c>
      <c r="H36" s="22">
        <v>43938</v>
      </c>
      <c r="I36" s="154">
        <v>195.87</v>
      </c>
      <c r="J36" s="42">
        <v>104400</v>
      </c>
      <c r="K36" s="1">
        <v>0.98199999999999998</v>
      </c>
      <c r="L36" s="36">
        <v>94.267241379310335</v>
      </c>
      <c r="M36" s="24">
        <f t="shared" si="22"/>
        <v>98414.999999999985</v>
      </c>
      <c r="N36" s="205">
        <f t="shared" si="23"/>
        <v>102520.8</v>
      </c>
      <c r="O36" s="22">
        <v>43935</v>
      </c>
      <c r="P36" s="154">
        <v>405.27</v>
      </c>
      <c r="Q36" s="42">
        <v>82080</v>
      </c>
      <c r="R36" s="1">
        <v>0.97099999999999997</v>
      </c>
      <c r="S36" s="36">
        <v>88.413742690058484</v>
      </c>
      <c r="T36" s="24">
        <f t="shared" si="20"/>
        <v>72570</v>
      </c>
      <c r="U36" s="205">
        <f t="shared" si="21"/>
        <v>79699.679999999993</v>
      </c>
    </row>
    <row r="37" spans="1:21" x14ac:dyDescent="0.2">
      <c r="A37" s="22">
        <v>43937</v>
      </c>
      <c r="B37" s="154">
        <v>264.45</v>
      </c>
      <c r="C37" s="42">
        <v>113040</v>
      </c>
      <c r="D37" s="3">
        <v>0.999</v>
      </c>
      <c r="E37" s="36">
        <v>98.853503184713375</v>
      </c>
      <c r="F37" s="9">
        <f t="shared" si="16"/>
        <v>111744</v>
      </c>
      <c r="G37" s="242">
        <f t="shared" si="17"/>
        <v>112926.96</v>
      </c>
      <c r="I37" s="154">
        <v>196.37</v>
      </c>
      <c r="J37" s="42">
        <v>104400</v>
      </c>
      <c r="K37" s="1">
        <v>0.97799999999999998</v>
      </c>
      <c r="L37" s="36">
        <v>94.267241379310335</v>
      </c>
      <c r="M37" s="24">
        <f t="shared" si="22"/>
        <v>98414.999999999985</v>
      </c>
      <c r="N37" s="205">
        <f t="shared" si="23"/>
        <v>102103.2</v>
      </c>
      <c r="P37" s="154">
        <v>405.12</v>
      </c>
      <c r="Q37" s="42">
        <v>82080</v>
      </c>
      <c r="R37" s="1">
        <v>0.96099999999999997</v>
      </c>
      <c r="S37" s="36">
        <v>81.944444444444443</v>
      </c>
      <c r="T37" s="24">
        <f t="shared" si="20"/>
        <v>67260</v>
      </c>
      <c r="U37" s="205">
        <f t="shared" si="21"/>
        <v>78878.87999999999</v>
      </c>
    </row>
    <row r="38" spans="1:21" ht="12.75" customHeight="1" x14ac:dyDescent="0.2">
      <c r="B38" s="154">
        <v>264.25</v>
      </c>
      <c r="C38" s="42">
        <v>113040</v>
      </c>
      <c r="D38" s="3">
        <v>0.97599999999999998</v>
      </c>
      <c r="E38" s="36">
        <v>92.172682236376502</v>
      </c>
      <c r="F38" s="9">
        <f t="shared" si="16"/>
        <v>104192</v>
      </c>
      <c r="G38" s="242">
        <f t="shared" si="17"/>
        <v>110327.03999999999</v>
      </c>
      <c r="H38" s="22">
        <v>43939</v>
      </c>
      <c r="I38" s="154">
        <v>195.77</v>
      </c>
      <c r="J38" s="42">
        <v>104400</v>
      </c>
      <c r="K38" s="1">
        <v>0.98399999999999999</v>
      </c>
      <c r="L38" s="36">
        <v>94.267241379310335</v>
      </c>
      <c r="M38" s="24">
        <f t="shared" si="22"/>
        <v>98414.999999999985</v>
      </c>
      <c r="N38" s="205">
        <f t="shared" si="23"/>
        <v>102729.59999999999</v>
      </c>
      <c r="O38" s="22">
        <v>43936</v>
      </c>
      <c r="P38" s="154">
        <v>406.5</v>
      </c>
      <c r="Q38" s="42">
        <v>82080</v>
      </c>
      <c r="R38" s="1">
        <v>0.95599999999999996</v>
      </c>
      <c r="S38" s="36">
        <v>92.726608187134502</v>
      </c>
      <c r="T38" s="24">
        <f t="shared" si="20"/>
        <v>76110</v>
      </c>
      <c r="U38" s="205">
        <f t="shared" si="21"/>
        <v>78468.479999999996</v>
      </c>
    </row>
    <row r="39" spans="1:21" x14ac:dyDescent="0.2">
      <c r="B39" s="211">
        <f>AVERAGE(B21:B38)</f>
        <v>264.58055555555552</v>
      </c>
      <c r="C39" s="292" t="s">
        <v>1</v>
      </c>
      <c r="D39" s="293"/>
      <c r="E39" s="37">
        <f>F39/G39</f>
        <v>0.93385073662584051</v>
      </c>
      <c r="F39" s="254">
        <f>SUM(F21:F38)</f>
        <v>1839288</v>
      </c>
      <c r="G39" s="211">
        <f>SUM(G21:G38)</f>
        <v>1969573.8599999999</v>
      </c>
      <c r="I39" s="154">
        <v>196.68</v>
      </c>
      <c r="J39" s="42">
        <v>104400</v>
      </c>
      <c r="K39" s="1">
        <v>0.96899999999999997</v>
      </c>
      <c r="L39" s="36">
        <v>94.267241379310335</v>
      </c>
      <c r="M39" s="24">
        <f t="shared" si="22"/>
        <v>98414.999999999985</v>
      </c>
      <c r="N39" s="205">
        <f t="shared" si="23"/>
        <v>101163.59999999999</v>
      </c>
      <c r="P39" s="203">
        <v>404.75</v>
      </c>
      <c r="Q39" s="204">
        <v>82080</v>
      </c>
      <c r="R39" s="57">
        <v>0.96299999999999997</v>
      </c>
      <c r="S39" s="31">
        <v>94.883040935672511</v>
      </c>
      <c r="T39" s="24">
        <f t="shared" si="20"/>
        <v>77880</v>
      </c>
      <c r="U39" s="205">
        <f t="shared" si="21"/>
        <v>79043.039999999994</v>
      </c>
    </row>
    <row r="40" spans="1:21" x14ac:dyDescent="0.2">
      <c r="B40" s="154"/>
      <c r="C40" s="42"/>
      <c r="D40" s="3"/>
      <c r="E40" s="36"/>
      <c r="F40" s="24"/>
      <c r="G40" s="205"/>
      <c r="H40" s="22">
        <v>43940</v>
      </c>
      <c r="I40" s="154">
        <v>196.63</v>
      </c>
      <c r="J40" s="42">
        <v>104400</v>
      </c>
      <c r="K40" s="1">
        <v>0.96599999999999997</v>
      </c>
      <c r="L40" s="36">
        <v>94.267241379310335</v>
      </c>
      <c r="M40" s="24">
        <f t="shared" si="22"/>
        <v>98414.999999999985</v>
      </c>
      <c r="N40" s="205">
        <f t="shared" si="23"/>
        <v>100850.4</v>
      </c>
      <c r="P40" s="211">
        <f>AVERAGE(P28:P39)</f>
        <v>405.59416666666658</v>
      </c>
      <c r="Q40" s="292" t="s">
        <v>1</v>
      </c>
      <c r="R40" s="293"/>
      <c r="S40" s="37">
        <f>T40/U40</f>
        <v>0.93238015901608873</v>
      </c>
      <c r="T40" s="237">
        <f>SUM(T28:T39)</f>
        <v>883230</v>
      </c>
      <c r="U40" s="211">
        <f>SUM(U28:U39)</f>
        <v>947285.27999999991</v>
      </c>
    </row>
    <row r="41" spans="1:21" x14ac:dyDescent="0.2">
      <c r="B41" s="299" t="s">
        <v>59</v>
      </c>
      <c r="C41" s="300"/>
      <c r="D41" s="300"/>
      <c r="E41" s="300"/>
      <c r="F41" s="300"/>
      <c r="G41" s="301"/>
      <c r="I41" s="154">
        <v>196.2</v>
      </c>
      <c r="J41" s="42">
        <v>104400</v>
      </c>
      <c r="K41" s="1">
        <v>0.98799999999999999</v>
      </c>
      <c r="L41" s="36">
        <v>90.775862068965523</v>
      </c>
      <c r="M41" s="24">
        <f t="shared" si="22"/>
        <v>94770</v>
      </c>
      <c r="N41" s="205">
        <f t="shared" si="23"/>
        <v>103147.2</v>
      </c>
      <c r="P41" s="154"/>
      <c r="Q41" s="42"/>
      <c r="R41" s="1"/>
      <c r="S41" s="36"/>
      <c r="T41" s="24"/>
      <c r="U41" s="205"/>
    </row>
    <row r="42" spans="1:21" ht="13.9" customHeight="1" x14ac:dyDescent="0.2">
      <c r="A42" s="22">
        <v>43938</v>
      </c>
      <c r="B42" s="203">
        <v>573.17999999999995</v>
      </c>
      <c r="C42" s="42">
        <v>69120</v>
      </c>
      <c r="D42" s="39">
        <v>0.65</v>
      </c>
      <c r="E42" s="36">
        <v>44.444444444444443</v>
      </c>
      <c r="F42" s="9">
        <f t="shared" ref="F42:F55" si="24">C42*E42/100</f>
        <v>30720</v>
      </c>
      <c r="G42" s="242">
        <f t="shared" ref="G42:G55" si="25">C42*D42</f>
        <v>44928</v>
      </c>
      <c r="H42" s="22">
        <v>43941</v>
      </c>
      <c r="I42" s="154">
        <v>196.27</v>
      </c>
      <c r="J42" s="42">
        <v>104400</v>
      </c>
      <c r="K42" s="1">
        <v>0.97299999999999998</v>
      </c>
      <c r="L42" s="36">
        <v>90.775862068965523</v>
      </c>
      <c r="M42" s="24">
        <f t="shared" si="22"/>
        <v>94770</v>
      </c>
      <c r="N42" s="205">
        <f t="shared" si="23"/>
        <v>101581.2</v>
      </c>
      <c r="P42" s="266" t="s">
        <v>20</v>
      </c>
      <c r="Q42" s="266"/>
      <c r="R42" s="266"/>
      <c r="S42" s="266"/>
      <c r="T42" s="266"/>
      <c r="U42" s="266"/>
    </row>
    <row r="43" spans="1:21" ht="14.25" customHeight="1" x14ac:dyDescent="0.2">
      <c r="B43" s="203">
        <v>569.33000000000004</v>
      </c>
      <c r="C43" s="42">
        <v>69120</v>
      </c>
      <c r="D43" s="39">
        <v>0.96199999999999997</v>
      </c>
      <c r="E43" s="36">
        <v>93.333333333333329</v>
      </c>
      <c r="F43" s="9">
        <f t="shared" si="24"/>
        <v>64512</v>
      </c>
      <c r="G43" s="242">
        <f t="shared" si="25"/>
        <v>66493.440000000002</v>
      </c>
      <c r="I43" s="154">
        <v>196.2</v>
      </c>
      <c r="J43" s="42">
        <v>104400</v>
      </c>
      <c r="K43" s="1">
        <v>0.98499999999999999</v>
      </c>
      <c r="L43" s="36">
        <v>90.775862068965523</v>
      </c>
      <c r="M43" s="24">
        <f t="shared" si="22"/>
        <v>94770</v>
      </c>
      <c r="N43" s="205">
        <f t="shared" si="23"/>
        <v>102834</v>
      </c>
      <c r="O43" s="22">
        <v>43937</v>
      </c>
      <c r="P43" s="154">
        <v>251.12</v>
      </c>
      <c r="Q43" s="42">
        <v>110880</v>
      </c>
      <c r="R43" s="1">
        <v>0.91500000000000004</v>
      </c>
      <c r="S43" s="36">
        <v>58.554292929292927</v>
      </c>
      <c r="T43" s="24">
        <f>Q43*S43/100</f>
        <v>64925</v>
      </c>
      <c r="U43" s="205">
        <f>Q43*R43</f>
        <v>101455.2</v>
      </c>
    </row>
    <row r="44" spans="1:21" x14ac:dyDescent="0.2">
      <c r="A44" s="22">
        <v>43939</v>
      </c>
      <c r="B44" s="154">
        <v>570.97</v>
      </c>
      <c r="C44" s="42">
        <v>69120</v>
      </c>
      <c r="D44" s="3">
        <v>0.97899999999999998</v>
      </c>
      <c r="E44" s="36">
        <v>95.555555555555557</v>
      </c>
      <c r="F44" s="9">
        <f t="shared" si="24"/>
        <v>66048</v>
      </c>
      <c r="G44" s="242">
        <f t="shared" si="25"/>
        <v>67668.479999999996</v>
      </c>
      <c r="I44" s="211">
        <f>AVERAGE(I32:I43)</f>
        <v>196.22500000000002</v>
      </c>
      <c r="J44" s="292" t="s">
        <v>1</v>
      </c>
      <c r="K44" s="293"/>
      <c r="L44" s="37">
        <f>M44/N44</f>
        <v>0.96811964599258649</v>
      </c>
      <c r="M44" s="257">
        <f>SUM(M4:M43)</f>
        <v>3930155.2800000007</v>
      </c>
      <c r="N44" s="211">
        <f>SUM(N4:N43)</f>
        <v>4059576.0000000005</v>
      </c>
      <c r="P44" s="154">
        <v>248.77</v>
      </c>
      <c r="Q44" s="42">
        <v>110880</v>
      </c>
      <c r="R44" s="1">
        <v>0.96399999999999997</v>
      </c>
      <c r="S44" s="36">
        <v>93.686868686868678</v>
      </c>
      <c r="T44" s="24">
        <f t="shared" ref="T44:T72" si="26">Q44*S44/100</f>
        <v>103879.99999999999</v>
      </c>
      <c r="U44" s="205">
        <f t="shared" ref="U44:U72" si="27">Q44*R44</f>
        <v>106888.31999999999</v>
      </c>
    </row>
    <row r="45" spans="1:21" x14ac:dyDescent="0.2">
      <c r="B45" s="154">
        <v>571.1</v>
      </c>
      <c r="C45" s="42">
        <v>69120</v>
      </c>
      <c r="D45" s="3">
        <v>0.95699999999999996</v>
      </c>
      <c r="E45" s="36">
        <v>90</v>
      </c>
      <c r="F45" s="9">
        <f t="shared" si="24"/>
        <v>62208</v>
      </c>
      <c r="G45" s="242">
        <f t="shared" si="25"/>
        <v>66147.839999999997</v>
      </c>
      <c r="I45" s="298" t="s">
        <v>61</v>
      </c>
      <c r="J45" s="298"/>
      <c r="K45" s="298"/>
      <c r="L45" s="298"/>
      <c r="M45" s="298"/>
      <c r="N45" s="298"/>
      <c r="O45" s="22">
        <v>43938</v>
      </c>
      <c r="P45" s="154">
        <v>248.93</v>
      </c>
      <c r="Q45" s="42">
        <v>109440</v>
      </c>
      <c r="R45" s="1">
        <v>0.98599999999999999</v>
      </c>
      <c r="S45" s="36">
        <v>94.919590643274859</v>
      </c>
      <c r="T45" s="24">
        <f t="shared" si="26"/>
        <v>103880</v>
      </c>
      <c r="U45" s="205">
        <f t="shared" si="27"/>
        <v>107907.84</v>
      </c>
    </row>
    <row r="46" spans="1:21" ht="12.75" customHeight="1" x14ac:dyDescent="0.2">
      <c r="A46" s="22">
        <v>43940</v>
      </c>
      <c r="B46" s="154">
        <v>571.13</v>
      </c>
      <c r="C46" s="42">
        <v>69840</v>
      </c>
      <c r="D46" s="3">
        <v>0.97599999999999998</v>
      </c>
      <c r="E46" s="36">
        <v>94.57044673539518</v>
      </c>
      <c r="F46" s="9">
        <f t="shared" si="24"/>
        <v>66047.999999999985</v>
      </c>
      <c r="G46" s="242">
        <f t="shared" si="25"/>
        <v>68163.839999999997</v>
      </c>
      <c r="H46" s="22">
        <v>43942</v>
      </c>
      <c r="I46" s="203">
        <v>196.63</v>
      </c>
      <c r="J46" s="253">
        <v>104400</v>
      </c>
      <c r="K46" s="57">
        <v>0.97199999999999998</v>
      </c>
      <c r="L46" s="188">
        <v>94.267241379310335</v>
      </c>
      <c r="M46" s="24">
        <f t="shared" ref="M46:M65" si="28">J46*L46/100</f>
        <v>98414.999999999985</v>
      </c>
      <c r="N46" s="205">
        <f t="shared" ref="N46:N65" si="29">J46*K46</f>
        <v>101476.8</v>
      </c>
      <c r="P46" s="154">
        <v>248.95</v>
      </c>
      <c r="Q46" s="42">
        <v>109440</v>
      </c>
      <c r="R46" s="1">
        <v>0.96499999999999997</v>
      </c>
      <c r="S46" s="36">
        <v>92.546600877192986</v>
      </c>
      <c r="T46" s="24">
        <f t="shared" si="26"/>
        <v>101283</v>
      </c>
      <c r="U46" s="205">
        <f t="shared" si="27"/>
        <v>105609.59999999999</v>
      </c>
    </row>
    <row r="47" spans="1:21" ht="12.75" customHeight="1" x14ac:dyDescent="0.2">
      <c r="B47" s="154">
        <v>570.52</v>
      </c>
      <c r="C47" s="42">
        <v>70560</v>
      </c>
      <c r="D47" s="3">
        <v>0.97</v>
      </c>
      <c r="E47" s="36">
        <v>93.605442176870753</v>
      </c>
      <c r="F47" s="9">
        <f t="shared" si="24"/>
        <v>66048</v>
      </c>
      <c r="G47" s="242">
        <f t="shared" si="25"/>
        <v>68443.199999999997</v>
      </c>
      <c r="I47" s="203">
        <v>195.75</v>
      </c>
      <c r="J47" s="204">
        <v>104400</v>
      </c>
      <c r="K47" s="57">
        <v>0.98599999999999999</v>
      </c>
      <c r="L47" s="31">
        <v>97.758620689655174</v>
      </c>
      <c r="M47" s="24">
        <f t="shared" si="28"/>
        <v>102060</v>
      </c>
      <c r="N47" s="205">
        <f t="shared" si="29"/>
        <v>102938.4</v>
      </c>
      <c r="O47" s="22">
        <v>43939</v>
      </c>
      <c r="P47" s="154">
        <v>248</v>
      </c>
      <c r="Q47" s="42">
        <v>109440</v>
      </c>
      <c r="R47" s="1">
        <v>0.98</v>
      </c>
      <c r="S47" s="36">
        <v>92.546600877192986</v>
      </c>
      <c r="T47" s="24">
        <f t="shared" si="26"/>
        <v>101283</v>
      </c>
      <c r="U47" s="205">
        <f t="shared" si="27"/>
        <v>107251.2</v>
      </c>
    </row>
    <row r="48" spans="1:21" ht="14.25" customHeight="1" x14ac:dyDescent="0.2">
      <c r="A48" s="22">
        <v>43941</v>
      </c>
      <c r="B48" s="154">
        <v>570.23</v>
      </c>
      <c r="C48" s="42">
        <v>71280</v>
      </c>
      <c r="D48" s="3">
        <v>0.98099999999999998</v>
      </c>
      <c r="E48" s="36">
        <v>95.892255892255889</v>
      </c>
      <c r="F48" s="9">
        <f t="shared" si="24"/>
        <v>68352</v>
      </c>
      <c r="G48" s="242">
        <f t="shared" si="25"/>
        <v>69925.679999999993</v>
      </c>
      <c r="H48" s="22">
        <v>43943</v>
      </c>
      <c r="I48" s="154">
        <v>191.7</v>
      </c>
      <c r="J48" s="42">
        <v>104400</v>
      </c>
      <c r="K48" s="1">
        <v>0.81</v>
      </c>
      <c r="L48" s="36">
        <v>66.336206896551715</v>
      </c>
      <c r="M48" s="24">
        <f t="shared" si="28"/>
        <v>69254.999999999985</v>
      </c>
      <c r="N48" s="205">
        <f t="shared" si="29"/>
        <v>84564</v>
      </c>
      <c r="P48" s="154">
        <v>248.83</v>
      </c>
      <c r="Q48" s="42">
        <v>109440</v>
      </c>
      <c r="R48" s="1">
        <v>0.96599999999999997</v>
      </c>
      <c r="S48" s="36">
        <v>92.546600877192986</v>
      </c>
      <c r="T48" s="24">
        <f t="shared" si="26"/>
        <v>101283</v>
      </c>
      <c r="U48" s="205">
        <f t="shared" si="27"/>
        <v>105719.03999999999</v>
      </c>
    </row>
    <row r="49" spans="1:21" ht="12.75" customHeight="1" x14ac:dyDescent="0.2">
      <c r="B49" s="154">
        <v>571.9</v>
      </c>
      <c r="C49" s="42">
        <v>72000</v>
      </c>
      <c r="D49" s="3">
        <v>0.98</v>
      </c>
      <c r="E49" s="36">
        <v>96.172222222222231</v>
      </c>
      <c r="F49" s="9">
        <f t="shared" si="24"/>
        <v>69244.000000000015</v>
      </c>
      <c r="G49" s="242">
        <f t="shared" si="25"/>
        <v>70560</v>
      </c>
      <c r="I49" s="154">
        <v>190.33</v>
      </c>
      <c r="J49" s="42">
        <v>104400</v>
      </c>
      <c r="K49" s="1">
        <v>0.98099999999999998</v>
      </c>
      <c r="L49" s="36">
        <v>94.267241379310335</v>
      </c>
      <c r="M49" s="24">
        <f t="shared" si="28"/>
        <v>98414.999999999985</v>
      </c>
      <c r="N49" s="205">
        <f t="shared" si="29"/>
        <v>102416.4</v>
      </c>
      <c r="O49" s="22">
        <v>43940</v>
      </c>
      <c r="P49" s="154">
        <v>248.36</v>
      </c>
      <c r="Q49" s="42">
        <v>109440</v>
      </c>
      <c r="R49" s="1">
        <v>0.97299999999999998</v>
      </c>
      <c r="S49" s="36">
        <v>92.546600877192986</v>
      </c>
      <c r="T49" s="24">
        <f t="shared" si="26"/>
        <v>101283</v>
      </c>
      <c r="U49" s="205">
        <f t="shared" si="27"/>
        <v>106485.12</v>
      </c>
    </row>
    <row r="50" spans="1:21" x14ac:dyDescent="0.2">
      <c r="A50" s="22">
        <v>43942</v>
      </c>
      <c r="B50" s="154">
        <v>571.75</v>
      </c>
      <c r="C50" s="42">
        <v>72000</v>
      </c>
      <c r="D50" s="3">
        <v>0.96499999999999997</v>
      </c>
      <c r="E50" s="36">
        <v>88.533333333333331</v>
      </c>
      <c r="F50" s="9">
        <f t="shared" si="24"/>
        <v>63744</v>
      </c>
      <c r="G50" s="242">
        <f t="shared" si="25"/>
        <v>69480</v>
      </c>
      <c r="H50" s="22">
        <v>43944</v>
      </c>
      <c r="I50" s="154">
        <v>190.14</v>
      </c>
      <c r="J50" s="42">
        <v>104400</v>
      </c>
      <c r="K50" s="1">
        <v>0.96299999999999997</v>
      </c>
      <c r="L50" s="36">
        <v>94.267241379310335</v>
      </c>
      <c r="M50" s="24">
        <f t="shared" si="28"/>
        <v>98414.999999999985</v>
      </c>
      <c r="N50" s="205">
        <f t="shared" si="29"/>
        <v>100537.2</v>
      </c>
      <c r="P50" s="154">
        <v>247.47</v>
      </c>
      <c r="Q50" s="42">
        <v>109440</v>
      </c>
      <c r="R50" s="1">
        <v>0.96599999999999997</v>
      </c>
      <c r="S50" s="36">
        <v>90.173611111111114</v>
      </c>
      <c r="T50" s="24">
        <f t="shared" si="26"/>
        <v>98686</v>
      </c>
      <c r="U50" s="205">
        <f t="shared" si="27"/>
        <v>105719.03999999999</v>
      </c>
    </row>
    <row r="51" spans="1:21" x14ac:dyDescent="0.2">
      <c r="B51" s="154">
        <v>569.73</v>
      </c>
      <c r="C51" s="42">
        <v>72000</v>
      </c>
      <c r="D51" s="3">
        <v>0.99990000000000001</v>
      </c>
      <c r="E51" s="36">
        <v>99.2</v>
      </c>
      <c r="F51" s="9">
        <f t="shared" si="24"/>
        <v>71424</v>
      </c>
      <c r="G51" s="242">
        <f t="shared" si="25"/>
        <v>71992.800000000003</v>
      </c>
      <c r="I51" s="154">
        <v>190.54</v>
      </c>
      <c r="J51" s="42">
        <v>104400</v>
      </c>
      <c r="K51" s="1">
        <v>0.97899999999999998</v>
      </c>
      <c r="L51" s="36">
        <v>94.267241379310335</v>
      </c>
      <c r="M51" s="24">
        <f t="shared" si="28"/>
        <v>98414.999999999985</v>
      </c>
      <c r="N51" s="205">
        <f t="shared" si="29"/>
        <v>102207.59999999999</v>
      </c>
      <c r="O51" s="22">
        <v>43941</v>
      </c>
      <c r="P51" s="154">
        <v>249.71</v>
      </c>
      <c r="Q51" s="42">
        <v>109440</v>
      </c>
      <c r="R51" s="1">
        <v>0.97599999999999998</v>
      </c>
      <c r="S51" s="36">
        <v>94.919590643274859</v>
      </c>
      <c r="T51" s="24">
        <f t="shared" si="26"/>
        <v>103880</v>
      </c>
      <c r="U51" s="205">
        <f t="shared" si="27"/>
        <v>106813.44</v>
      </c>
    </row>
    <row r="52" spans="1:21" x14ac:dyDescent="0.2">
      <c r="A52" s="22">
        <v>43943</v>
      </c>
      <c r="B52" s="165">
        <v>570.64</v>
      </c>
      <c r="C52" s="42">
        <v>72000</v>
      </c>
      <c r="D52" s="3">
        <v>0.98099999999999998</v>
      </c>
      <c r="E52" s="36">
        <v>94.327777777777783</v>
      </c>
      <c r="F52" s="9">
        <f t="shared" si="24"/>
        <v>67916</v>
      </c>
      <c r="G52" s="242">
        <f t="shared" si="25"/>
        <v>70632</v>
      </c>
      <c r="H52" s="22">
        <v>43945</v>
      </c>
      <c r="I52" s="154">
        <v>190.47</v>
      </c>
      <c r="J52" s="42">
        <v>104400</v>
      </c>
      <c r="K52" s="1">
        <v>0.96899999999999997</v>
      </c>
      <c r="L52" s="36">
        <v>94.267241379310335</v>
      </c>
      <c r="M52" s="24">
        <f t="shared" si="28"/>
        <v>98414.999999999985</v>
      </c>
      <c r="N52" s="205">
        <f t="shared" si="29"/>
        <v>101163.59999999999</v>
      </c>
      <c r="P52" s="154">
        <v>248.02</v>
      </c>
      <c r="Q52" s="42">
        <v>109440</v>
      </c>
      <c r="R52" s="1">
        <v>0.97599999999999998</v>
      </c>
      <c r="S52" s="36">
        <v>92.546600877192986</v>
      </c>
      <c r="T52" s="24">
        <f t="shared" si="26"/>
        <v>101283</v>
      </c>
      <c r="U52" s="205">
        <f t="shared" si="27"/>
        <v>106813.44</v>
      </c>
    </row>
    <row r="53" spans="1:21" ht="13.9" customHeight="1" x14ac:dyDescent="0.2">
      <c r="B53" s="165">
        <v>571.04999999999995</v>
      </c>
      <c r="C53" s="42">
        <v>72000</v>
      </c>
      <c r="D53" s="3">
        <v>0.98299999999999998</v>
      </c>
      <c r="E53" s="36">
        <v>96</v>
      </c>
      <c r="F53" s="9">
        <f t="shared" si="24"/>
        <v>69120</v>
      </c>
      <c r="G53" s="242">
        <f t="shared" si="25"/>
        <v>70776</v>
      </c>
      <c r="I53" s="154">
        <v>191</v>
      </c>
      <c r="J53" s="42">
        <v>104400</v>
      </c>
      <c r="K53" s="1">
        <v>0.97799999999999998</v>
      </c>
      <c r="L53" s="36">
        <v>94.267241379310335</v>
      </c>
      <c r="M53" s="24">
        <f t="shared" si="28"/>
        <v>98414.999999999985</v>
      </c>
      <c r="N53" s="205">
        <f t="shared" si="29"/>
        <v>102103.2</v>
      </c>
      <c r="O53" s="22">
        <v>43942</v>
      </c>
      <c r="P53" s="154">
        <v>249.45</v>
      </c>
      <c r="Q53" s="42">
        <v>109440</v>
      </c>
      <c r="R53" s="1">
        <v>0.94699999999999995</v>
      </c>
      <c r="S53" s="36">
        <v>92.546600877192986</v>
      </c>
      <c r="T53" s="24">
        <f t="shared" si="26"/>
        <v>101283</v>
      </c>
      <c r="U53" s="205">
        <f t="shared" si="27"/>
        <v>103639.67999999999</v>
      </c>
    </row>
    <row r="54" spans="1:21" x14ac:dyDescent="0.2">
      <c r="A54" s="22">
        <v>43944</v>
      </c>
      <c r="B54" s="203">
        <v>570.77</v>
      </c>
      <c r="C54" s="42">
        <v>72720</v>
      </c>
      <c r="D54" s="39">
        <v>0.97599999999999998</v>
      </c>
      <c r="E54" s="36">
        <v>92.937293729372939</v>
      </c>
      <c r="F54" s="9">
        <f t="shared" si="24"/>
        <v>67584</v>
      </c>
      <c r="G54" s="242">
        <f t="shared" si="25"/>
        <v>70974.720000000001</v>
      </c>
      <c r="H54" s="22">
        <v>43946</v>
      </c>
      <c r="I54" s="154">
        <v>190.06</v>
      </c>
      <c r="J54" s="42">
        <v>104400</v>
      </c>
      <c r="K54" s="1">
        <v>0.97199999999999998</v>
      </c>
      <c r="L54" s="36">
        <v>94.267241379310335</v>
      </c>
      <c r="M54" s="24">
        <f t="shared" si="28"/>
        <v>98414.999999999985</v>
      </c>
      <c r="N54" s="205">
        <f t="shared" si="29"/>
        <v>101476.8</v>
      </c>
      <c r="P54" s="154">
        <v>249</v>
      </c>
      <c r="Q54" s="42">
        <v>109440</v>
      </c>
      <c r="R54" s="1">
        <v>0.97299999999999998</v>
      </c>
      <c r="S54" s="36">
        <v>94.919590643274859</v>
      </c>
      <c r="T54" s="24">
        <f t="shared" si="26"/>
        <v>103880</v>
      </c>
      <c r="U54" s="205">
        <f t="shared" si="27"/>
        <v>106485.12</v>
      </c>
    </row>
    <row r="55" spans="1:21" ht="13.9" customHeight="1" x14ac:dyDescent="0.2">
      <c r="B55" s="203">
        <v>573.66</v>
      </c>
      <c r="C55" s="42">
        <v>72720</v>
      </c>
      <c r="D55" s="39">
        <v>0.98099999999999998</v>
      </c>
      <c r="E55" s="36">
        <v>96.10561056105611</v>
      </c>
      <c r="F55" s="9">
        <f t="shared" si="24"/>
        <v>69888</v>
      </c>
      <c r="G55" s="242">
        <f t="shared" si="25"/>
        <v>71338.319999999992</v>
      </c>
      <c r="I55" s="154">
        <v>191.45</v>
      </c>
      <c r="J55" s="42">
        <v>104400</v>
      </c>
      <c r="K55" s="1">
        <v>0.97299999999999998</v>
      </c>
      <c r="L55" s="36">
        <v>94.267241379310335</v>
      </c>
      <c r="M55" s="24">
        <f t="shared" si="28"/>
        <v>98414.999999999985</v>
      </c>
      <c r="N55" s="205">
        <f t="shared" si="29"/>
        <v>101581.2</v>
      </c>
      <c r="O55" s="22">
        <v>43943</v>
      </c>
      <c r="P55" s="165">
        <v>249.66</v>
      </c>
      <c r="Q55" s="42">
        <v>109440</v>
      </c>
      <c r="R55" s="1">
        <v>0.97599999999999998</v>
      </c>
      <c r="S55" s="36">
        <v>94.919590643274859</v>
      </c>
      <c r="T55" s="24">
        <f t="shared" si="26"/>
        <v>103880</v>
      </c>
      <c r="U55" s="205">
        <f t="shared" si="27"/>
        <v>106813.44</v>
      </c>
    </row>
    <row r="56" spans="1:21" x14ac:dyDescent="0.2">
      <c r="B56" s="209"/>
      <c r="C56" s="243"/>
      <c r="D56" s="244"/>
      <c r="E56" s="210"/>
      <c r="F56" s="222"/>
      <c r="G56" s="211"/>
      <c r="H56" s="22">
        <v>43947</v>
      </c>
      <c r="I56" s="154">
        <v>189.95</v>
      </c>
      <c r="J56" s="42">
        <v>104400</v>
      </c>
      <c r="K56" s="1">
        <v>0.97399999999999998</v>
      </c>
      <c r="L56" s="36">
        <v>90.775862068965523</v>
      </c>
      <c r="M56" s="24">
        <f t="shared" si="28"/>
        <v>94770</v>
      </c>
      <c r="N56" s="205">
        <f t="shared" si="29"/>
        <v>101685.59999999999</v>
      </c>
      <c r="P56" s="165">
        <v>249.77</v>
      </c>
      <c r="Q56" s="42">
        <v>109440</v>
      </c>
      <c r="R56" s="1">
        <v>0.98499999999999999</v>
      </c>
      <c r="S56" s="36">
        <v>94.919590643274859</v>
      </c>
      <c r="T56" s="24">
        <f t="shared" si="26"/>
        <v>103880</v>
      </c>
      <c r="U56" s="205">
        <f t="shared" si="27"/>
        <v>107798.39999999999</v>
      </c>
    </row>
    <row r="57" spans="1:21" x14ac:dyDescent="0.2">
      <c r="B57" s="42"/>
      <c r="C57" s="3"/>
      <c r="D57" s="24"/>
      <c r="E57" s="36"/>
      <c r="F57" s="24"/>
      <c r="G57" s="154"/>
      <c r="I57" s="154">
        <v>190</v>
      </c>
      <c r="J57" s="42">
        <v>104400</v>
      </c>
      <c r="K57" s="1">
        <v>0.97499999999999998</v>
      </c>
      <c r="L57" s="36">
        <v>90.775862068965523</v>
      </c>
      <c r="M57" s="24">
        <f t="shared" si="28"/>
        <v>94770</v>
      </c>
      <c r="N57" s="205">
        <f t="shared" si="29"/>
        <v>101790</v>
      </c>
      <c r="O57" s="22">
        <v>43944</v>
      </c>
      <c r="P57" s="154">
        <v>248.97</v>
      </c>
      <c r="Q57" s="42">
        <v>109440</v>
      </c>
      <c r="R57" s="1">
        <v>0.98599999999999999</v>
      </c>
      <c r="S57" s="36">
        <v>94.919590643274859</v>
      </c>
      <c r="T57" s="24">
        <f t="shared" si="26"/>
        <v>103880</v>
      </c>
      <c r="U57" s="205">
        <f t="shared" si="27"/>
        <v>107907.84</v>
      </c>
    </row>
    <row r="58" spans="1:21" x14ac:dyDescent="0.2">
      <c r="B58" s="245"/>
      <c r="C58" s="246"/>
      <c r="D58" s="246"/>
      <c r="E58" s="246"/>
      <c r="F58" s="246"/>
      <c r="G58" s="247"/>
      <c r="H58" s="22">
        <v>43948</v>
      </c>
      <c r="I58" s="154">
        <v>190</v>
      </c>
      <c r="J58" s="42">
        <v>104400</v>
      </c>
      <c r="K58" s="1">
        <v>0.97</v>
      </c>
      <c r="L58" s="36">
        <v>90.775862068965523</v>
      </c>
      <c r="M58" s="24">
        <f t="shared" si="28"/>
        <v>94770</v>
      </c>
      <c r="N58" s="205">
        <f t="shared" si="29"/>
        <v>101268</v>
      </c>
      <c r="P58" s="154">
        <v>248.95</v>
      </c>
      <c r="Q58" s="42">
        <v>109440</v>
      </c>
      <c r="R58" s="1">
        <v>0.97799999999999998</v>
      </c>
      <c r="S58" s="36">
        <v>90.173611111111114</v>
      </c>
      <c r="T58" s="24">
        <f t="shared" si="26"/>
        <v>98686</v>
      </c>
      <c r="U58" s="205">
        <f t="shared" si="27"/>
        <v>107032.31999999999</v>
      </c>
    </row>
    <row r="59" spans="1:21" ht="14.25" customHeight="1" x14ac:dyDescent="0.2">
      <c r="A59" s="22">
        <v>43945</v>
      </c>
      <c r="B59" s="154">
        <v>569</v>
      </c>
      <c r="C59" s="42">
        <v>72720</v>
      </c>
      <c r="D59" s="3">
        <v>0.97199999999999998</v>
      </c>
      <c r="E59" s="36">
        <v>93.993399339933987</v>
      </c>
      <c r="F59" s="9">
        <f t="shared" ref="F59:F60" si="30">C59*E59/100</f>
        <v>68351.999999999985</v>
      </c>
      <c r="G59" s="242">
        <f t="shared" ref="G59:G60" si="31">C59*D59</f>
        <v>70683.839999999997</v>
      </c>
      <c r="I59" s="154">
        <v>189.95</v>
      </c>
      <c r="J59" s="42">
        <v>104400</v>
      </c>
      <c r="K59" s="1">
        <v>0.97399999999999998</v>
      </c>
      <c r="L59" s="36">
        <v>94.267241379310335</v>
      </c>
      <c r="M59" s="24">
        <f t="shared" si="28"/>
        <v>98414.999999999985</v>
      </c>
      <c r="N59" s="205">
        <f t="shared" si="29"/>
        <v>101685.59999999999</v>
      </c>
      <c r="O59" s="22">
        <v>43945</v>
      </c>
      <c r="P59" s="154">
        <v>248.56</v>
      </c>
      <c r="Q59" s="42">
        <v>109440</v>
      </c>
      <c r="R59" s="1">
        <v>0.97599999999999998</v>
      </c>
      <c r="S59" s="36">
        <v>92.546600877192986</v>
      </c>
      <c r="T59" s="24">
        <f t="shared" si="26"/>
        <v>101283</v>
      </c>
      <c r="U59" s="205">
        <f t="shared" si="27"/>
        <v>106813.44</v>
      </c>
    </row>
    <row r="60" spans="1:21" x14ac:dyDescent="0.2">
      <c r="B60" s="154">
        <v>569.37</v>
      </c>
      <c r="C60" s="42">
        <v>72720</v>
      </c>
      <c r="D60" s="3">
        <v>0.97199999999999998</v>
      </c>
      <c r="E60" s="36">
        <v>92.794279427942797</v>
      </c>
      <c r="F60" s="9">
        <f t="shared" si="30"/>
        <v>67480</v>
      </c>
      <c r="G60" s="242">
        <f t="shared" si="31"/>
        <v>70683.839999999997</v>
      </c>
      <c r="H60" s="22">
        <v>43949</v>
      </c>
      <c r="I60" s="154">
        <v>190</v>
      </c>
      <c r="J60" s="42">
        <v>104400</v>
      </c>
      <c r="K60" s="1">
        <v>0.97599999999999998</v>
      </c>
      <c r="L60" s="36">
        <v>94.267241379310335</v>
      </c>
      <c r="M60" s="24">
        <f t="shared" si="28"/>
        <v>98414.999999999985</v>
      </c>
      <c r="N60" s="205">
        <f t="shared" si="29"/>
        <v>101894.39999999999</v>
      </c>
      <c r="P60" s="154">
        <v>249</v>
      </c>
      <c r="Q60" s="42">
        <v>109440</v>
      </c>
      <c r="R60" s="1">
        <v>0.97699999999999998</v>
      </c>
      <c r="S60" s="36">
        <v>90.173611111111114</v>
      </c>
      <c r="T60" s="24">
        <f t="shared" si="26"/>
        <v>98686</v>
      </c>
      <c r="U60" s="205">
        <f t="shared" si="27"/>
        <v>106922.88</v>
      </c>
    </row>
    <row r="61" spans="1:21" x14ac:dyDescent="0.2">
      <c r="B61" s="211">
        <f>AVERAGE(B49:B60)</f>
        <v>570.87444444444441</v>
      </c>
      <c r="C61" s="292" t="s">
        <v>1</v>
      </c>
      <c r="D61" s="293"/>
      <c r="E61" s="37">
        <f>F61/G61</f>
        <v>0.95389441744452164</v>
      </c>
      <c r="F61" s="257">
        <f>SUM(F42:F60)</f>
        <v>1038688</v>
      </c>
      <c r="G61" s="211">
        <f>SUM(G42:G60)</f>
        <v>1088892</v>
      </c>
      <c r="I61" s="154">
        <v>189.94</v>
      </c>
      <c r="J61" s="42">
        <v>104400</v>
      </c>
      <c r="K61" s="1">
        <v>0.98499999999999999</v>
      </c>
      <c r="L61" s="36">
        <v>94.267241379310335</v>
      </c>
      <c r="M61" s="24">
        <f t="shared" si="28"/>
        <v>98414.999999999985</v>
      </c>
      <c r="N61" s="205">
        <f t="shared" si="29"/>
        <v>102834</v>
      </c>
      <c r="O61" s="22">
        <v>43946</v>
      </c>
      <c r="P61" s="154">
        <v>249.87</v>
      </c>
      <c r="Q61" s="42">
        <v>109440</v>
      </c>
      <c r="R61" s="1">
        <v>0.95899999999999996</v>
      </c>
      <c r="S61" s="36">
        <v>92.546600877192986</v>
      </c>
      <c r="T61" s="24">
        <f t="shared" si="26"/>
        <v>101283</v>
      </c>
      <c r="U61" s="205">
        <f t="shared" si="27"/>
        <v>104952.95999999999</v>
      </c>
    </row>
    <row r="62" spans="1:21" x14ac:dyDescent="0.2">
      <c r="A62" s="22">
        <v>43946</v>
      </c>
      <c r="B62" s="302" t="s">
        <v>60</v>
      </c>
      <c r="C62" s="303"/>
      <c r="D62" s="303"/>
      <c r="E62" s="303"/>
      <c r="F62" s="303"/>
      <c r="G62" s="304"/>
      <c r="H62" s="22">
        <v>43950</v>
      </c>
      <c r="I62" s="154">
        <v>190.54</v>
      </c>
      <c r="J62" s="42">
        <v>104400</v>
      </c>
      <c r="K62" s="1">
        <v>0.96299999999999997</v>
      </c>
      <c r="L62" s="36">
        <v>87.284482758620683</v>
      </c>
      <c r="M62" s="24">
        <f t="shared" si="28"/>
        <v>91125</v>
      </c>
      <c r="N62" s="205">
        <f t="shared" si="29"/>
        <v>100537.2</v>
      </c>
      <c r="P62" s="154">
        <v>251</v>
      </c>
      <c r="Q62" s="42">
        <v>109440</v>
      </c>
      <c r="R62" s="1">
        <v>0.97899999999999998</v>
      </c>
      <c r="S62" s="36">
        <v>94.919590643274859</v>
      </c>
      <c r="T62" s="24">
        <f t="shared" si="26"/>
        <v>103880</v>
      </c>
      <c r="U62" s="205">
        <f t="shared" si="27"/>
        <v>107141.75999999999</v>
      </c>
    </row>
    <row r="63" spans="1:21" x14ac:dyDescent="0.2">
      <c r="B63" s="154">
        <v>581.72</v>
      </c>
      <c r="C63" s="42">
        <v>73440</v>
      </c>
      <c r="D63" s="3">
        <v>0.91900000000000004</v>
      </c>
      <c r="E63" s="36">
        <v>80.522875816993462</v>
      </c>
      <c r="F63" s="9">
        <f t="shared" ref="F63:F68" si="32">C63*E63/100</f>
        <v>59136</v>
      </c>
      <c r="G63" s="242">
        <f t="shared" ref="G63:G68" si="33">C63*D63</f>
        <v>67491.360000000001</v>
      </c>
      <c r="I63" s="154">
        <v>189.6</v>
      </c>
      <c r="J63" s="42">
        <v>104400</v>
      </c>
      <c r="K63" s="1">
        <v>0.97599999999999998</v>
      </c>
      <c r="L63" s="36">
        <v>94.267241379310335</v>
      </c>
      <c r="M63" s="24">
        <f t="shared" si="28"/>
        <v>98414.999999999985</v>
      </c>
      <c r="N63" s="205">
        <f t="shared" si="29"/>
        <v>101894.39999999999</v>
      </c>
      <c r="O63" s="22">
        <v>43947</v>
      </c>
      <c r="P63" s="154">
        <v>249.83</v>
      </c>
      <c r="Q63" s="42">
        <v>109440</v>
      </c>
      <c r="R63" s="1">
        <v>0.98</v>
      </c>
      <c r="S63" s="36">
        <v>94.919590643274859</v>
      </c>
      <c r="T63" s="24">
        <f t="shared" si="26"/>
        <v>103880</v>
      </c>
      <c r="U63" s="205">
        <f t="shared" si="27"/>
        <v>107251.2</v>
      </c>
    </row>
    <row r="64" spans="1:21" ht="12.75" customHeight="1" x14ac:dyDescent="0.2">
      <c r="A64" s="22">
        <v>43947</v>
      </c>
      <c r="B64" s="154">
        <v>582</v>
      </c>
      <c r="C64" s="42">
        <v>73440</v>
      </c>
      <c r="D64" s="3">
        <v>0.93799999999999994</v>
      </c>
      <c r="E64" s="36">
        <v>90.980392156862749</v>
      </c>
      <c r="F64" s="9">
        <f t="shared" si="32"/>
        <v>66816</v>
      </c>
      <c r="G64" s="242">
        <f t="shared" si="33"/>
        <v>68886.720000000001</v>
      </c>
      <c r="H64" s="22">
        <v>43951</v>
      </c>
      <c r="I64" s="154">
        <v>190.68</v>
      </c>
      <c r="J64" s="42">
        <v>104400</v>
      </c>
      <c r="K64" s="1">
        <v>0.97899999999999998</v>
      </c>
      <c r="L64" s="36">
        <v>94.267241379310335</v>
      </c>
      <c r="M64" s="24">
        <f t="shared" si="28"/>
        <v>98414.999999999985</v>
      </c>
      <c r="N64" s="205">
        <f t="shared" si="29"/>
        <v>102207.59999999999</v>
      </c>
      <c r="P64" s="154">
        <v>249.52</v>
      </c>
      <c r="Q64" s="42">
        <v>109440</v>
      </c>
      <c r="R64" s="1">
        <v>0.98199999999999998</v>
      </c>
      <c r="S64" s="36">
        <v>94.919590643274859</v>
      </c>
      <c r="T64" s="24">
        <f t="shared" si="26"/>
        <v>103880</v>
      </c>
      <c r="U64" s="205">
        <f t="shared" si="27"/>
        <v>107470.08</v>
      </c>
    </row>
    <row r="65" spans="1:21" x14ac:dyDescent="0.2">
      <c r="B65" s="154">
        <v>582.35</v>
      </c>
      <c r="C65" s="42">
        <v>73440</v>
      </c>
      <c r="D65" s="3">
        <v>0.97699999999999998</v>
      </c>
      <c r="E65" s="36">
        <v>93.262527233115463</v>
      </c>
      <c r="F65" s="9">
        <f t="shared" si="32"/>
        <v>68492</v>
      </c>
      <c r="G65" s="242">
        <f t="shared" si="33"/>
        <v>71750.880000000005</v>
      </c>
      <c r="I65" s="154">
        <v>190.27</v>
      </c>
      <c r="J65" s="42">
        <v>104400</v>
      </c>
      <c r="K65" s="1">
        <v>0.97099999999999997</v>
      </c>
      <c r="L65" s="36">
        <v>94.267241379310335</v>
      </c>
      <c r="M65" s="24">
        <f t="shared" si="28"/>
        <v>98414.999999999985</v>
      </c>
      <c r="N65" s="205">
        <f t="shared" si="29"/>
        <v>101372.4</v>
      </c>
      <c r="O65" s="22">
        <v>43948</v>
      </c>
      <c r="P65" s="154">
        <v>249</v>
      </c>
      <c r="Q65" s="42">
        <v>109440</v>
      </c>
      <c r="R65" s="1">
        <v>0.98099999999999998</v>
      </c>
      <c r="S65" s="36">
        <v>94.919590643274859</v>
      </c>
      <c r="T65" s="24">
        <f t="shared" si="26"/>
        <v>103880</v>
      </c>
      <c r="U65" s="205">
        <f t="shared" si="27"/>
        <v>107360.64</v>
      </c>
    </row>
    <row r="66" spans="1:21" ht="13.9" customHeight="1" x14ac:dyDescent="0.2">
      <c r="A66" s="22">
        <v>43948</v>
      </c>
      <c r="B66" s="154">
        <v>581.17999999999995</v>
      </c>
      <c r="C66" s="42">
        <v>73440</v>
      </c>
      <c r="D66" s="3">
        <v>0.97099999999999997</v>
      </c>
      <c r="E66" s="36">
        <v>92.107843137254903</v>
      </c>
      <c r="F66" s="9">
        <f t="shared" si="32"/>
        <v>67644</v>
      </c>
      <c r="G66" s="242">
        <f t="shared" si="33"/>
        <v>71310.240000000005</v>
      </c>
      <c r="I66" s="154"/>
      <c r="J66" s="42"/>
      <c r="K66" s="1"/>
      <c r="L66" s="36"/>
      <c r="M66" s="24"/>
      <c r="N66" s="205"/>
      <c r="P66" s="154">
        <v>250</v>
      </c>
      <c r="Q66" s="42">
        <v>109440</v>
      </c>
      <c r="R66" s="1">
        <v>0.98899999999999999</v>
      </c>
      <c r="S66" s="36">
        <v>94.919590643274859</v>
      </c>
      <c r="T66" s="24">
        <f t="shared" si="26"/>
        <v>103880</v>
      </c>
      <c r="U66" s="205">
        <f t="shared" si="27"/>
        <v>108236.16</v>
      </c>
    </row>
    <row r="67" spans="1:21" x14ac:dyDescent="0.2">
      <c r="B67" s="154">
        <v>579</v>
      </c>
      <c r="C67" s="42">
        <v>73440</v>
      </c>
      <c r="D67" s="3">
        <v>0.97099999999999997</v>
      </c>
      <c r="E67" s="36">
        <v>92.952069716775597</v>
      </c>
      <c r="F67" s="9">
        <f t="shared" si="32"/>
        <v>68264</v>
      </c>
      <c r="G67" s="242">
        <f t="shared" si="33"/>
        <v>71310.240000000005</v>
      </c>
      <c r="I67" s="154"/>
      <c r="J67" s="42"/>
      <c r="K67" s="1"/>
      <c r="L67" s="36"/>
      <c r="M67" s="24"/>
      <c r="N67" s="205"/>
      <c r="O67" s="22">
        <v>43949</v>
      </c>
      <c r="P67" s="154">
        <v>250</v>
      </c>
      <c r="Q67" s="42">
        <v>109440</v>
      </c>
      <c r="R67" s="1">
        <v>0.97699999999999998</v>
      </c>
      <c r="S67" s="36">
        <v>94.919590643274859</v>
      </c>
      <c r="T67" s="24">
        <f t="shared" si="26"/>
        <v>103880</v>
      </c>
      <c r="U67" s="205">
        <f t="shared" si="27"/>
        <v>106922.88</v>
      </c>
    </row>
    <row r="68" spans="1:21" ht="12.75" customHeight="1" x14ac:dyDescent="0.2">
      <c r="B68" s="154">
        <v>583</v>
      </c>
      <c r="C68" s="42">
        <v>73440</v>
      </c>
      <c r="D68" s="3">
        <v>0.97599999999999998</v>
      </c>
      <c r="E68" s="36">
        <v>92.864923747276691</v>
      </c>
      <c r="F68" s="9">
        <f t="shared" si="32"/>
        <v>68200</v>
      </c>
      <c r="G68" s="242">
        <f t="shared" si="33"/>
        <v>71677.440000000002</v>
      </c>
      <c r="I68" s="209"/>
      <c r="J68" s="243"/>
      <c r="K68" s="244"/>
      <c r="L68" s="210"/>
      <c r="M68" s="222"/>
      <c r="N68" s="211"/>
      <c r="P68" s="154">
        <v>249.56</v>
      </c>
      <c r="Q68" s="42">
        <v>109440</v>
      </c>
      <c r="R68" s="1">
        <v>0.98299999999999998</v>
      </c>
      <c r="S68" s="36">
        <v>94.919590643274859</v>
      </c>
      <c r="T68" s="24">
        <f t="shared" si="26"/>
        <v>103880</v>
      </c>
      <c r="U68" s="205">
        <f t="shared" si="27"/>
        <v>107579.52</v>
      </c>
    </row>
    <row r="69" spans="1:21" x14ac:dyDescent="0.2">
      <c r="B69" s="99"/>
      <c r="C69" s="308"/>
      <c r="D69" s="309"/>
      <c r="E69" s="310"/>
      <c r="F69" s="24"/>
      <c r="G69" s="311"/>
      <c r="I69" s="9"/>
      <c r="J69" s="1"/>
      <c r="K69" s="24"/>
      <c r="L69" s="36"/>
      <c r="M69" s="157"/>
      <c r="N69" s="154"/>
      <c r="O69" s="22">
        <v>43950</v>
      </c>
      <c r="P69" s="154">
        <v>249.46</v>
      </c>
      <c r="Q69" s="42">
        <v>109440</v>
      </c>
      <c r="R69" s="1">
        <v>0.92600000000000005</v>
      </c>
      <c r="S69" s="36">
        <v>90.173611111111114</v>
      </c>
      <c r="T69" s="24">
        <f t="shared" si="26"/>
        <v>98686</v>
      </c>
      <c r="U69" s="205">
        <f t="shared" si="27"/>
        <v>101341.44</v>
      </c>
    </row>
    <row r="70" spans="1:21" ht="13.9" customHeight="1" x14ac:dyDescent="0.2">
      <c r="B70" s="42"/>
      <c r="C70" s="3"/>
      <c r="D70" s="24"/>
      <c r="E70" s="36"/>
      <c r="F70" s="24"/>
      <c r="G70" s="154"/>
      <c r="I70" s="245"/>
      <c r="J70" s="246"/>
      <c r="K70" s="246"/>
      <c r="L70" s="246"/>
      <c r="M70" s="250"/>
      <c r="N70" s="247"/>
      <c r="P70" s="154">
        <v>250.02</v>
      </c>
      <c r="Q70" s="42">
        <v>109440</v>
      </c>
      <c r="R70" s="1">
        <v>0.98899999999999999</v>
      </c>
      <c r="S70" s="36">
        <v>94.919590643274859</v>
      </c>
      <c r="T70" s="24">
        <f t="shared" si="26"/>
        <v>103880</v>
      </c>
      <c r="U70" s="205">
        <f t="shared" si="27"/>
        <v>108236.16</v>
      </c>
    </row>
    <row r="71" spans="1:21" ht="14.25" customHeight="1" x14ac:dyDescent="0.2">
      <c r="A71" s="22">
        <v>43949</v>
      </c>
      <c r="B71" s="307"/>
      <c r="C71" s="59"/>
      <c r="D71" s="59"/>
      <c r="E71" s="59"/>
      <c r="F71" s="59"/>
      <c r="G71" s="312"/>
      <c r="I71" s="154"/>
      <c r="J71" s="42"/>
      <c r="K71" s="1"/>
      <c r="L71" s="119"/>
      <c r="M71" s="24"/>
      <c r="N71" s="205"/>
      <c r="O71" s="22">
        <v>43951</v>
      </c>
      <c r="P71" s="154">
        <v>249.41</v>
      </c>
      <c r="Q71" s="42">
        <v>109440</v>
      </c>
      <c r="R71" s="1">
        <v>0.97699999999999998</v>
      </c>
      <c r="S71" s="36">
        <v>94.919590643274859</v>
      </c>
      <c r="T71" s="24">
        <f t="shared" si="26"/>
        <v>103880</v>
      </c>
      <c r="U71" s="205">
        <f t="shared" si="27"/>
        <v>106922.88</v>
      </c>
    </row>
    <row r="72" spans="1:21" x14ac:dyDescent="0.2">
      <c r="B72" s="154">
        <v>579.35</v>
      </c>
      <c r="C72" s="42">
        <v>73440</v>
      </c>
      <c r="D72" s="3">
        <v>0.96899999999999997</v>
      </c>
      <c r="E72" s="36">
        <v>92.864923747276691</v>
      </c>
      <c r="F72" s="9">
        <f t="shared" ref="F72:F77" si="34">C72*E72/100</f>
        <v>68200</v>
      </c>
      <c r="G72" s="242">
        <f t="shared" ref="G72:G77" si="35">C72*D72</f>
        <v>71163.360000000001</v>
      </c>
      <c r="I72" s="164"/>
      <c r="J72" s="131"/>
      <c r="K72" s="180"/>
      <c r="L72" s="111"/>
      <c r="M72" s="24"/>
      <c r="N72" s="205"/>
      <c r="P72" s="154">
        <v>251.02</v>
      </c>
      <c r="Q72" s="42">
        <v>109440</v>
      </c>
      <c r="R72" s="1">
        <v>0.98599999999999999</v>
      </c>
      <c r="S72" s="36">
        <v>97.292580409356717</v>
      </c>
      <c r="T72" s="24">
        <f t="shared" si="26"/>
        <v>106476.99999999999</v>
      </c>
      <c r="U72" s="205">
        <f t="shared" si="27"/>
        <v>107907.84</v>
      </c>
    </row>
    <row r="73" spans="1:21" x14ac:dyDescent="0.2">
      <c r="A73" s="22">
        <v>43950</v>
      </c>
      <c r="B73" s="154">
        <v>581.97</v>
      </c>
      <c r="C73" s="42">
        <v>73440</v>
      </c>
      <c r="D73" s="3">
        <v>0.98699999999999999</v>
      </c>
      <c r="E73" s="36">
        <v>92.047930283224403</v>
      </c>
      <c r="F73" s="9">
        <f t="shared" si="34"/>
        <v>67600</v>
      </c>
      <c r="G73" s="242">
        <f t="shared" si="35"/>
        <v>72485.279999999999</v>
      </c>
      <c r="I73" s="231"/>
      <c r="J73" s="243"/>
      <c r="K73" s="244" t="s">
        <v>1</v>
      </c>
      <c r="L73" s="258">
        <v>94.267241379310335</v>
      </c>
      <c r="M73" s="225">
        <f>SUM(M46:M72)</f>
        <v>1924560</v>
      </c>
      <c r="N73" s="256">
        <f>SUM(N46:N72)</f>
        <v>2017634.4</v>
      </c>
      <c r="O73" s="22"/>
      <c r="P73" s="154"/>
      <c r="Q73" s="42"/>
      <c r="R73" s="1"/>
      <c r="S73" s="258"/>
      <c r="T73" s="256"/>
      <c r="U73" s="256"/>
    </row>
    <row r="74" spans="1:21" x14ac:dyDescent="0.2">
      <c r="B74" s="154">
        <v>580.04</v>
      </c>
      <c r="C74" s="42">
        <v>73440</v>
      </c>
      <c r="D74" s="3">
        <v>0.93200000000000005</v>
      </c>
      <c r="E74" s="36">
        <v>85.054466230936825</v>
      </c>
      <c r="F74" s="9">
        <f t="shared" si="34"/>
        <v>62464</v>
      </c>
      <c r="G74" s="242">
        <f t="shared" si="35"/>
        <v>68446.080000000002</v>
      </c>
      <c r="I74" s="61"/>
      <c r="J74" s="128"/>
      <c r="K74" s="61"/>
      <c r="L74" s="117"/>
      <c r="M74" s="61"/>
      <c r="N74" s="198"/>
      <c r="P74" s="154"/>
      <c r="Q74" s="42"/>
      <c r="R74" s="1"/>
      <c r="S74" s="36"/>
      <c r="T74" s="24"/>
      <c r="U74" s="205"/>
    </row>
    <row r="75" spans="1:21" x14ac:dyDescent="0.2">
      <c r="A75" s="22">
        <v>43951</v>
      </c>
      <c r="B75" s="154">
        <v>582.62</v>
      </c>
      <c r="C75" s="42">
        <v>73440</v>
      </c>
      <c r="D75" s="3">
        <v>0.99990000000000001</v>
      </c>
      <c r="E75" s="36">
        <v>99.433551198257078</v>
      </c>
      <c r="F75" s="9">
        <f t="shared" si="34"/>
        <v>73024</v>
      </c>
      <c r="G75" s="242">
        <f t="shared" si="35"/>
        <v>73432.656000000003</v>
      </c>
      <c r="I75" s="115"/>
      <c r="J75" s="115"/>
      <c r="K75" s="227"/>
      <c r="L75" s="86"/>
      <c r="M75" s="227"/>
      <c r="N75" s="227"/>
      <c r="O75" s="22"/>
      <c r="P75" s="209"/>
      <c r="Q75" s="243"/>
      <c r="R75" s="244" t="s">
        <v>1</v>
      </c>
      <c r="S75" s="37">
        <f>T75/U75</f>
        <v>0.95089536990762169</v>
      </c>
      <c r="T75" s="211">
        <f>SUM(T43:T74)</f>
        <v>3038490</v>
      </c>
      <c r="U75" s="211">
        <f>SUM(U43:U74)</f>
        <v>3195398.88</v>
      </c>
    </row>
    <row r="76" spans="1:21" x14ac:dyDescent="0.2">
      <c r="B76" s="154">
        <v>580.92999999999995</v>
      </c>
      <c r="C76" s="42">
        <v>73440</v>
      </c>
      <c r="D76" s="3">
        <v>0.96</v>
      </c>
      <c r="E76" s="36">
        <v>93.071895424836597</v>
      </c>
      <c r="F76" s="9">
        <f t="shared" si="34"/>
        <v>68352</v>
      </c>
      <c r="G76" s="242">
        <f t="shared" si="35"/>
        <v>70502.399999999994</v>
      </c>
      <c r="I76" s="227"/>
      <c r="K76" s="227"/>
      <c r="L76" s="227"/>
      <c r="M76" s="227"/>
      <c r="N76" s="227"/>
      <c r="P76" s="42"/>
      <c r="Q76" s="1"/>
      <c r="R76" s="24"/>
      <c r="S76" s="36"/>
      <c r="T76" s="24"/>
      <c r="U76" s="154"/>
    </row>
    <row r="77" spans="1:21" x14ac:dyDescent="0.2">
      <c r="A77" s="22"/>
      <c r="B77" s="154">
        <v>581.83000000000004</v>
      </c>
      <c r="C77" s="42">
        <v>73440</v>
      </c>
      <c r="D77" s="3">
        <v>0.97299999999999998</v>
      </c>
      <c r="E77" s="36">
        <v>94.117647058823522</v>
      </c>
      <c r="F77" s="9">
        <f t="shared" si="34"/>
        <v>69119.999999999985</v>
      </c>
      <c r="G77" s="242">
        <f t="shared" si="35"/>
        <v>71457.119999999995</v>
      </c>
      <c r="H77" s="22"/>
      <c r="I77" s="227"/>
      <c r="K77" s="227"/>
      <c r="L77" s="227"/>
      <c r="M77" s="227"/>
      <c r="N77" s="227"/>
      <c r="O77" s="22"/>
      <c r="P77" s="245"/>
      <c r="Q77" s="246"/>
      <c r="R77" s="246"/>
      <c r="S77" s="246"/>
      <c r="T77" s="246"/>
      <c r="U77" s="247"/>
    </row>
    <row r="78" spans="1:21" x14ac:dyDescent="0.2">
      <c r="A78" s="22"/>
      <c r="B78" s="154"/>
      <c r="C78" s="42"/>
      <c r="D78" s="3"/>
      <c r="E78" s="121"/>
      <c r="F78" s="24"/>
      <c r="G78" s="205"/>
      <c r="H78" s="22"/>
      <c r="I78" s="59"/>
      <c r="K78" s="227"/>
      <c r="L78" s="227"/>
      <c r="M78" s="227"/>
      <c r="N78" s="227"/>
      <c r="O78" s="22"/>
      <c r="P78" s="154"/>
      <c r="Q78" s="42"/>
      <c r="R78" s="1"/>
      <c r="S78" s="36"/>
      <c r="T78" s="24"/>
      <c r="U78" s="205"/>
    </row>
    <row r="79" spans="1:21" x14ac:dyDescent="0.2">
      <c r="B79" s="164"/>
      <c r="C79" s="131"/>
      <c r="D79" s="230"/>
      <c r="E79" s="111"/>
      <c r="F79" s="24"/>
      <c r="G79" s="205"/>
      <c r="I79" s="59"/>
      <c r="K79" s="227"/>
      <c r="L79" s="227"/>
      <c r="M79" s="227"/>
      <c r="N79" s="227"/>
      <c r="P79" s="154"/>
      <c r="Q79" s="42"/>
      <c r="R79" s="1"/>
      <c r="S79" s="36"/>
      <c r="T79" s="24"/>
      <c r="U79" s="205"/>
    </row>
    <row r="80" spans="1:21" x14ac:dyDescent="0.2">
      <c r="A80" s="22"/>
      <c r="B80" s="228"/>
      <c r="C80" s="248"/>
      <c r="D80" s="249" t="s">
        <v>1</v>
      </c>
      <c r="E80" s="37">
        <f>F80/G80</f>
        <v>0.94987517886755612</v>
      </c>
      <c r="F80" s="222">
        <f>SUM(F63:F79)</f>
        <v>807312</v>
      </c>
      <c r="G80" s="255">
        <f>SUM(G63:G79)</f>
        <v>849913.77599999995</v>
      </c>
      <c r="H80" s="22"/>
      <c r="I80" s="59"/>
      <c r="K80" s="59"/>
      <c r="L80" s="224"/>
      <c r="M80" s="224"/>
      <c r="N80" s="224"/>
      <c r="O80" s="22"/>
      <c r="P80" s="154"/>
      <c r="Q80" s="42"/>
      <c r="R80" s="1"/>
      <c r="S80" s="87"/>
      <c r="T80" s="24"/>
      <c r="U80" s="205"/>
    </row>
    <row r="81" spans="1:21" x14ac:dyDescent="0.2">
      <c r="B81" s="113"/>
      <c r="C81" s="5"/>
      <c r="D81" s="227"/>
      <c r="E81" s="114"/>
      <c r="F81" s="227"/>
      <c r="G81" s="194"/>
      <c r="I81" s="227"/>
      <c r="K81" s="227"/>
      <c r="L81" s="227"/>
      <c r="M81" s="227"/>
      <c r="N81" s="227"/>
      <c r="P81" s="234"/>
      <c r="Q81" s="43"/>
      <c r="R81" s="44"/>
      <c r="S81" s="235"/>
      <c r="T81" s="24"/>
      <c r="U81" s="205"/>
    </row>
    <row r="82" spans="1:21" x14ac:dyDescent="0.2">
      <c r="B82" s="195"/>
      <c r="C82" s="195"/>
      <c r="D82" s="226"/>
      <c r="E82" s="197"/>
      <c r="F82" s="226"/>
      <c r="G82" s="226"/>
      <c r="I82" s="227"/>
      <c r="K82" s="227"/>
      <c r="L82" s="227"/>
      <c r="M82" s="227"/>
      <c r="N82" s="227"/>
      <c r="P82" s="209"/>
      <c r="Q82" s="251"/>
      <c r="R82" s="252"/>
      <c r="S82" s="236"/>
      <c r="T82" s="222"/>
      <c r="U82" s="211"/>
    </row>
    <row r="83" spans="1:21" x14ac:dyDescent="0.2">
      <c r="B83" s="59"/>
      <c r="C83" s="59"/>
      <c r="D83" s="227"/>
      <c r="E83" s="227"/>
      <c r="F83" s="227"/>
      <c r="G83" s="227"/>
      <c r="I83" s="59"/>
      <c r="K83" s="227"/>
      <c r="L83" s="227"/>
      <c r="M83" s="227"/>
      <c r="N83" s="227"/>
      <c r="P83" s="113"/>
      <c r="Q83" s="86"/>
      <c r="R83" s="227"/>
      <c r="S83" s="114"/>
      <c r="T83" s="227"/>
    </row>
    <row r="84" spans="1:21" ht="13.5" customHeight="1" x14ac:dyDescent="0.2">
      <c r="B84" s="281"/>
      <c r="C84" s="281"/>
      <c r="D84" s="281"/>
      <c r="E84" s="224"/>
      <c r="F84" s="224"/>
      <c r="G84" s="224"/>
      <c r="I84" s="281"/>
      <c r="J84" s="281"/>
      <c r="K84" s="281"/>
      <c r="L84" s="224"/>
      <c r="M84" s="224"/>
      <c r="N84" s="224"/>
      <c r="P84" s="113"/>
      <c r="Q84" s="86"/>
      <c r="R84" s="227"/>
      <c r="S84" s="114"/>
      <c r="T84" s="227"/>
    </row>
    <row r="85" spans="1:21" x14ac:dyDescent="0.2">
      <c r="B85" s="227"/>
      <c r="C85" s="5"/>
      <c r="D85" s="227"/>
      <c r="E85" s="227"/>
      <c r="F85" s="227"/>
      <c r="G85" s="227"/>
      <c r="I85" s="227"/>
      <c r="J85" s="5"/>
      <c r="K85" s="227"/>
      <c r="L85" s="227"/>
      <c r="M85" s="227"/>
      <c r="N85" s="227"/>
      <c r="P85" s="113"/>
      <c r="Q85" s="86"/>
      <c r="R85" s="227"/>
      <c r="S85" s="114"/>
      <c r="T85" s="227"/>
    </row>
    <row r="86" spans="1:21" x14ac:dyDescent="0.2">
      <c r="B86" s="227"/>
      <c r="C86" s="5"/>
      <c r="D86" s="227"/>
      <c r="E86" s="227"/>
      <c r="F86" s="227"/>
      <c r="G86" s="227"/>
      <c r="I86" s="227"/>
      <c r="J86" s="5"/>
      <c r="K86" s="227"/>
      <c r="L86" s="227"/>
      <c r="M86" s="227"/>
      <c r="N86" s="227"/>
      <c r="P86" s="115"/>
      <c r="Q86" s="115"/>
      <c r="R86" s="227"/>
      <c r="S86" s="86"/>
      <c r="T86" s="227"/>
    </row>
    <row r="87" spans="1:21" x14ac:dyDescent="0.2">
      <c r="B87" s="227"/>
      <c r="C87" s="5"/>
      <c r="D87" s="227"/>
      <c r="E87" s="227"/>
      <c r="F87" s="227"/>
      <c r="G87" s="227"/>
      <c r="I87" s="227"/>
      <c r="J87" s="5"/>
      <c r="K87" s="227"/>
      <c r="L87" s="227"/>
      <c r="M87" s="227"/>
      <c r="N87" s="227"/>
      <c r="P87" s="227"/>
      <c r="Q87" s="5"/>
      <c r="R87" s="227"/>
    </row>
    <row r="88" spans="1:21" x14ac:dyDescent="0.2">
      <c r="B88" s="227"/>
      <c r="C88" s="5"/>
      <c r="D88" s="227"/>
      <c r="E88" s="227"/>
      <c r="F88" s="227"/>
      <c r="G88" s="227"/>
      <c r="I88" s="227"/>
      <c r="J88" s="5"/>
      <c r="K88" s="227"/>
      <c r="L88" s="227"/>
      <c r="M88" s="227"/>
      <c r="N88" s="227"/>
      <c r="P88" s="227"/>
      <c r="Q88" s="5"/>
      <c r="R88" s="227"/>
    </row>
    <row r="89" spans="1:21" x14ac:dyDescent="0.2">
      <c r="A89" s="22"/>
      <c r="B89" s="227"/>
      <c r="C89" s="5"/>
      <c r="D89" s="227"/>
      <c r="E89" s="227"/>
      <c r="F89" s="227"/>
      <c r="G89" s="227"/>
      <c r="H89" s="22"/>
      <c r="I89" s="227"/>
      <c r="J89" s="5"/>
      <c r="K89" s="227"/>
      <c r="L89" s="227"/>
      <c r="M89" s="227"/>
      <c r="N89" s="227"/>
      <c r="O89" s="22"/>
      <c r="P89" s="227"/>
      <c r="Q89" s="5"/>
      <c r="R89" s="227"/>
    </row>
    <row r="90" spans="1:21" x14ac:dyDescent="0.2">
      <c r="B90" s="227"/>
      <c r="C90" s="5"/>
      <c r="D90" s="227"/>
      <c r="E90" s="227"/>
      <c r="F90" s="227"/>
      <c r="G90" s="227"/>
      <c r="I90" s="227"/>
      <c r="J90" s="5"/>
      <c r="K90" s="227"/>
      <c r="L90" s="227"/>
      <c r="M90" s="227"/>
      <c r="N90" s="227"/>
      <c r="P90" s="227"/>
      <c r="Q90" s="5"/>
      <c r="R90" s="227"/>
    </row>
    <row r="91" spans="1:21" x14ac:dyDescent="0.2">
      <c r="B91" s="281"/>
      <c r="C91" s="281"/>
      <c r="D91" s="227"/>
      <c r="E91" s="227"/>
      <c r="F91" s="227"/>
      <c r="G91" s="227"/>
      <c r="I91" s="281"/>
      <c r="J91" s="281"/>
      <c r="K91" s="227"/>
      <c r="L91" s="227"/>
      <c r="M91" s="227"/>
      <c r="N91" s="227"/>
      <c r="P91" s="281"/>
      <c r="Q91" s="281"/>
      <c r="R91" s="227"/>
    </row>
  </sheetData>
  <mergeCells count="25">
    <mergeCell ref="B62:G62"/>
    <mergeCell ref="B1:F1"/>
    <mergeCell ref="I1:M1"/>
    <mergeCell ref="P1:T1"/>
    <mergeCell ref="B3:G3"/>
    <mergeCell ref="I3:N3"/>
    <mergeCell ref="P3:U3"/>
    <mergeCell ref="B84:D84"/>
    <mergeCell ref="I84:K84"/>
    <mergeCell ref="B91:C91"/>
    <mergeCell ref="I91:J91"/>
    <mergeCell ref="P91:Q91"/>
    <mergeCell ref="J44:K44"/>
    <mergeCell ref="I45:N45"/>
    <mergeCell ref="C61:D61"/>
    <mergeCell ref="Q8:R8"/>
    <mergeCell ref="C18:D18"/>
    <mergeCell ref="P10:U10"/>
    <mergeCell ref="Q25:R25"/>
    <mergeCell ref="P27:U27"/>
    <mergeCell ref="Q40:R40"/>
    <mergeCell ref="P42:U42"/>
    <mergeCell ref="B20:G20"/>
    <mergeCell ref="C39:D39"/>
    <mergeCell ref="B41:G4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0"/>
  <sheetViews>
    <sheetView view="pageBreakPreview" zoomScale="60" workbookViewId="0">
      <pane ySplit="2" topLeftCell="A15" activePane="bottomLeft" state="frozen"/>
      <selection pane="bottomLeft" activeCell="B31" sqref="B31:F32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6" width="11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2" width="11.710937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1.7109375" style="12" customWidth="1"/>
    <col min="19" max="16384" width="8.85546875" style="12"/>
  </cols>
  <sheetData>
    <row r="1" spans="1:18" ht="15" x14ac:dyDescent="0.25">
      <c r="B1" s="269" t="s">
        <v>6</v>
      </c>
      <c r="C1" s="270"/>
      <c r="D1" s="270"/>
      <c r="E1" s="270"/>
      <c r="F1" s="270"/>
      <c r="H1" s="269" t="s">
        <v>9</v>
      </c>
      <c r="I1" s="270"/>
      <c r="J1" s="270"/>
      <c r="K1" s="270"/>
      <c r="L1" s="270"/>
      <c r="N1" s="269" t="s">
        <v>7</v>
      </c>
      <c r="O1" s="270"/>
      <c r="P1" s="270"/>
      <c r="Q1" s="270"/>
      <c r="R1" s="270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75" t="s">
        <v>8</v>
      </c>
      <c r="C3" s="276"/>
      <c r="D3" s="276"/>
      <c r="E3" s="276"/>
      <c r="F3" s="276"/>
      <c r="G3" s="46"/>
      <c r="H3" s="275" t="s">
        <v>13</v>
      </c>
      <c r="I3" s="276"/>
      <c r="J3" s="276"/>
      <c r="K3" s="276"/>
      <c r="L3" s="276"/>
      <c r="M3" s="46"/>
      <c r="N3" s="278" t="s">
        <v>10</v>
      </c>
      <c r="O3" s="279"/>
      <c r="P3" s="279"/>
      <c r="Q3" s="279"/>
      <c r="R3" s="279"/>
    </row>
    <row r="4" spans="1:18" x14ac:dyDescent="0.2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">
      <c r="B14" s="288" t="s">
        <v>1</v>
      </c>
      <c r="C14" s="305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">
      <c r="A16" s="45"/>
      <c r="B16" s="275" t="s">
        <v>11</v>
      </c>
      <c r="C16" s="276"/>
      <c r="D16" s="276"/>
      <c r="E16" s="276"/>
      <c r="F16" s="276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288" t="s">
        <v>1</v>
      </c>
      <c r="O20" s="305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278" t="s">
        <v>15</v>
      </c>
      <c r="O22" s="279"/>
      <c r="P22" s="279"/>
      <c r="Q22" s="279"/>
      <c r="R22" s="279"/>
    </row>
    <row r="23" spans="1:18" x14ac:dyDescent="0.2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288" t="s">
        <v>1</v>
      </c>
      <c r="I24" s="305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275" t="s">
        <v>14</v>
      </c>
      <c r="I26" s="276"/>
      <c r="J26" s="276"/>
      <c r="K26" s="276"/>
      <c r="L26" s="276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">
      <c r="B29" s="288" t="s">
        <v>1</v>
      </c>
      <c r="C29" s="305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">
      <c r="A31" s="45"/>
      <c r="B31" s="275" t="s">
        <v>12</v>
      </c>
      <c r="C31" s="276"/>
      <c r="D31" s="276"/>
      <c r="E31" s="276"/>
      <c r="F31" s="276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265" t="s">
        <v>1</v>
      </c>
      <c r="O37" s="265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263" t="s">
        <v>1</v>
      </c>
      <c r="I39" s="264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278" t="s">
        <v>16</v>
      </c>
      <c r="O39" s="279"/>
      <c r="P39" s="279"/>
      <c r="Q39" s="279"/>
      <c r="R39" s="279"/>
    </row>
    <row r="40" spans="1:18" x14ac:dyDescent="0.2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275" t="s">
        <v>13</v>
      </c>
      <c r="I41" s="276"/>
      <c r="J41" s="276"/>
      <c r="K41" s="276"/>
      <c r="L41" s="276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">
      <c r="B44" s="288" t="s">
        <v>1</v>
      </c>
      <c r="C44" s="305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">
      <c r="A46" s="45"/>
      <c r="B46" s="278" t="s">
        <v>17</v>
      </c>
      <c r="C46" s="279"/>
      <c r="D46" s="279"/>
      <c r="E46" s="279"/>
      <c r="F46" s="279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265" t="s">
        <v>1</v>
      </c>
      <c r="O48" s="265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278" t="s">
        <v>19</v>
      </c>
      <c r="O50" s="279"/>
      <c r="P50" s="279"/>
      <c r="Q50" s="279"/>
      <c r="R50" s="279"/>
    </row>
    <row r="51" spans="1:18" x14ac:dyDescent="0.2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286" t="s">
        <v>1</v>
      </c>
      <c r="O57" s="286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">
      <c r="B59" s="288" t="s">
        <v>1</v>
      </c>
      <c r="C59" s="305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278" t="s">
        <v>20</v>
      </c>
      <c r="O59" s="279"/>
      <c r="P59" s="279"/>
      <c r="Q59" s="279"/>
      <c r="R59" s="279"/>
    </row>
    <row r="60" spans="1:18" x14ac:dyDescent="0.2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">
      <c r="A61" s="45"/>
      <c r="B61" s="278" t="s">
        <v>18</v>
      </c>
      <c r="C61" s="279"/>
      <c r="D61" s="279"/>
      <c r="E61" s="279"/>
      <c r="F61" s="279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288" t="s">
        <v>1</v>
      </c>
      <c r="I70" s="305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">
      <c r="B76" s="288" t="s">
        <v>1</v>
      </c>
      <c r="C76" s="305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286" t="s">
        <v>1</v>
      </c>
      <c r="O76" s="286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281"/>
      <c r="C83" s="281"/>
      <c r="D83" s="281"/>
      <c r="E83" s="29"/>
      <c r="F83" s="29"/>
      <c r="H83" s="281"/>
      <c r="I83" s="281"/>
      <c r="J83" s="281"/>
      <c r="K83" s="29"/>
      <c r="L83" s="29"/>
      <c r="N83" s="281"/>
      <c r="O83" s="281"/>
      <c r="P83" s="281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281"/>
      <c r="C90" s="281"/>
      <c r="D90" s="28"/>
      <c r="E90" s="28"/>
      <c r="F90" s="28"/>
      <c r="H90" s="281"/>
      <c r="I90" s="281"/>
      <c r="J90" s="28"/>
      <c r="K90" s="28"/>
      <c r="L90" s="28"/>
      <c r="N90" s="281"/>
      <c r="O90" s="281"/>
      <c r="P90" s="28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0"/>
  <sheetViews>
    <sheetView view="pageBreakPreview" zoomScale="60" workbookViewId="0">
      <pane ySplit="2" topLeftCell="A21" activePane="bottomLeft" state="frozen"/>
      <selection pane="bottomLeft" activeCell="N52" sqref="N52:R53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69" t="s">
        <v>6</v>
      </c>
      <c r="C1" s="270"/>
      <c r="D1" s="270"/>
      <c r="E1" s="270"/>
      <c r="F1" s="270"/>
      <c r="H1" s="269" t="s">
        <v>9</v>
      </c>
      <c r="I1" s="270"/>
      <c r="J1" s="270"/>
      <c r="K1" s="270"/>
      <c r="L1" s="270"/>
      <c r="N1" s="269" t="s">
        <v>7</v>
      </c>
      <c r="O1" s="270"/>
      <c r="P1" s="270"/>
      <c r="Q1" s="270"/>
      <c r="R1" s="270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78" t="s">
        <v>18</v>
      </c>
      <c r="C3" s="279"/>
      <c r="D3" s="279"/>
      <c r="E3" s="279"/>
      <c r="F3" s="279"/>
      <c r="G3" s="46"/>
      <c r="H3" s="272" t="s">
        <v>13</v>
      </c>
      <c r="I3" s="273"/>
      <c r="J3" s="273"/>
      <c r="K3" s="273"/>
      <c r="L3" s="273"/>
      <c r="M3" s="46"/>
      <c r="N3" s="278" t="s">
        <v>20</v>
      </c>
      <c r="O3" s="279"/>
      <c r="P3" s="279"/>
      <c r="Q3" s="279"/>
      <c r="R3" s="279"/>
    </row>
    <row r="4" spans="1:18" x14ac:dyDescent="0.2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">
      <c r="B12" s="263" t="s">
        <v>1</v>
      </c>
      <c r="C12" s="264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">
      <c r="A14" s="45"/>
      <c r="B14" s="278" t="s">
        <v>10</v>
      </c>
      <c r="C14" s="279"/>
      <c r="D14" s="279"/>
      <c r="E14" s="279"/>
      <c r="F14" s="280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286" t="s">
        <v>1</v>
      </c>
      <c r="O24" s="286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278" t="s">
        <v>21</v>
      </c>
      <c r="O26" s="279"/>
      <c r="P26" s="279"/>
      <c r="Q26" s="279"/>
      <c r="R26" s="279"/>
    </row>
    <row r="27" spans="1:18" ht="12.75" customHeight="1" x14ac:dyDescent="0.2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263" t="s">
        <v>1</v>
      </c>
      <c r="I34" s="264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272" t="s">
        <v>23</v>
      </c>
      <c r="I36" s="273"/>
      <c r="J36" s="273"/>
      <c r="K36" s="273"/>
      <c r="L36" s="273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286" t="s">
        <v>1</v>
      </c>
      <c r="O39" s="286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">
      <c r="B41" s="263" t="s">
        <v>1</v>
      </c>
      <c r="C41" s="264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278" t="s">
        <v>24</v>
      </c>
      <c r="O41" s="279"/>
      <c r="P41" s="279"/>
      <c r="Q41" s="279"/>
      <c r="R41" s="279"/>
    </row>
    <row r="42" spans="1:18" x14ac:dyDescent="0.2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">
      <c r="A43" s="45"/>
      <c r="B43" s="278" t="s">
        <v>22</v>
      </c>
      <c r="C43" s="279"/>
      <c r="D43" s="279"/>
      <c r="E43" s="279"/>
      <c r="F43" s="280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286" t="s">
        <v>1</v>
      </c>
      <c r="O50" s="286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278" t="s">
        <v>25</v>
      </c>
      <c r="O52" s="279"/>
      <c r="P52" s="279"/>
      <c r="Q52" s="279"/>
      <c r="R52" s="279"/>
    </row>
    <row r="53" spans="1:18" x14ac:dyDescent="0.2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263" t="s">
        <v>1</v>
      </c>
      <c r="I63" s="264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9" customHeight="1" x14ac:dyDescent="0.2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272" t="s">
        <v>13</v>
      </c>
      <c r="I65" s="273"/>
      <c r="J65" s="273"/>
      <c r="K65" s="273"/>
      <c r="L65" s="273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286" t="s">
        <v>1</v>
      </c>
      <c r="O67" s="286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">
      <c r="B68" s="263" t="s">
        <v>1</v>
      </c>
      <c r="C68" s="264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272" t="s">
        <v>27</v>
      </c>
      <c r="O69" s="273"/>
      <c r="P69" s="273"/>
      <c r="Q69" s="273"/>
      <c r="R69" s="273"/>
    </row>
    <row r="70" spans="1:18" ht="14.25" customHeight="1" x14ac:dyDescent="0.2">
      <c r="B70" s="278" t="s">
        <v>26</v>
      </c>
      <c r="C70" s="279"/>
      <c r="D70" s="279"/>
      <c r="E70" s="279"/>
      <c r="F70" s="280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5" thickBot="1" x14ac:dyDescent="0.25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263" t="s">
        <v>1</v>
      </c>
      <c r="I72" s="264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5" thickBot="1" x14ac:dyDescent="0.25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">
      <c r="B75" s="263" t="s">
        <v>1</v>
      </c>
      <c r="C75" s="264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">
      <c r="B76" s="306"/>
      <c r="C76" s="306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5" thickBot="1" x14ac:dyDescent="0.25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263" t="s">
        <v>1</v>
      </c>
      <c r="O78" s="264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281"/>
      <c r="C83" s="281"/>
      <c r="D83" s="281"/>
      <c r="E83" s="64"/>
      <c r="F83" s="64"/>
      <c r="H83" s="281"/>
      <c r="I83" s="281"/>
      <c r="J83" s="281"/>
      <c r="K83" s="64"/>
      <c r="L83" s="64"/>
      <c r="N83" s="281"/>
      <c r="O83" s="281"/>
      <c r="P83" s="281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281"/>
      <c r="C90" s="281"/>
      <c r="D90" s="28"/>
      <c r="E90" s="28"/>
      <c r="F90" s="28"/>
      <c r="H90" s="281"/>
      <c r="I90" s="281"/>
      <c r="J90" s="28"/>
      <c r="K90" s="28"/>
      <c r="L90" s="28"/>
      <c r="N90" s="281"/>
      <c r="O90" s="281"/>
      <c r="P90" s="28"/>
    </row>
  </sheetData>
  <mergeCells count="34"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  <mergeCell ref="B1:F1"/>
    <mergeCell ref="H1:L1"/>
    <mergeCell ref="N1:R1"/>
    <mergeCell ref="B3:F3"/>
    <mergeCell ref="H3:L3"/>
    <mergeCell ref="N3:R3"/>
    <mergeCell ref="B43:F43"/>
    <mergeCell ref="H34:I34"/>
    <mergeCell ref="H36:L36"/>
    <mergeCell ref="N39:O39"/>
    <mergeCell ref="N41:R41"/>
    <mergeCell ref="N78:O78"/>
    <mergeCell ref="B68:C68"/>
    <mergeCell ref="B70:F70"/>
    <mergeCell ref="H63:I63"/>
    <mergeCell ref="H65:L65"/>
    <mergeCell ref="B75:C75"/>
    <mergeCell ref="H72:I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"/>
  <sheetViews>
    <sheetView view="pageBreakPreview" zoomScale="60" workbookViewId="0">
      <pane ySplit="2" topLeftCell="A3" activePane="bottomLeft" state="frozen"/>
      <selection pane="bottomLeft" activeCell="N3" sqref="N3:R4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69" t="s">
        <v>6</v>
      </c>
      <c r="C1" s="270"/>
      <c r="D1" s="270"/>
      <c r="E1" s="270"/>
      <c r="F1" s="270"/>
      <c r="H1" s="269" t="s">
        <v>9</v>
      </c>
      <c r="I1" s="270"/>
      <c r="J1" s="270"/>
      <c r="K1" s="270"/>
      <c r="L1" s="270"/>
      <c r="N1" s="269" t="s">
        <v>7</v>
      </c>
      <c r="O1" s="270"/>
      <c r="P1" s="270"/>
      <c r="Q1" s="270"/>
      <c r="R1" s="270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66" t="s">
        <v>21</v>
      </c>
      <c r="C3" s="266"/>
      <c r="D3" s="266"/>
      <c r="E3" s="266"/>
      <c r="F3" s="266"/>
      <c r="G3" s="46"/>
      <c r="H3" s="275" t="s">
        <v>13</v>
      </c>
      <c r="I3" s="276"/>
      <c r="J3" s="276"/>
      <c r="K3" s="276"/>
      <c r="L3" s="276"/>
      <c r="M3" s="46"/>
      <c r="N3" s="271" t="s">
        <v>27</v>
      </c>
      <c r="O3" s="266"/>
      <c r="P3" s="266"/>
      <c r="Q3" s="266"/>
      <c r="R3" s="266"/>
    </row>
    <row r="4" spans="1:18" x14ac:dyDescent="0.2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263" t="s">
        <v>1</v>
      </c>
      <c r="O12" s="264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271" t="s">
        <v>29</v>
      </c>
      <c r="O14" s="266"/>
      <c r="P14" s="266"/>
      <c r="Q14" s="266"/>
      <c r="R14" s="266"/>
    </row>
    <row r="15" spans="1:18" x14ac:dyDescent="0.2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263" t="s">
        <v>1</v>
      </c>
      <c r="I18" s="264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275" t="s">
        <v>28</v>
      </c>
      <c r="I20" s="276"/>
      <c r="J20" s="276"/>
      <c r="K20" s="276"/>
      <c r="L20" s="276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263" t="s">
        <v>1</v>
      </c>
      <c r="O23" s="264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">
      <c r="B24" s="263" t="s">
        <v>1</v>
      </c>
      <c r="C24" s="264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271" t="s">
        <v>30</v>
      </c>
      <c r="O25" s="266"/>
      <c r="P25" s="266"/>
      <c r="Q25" s="266"/>
      <c r="R25" s="266"/>
    </row>
    <row r="26" spans="1:18" x14ac:dyDescent="0.2">
      <c r="A26" s="45"/>
      <c r="B26" s="266" t="s">
        <v>33</v>
      </c>
      <c r="C26" s="266"/>
      <c r="D26" s="266"/>
      <c r="E26" s="266"/>
      <c r="F26" s="266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263" t="s">
        <v>1</v>
      </c>
      <c r="I31" s="264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263" t="s">
        <v>1</v>
      </c>
      <c r="O32" s="264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">
      <c r="B33" s="263" t="s">
        <v>1</v>
      </c>
      <c r="C33" s="264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275" t="s">
        <v>14</v>
      </c>
      <c r="I33" s="276"/>
      <c r="J33" s="276"/>
      <c r="K33" s="276"/>
      <c r="L33" s="276"/>
      <c r="N33" s="42"/>
      <c r="O33" s="1"/>
      <c r="P33" s="24"/>
      <c r="Q33" s="36"/>
      <c r="R33" s="24"/>
    </row>
    <row r="34" spans="1:18" x14ac:dyDescent="0.2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271" t="s">
        <v>31</v>
      </c>
      <c r="O34" s="266"/>
      <c r="P34" s="266"/>
      <c r="Q34" s="266"/>
      <c r="R34" s="266"/>
    </row>
    <row r="35" spans="1:18" ht="12.75" customHeight="1" x14ac:dyDescent="0.2">
      <c r="A35" s="45"/>
      <c r="B35" s="266" t="s">
        <v>34</v>
      </c>
      <c r="C35" s="266"/>
      <c r="D35" s="266"/>
      <c r="E35" s="266"/>
      <c r="F35" s="266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263" t="s">
        <v>1</v>
      </c>
      <c r="O41" s="264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266" t="s">
        <v>32</v>
      </c>
      <c r="O43" s="266"/>
      <c r="P43" s="266"/>
      <c r="Q43" s="266"/>
      <c r="R43" s="266"/>
    </row>
    <row r="44" spans="1:18" x14ac:dyDescent="0.2">
      <c r="B44" s="263" t="s">
        <v>1</v>
      </c>
      <c r="C44" s="264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">
      <c r="A46" s="45"/>
      <c r="B46" s="266" t="s">
        <v>35</v>
      </c>
      <c r="C46" s="266"/>
      <c r="D46" s="266"/>
      <c r="E46" s="266"/>
      <c r="F46" s="266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263" t="s">
        <v>1</v>
      </c>
      <c r="I48" s="264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275" t="s">
        <v>13</v>
      </c>
      <c r="I50" s="276"/>
      <c r="J50" s="276"/>
      <c r="K50" s="276"/>
      <c r="L50" s="276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263" t="s">
        <v>1</v>
      </c>
      <c r="O52" s="264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266" t="s">
        <v>36</v>
      </c>
      <c r="O54" s="266"/>
      <c r="P54" s="266"/>
      <c r="Q54" s="266"/>
      <c r="R54" s="266"/>
    </row>
    <row r="55" spans="1:18" x14ac:dyDescent="0.2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">
      <c r="B61" s="263" t="s">
        <v>1</v>
      </c>
      <c r="C61" s="264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263" t="s">
        <v>1</v>
      </c>
      <c r="O61" s="264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">
      <c r="B63" s="278" t="s">
        <v>20</v>
      </c>
      <c r="C63" s="279"/>
      <c r="D63" s="279"/>
      <c r="E63" s="279"/>
      <c r="F63" s="279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266" t="s">
        <v>37</v>
      </c>
      <c r="O63" s="266"/>
      <c r="P63" s="266"/>
      <c r="Q63" s="266"/>
      <c r="R63" s="266"/>
    </row>
    <row r="64" spans="1:18" x14ac:dyDescent="0.2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9" customHeight="1" x14ac:dyDescent="0.2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263" t="s">
        <v>1</v>
      </c>
      <c r="O72" s="264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263" t="s">
        <v>1</v>
      </c>
      <c r="I73" s="264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266" t="s">
        <v>34</v>
      </c>
      <c r="O74" s="266"/>
      <c r="P74" s="266"/>
      <c r="Q74" s="266"/>
      <c r="R74" s="266"/>
    </row>
    <row r="75" spans="1:18" x14ac:dyDescent="0.2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">
      <c r="B76" s="263" t="s">
        <v>1</v>
      </c>
      <c r="C76" s="264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">
      <c r="B83" s="281"/>
      <c r="C83" s="281"/>
      <c r="D83" s="281"/>
      <c r="E83" s="83"/>
      <c r="F83" s="83"/>
      <c r="H83" s="281"/>
      <c r="I83" s="281"/>
      <c r="J83" s="281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263" t="s">
        <v>1</v>
      </c>
      <c r="O85" s="264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">
      <c r="B90" s="281"/>
      <c r="C90" s="281"/>
      <c r="D90" s="85"/>
      <c r="E90" s="85"/>
      <c r="F90" s="85"/>
      <c r="H90" s="281"/>
      <c r="I90" s="281"/>
      <c r="J90" s="85"/>
      <c r="K90" s="85"/>
      <c r="L90" s="85"/>
      <c r="N90" s="281"/>
      <c r="O90" s="281"/>
      <c r="P90" s="85"/>
    </row>
  </sheetData>
  <mergeCells count="42">
    <mergeCell ref="B63:F63"/>
    <mergeCell ref="H73:I73"/>
    <mergeCell ref="N74:R74"/>
    <mergeCell ref="N85:O85"/>
    <mergeCell ref="N61:O61"/>
    <mergeCell ref="N63:R63"/>
    <mergeCell ref="N72:O72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1:F1"/>
    <mergeCell ref="H1:L1"/>
    <mergeCell ref="N1:R1"/>
    <mergeCell ref="B3:F3"/>
    <mergeCell ref="H3:L3"/>
    <mergeCell ref="N3:R3"/>
    <mergeCell ref="N12:O12"/>
    <mergeCell ref="N14:R14"/>
    <mergeCell ref="N23:O23"/>
    <mergeCell ref="N25:R25"/>
    <mergeCell ref="N32:O32"/>
    <mergeCell ref="N41:O41"/>
    <mergeCell ref="N52:O52"/>
    <mergeCell ref="N54:R54"/>
    <mergeCell ref="B44:C44"/>
    <mergeCell ref="B46:F46"/>
    <mergeCell ref="N43:R43"/>
    <mergeCell ref="H48:I48"/>
    <mergeCell ref="H50:L5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0"/>
  <sheetViews>
    <sheetView view="pageBreakPreview" zoomScale="60" workbookViewId="0">
      <pane ySplit="2" topLeftCell="A21" activePane="bottomLeft" state="frozen"/>
      <selection pane="bottomLeft" activeCell="H42" sqref="H42:L42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69" t="s">
        <v>6</v>
      </c>
      <c r="C1" s="270"/>
      <c r="D1" s="270"/>
      <c r="E1" s="270"/>
      <c r="F1" s="270"/>
      <c r="H1" s="269" t="s">
        <v>9</v>
      </c>
      <c r="I1" s="270"/>
      <c r="J1" s="270"/>
      <c r="K1" s="270"/>
      <c r="L1" s="270"/>
      <c r="N1" s="269" t="s">
        <v>7</v>
      </c>
      <c r="O1" s="270"/>
      <c r="P1" s="270"/>
      <c r="Q1" s="270"/>
      <c r="R1" s="270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72" t="s">
        <v>20</v>
      </c>
      <c r="C3" s="273"/>
      <c r="D3" s="273"/>
      <c r="E3" s="273"/>
      <c r="F3" s="273"/>
      <c r="G3" s="46"/>
      <c r="H3" s="272" t="s">
        <v>13</v>
      </c>
      <c r="I3" s="273"/>
      <c r="J3" s="273"/>
      <c r="K3" s="273"/>
      <c r="L3" s="277"/>
      <c r="M3" s="46"/>
      <c r="N3" s="266" t="s">
        <v>34</v>
      </c>
      <c r="O3" s="266"/>
      <c r="P3" s="266"/>
      <c r="Q3" s="266"/>
      <c r="R3" s="266"/>
    </row>
    <row r="4" spans="1:18" x14ac:dyDescent="0.2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263" t="s">
        <v>1</v>
      </c>
      <c r="O8" s="264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278" t="s">
        <v>16</v>
      </c>
      <c r="O10" s="279"/>
      <c r="P10" s="279"/>
      <c r="Q10" s="279"/>
      <c r="R10" s="279"/>
    </row>
    <row r="11" spans="1:18" ht="14.25" customHeight="1" x14ac:dyDescent="0.2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263" t="s">
        <v>1</v>
      </c>
      <c r="O19" s="264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271" t="s">
        <v>27</v>
      </c>
      <c r="O21" s="266"/>
      <c r="P21" s="266"/>
      <c r="Q21" s="266"/>
      <c r="R21" s="266"/>
    </row>
    <row r="22" spans="1:18" x14ac:dyDescent="0.2">
      <c r="B22" s="263" t="s">
        <v>1</v>
      </c>
      <c r="C22" s="264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">
      <c r="B24" s="275" t="s">
        <v>8</v>
      </c>
      <c r="C24" s="276"/>
      <c r="D24" s="276"/>
      <c r="E24" s="276"/>
      <c r="F24" s="276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263" t="s">
        <v>1</v>
      </c>
      <c r="I40" s="264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263" t="s">
        <v>1</v>
      </c>
      <c r="O40" s="264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9" customHeight="1" x14ac:dyDescent="0.2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272" t="s">
        <v>23</v>
      </c>
      <c r="I42" s="273"/>
      <c r="J42" s="273"/>
      <c r="K42" s="273"/>
      <c r="L42" s="273"/>
      <c r="M42" s="45"/>
      <c r="N42" s="266" t="s">
        <v>36</v>
      </c>
      <c r="O42" s="266"/>
      <c r="P42" s="266"/>
      <c r="Q42" s="266"/>
      <c r="R42" s="266"/>
    </row>
    <row r="43" spans="1:18" ht="14.25" customHeight="1" x14ac:dyDescent="0.2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">
      <c r="B45" s="263" t="s">
        <v>1</v>
      </c>
      <c r="C45" s="264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">
      <c r="B47" s="275" t="s">
        <v>11</v>
      </c>
      <c r="C47" s="276"/>
      <c r="D47" s="276"/>
      <c r="E47" s="276"/>
      <c r="F47" s="274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263" t="s">
        <v>1</v>
      </c>
      <c r="O53" s="264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9" customHeight="1" x14ac:dyDescent="0.2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271" t="s">
        <v>31</v>
      </c>
      <c r="O55" s="266"/>
      <c r="P55" s="266"/>
      <c r="Q55" s="266"/>
      <c r="R55" s="266"/>
    </row>
    <row r="56" spans="1:18" x14ac:dyDescent="0.2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263" t="s">
        <v>1</v>
      </c>
      <c r="I59" s="264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272" t="s">
        <v>13</v>
      </c>
      <c r="I61" s="273"/>
      <c r="J61" s="273"/>
      <c r="K61" s="273"/>
      <c r="L61" s="277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9" customHeight="1" x14ac:dyDescent="0.2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263" t="s">
        <v>1</v>
      </c>
      <c r="O66" s="264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278" t="s">
        <v>10</v>
      </c>
      <c r="O68" s="279"/>
      <c r="P68" s="279"/>
      <c r="Q68" s="279"/>
      <c r="R68" s="279"/>
    </row>
    <row r="69" spans="1:18" x14ac:dyDescent="0.2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">
      <c r="B72" s="288" t="s">
        <v>1</v>
      </c>
      <c r="C72" s="305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288" t="s">
        <v>1</v>
      </c>
      <c r="I72" s="305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288" t="s">
        <v>1</v>
      </c>
      <c r="O81" s="305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">
      <c r="B83" s="281"/>
      <c r="C83" s="281"/>
      <c r="D83" s="281"/>
      <c r="E83" s="104"/>
      <c r="F83" s="104"/>
      <c r="H83" s="281"/>
      <c r="I83" s="281"/>
      <c r="J83" s="281"/>
      <c r="K83" s="104"/>
      <c r="L83" s="104"/>
      <c r="N83" s="113"/>
      <c r="O83" s="86"/>
      <c r="P83" s="108"/>
      <c r="Q83" s="114"/>
      <c r="R83" s="108"/>
    </row>
    <row r="84" spans="1:18" x14ac:dyDescent="0.2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">
      <c r="B90" s="281"/>
      <c r="C90" s="281"/>
      <c r="D90" s="105"/>
      <c r="E90" s="105"/>
      <c r="F90" s="105"/>
      <c r="H90" s="281"/>
      <c r="I90" s="281"/>
      <c r="J90" s="105"/>
      <c r="K90" s="105"/>
      <c r="L90" s="105"/>
      <c r="N90" s="281"/>
      <c r="O90" s="281"/>
      <c r="P90" s="105"/>
    </row>
  </sheetData>
  <mergeCells count="32">
    <mergeCell ref="B1:F1"/>
    <mergeCell ref="H1:L1"/>
    <mergeCell ref="N1:R1"/>
    <mergeCell ref="B3:F3"/>
    <mergeCell ref="H3:L3"/>
    <mergeCell ref="N3:R3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Январь</vt:lpstr>
      <vt:lpstr>Февраль</vt:lpstr>
      <vt:lpstr>Март</vt:lpstr>
      <vt:lpstr>Апрель</vt:lpstr>
      <vt:lpstr>Сентябрь</vt:lpstr>
      <vt:lpstr>Октябрь</vt:lpstr>
      <vt:lpstr>Ноябрь</vt:lpstr>
      <vt:lpstr>Декабрь</vt:lpstr>
      <vt:lpstr>Апрель!Область_печати</vt:lpstr>
      <vt:lpstr>Декабрь!Область_печати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2020-05-07T06:59:46Z</cp:lastPrinted>
  <dcterms:created xsi:type="dcterms:W3CDTF">1996-10-08T23:32:33Z</dcterms:created>
  <dcterms:modified xsi:type="dcterms:W3CDTF">2020-05-07T07:40:08Z</dcterms:modified>
</cp:coreProperties>
</file>