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Бутылка 0,2 л _ XXI-КПМ-22Д-200-28 -Сябры NEW\"/>
    </mc:Choice>
  </mc:AlternateContent>
  <xr:revisionPtr revIDLastSave="0" documentId="13_ncr:1_{6B2BFE9A-9D2D-4B0F-BB63-A5A127D61062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Плунжер!$A$1:$S$24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2" l="1"/>
  <c r="K7" i="6"/>
  <c r="K7" i="11"/>
  <c r="K7" i="10"/>
  <c r="K7" i="5"/>
  <c r="K7" i="9"/>
  <c r="K7" i="1"/>
  <c r="K7" i="3"/>
  <c r="K7" i="4"/>
  <c r="K7" i="8"/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D7" i="12" l="1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<sst xmlns="http://schemas.openxmlformats.org/spreadsheetml/2006/main" count="559" uniqueCount="155">
  <si>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</si>
  <si>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</si>
  <si>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</si>
  <si>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</si>
  <si>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</si>
  <si>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</si>
  <si>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</si>
  <si>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</si>
  <si>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</si>
  <si>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</si>
  <si>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</si>
  <si>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</si>
  <si>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</si>
  <si>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</si>
  <si>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</si>
  <si>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</si>
  <si>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</si>
  <si>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</si>
  <si>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</si>
  <si>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</si>
  <si>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</si>
  <si>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</si>
  <si>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</si>
  <si>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</si>
  <si>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</si>
  <si>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</si>
  <si>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</si>
  <si>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</si>
  <si>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</si>
  <si>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</si>
  <si>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</si>
  <si>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</si>
  <si>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</si>
  <si>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</si>
  <si>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</si>
  <si>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</si>
  <si>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</si>
  <si>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</si>
  <si>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</si>
  <si>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</si>
  <si>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</si>
  <si>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</si>
  <si>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</si>
  <si>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</si>
  <si>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</si>
  <si>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</si>
  <si>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</si>
  <si>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</si>
  <si>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</si>
  <si>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</si>
  <si>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</si>
  <si>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</si>
  <si>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</si>
  <si>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</si>
  <si>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</si>
  <si>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</si>
  <si>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</si>
  <si>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</si>
  <si>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</si>
  <si>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</si>
  <si>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</si>
  <si>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</si>
  <si>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</si>
  <si>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</si>
  <si>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</si>
  <si>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</si>
  <si>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</si>
  <si>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</si>
  <si>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</si>
  <si>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</si>
  <si>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</si>
  <si>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</si>
  <si>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</si>
  <si>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</si>
  <si>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</si>
  <si>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</si>
  <si>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</si>
  <si>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</si>
  <si>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</si>
  <si>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</si>
  <si>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</si>
  <si>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</si>
  <si>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</si>
  <si>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</si>
  <si>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</si>
  <si>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</si>
  <si>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</si>
  <si>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</si>
  <si>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</si>
  <si>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</si>
  <si>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</si>
  <si>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</si>
  <si>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</si>
  <si>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</si>
  <si>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</si>
  <si>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</si>
  <si>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</si>
  <si>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</si>
  <si>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</si>
  <si>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</si>
  <si>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</si>
  <si>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</si>
  <si>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</si>
  <si>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</si>
  <si>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</si>
  <si>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</si>
  <si>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</si>
  <si>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</si>
  <si>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</si>
  <si>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</si>
  <si>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</si>
  <si>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</si>
  <si>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</si>
  <si>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</si>
  <si>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</si>
  <si>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</si>
  <si>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</si>
  <si>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</si>
  <si>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</si>
  <si>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</si>
  <si>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</si>
  <si>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</si>
  <si>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</si>
  <si>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</si>
  <si>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</si>
  <si>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</si>
  <si>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</si>
  <si>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</si>
  <si>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</si>
  <si>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</si>
  <si>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</si>
  <si>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</si>
  <si>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</si>
  <si>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</si>
  <si>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</si>
  <si>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</si>
  <si>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</si>
  <si>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</si>
  <si>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</si>
  <si>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</si>
  <si>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</si>
  <si>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</si>
  <si>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</si>
  <si>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</si>
  <si>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</si>
  <si>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</si>
  <si>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</si>
  <si>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</si>
  <si>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Главный конструктор</t>
  </si>
  <si>
    <t>А.Н. Веко</t>
  </si>
  <si>
    <t>Зам. директора</t>
  </si>
  <si>
    <t>Бутылка 0,2 л _ XXI-КПМ-22Д-200-28 -Сябры NEW</t>
  </si>
  <si>
    <t>(к тестовому формокомплекту Бутылка 0,2 л _ XXI-КПМ-22Д-200-28 -Сябры NEW)</t>
  </si>
  <si>
    <t xml:space="preserve"> Syabry new 0,2L</t>
  </si>
  <si>
    <t>Вес, гр. (ном. 230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</si>
</sst>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44450</xdr:colOff>
      <xdr:row>1</xdr:row>
      <xdr:rowOff>180975</xdr:rowOff>
    </xdr:from>
    <xdr:to>
      <xdr:col>17</xdr:col>
      <xdr:colOff>543019</xdr:colOff>
      <xdr:row>6</xdr:row>
      <xdr:rowOff>1014784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9975" y="285750"/>
          <a:ext cx="3451319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19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19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C14" sqref="C14:C29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5" t="s">
        <v>82</v>
      </c>
      <c r="B1" s="509"/>
      <c r="C1" s="509"/>
      <c r="D1" s="509"/>
      <c r="E1" s="509"/>
      <c r="G1" s="361" t="s">
        <v>81</v>
      </c>
    </row>
    <row r="2" spans="1:11" ht="17.25" thickTop="1" thickBot="1" x14ac:dyDescent="0.25">
      <c r="A2" s="506" t="s">
        <v>151</v>
      </c>
      <c r="B2" s="507"/>
      <c r="C2" s="507"/>
      <c r="D2" s="507"/>
      <c r="E2" s="508"/>
      <c r="G2" s="360" t="s">
        <v>79</v>
      </c>
    </row>
    <row r="3" spans="1:11" ht="15.75" thickTop="1" x14ac:dyDescent="0.2">
      <c r="G3" s="360" t="s">
        <v>80</v>
      </c>
    </row>
    <row r="4" spans="1:11" ht="13.5" thickBot="1" x14ac:dyDescent="0.25">
      <c r="A4" s="510" t="s">
        <v>83</v>
      </c>
      <c r="B4" s="511"/>
      <c r="C4" s="511"/>
      <c r="D4" s="511"/>
      <c r="E4" s="511"/>
    </row>
    <row r="5" spans="1:11" ht="17.25" thickTop="1" thickBot="1" x14ac:dyDescent="0.25">
      <c r="A5" s="512" t="s">
        <v>87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84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85</v>
      </c>
      <c r="B10" s="505"/>
      <c r="C10" s="362"/>
      <c r="D10" s="367" t="s">
        <v>93</v>
      </c>
      <c r="E10" s="362"/>
      <c r="F10" t="s">
        <v>94</v>
      </c>
    </row>
    <row r="11" spans="1:11" ht="17.25" thickTop="1" thickBot="1" x14ac:dyDescent="0.25">
      <c r="A11" s="503"/>
      <c r="B11" s="504"/>
      <c r="D11" s="490">
        <v>44372</v>
      </c>
      <c r="F11" s="518" t="s">
        <v>96</v>
      </c>
      <c r="G11" s="518"/>
      <c r="H11" s="518"/>
      <c r="I11" s="518"/>
      <c r="J11" s="519" t="s">
        <v>98</v>
      </c>
      <c r="K11" s="519"/>
    </row>
    <row r="12" spans="1:11" x14ac:dyDescent="0.2">
      <c r="F12" s="518" t="s">
        <v>86</v>
      </c>
      <c r="G12" s="518"/>
      <c r="H12" s="518"/>
      <c r="I12" s="518"/>
      <c r="J12" s="519" t="s">
        <v>99</v>
      </c>
      <c r="K12" s="519"/>
    </row>
    <row r="13" spans="1:11" ht="38.25" x14ac:dyDescent="0.2">
      <c r="A13" s="371" t="s">
        <v>88</v>
      </c>
      <c r="B13" s="371" t="s">
        <v>89</v>
      </c>
      <c r="C13" s="371" t="s">
        <v>102</v>
      </c>
      <c r="D13" s="371" t="s">
        <v>134</v>
      </c>
      <c r="E13" s="471" t="s">
        <v>135</v>
      </c>
      <c r="F13" s="518" t="s">
        <v>97</v>
      </c>
      <c r="G13" s="518"/>
      <c r="H13" s="518"/>
      <c r="I13" s="518"/>
      <c r="J13" s="519" t="s">
        <v>100</v>
      </c>
      <c r="K13" s="519"/>
    </row>
    <row r="14" spans="1:11" x14ac:dyDescent="0.2">
      <c r="A14" s="363" t="s">
        <v>43</v>
      </c>
      <c r="B14" s="364">
        <v>2</v>
      </c>
      <c r="C14" s="369" t="s">
        <v>153</v>
      </c>
      <c r="D14" s="364">
        <v>32.5</v>
      </c>
      <c r="E14" s="364">
        <f>B14*D14</f>
        <v>65</v>
      </c>
      <c r="F14" s="518" t="s">
        <v>148</v>
      </c>
      <c r="G14" s="518"/>
      <c r="H14" s="518"/>
      <c r="I14" s="518"/>
      <c r="J14" s="519" t="s">
        <v>149</v>
      </c>
      <c r="K14" s="519"/>
    </row>
    <row r="15" spans="1:11" x14ac:dyDescent="0.2">
      <c r="A15" s="363" t="s">
        <v>44</v>
      </c>
      <c r="B15" s="364">
        <v>2</v>
      </c>
      <c r="C15" s="369" t="s">
        <v>153</v>
      </c>
      <c r="D15" s="364">
        <v>3</v>
      </c>
      <c r="E15" s="364">
        <f t="shared" ref="E15:E26" si="0">B15*D15</f>
        <v>6</v>
      </c>
    </row>
    <row r="16" spans="1:11" x14ac:dyDescent="0.2">
      <c r="A16" s="363" t="s">
        <v>38</v>
      </c>
      <c r="B16" s="364">
        <v>2</v>
      </c>
      <c r="C16" s="369" t="s">
        <v>153</v>
      </c>
      <c r="D16" s="364">
        <v>34.200000000000003</v>
      </c>
      <c r="E16" s="364">
        <f t="shared" si="0"/>
        <v>68.400000000000006</v>
      </c>
    </row>
    <row r="17" spans="1:7" x14ac:dyDescent="0.2">
      <c r="A17" s="363" t="s">
        <v>23</v>
      </c>
      <c r="B17" s="364">
        <v>2</v>
      </c>
      <c r="C17" s="369" t="s">
        <v>153</v>
      </c>
      <c r="D17" s="364">
        <v>1.3</v>
      </c>
      <c r="E17" s="364">
        <f t="shared" si="0"/>
        <v>2.6</v>
      </c>
    </row>
    <row r="18" spans="1:7" x14ac:dyDescent="0.2">
      <c r="A18" s="363" t="s">
        <v>47</v>
      </c>
      <c r="B18" s="364">
        <v>2</v>
      </c>
      <c r="C18" s="369" t="s">
        <v>153</v>
      </c>
      <c r="D18" s="364">
        <v>1.29</v>
      </c>
      <c r="E18" s="364">
        <f t="shared" si="0"/>
        <v>2.58</v>
      </c>
    </row>
    <row r="19" spans="1:7" x14ac:dyDescent="0.2">
      <c r="A19" s="363" t="s">
        <v>90</v>
      </c>
      <c r="B19" s="364">
        <v>2</v>
      </c>
      <c r="C19" s="369" t="s">
        <v>153</v>
      </c>
      <c r="D19" s="364">
        <v>0.3</v>
      </c>
      <c r="E19" s="364">
        <f t="shared" si="0"/>
        <v>0.6</v>
      </c>
    </row>
    <row r="20" spans="1:7" x14ac:dyDescent="0.2">
      <c r="A20" s="363" t="s">
        <v>51</v>
      </c>
      <c r="B20" s="364">
        <v>2</v>
      </c>
      <c r="C20" s="369" t="s">
        <v>153</v>
      </c>
      <c r="D20" s="364">
        <v>0.5</v>
      </c>
      <c r="E20" s="364">
        <f t="shared" si="0"/>
        <v>1</v>
      </c>
    </row>
    <row r="21" spans="1:7" x14ac:dyDescent="0.2">
      <c r="A21" s="363" t="s">
        <v>53</v>
      </c>
      <c r="B21" s="364">
        <v>0</v>
      </c>
      <c r="C21" s="369" t="s">
        <v>153</v>
      </c>
      <c r="D21" s="364"/>
      <c r="E21" s="364"/>
    </row>
    <row r="22" spans="1:7" x14ac:dyDescent="0.2">
      <c r="A22" s="363" t="s">
        <v>91</v>
      </c>
      <c r="B22" s="369">
        <v>0</v>
      </c>
      <c r="C22" s="369" t="s">
        <v>153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</v>
      </c>
      <c r="C23" s="369" t="s">
        <v>153</v>
      </c>
      <c r="D23" s="364">
        <v>1.7</v>
      </c>
      <c r="E23" s="364">
        <f t="shared" si="0"/>
        <v>3.4</v>
      </c>
    </row>
    <row r="24" spans="1:7" x14ac:dyDescent="0.2">
      <c r="A24" s="363" t="s">
        <v>70</v>
      </c>
      <c r="B24" s="364">
        <v>1</v>
      </c>
      <c r="C24" s="369" t="s">
        <v>153</v>
      </c>
      <c r="D24" s="364">
        <v>3</v>
      </c>
      <c r="E24" s="364">
        <f t="shared" si="0"/>
        <v>3</v>
      </c>
    </row>
    <row r="25" spans="1:7" x14ac:dyDescent="0.2">
      <c r="A25" s="363" t="s">
        <v>92</v>
      </c>
      <c r="B25" s="369"/>
      <c r="C25" s="369" t="s">
        <v>153</v>
      </c>
      <c r="D25" s="364"/>
      <c r="E25" s="364">
        <f t="shared" si="0"/>
        <v>0</v>
      </c>
    </row>
    <row r="26" spans="1:7" x14ac:dyDescent="0.2">
      <c r="A26" s="365" t="s">
        <v>55</v>
      </c>
      <c r="B26" s="366">
        <v>2</v>
      </c>
      <c r="C26" s="369" t="s">
        <v>153</v>
      </c>
      <c r="D26" s="364">
        <v>1.5</v>
      </c>
      <c r="E26" s="364">
        <f t="shared" si="0"/>
        <v>3</v>
      </c>
    </row>
    <row r="27" spans="1:7" x14ac:dyDescent="0.2">
      <c r="A27" s="365" t="s">
        <v>104</v>
      </c>
      <c r="B27" s="370">
        <v>2</v>
      </c>
      <c r="C27" s="369" t="s">
        <v>153</v>
      </c>
      <c r="D27" s="364"/>
      <c r="E27" s="364"/>
    </row>
    <row r="28" spans="1:7" x14ac:dyDescent="0.2">
      <c r="A28" s="365" t="s">
        <v>145</v>
      </c>
      <c r="B28" s="489">
        <v>0</v>
      </c>
      <c r="C28" s="369" t="s">
        <v>153</v>
      </c>
      <c r="D28" s="364"/>
      <c r="E28" s="364"/>
    </row>
    <row r="29" spans="1:7" x14ac:dyDescent="0.2">
      <c r="A29" s="365" t="s">
        <v>146</v>
      </c>
      <c r="B29" s="489">
        <v>4</v>
      </c>
      <c r="C29" s="369" t="s">
        <v>153</v>
      </c>
      <c r="D29" s="364"/>
      <c r="E29" s="364"/>
    </row>
    <row r="30" spans="1:7" x14ac:dyDescent="0.2">
      <c r="A30" s="368"/>
      <c r="D30" s="367"/>
      <c r="E30" s="367">
        <f>SUM(E14:E27)</f>
        <v>155.58000000000001</v>
      </c>
      <c r="F30">
        <v>2400</v>
      </c>
      <c r="G30">
        <f>F30-E30</f>
        <v>2244.42</v>
      </c>
    </row>
    <row r="31" spans="1:7" x14ac:dyDescent="0.2">
      <c r="A31" s="502" t="s">
        <v>105</v>
      </c>
      <c r="B31" s="502"/>
      <c r="C31" s="502"/>
    </row>
    <row r="32" spans="1:7" x14ac:dyDescent="0.2">
      <c r="A32" s="361" t="s">
        <v>152</v>
      </c>
    </row>
  </sheetData>
  <mergeCells count="17">
    <mergeCell ref="F14:I14"/>
    <mergeCell ref="J14:K14"/>
    <mergeCell ref="F11:I11"/>
    <mergeCell ref="F12:I12"/>
    <mergeCell ref="F13:I13"/>
    <mergeCell ref="J11:K11"/>
    <mergeCell ref="J12:K12"/>
    <mergeCell ref="J13:K13"/>
    <mergeCell ref="A31:C31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4"/>
  <sheetViews>
    <sheetView showZeros="0" view="pageBreakPreview" zoomScale="120" zoomScaleSheetLayoutView="12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0" customWidth="1"/>
    <col min="2" max="2" width="5.85546875" style="160" customWidth="1"/>
    <col min="3" max="3" width="11.28515625" style="160" customWidth="1"/>
    <col min="4" max="5" width="6.28515625" style="160" customWidth="1"/>
    <col min="6" max="6" width="6.140625" style="160" customWidth="1"/>
    <col min="7" max="7" width="11.5703125" style="160" customWidth="1"/>
    <col min="8" max="18" width="9" style="160" customWidth="1"/>
    <col min="19" max="19" width="1.42578125" style="160" customWidth="1"/>
    <col min="20" max="16384" width="9.140625" style="160"/>
  </cols>
  <sheetData>
    <row r="1" spans="1:19" ht="8.25" customHeight="1" thickTop="1" thickBot="1" x14ac:dyDescent="0.25">
      <c r="A1" s="156"/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</row>
    <row r="2" spans="1:19" ht="23.25" x14ac:dyDescent="0.2">
      <c r="A2" s="161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2</v>
      </c>
      <c r="L2" s="628"/>
      <c r="M2" s="162"/>
      <c r="N2" s="163"/>
      <c r="O2" s="164"/>
      <c r="P2" s="646"/>
      <c r="Q2" s="646"/>
      <c r="R2" s="165"/>
      <c r="S2" s="166"/>
    </row>
    <row r="3" spans="1:19" ht="17.25" customHeight="1" thickBot="1" x14ac:dyDescent="0.25">
      <c r="A3" s="161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7"/>
      <c r="N3" s="168"/>
      <c r="O3" s="168"/>
      <c r="P3" s="168"/>
      <c r="Q3" s="168"/>
      <c r="R3" s="169"/>
      <c r="S3" s="166"/>
    </row>
    <row r="4" spans="1:19" ht="17.100000000000001" customHeight="1" thickBot="1" x14ac:dyDescent="0.25">
      <c r="A4" s="161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167"/>
      <c r="N4" s="168"/>
      <c r="O4" s="168"/>
      <c r="P4" s="168"/>
      <c r="Q4" s="168"/>
      <c r="R4" s="169"/>
      <c r="S4" s="166"/>
    </row>
    <row r="5" spans="1:19" ht="24.75" thickTop="1" thickBot="1" x14ac:dyDescent="0.25">
      <c r="A5" s="161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170"/>
      <c r="N5" s="168"/>
      <c r="O5" s="168"/>
      <c r="P5" s="168"/>
      <c r="Q5" s="168"/>
      <c r="R5" s="169"/>
      <c r="S5" s="166"/>
    </row>
    <row r="6" spans="1:19" ht="17.100000000000001" customHeight="1" thickTop="1" thickBot="1" x14ac:dyDescent="0.25">
      <c r="A6" s="161"/>
      <c r="B6" s="600" t="s">
        <v>12</v>
      </c>
      <c r="C6" s="631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632"/>
      <c r="J6" s="633"/>
      <c r="K6" s="634"/>
      <c r="L6" s="514"/>
      <c r="M6" s="167"/>
      <c r="N6" s="168"/>
      <c r="O6" s="168"/>
      <c r="P6" s="168"/>
      <c r="Q6" s="168"/>
      <c r="R6" s="169"/>
      <c r="S6" s="166"/>
    </row>
    <row r="7" spans="1:19" ht="66" customHeight="1" thickTop="1" thickBot="1" x14ac:dyDescent="0.25">
      <c r="A7" s="161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170"/>
      <c r="N7" s="168"/>
      <c r="O7" s="168"/>
      <c r="P7" s="168"/>
      <c r="Q7" s="168"/>
      <c r="R7" s="169"/>
      <c r="S7" s="166"/>
    </row>
    <row r="8" spans="1:19" ht="4.5" customHeight="1" thickBot="1" x14ac:dyDescent="0.25">
      <c r="A8" s="171"/>
      <c r="B8" s="172"/>
      <c r="C8" s="173"/>
      <c r="D8" s="173"/>
      <c r="E8" s="174"/>
      <c r="F8" s="175"/>
      <c r="G8" s="174"/>
      <c r="H8" s="174"/>
      <c r="I8" s="174"/>
      <c r="J8" s="174"/>
      <c r="K8" s="174"/>
      <c r="L8" s="174"/>
      <c r="M8" s="175"/>
      <c r="N8" s="175"/>
      <c r="O8" s="174"/>
      <c r="P8" s="174"/>
      <c r="Q8" s="174"/>
      <c r="R8" s="176"/>
      <c r="S8" s="177"/>
    </row>
    <row r="9" spans="1:19" ht="34.5" thickBot="1" x14ac:dyDescent="0.25">
      <c r="A9" s="178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192"/>
      <c r="N9" s="334"/>
      <c r="O9" s="334"/>
      <c r="P9" s="335"/>
      <c r="Q9" s="334"/>
      <c r="R9" s="336"/>
      <c r="S9" s="193"/>
    </row>
    <row r="10" spans="1:19" ht="24.75" customHeight="1" x14ac:dyDescent="0.2">
      <c r="A10" s="171"/>
      <c r="B10" s="180" t="s">
        <v>25</v>
      </c>
      <c r="C10" s="181"/>
      <c r="D10" s="181">
        <v>0.05</v>
      </c>
      <c r="E10" s="181">
        <v>-0.05</v>
      </c>
      <c r="F10" s="51" t="s">
        <v>19</v>
      </c>
      <c r="G10" s="55" t="s">
        <v>22</v>
      </c>
      <c r="H10" s="181"/>
      <c r="I10" s="181"/>
      <c r="J10" s="181"/>
      <c r="K10" s="181"/>
      <c r="L10" s="181"/>
      <c r="M10" s="181"/>
      <c r="N10" s="337" t="s">
        <v>42</v>
      </c>
      <c r="O10" s="337"/>
      <c r="P10" s="337"/>
      <c r="Q10" s="337"/>
      <c r="R10" s="338"/>
      <c r="S10" s="177"/>
    </row>
    <row r="11" spans="1:19" ht="24.75" customHeight="1" x14ac:dyDescent="0.2">
      <c r="A11" s="171"/>
      <c r="B11" s="182" t="s">
        <v>26</v>
      </c>
      <c r="C11" s="183"/>
      <c r="D11" s="183">
        <v>0.02</v>
      </c>
      <c r="E11" s="183">
        <v>0</v>
      </c>
      <c r="F11" s="51" t="s">
        <v>19</v>
      </c>
      <c r="G11" s="55" t="s">
        <v>22</v>
      </c>
      <c r="H11" s="183"/>
      <c r="I11" s="183"/>
      <c r="J11" s="183"/>
      <c r="K11" s="183"/>
      <c r="L11" s="183"/>
      <c r="M11" s="183"/>
      <c r="N11" s="339"/>
      <c r="O11" s="339"/>
      <c r="P11" s="339"/>
      <c r="Q11" s="339"/>
      <c r="R11" s="340"/>
      <c r="S11" s="177"/>
    </row>
    <row r="12" spans="1:19" ht="24.75" customHeight="1" x14ac:dyDescent="0.2">
      <c r="A12" s="171"/>
      <c r="B12" s="182" t="s">
        <v>2</v>
      </c>
      <c r="C12" s="349">
        <v>45.2</v>
      </c>
      <c r="D12" s="183">
        <v>0</v>
      </c>
      <c r="E12" s="194">
        <v>-0.1</v>
      </c>
      <c r="F12" s="51" t="s">
        <v>19</v>
      </c>
      <c r="G12" s="55" t="s">
        <v>22</v>
      </c>
      <c r="H12" s="183"/>
      <c r="I12" s="183"/>
      <c r="J12" s="183"/>
      <c r="K12" s="183"/>
      <c r="L12" s="183"/>
      <c r="M12" s="183"/>
      <c r="N12" s="339"/>
      <c r="O12" s="339"/>
      <c r="P12" s="339"/>
      <c r="Q12" s="339"/>
      <c r="R12" s="340"/>
      <c r="S12" s="177"/>
    </row>
    <row r="13" spans="1:19" ht="24.75" customHeight="1" x14ac:dyDescent="0.2">
      <c r="A13" s="171"/>
      <c r="B13" s="182" t="s">
        <v>3</v>
      </c>
      <c r="C13" s="349">
        <v>37</v>
      </c>
      <c r="D13" s="183">
        <v>0</v>
      </c>
      <c r="E13" s="183">
        <v>-0.1</v>
      </c>
      <c r="F13" s="51" t="s">
        <v>19</v>
      </c>
      <c r="G13" s="55" t="s">
        <v>22</v>
      </c>
      <c r="H13" s="183"/>
      <c r="I13" s="183"/>
      <c r="J13" s="183"/>
      <c r="K13" s="183"/>
      <c r="L13" s="183"/>
      <c r="M13" s="183"/>
      <c r="N13" s="339"/>
      <c r="O13" s="339"/>
      <c r="P13" s="339"/>
      <c r="Q13" s="339"/>
      <c r="R13" s="340"/>
      <c r="S13" s="177"/>
    </row>
    <row r="14" spans="1:19" ht="24.75" customHeight="1" x14ac:dyDescent="0.2">
      <c r="A14" s="171"/>
      <c r="B14" s="182" t="s">
        <v>27</v>
      </c>
      <c r="C14" s="349">
        <v>28.5</v>
      </c>
      <c r="D14" s="183">
        <v>0</v>
      </c>
      <c r="E14" s="183">
        <v>-0.1</v>
      </c>
      <c r="F14" s="51" t="s">
        <v>19</v>
      </c>
      <c r="G14" s="55" t="s">
        <v>22</v>
      </c>
      <c r="H14" s="183"/>
      <c r="I14" s="183"/>
      <c r="J14" s="183"/>
      <c r="K14" s="183"/>
      <c r="L14" s="183"/>
      <c r="M14" s="183"/>
      <c r="N14" s="339"/>
      <c r="O14" s="339"/>
      <c r="P14" s="339"/>
      <c r="Q14" s="339"/>
      <c r="R14" s="340"/>
      <c r="S14" s="177"/>
    </row>
    <row r="15" spans="1:19" ht="24.75" customHeight="1" x14ac:dyDescent="0.2">
      <c r="A15" s="171"/>
      <c r="B15" s="182" t="s">
        <v>28</v>
      </c>
      <c r="C15" s="349">
        <v>9.5</v>
      </c>
      <c r="D15" s="183">
        <v>0.02</v>
      </c>
      <c r="E15" s="183">
        <v>-0.05</v>
      </c>
      <c r="F15" s="51" t="s">
        <v>19</v>
      </c>
      <c r="G15" s="55" t="s">
        <v>22</v>
      </c>
      <c r="H15" s="183"/>
      <c r="I15" s="183"/>
      <c r="J15" s="183"/>
      <c r="K15" s="183"/>
      <c r="L15" s="183"/>
      <c r="M15" s="183"/>
      <c r="N15" s="339"/>
      <c r="O15" s="339"/>
      <c r="P15" s="339"/>
      <c r="Q15" s="339"/>
      <c r="R15" s="340"/>
      <c r="S15" s="177"/>
    </row>
    <row r="16" spans="1:19" ht="24.75" customHeight="1" x14ac:dyDescent="0.2">
      <c r="A16" s="171"/>
      <c r="B16" s="182" t="s">
        <v>4</v>
      </c>
      <c r="C16" s="349">
        <v>23.8</v>
      </c>
      <c r="D16" s="183">
        <v>0</v>
      </c>
      <c r="E16" s="183">
        <v>-0.05</v>
      </c>
      <c r="F16" s="51" t="s">
        <v>19</v>
      </c>
      <c r="G16" s="56" t="s">
        <v>22</v>
      </c>
      <c r="H16" s="183"/>
      <c r="I16" s="183"/>
      <c r="J16" s="183"/>
      <c r="K16" s="183"/>
      <c r="L16" s="183"/>
      <c r="M16" s="183"/>
      <c r="N16" s="339"/>
      <c r="O16" s="339"/>
      <c r="P16" s="339"/>
      <c r="Q16" s="339"/>
      <c r="R16" s="340"/>
      <c r="S16" s="177"/>
    </row>
    <row r="17" spans="1:19" ht="33.75" x14ac:dyDescent="0.2">
      <c r="A17" s="171"/>
      <c r="B17" s="182" t="s">
        <v>9</v>
      </c>
      <c r="C17" s="183"/>
      <c r="D17" s="183">
        <v>0.05</v>
      </c>
      <c r="E17" s="183">
        <v>0</v>
      </c>
      <c r="F17" s="114" t="s">
        <v>16</v>
      </c>
      <c r="G17" s="59" t="s">
        <v>52</v>
      </c>
      <c r="H17" s="183"/>
      <c r="I17" s="183"/>
      <c r="J17" s="183"/>
      <c r="K17" s="183"/>
      <c r="L17" s="183"/>
      <c r="M17" s="183"/>
      <c r="N17" s="339"/>
      <c r="O17" s="339"/>
      <c r="P17" s="339"/>
      <c r="Q17" s="339"/>
      <c r="R17" s="340"/>
      <c r="S17" s="177"/>
    </row>
    <row r="18" spans="1:19" ht="26.25" customHeight="1" x14ac:dyDescent="0.2">
      <c r="A18" s="171"/>
      <c r="B18" s="182" t="s">
        <v>29</v>
      </c>
      <c r="C18" s="183"/>
      <c r="D18" s="183"/>
      <c r="E18" s="183">
        <v>-0.02</v>
      </c>
      <c r="F18" s="51" t="s">
        <v>19</v>
      </c>
      <c r="G18" s="55" t="s">
        <v>22</v>
      </c>
      <c r="H18" s="183"/>
      <c r="I18" s="183"/>
      <c r="J18" s="183"/>
      <c r="K18" s="183"/>
      <c r="L18" s="183"/>
      <c r="M18" s="183"/>
      <c r="N18" s="339"/>
      <c r="O18" s="339"/>
      <c r="P18" s="339"/>
      <c r="Q18" s="339"/>
      <c r="R18" s="340"/>
      <c r="S18" s="177"/>
    </row>
    <row r="19" spans="1:19" ht="26.25" customHeight="1" x14ac:dyDescent="0.2">
      <c r="A19" s="171"/>
      <c r="B19" s="182" t="s">
        <v>30</v>
      </c>
      <c r="C19" s="183"/>
      <c r="D19" s="183"/>
      <c r="E19" s="183">
        <v>0.02</v>
      </c>
      <c r="F19" s="51" t="s">
        <v>19</v>
      </c>
      <c r="G19" s="55" t="s">
        <v>22</v>
      </c>
      <c r="H19" s="183"/>
      <c r="I19" s="183"/>
      <c r="J19" s="183"/>
      <c r="K19" s="183"/>
      <c r="L19" s="183"/>
      <c r="M19" s="183"/>
      <c r="N19" s="339"/>
      <c r="O19" s="339"/>
      <c r="P19" s="339"/>
      <c r="Q19" s="339"/>
      <c r="R19" s="340"/>
      <c r="S19" s="177"/>
    </row>
    <row r="20" spans="1:19" ht="24.75" customHeight="1" thickBot="1" x14ac:dyDescent="0.25">
      <c r="A20" s="171"/>
      <c r="B20" s="182" t="s">
        <v>5</v>
      </c>
      <c r="C20" s="349">
        <v>28.5</v>
      </c>
      <c r="D20" s="183">
        <v>0</v>
      </c>
      <c r="E20" s="183">
        <v>-0.03</v>
      </c>
      <c r="F20" s="51" t="s">
        <v>19</v>
      </c>
      <c r="G20" s="55" t="s">
        <v>22</v>
      </c>
      <c r="H20" s="183"/>
      <c r="I20" s="183"/>
      <c r="J20" s="183"/>
      <c r="K20" s="183"/>
      <c r="L20" s="183"/>
      <c r="M20" s="183"/>
      <c r="N20" s="339"/>
      <c r="O20" s="339"/>
      <c r="P20" s="339"/>
      <c r="Q20" s="339"/>
      <c r="R20" s="340"/>
      <c r="S20" s="177"/>
    </row>
    <row r="21" spans="1:19" ht="6" customHeight="1" thickBot="1" x14ac:dyDescent="0.25">
      <c r="A21" s="184"/>
      <c r="B21" s="185"/>
      <c r="C21" s="185"/>
      <c r="D21" s="185"/>
      <c r="E21" s="186"/>
      <c r="F21" s="186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7"/>
    </row>
    <row r="22" spans="1:19" ht="13.5" thickTop="1" x14ac:dyDescent="0.2"/>
    <row r="23" spans="1:19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19" x14ac:dyDescent="0.2">
      <c r="O24" s="569" t="s">
        <v>141</v>
      </c>
      <c r="P24" s="569"/>
      <c r="Q24" s="570" t="s">
        <v>142</v>
      </c>
      <c r="R24" s="571"/>
    </row>
  </sheetData>
  <mergeCells count="21">
    <mergeCell ref="O24:P24"/>
    <mergeCell ref="Q24:R24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3:N23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99" customWidth="1"/>
    <col min="2" max="2" width="5.85546875" style="199" customWidth="1"/>
    <col min="3" max="3" width="10.28515625" style="199" customWidth="1"/>
    <col min="4" max="5" width="6.28515625" style="199" customWidth="1"/>
    <col min="6" max="6" width="5.7109375" style="199" customWidth="1"/>
    <col min="7" max="7" width="10.42578125" style="199" customWidth="1"/>
    <col min="8" max="18" width="9" style="199" customWidth="1"/>
    <col min="19" max="19" width="1.42578125" style="199" customWidth="1"/>
    <col min="20" max="16384" width="9.140625" style="199"/>
  </cols>
  <sheetData>
    <row r="1" spans="1:19" ht="8.25" customHeight="1" thickTop="1" thickBot="1" x14ac:dyDescent="0.25">
      <c r="A1" s="195"/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8"/>
    </row>
    <row r="2" spans="1:19" ht="23.25" x14ac:dyDescent="0.2">
      <c r="A2" s="20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0</v>
      </c>
      <c r="L2" s="628"/>
      <c r="M2" s="201"/>
      <c r="N2" s="202"/>
      <c r="O2" s="203"/>
      <c r="P2" s="650"/>
      <c r="Q2" s="650"/>
      <c r="R2" s="204"/>
      <c r="S2" s="205"/>
    </row>
    <row r="3" spans="1:19" ht="17.25" customHeight="1" thickBot="1" x14ac:dyDescent="0.25">
      <c r="A3" s="200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6"/>
      <c r="N3" s="207"/>
      <c r="O3" s="207"/>
      <c r="P3" s="207"/>
      <c r="Q3" s="207"/>
      <c r="R3" s="208"/>
      <c r="S3" s="205"/>
    </row>
    <row r="4" spans="1:19" ht="17.100000000000001" customHeight="1" thickBot="1" x14ac:dyDescent="0.25">
      <c r="A4" s="200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206"/>
      <c r="N4" s="207"/>
      <c r="O4" s="207"/>
      <c r="P4" s="207"/>
      <c r="Q4" s="207"/>
      <c r="R4" s="208"/>
      <c r="S4" s="205"/>
    </row>
    <row r="5" spans="1:19" ht="24.75" thickTop="1" thickBot="1" x14ac:dyDescent="0.25">
      <c r="A5" s="200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209"/>
      <c r="N5" s="207"/>
      <c r="O5" s="207"/>
      <c r="P5" s="207"/>
      <c r="Q5" s="207"/>
      <c r="R5" s="208"/>
      <c r="S5" s="205"/>
    </row>
    <row r="6" spans="1:19" ht="17.100000000000001" customHeight="1" thickTop="1" thickBot="1" x14ac:dyDescent="0.25">
      <c r="A6" s="200"/>
      <c r="B6" s="600" t="s">
        <v>12</v>
      </c>
      <c r="C6" s="631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632"/>
      <c r="J6" s="633"/>
      <c r="K6" s="634"/>
      <c r="L6" s="514"/>
      <c r="M6" s="206"/>
      <c r="N6" s="207"/>
      <c r="O6" s="207"/>
      <c r="P6" s="207"/>
      <c r="Q6" s="207"/>
      <c r="R6" s="208"/>
      <c r="S6" s="205"/>
    </row>
    <row r="7" spans="1:19" ht="69.75" customHeight="1" thickTop="1" thickBot="1" x14ac:dyDescent="0.25">
      <c r="A7" s="200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209"/>
      <c r="N7" s="207"/>
      <c r="O7" s="207"/>
      <c r="P7" s="207"/>
      <c r="Q7" s="207"/>
      <c r="R7" s="208"/>
      <c r="S7" s="205"/>
    </row>
    <row r="8" spans="1:19" ht="5.25" customHeight="1" thickBot="1" x14ac:dyDescent="0.25">
      <c r="A8" s="210"/>
      <c r="B8" s="211"/>
      <c r="C8" s="212"/>
      <c r="D8" s="212"/>
      <c r="E8" s="213"/>
      <c r="F8" s="214"/>
      <c r="G8" s="213"/>
      <c r="H8" s="213"/>
      <c r="I8" s="213"/>
      <c r="J8" s="213"/>
      <c r="K8" s="213"/>
      <c r="L8" s="213"/>
      <c r="M8" s="214"/>
      <c r="N8" s="214"/>
      <c r="O8" s="213"/>
      <c r="P8" s="213"/>
      <c r="Q8" s="213"/>
      <c r="R8" s="215"/>
      <c r="S8" s="216"/>
    </row>
    <row r="9" spans="1:19" ht="34.5" thickBot="1" x14ac:dyDescent="0.25">
      <c r="A9" s="21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218"/>
      <c r="N9" s="218"/>
      <c r="O9" s="218"/>
      <c r="P9" s="218"/>
      <c r="Q9" s="218"/>
      <c r="R9" s="219"/>
      <c r="S9" s="220"/>
    </row>
    <row r="10" spans="1:19" ht="24.75" customHeight="1" x14ac:dyDescent="0.2">
      <c r="A10" s="210"/>
      <c r="B10" s="221" t="s">
        <v>25</v>
      </c>
      <c r="C10" s="352"/>
      <c r="D10" s="222">
        <v>0</v>
      </c>
      <c r="E10" s="222">
        <v>-0.2</v>
      </c>
      <c r="F10" s="51" t="s">
        <v>19</v>
      </c>
      <c r="G10" s="55" t="s">
        <v>22</v>
      </c>
      <c r="H10" s="223"/>
      <c r="I10" s="222"/>
      <c r="J10" s="224"/>
      <c r="K10" s="224"/>
      <c r="L10" s="224"/>
      <c r="M10" s="224"/>
      <c r="N10" s="224"/>
      <c r="O10" s="224"/>
      <c r="P10" s="224"/>
      <c r="Q10" s="224"/>
      <c r="R10" s="225"/>
      <c r="S10" s="216"/>
    </row>
    <row r="11" spans="1:19" ht="24.75" customHeight="1" x14ac:dyDescent="0.2">
      <c r="A11" s="210"/>
      <c r="B11" s="226" t="s">
        <v>26</v>
      </c>
      <c r="C11" s="353"/>
      <c r="D11" s="227">
        <v>0.03</v>
      </c>
      <c r="E11" s="227">
        <v>-0.03</v>
      </c>
      <c r="F11" s="51" t="s">
        <v>19</v>
      </c>
      <c r="G11" s="55" t="s">
        <v>22</v>
      </c>
      <c r="H11" s="228"/>
      <c r="I11" s="229"/>
      <c r="J11" s="229"/>
      <c r="K11" s="229"/>
      <c r="L11" s="229"/>
      <c r="M11" s="229"/>
      <c r="N11" s="229"/>
      <c r="O11" s="229"/>
      <c r="P11" s="229"/>
      <c r="Q11" s="229"/>
      <c r="R11" s="230"/>
      <c r="S11" s="216"/>
    </row>
    <row r="12" spans="1:19" ht="24.75" customHeight="1" x14ac:dyDescent="0.2">
      <c r="A12" s="210"/>
      <c r="B12" s="226" t="s">
        <v>2</v>
      </c>
      <c r="C12" s="353"/>
      <c r="D12" s="227">
        <v>0</v>
      </c>
      <c r="E12" s="227">
        <v>-0.03</v>
      </c>
      <c r="F12" s="114" t="s">
        <v>16</v>
      </c>
      <c r="G12" s="55" t="s">
        <v>22</v>
      </c>
      <c r="H12" s="228"/>
      <c r="I12" s="229"/>
      <c r="J12" s="229"/>
      <c r="K12" s="229"/>
      <c r="L12" s="229"/>
      <c r="M12" s="229"/>
      <c r="N12" s="229"/>
      <c r="O12" s="229"/>
      <c r="P12" s="229"/>
      <c r="Q12" s="229"/>
      <c r="R12" s="230"/>
      <c r="S12" s="216"/>
    </row>
    <row r="13" spans="1:19" ht="24.75" customHeight="1" x14ac:dyDescent="0.2">
      <c r="A13" s="210"/>
      <c r="B13" s="226" t="s">
        <v>3</v>
      </c>
      <c r="C13" s="353"/>
      <c r="D13" s="227">
        <v>0.05</v>
      </c>
      <c r="E13" s="227">
        <v>-0.05</v>
      </c>
      <c r="F13" s="114" t="s">
        <v>16</v>
      </c>
      <c r="G13" s="55" t="s">
        <v>22</v>
      </c>
      <c r="H13" s="228"/>
      <c r="I13" s="229"/>
      <c r="J13" s="229"/>
      <c r="K13" s="229"/>
      <c r="L13" s="229"/>
      <c r="M13" s="229"/>
      <c r="N13" s="229"/>
      <c r="O13" s="229"/>
      <c r="P13" s="229"/>
      <c r="Q13" s="229"/>
      <c r="R13" s="230"/>
      <c r="S13" s="216"/>
    </row>
    <row r="14" spans="1:19" ht="24.75" customHeight="1" x14ac:dyDescent="0.2">
      <c r="A14" s="210"/>
      <c r="B14" s="226" t="s">
        <v>27</v>
      </c>
      <c r="C14" s="353"/>
      <c r="D14" s="227">
        <v>0.1</v>
      </c>
      <c r="E14" s="227">
        <v>-0.1</v>
      </c>
      <c r="F14" s="51" t="s">
        <v>19</v>
      </c>
      <c r="G14" s="55" t="s">
        <v>22</v>
      </c>
      <c r="H14" s="228"/>
      <c r="I14" s="229"/>
      <c r="J14" s="227"/>
      <c r="K14" s="227"/>
      <c r="L14" s="227"/>
      <c r="M14" s="227"/>
      <c r="N14" s="229"/>
      <c r="O14" s="229"/>
      <c r="P14" s="229"/>
      <c r="Q14" s="229"/>
      <c r="R14" s="230"/>
      <c r="S14" s="216"/>
    </row>
    <row r="15" spans="1:19" ht="24.75" customHeight="1" x14ac:dyDescent="0.2">
      <c r="A15" s="210"/>
      <c r="B15" s="226" t="s">
        <v>28</v>
      </c>
      <c r="C15" s="353"/>
      <c r="D15" s="227">
        <v>0.05</v>
      </c>
      <c r="E15" s="227">
        <v>-0.05</v>
      </c>
      <c r="F15" s="51" t="s">
        <v>19</v>
      </c>
      <c r="G15" s="55" t="s">
        <v>22</v>
      </c>
      <c r="H15" s="231"/>
      <c r="I15" s="229"/>
      <c r="J15" s="229"/>
      <c r="K15" s="229"/>
      <c r="L15" s="229"/>
      <c r="M15" s="229"/>
      <c r="N15" s="229"/>
      <c r="O15" s="229"/>
      <c r="P15" s="229"/>
      <c r="Q15" s="229"/>
      <c r="R15" s="230"/>
      <c r="S15" s="216"/>
    </row>
    <row r="16" spans="1:19" ht="24.75" customHeight="1" x14ac:dyDescent="0.2">
      <c r="A16" s="210"/>
      <c r="B16" s="226" t="s">
        <v>9</v>
      </c>
      <c r="C16" s="353"/>
      <c r="D16" s="227">
        <v>0.05</v>
      </c>
      <c r="E16" s="227">
        <v>-0.05</v>
      </c>
      <c r="F16" s="51" t="s">
        <v>19</v>
      </c>
      <c r="G16" s="55" t="s">
        <v>22</v>
      </c>
      <c r="H16" s="228"/>
      <c r="I16" s="227"/>
      <c r="J16" s="227"/>
      <c r="K16" s="227"/>
      <c r="L16" s="227"/>
      <c r="M16" s="227"/>
      <c r="N16" s="229"/>
      <c r="O16" s="229"/>
      <c r="P16" s="229"/>
      <c r="Q16" s="229"/>
      <c r="R16" s="230"/>
      <c r="S16" s="216"/>
    </row>
    <row r="17" spans="1:19" ht="24.75" customHeight="1" x14ac:dyDescent="0.2">
      <c r="A17" s="210"/>
      <c r="B17" s="226" t="s">
        <v>5</v>
      </c>
      <c r="C17" s="353"/>
      <c r="D17" s="227">
        <v>0.05</v>
      </c>
      <c r="E17" s="227">
        <v>-0.05</v>
      </c>
      <c r="F17" s="51" t="s">
        <v>19</v>
      </c>
      <c r="G17" s="55" t="s">
        <v>22</v>
      </c>
      <c r="H17" s="228"/>
      <c r="I17" s="229"/>
      <c r="J17" s="229"/>
      <c r="K17" s="229"/>
      <c r="L17" s="229"/>
      <c r="M17" s="229"/>
      <c r="N17" s="229"/>
      <c r="O17" s="229"/>
      <c r="P17" s="229"/>
      <c r="Q17" s="229"/>
      <c r="R17" s="230"/>
      <c r="S17" s="216"/>
    </row>
    <row r="18" spans="1:19" ht="24.75" customHeight="1" thickBot="1" x14ac:dyDescent="0.25">
      <c r="A18" s="210"/>
      <c r="B18" s="647" t="s">
        <v>54</v>
      </c>
      <c r="C18" s="648"/>
      <c r="D18" s="648"/>
      <c r="E18" s="649"/>
      <c r="F18" s="114" t="s">
        <v>16</v>
      </c>
      <c r="G18" s="251" t="s">
        <v>46</v>
      </c>
      <c r="H18" s="232"/>
      <c r="I18" s="233"/>
      <c r="J18" s="233"/>
      <c r="K18" s="233"/>
      <c r="L18" s="233"/>
      <c r="M18" s="233"/>
      <c r="N18" s="233"/>
      <c r="O18" s="233"/>
      <c r="P18" s="233"/>
      <c r="Q18" s="233"/>
      <c r="R18" s="234"/>
      <c r="S18" s="216"/>
    </row>
    <row r="19" spans="1:19" ht="6" customHeight="1" thickBot="1" x14ac:dyDescent="0.25">
      <c r="A19" s="235"/>
      <c r="B19" s="236"/>
      <c r="C19" s="236"/>
      <c r="D19" s="236"/>
      <c r="E19" s="237"/>
      <c r="F19" s="237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8"/>
    </row>
    <row r="20" spans="1:19" ht="13.5" thickTop="1" x14ac:dyDescent="0.2"/>
    <row r="21" spans="1:19" x14ac:dyDescent="0.2">
      <c r="L21" s="637" t="s">
        <v>137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141</v>
      </c>
      <c r="P22" s="569"/>
      <c r="Q22" s="570" t="s">
        <v>142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8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</v>
      </c>
      <c r="L2" s="628"/>
      <c r="M2" s="129"/>
      <c r="N2" s="130"/>
      <c r="O2" s="131"/>
      <c r="P2" s="651"/>
      <c r="Q2" s="651"/>
      <c r="R2" s="132"/>
      <c r="S2" s="133"/>
    </row>
    <row r="3" spans="1:19" ht="17.25" customHeight="1" thickBot="1" x14ac:dyDescent="0.25">
      <c r="A3" s="128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4"/>
      <c r="N3" s="135"/>
      <c r="O3" s="135"/>
      <c r="P3" s="135"/>
      <c r="Q3" s="135"/>
      <c r="R3" s="136"/>
      <c r="S3" s="133"/>
    </row>
    <row r="4" spans="1:19" ht="17.100000000000001" customHeight="1" thickBot="1" x14ac:dyDescent="0.25">
      <c r="A4" s="128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134"/>
      <c r="N4" s="135"/>
      <c r="O4" s="135"/>
      <c r="P4" s="135"/>
      <c r="Q4" s="135"/>
      <c r="R4" s="136"/>
      <c r="S4" s="133"/>
    </row>
    <row r="5" spans="1:19" ht="24.75" thickTop="1" thickBot="1" x14ac:dyDescent="0.25">
      <c r="A5" s="128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137"/>
      <c r="N5" s="135"/>
      <c r="O5" s="135"/>
      <c r="P5" s="135"/>
      <c r="Q5" s="135"/>
      <c r="R5" s="136"/>
      <c r="S5" s="133"/>
    </row>
    <row r="6" spans="1:19" ht="17.100000000000001" customHeight="1" thickTop="1" thickBot="1" x14ac:dyDescent="0.25">
      <c r="A6" s="128"/>
      <c r="B6" s="600" t="s">
        <v>12</v>
      </c>
      <c r="C6" s="631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632"/>
      <c r="J6" s="633"/>
      <c r="K6" s="634"/>
      <c r="L6" s="514"/>
      <c r="M6" s="134"/>
      <c r="N6" s="135"/>
      <c r="O6" s="135"/>
      <c r="P6" s="135"/>
      <c r="Q6" s="135"/>
      <c r="R6" s="136"/>
      <c r="S6" s="133"/>
    </row>
    <row r="7" spans="1:19" ht="65.25" customHeight="1" thickTop="1" thickBot="1" x14ac:dyDescent="0.25">
      <c r="A7" s="128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137"/>
      <c r="N7" s="135"/>
      <c r="O7" s="135"/>
      <c r="P7" s="135"/>
      <c r="Q7" s="135"/>
      <c r="R7" s="136"/>
      <c r="S7" s="133"/>
    </row>
    <row r="8" spans="1:19" ht="3.75" customHeight="1" thickBot="1" x14ac:dyDescent="0.25">
      <c r="A8" s="78"/>
      <c r="B8" s="138"/>
      <c r="C8" s="139"/>
      <c r="D8" s="139"/>
      <c r="E8" s="140"/>
      <c r="F8" s="82"/>
      <c r="G8" s="140"/>
      <c r="H8" s="140"/>
      <c r="I8" s="140"/>
      <c r="J8" s="140"/>
      <c r="K8" s="140"/>
      <c r="L8" s="140"/>
      <c r="M8" s="82"/>
      <c r="N8" s="83"/>
      <c r="O8" s="141"/>
      <c r="P8" s="141"/>
      <c r="Q8" s="141"/>
      <c r="R8" s="142"/>
      <c r="S8" s="86"/>
    </row>
    <row r="9" spans="1:19" ht="34.5" thickBot="1" x14ac:dyDescent="0.25">
      <c r="A9" s="143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44"/>
      <c r="I9" s="144"/>
      <c r="J9" s="144"/>
      <c r="K9" s="144"/>
      <c r="L9" s="144"/>
      <c r="M9" s="145"/>
      <c r="N9" s="145"/>
      <c r="O9" s="145"/>
      <c r="P9" s="145"/>
      <c r="Q9" s="145"/>
      <c r="R9" s="146"/>
      <c r="S9" s="147"/>
    </row>
    <row r="10" spans="1:19" ht="24.75" customHeight="1" x14ac:dyDescent="0.2">
      <c r="A10" s="148"/>
      <c r="B10" s="149" t="s">
        <v>25</v>
      </c>
      <c r="C10" s="355"/>
      <c r="D10" s="150" t="s">
        <v>39</v>
      </c>
      <c r="E10" s="150">
        <v>-0.1</v>
      </c>
      <c r="F10" s="51" t="s">
        <v>19</v>
      </c>
      <c r="G10" s="55" t="s">
        <v>22</v>
      </c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1"/>
      <c r="S10" s="152"/>
    </row>
    <row r="11" spans="1:19" ht="24.75" customHeight="1" x14ac:dyDescent="0.2">
      <c r="A11" s="148"/>
      <c r="B11" s="149" t="s">
        <v>26</v>
      </c>
      <c r="C11" s="355"/>
      <c r="D11" s="150" t="s">
        <v>39</v>
      </c>
      <c r="E11" s="150">
        <v>0</v>
      </c>
      <c r="F11" s="51" t="s">
        <v>19</v>
      </c>
      <c r="G11" s="55" t="s">
        <v>22</v>
      </c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1"/>
      <c r="S11" s="152"/>
    </row>
    <row r="12" spans="1:19" ht="24.75" customHeight="1" x14ac:dyDescent="0.2">
      <c r="A12" s="148"/>
      <c r="B12" s="149" t="s">
        <v>2</v>
      </c>
      <c r="C12" s="354"/>
      <c r="D12" s="150" t="s">
        <v>39</v>
      </c>
      <c r="E12" s="150">
        <v>-0.1</v>
      </c>
      <c r="F12" s="51" t="s">
        <v>19</v>
      </c>
      <c r="G12" s="55" t="s">
        <v>22</v>
      </c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1"/>
      <c r="S12" s="152"/>
    </row>
    <row r="13" spans="1:19" ht="24.75" customHeight="1" x14ac:dyDescent="0.2">
      <c r="A13" s="148"/>
      <c r="B13" s="149" t="s">
        <v>3</v>
      </c>
      <c r="C13" s="355"/>
      <c r="D13" s="150">
        <v>0.1</v>
      </c>
      <c r="E13" s="150">
        <v>-0.1</v>
      </c>
      <c r="F13" s="51" t="s">
        <v>19</v>
      </c>
      <c r="G13" s="55" t="s">
        <v>22</v>
      </c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1"/>
      <c r="S13" s="152"/>
    </row>
    <row r="14" spans="1:19" ht="24.75" customHeight="1" x14ac:dyDescent="0.2">
      <c r="A14" s="148"/>
      <c r="B14" s="149" t="s">
        <v>27</v>
      </c>
      <c r="C14" s="354"/>
      <c r="D14" s="150">
        <v>0</v>
      </c>
      <c r="E14" s="150">
        <v>-7.0000000000000007E-2</v>
      </c>
      <c r="F14" s="114" t="s">
        <v>16</v>
      </c>
      <c r="G14" s="55" t="s">
        <v>22</v>
      </c>
      <c r="H14" s="153"/>
      <c r="I14" s="153"/>
      <c r="J14" s="153"/>
      <c r="K14" s="150"/>
      <c r="L14" s="150"/>
      <c r="M14" s="150"/>
      <c r="N14" s="150"/>
      <c r="O14" s="150"/>
      <c r="P14" s="150"/>
      <c r="Q14" s="150"/>
      <c r="R14" s="151"/>
      <c r="S14" s="152"/>
    </row>
    <row r="15" spans="1:19" ht="24.75" customHeight="1" x14ac:dyDescent="0.2">
      <c r="A15" s="148"/>
      <c r="B15" s="149" t="s">
        <v>28</v>
      </c>
      <c r="C15" s="354"/>
      <c r="D15" s="150">
        <v>0.05</v>
      </c>
      <c r="E15" s="154">
        <v>-0.05</v>
      </c>
      <c r="F15" s="114" t="s">
        <v>16</v>
      </c>
      <c r="G15" s="55" t="s">
        <v>22</v>
      </c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1"/>
      <c r="S15" s="152"/>
    </row>
    <row r="16" spans="1:19" ht="24.75" customHeight="1" thickBot="1" x14ac:dyDescent="0.25">
      <c r="A16" s="148"/>
      <c r="B16" s="149" t="s">
        <v>4</v>
      </c>
      <c r="C16" s="354"/>
      <c r="D16" s="150">
        <v>0.1</v>
      </c>
      <c r="E16" s="150">
        <v>-0.1</v>
      </c>
      <c r="F16" s="51" t="s">
        <v>19</v>
      </c>
      <c r="G16" s="55" t="s">
        <v>22</v>
      </c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1"/>
      <c r="S16" s="152"/>
    </row>
    <row r="17" spans="1:19" ht="6" customHeight="1" thickBot="1" x14ac:dyDescent="0.25">
      <c r="A17" s="108"/>
      <c r="B17" s="109"/>
      <c r="C17" s="109"/>
      <c r="D17" s="109"/>
      <c r="E17" s="155"/>
      <c r="F17" s="155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137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141</v>
      </c>
      <c r="P20" s="569"/>
      <c r="Q20" s="570" t="s">
        <v>142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56" customWidth="1"/>
    <col min="2" max="2" width="5" style="256" customWidth="1"/>
    <col min="3" max="3" width="11" style="256" customWidth="1"/>
    <col min="4" max="5" width="6.28515625" style="256" customWidth="1"/>
    <col min="6" max="6" width="5.7109375" style="256" customWidth="1"/>
    <col min="7" max="7" width="11.140625" style="256" customWidth="1"/>
    <col min="8" max="18" width="9" style="256" customWidth="1"/>
    <col min="19" max="19" width="1.42578125" style="256" customWidth="1"/>
    <col min="20" max="16384" width="9.140625" style="256"/>
  </cols>
  <sheetData>
    <row r="1" spans="1:19" ht="8.25" customHeight="1" thickTop="1" thickBot="1" x14ac:dyDescent="0.25">
      <c r="A1" s="252"/>
      <c r="B1" s="253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5"/>
    </row>
    <row r="2" spans="1:19" ht="23.25" x14ac:dyDescent="0.2">
      <c r="A2" s="257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</v>
      </c>
      <c r="L2" s="653"/>
      <c r="M2" s="258"/>
      <c r="N2" s="259"/>
      <c r="O2" s="260"/>
      <c r="P2" s="656"/>
      <c r="Q2" s="656"/>
      <c r="R2" s="261"/>
      <c r="S2" s="262"/>
    </row>
    <row r="3" spans="1:19" ht="17.25" customHeight="1" thickBot="1" x14ac:dyDescent="0.25">
      <c r="A3" s="257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3"/>
      <c r="N3" s="264"/>
      <c r="O3" s="264"/>
      <c r="P3" s="264"/>
      <c r="Q3" s="264"/>
      <c r="R3" s="265"/>
      <c r="S3" s="262"/>
    </row>
    <row r="4" spans="1:19" ht="17.100000000000001" customHeight="1" thickBot="1" x14ac:dyDescent="0.25">
      <c r="A4" s="257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263"/>
      <c r="N4" s="264"/>
      <c r="O4" s="264"/>
      <c r="P4" s="264"/>
      <c r="Q4" s="264"/>
      <c r="R4" s="265"/>
      <c r="S4" s="262"/>
    </row>
    <row r="5" spans="1:19" ht="24.75" thickTop="1" thickBot="1" x14ac:dyDescent="0.25">
      <c r="A5" s="257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266"/>
      <c r="N5" s="264"/>
      <c r="O5" s="264"/>
      <c r="P5" s="264"/>
      <c r="Q5" s="264"/>
      <c r="R5" s="265"/>
      <c r="S5" s="262"/>
    </row>
    <row r="6" spans="1:19" ht="17.100000000000001" customHeight="1" thickTop="1" thickBot="1" x14ac:dyDescent="0.25">
      <c r="A6" s="257"/>
      <c r="B6" s="600" t="s">
        <v>12</v>
      </c>
      <c r="C6" s="631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632"/>
      <c r="J6" s="633"/>
      <c r="K6" s="634"/>
      <c r="L6" s="514"/>
      <c r="M6" s="263"/>
      <c r="N6" s="264"/>
      <c r="O6" s="264"/>
      <c r="P6" s="264"/>
      <c r="Q6" s="264"/>
      <c r="R6" s="265"/>
      <c r="S6" s="262"/>
    </row>
    <row r="7" spans="1:19" ht="78.75" customHeight="1" thickTop="1" thickBot="1" x14ac:dyDescent="0.25">
      <c r="A7" s="257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266"/>
      <c r="N7" s="264"/>
      <c r="O7" s="264"/>
      <c r="P7" s="264"/>
      <c r="Q7" s="264"/>
      <c r="R7" s="265"/>
      <c r="S7" s="262"/>
    </row>
    <row r="8" spans="1:19" ht="3.75" customHeight="1" thickBot="1" x14ac:dyDescent="0.25">
      <c r="A8" s="267"/>
      <c r="B8" s="268"/>
      <c r="C8" s="269"/>
      <c r="D8" s="269"/>
      <c r="E8" s="270"/>
      <c r="F8" s="271"/>
      <c r="G8" s="270"/>
      <c r="H8" s="270"/>
      <c r="I8" s="270"/>
      <c r="J8" s="270"/>
      <c r="K8" s="270"/>
      <c r="L8" s="270"/>
      <c r="M8" s="271"/>
      <c r="N8" s="271"/>
      <c r="O8" s="270"/>
      <c r="P8" s="270"/>
      <c r="Q8" s="270"/>
      <c r="R8" s="272"/>
      <c r="S8" s="273"/>
    </row>
    <row r="9" spans="1:19" ht="34.5" thickBot="1" x14ac:dyDescent="0.25">
      <c r="A9" s="274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275"/>
      <c r="I9" s="275"/>
      <c r="J9" s="275"/>
      <c r="K9" s="341"/>
      <c r="L9" s="341"/>
      <c r="M9" s="341"/>
      <c r="N9" s="341"/>
      <c r="O9" s="341"/>
      <c r="P9" s="341"/>
      <c r="Q9" s="341"/>
      <c r="R9" s="342"/>
      <c r="S9" s="276"/>
    </row>
    <row r="10" spans="1:19" ht="24.75" customHeight="1" x14ac:dyDescent="0.2">
      <c r="A10" s="267"/>
      <c r="B10" s="277" t="s">
        <v>25</v>
      </c>
      <c r="C10" s="375"/>
      <c r="D10" s="278">
        <v>0.1</v>
      </c>
      <c r="E10" s="278">
        <v>-0.1</v>
      </c>
      <c r="F10" s="51" t="s">
        <v>19</v>
      </c>
      <c r="G10" s="294" t="s">
        <v>22</v>
      </c>
      <c r="H10" s="279"/>
      <c r="I10" s="278"/>
      <c r="J10" s="278"/>
      <c r="K10" s="343"/>
      <c r="L10" s="343"/>
      <c r="M10" s="343"/>
      <c r="N10" s="343"/>
      <c r="O10" s="343"/>
      <c r="P10" s="343"/>
      <c r="Q10" s="343"/>
      <c r="R10" s="344"/>
      <c r="S10" s="273"/>
    </row>
    <row r="11" spans="1:19" ht="33.75" x14ac:dyDescent="0.2">
      <c r="A11" s="267"/>
      <c r="B11" s="281" t="s">
        <v>26</v>
      </c>
      <c r="C11" s="356"/>
      <c r="D11" s="282">
        <v>0</v>
      </c>
      <c r="E11" s="282">
        <v>-0.05</v>
      </c>
      <c r="F11" s="114" t="s">
        <v>16</v>
      </c>
      <c r="G11" s="295" t="s">
        <v>48</v>
      </c>
      <c r="H11" s="283"/>
      <c r="I11" s="280"/>
      <c r="J11" s="280"/>
      <c r="K11" s="343"/>
      <c r="L11" s="343"/>
      <c r="M11" s="343"/>
      <c r="N11" s="343"/>
      <c r="O11" s="343"/>
      <c r="P11" s="343"/>
      <c r="Q11" s="343"/>
      <c r="R11" s="345"/>
      <c r="S11" s="273"/>
    </row>
    <row r="12" spans="1:19" ht="24.75" customHeight="1" x14ac:dyDescent="0.2">
      <c r="A12" s="267"/>
      <c r="B12" s="281" t="s">
        <v>2</v>
      </c>
      <c r="C12" s="350"/>
      <c r="D12" s="282">
        <v>0.1</v>
      </c>
      <c r="E12" s="282">
        <v>-0.1</v>
      </c>
      <c r="F12" s="51" t="s">
        <v>19</v>
      </c>
      <c r="G12" s="55" t="s">
        <v>22</v>
      </c>
      <c r="H12" s="284"/>
      <c r="I12" s="282"/>
      <c r="J12" s="282"/>
      <c r="K12" s="346"/>
      <c r="L12" s="346"/>
      <c r="M12" s="346"/>
      <c r="N12" s="346"/>
      <c r="O12" s="346"/>
      <c r="P12" s="346"/>
      <c r="Q12" s="346"/>
      <c r="R12" s="347"/>
      <c r="S12" s="273"/>
    </row>
    <row r="13" spans="1:19" ht="24.75" customHeight="1" x14ac:dyDescent="0.2">
      <c r="A13" s="267"/>
      <c r="B13" s="281" t="s">
        <v>28</v>
      </c>
      <c r="C13" s="350" t="s">
        <v>42</v>
      </c>
      <c r="D13" s="282">
        <v>0.1</v>
      </c>
      <c r="E13" s="285">
        <v>-0.1</v>
      </c>
      <c r="F13" s="51" t="s">
        <v>19</v>
      </c>
      <c r="G13" s="55" t="s">
        <v>22</v>
      </c>
      <c r="H13" s="284"/>
      <c r="I13" s="282"/>
      <c r="J13" s="282"/>
      <c r="K13" s="346"/>
      <c r="L13" s="346"/>
      <c r="M13" s="346"/>
      <c r="N13" s="346"/>
      <c r="O13" s="346"/>
      <c r="P13" s="346"/>
      <c r="Q13" s="346"/>
      <c r="R13" s="347"/>
      <c r="S13" s="273"/>
    </row>
    <row r="14" spans="1:19" ht="24.75" customHeight="1" x14ac:dyDescent="0.2">
      <c r="A14" s="267"/>
      <c r="B14" s="281" t="s">
        <v>4</v>
      </c>
      <c r="C14" s="356"/>
      <c r="D14" s="282">
        <v>0.1</v>
      </c>
      <c r="E14" s="282">
        <v>-0.1</v>
      </c>
      <c r="F14" s="51" t="s">
        <v>19</v>
      </c>
      <c r="G14" s="55" t="s">
        <v>22</v>
      </c>
      <c r="H14" s="284"/>
      <c r="I14" s="282"/>
      <c r="J14" s="282"/>
      <c r="K14" s="346"/>
      <c r="L14" s="346"/>
      <c r="M14" s="346"/>
      <c r="N14" s="346"/>
      <c r="O14" s="346"/>
      <c r="P14" s="346"/>
      <c r="Q14" s="346"/>
      <c r="R14" s="347"/>
      <c r="S14" s="273"/>
    </row>
    <row r="15" spans="1:19" ht="24.75" customHeight="1" thickBot="1" x14ac:dyDescent="0.25">
      <c r="A15" s="267"/>
      <c r="B15" s="287"/>
      <c r="C15" s="288"/>
      <c r="D15" s="288"/>
      <c r="E15" s="286"/>
      <c r="F15" s="289"/>
      <c r="G15" s="296"/>
      <c r="H15" s="288"/>
      <c r="I15" s="288"/>
      <c r="J15" s="288"/>
      <c r="K15" s="348"/>
      <c r="L15" s="348"/>
      <c r="M15" s="348"/>
      <c r="N15" s="348"/>
      <c r="O15" s="348"/>
      <c r="P15" s="348"/>
      <c r="Q15" s="348"/>
      <c r="R15" s="330"/>
      <c r="S15" s="273"/>
    </row>
    <row r="16" spans="1:19" ht="6" customHeight="1" thickBot="1" x14ac:dyDescent="0.25">
      <c r="A16" s="290"/>
      <c r="B16" s="291"/>
      <c r="C16" s="291"/>
      <c r="D16" s="291"/>
      <c r="E16" s="292"/>
      <c r="F16" s="292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3"/>
    </row>
    <row r="17" spans="12:18" ht="13.5" thickTop="1" x14ac:dyDescent="0.2"/>
    <row r="18" spans="12:18" x14ac:dyDescent="0.2">
      <c r="L18" s="637" t="s">
        <v>137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141</v>
      </c>
      <c r="P19" s="569"/>
      <c r="Q19" s="570" t="s">
        <v>142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E18" sqref="E18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7"/>
      <c r="B1" s="470" t="s">
        <v>108</v>
      </c>
      <c r="C1" s="377"/>
      <c r="D1" s="469" t="str">
        <f>Данные!A2</f>
        <v>Бутылка 0,2 л _ XXI-КПМ-22Д-200-28 -Сябры NEW</v>
      </c>
      <c r="E1" s="377"/>
      <c r="F1" s="377"/>
      <c r="G1" s="377"/>
      <c r="H1" s="377"/>
      <c r="I1" s="377"/>
      <c r="J1" s="377"/>
      <c r="K1" s="377"/>
      <c r="L1" s="377"/>
    </row>
    <row r="2" spans="1:13" ht="15.75" x14ac:dyDescent="0.25">
      <c r="A2" s="377"/>
      <c r="B2" s="377" t="s">
        <v>109</v>
      </c>
      <c r="C2" s="377"/>
      <c r="D2" s="377"/>
      <c r="E2" s="377"/>
      <c r="F2" s="377"/>
      <c r="G2" s="377"/>
      <c r="H2" s="377"/>
      <c r="I2" s="377"/>
      <c r="J2" s="378"/>
      <c r="K2" s="378"/>
      <c r="L2" s="378"/>
    </row>
    <row r="3" spans="1:13" x14ac:dyDescent="0.2">
      <c r="A3" s="522" t="s">
        <v>110</v>
      </c>
      <c r="B3" s="522"/>
      <c r="C3" s="522"/>
      <c r="D3" s="522"/>
      <c r="E3" s="522"/>
      <c r="F3" s="522"/>
      <c r="G3" s="522"/>
      <c r="H3" s="522"/>
      <c r="I3" s="522"/>
      <c r="K3" s="379"/>
      <c r="L3" s="379"/>
      <c r="M3" s="380"/>
    </row>
    <row r="4" spans="1:13" ht="16.5" thickBot="1" x14ac:dyDescent="0.3">
      <c r="A4" s="380"/>
      <c r="B4" s="381"/>
      <c r="C4" s="381"/>
      <c r="F4" s="382"/>
      <c r="G4" s="383"/>
      <c r="H4" s="382"/>
      <c r="I4" s="382"/>
      <c r="J4" s="379"/>
      <c r="K4" s="379"/>
      <c r="M4" s="362"/>
    </row>
    <row r="5" spans="1:13" ht="64.5" thickBot="1" x14ac:dyDescent="0.25">
      <c r="A5" s="384" t="s">
        <v>111</v>
      </c>
      <c r="B5" s="385" t="s">
        <v>112</v>
      </c>
      <c r="C5" s="385" t="s">
        <v>67</v>
      </c>
      <c r="D5" s="386" t="s">
        <v>113</v>
      </c>
      <c r="E5" s="385" t="s">
        <v>114</v>
      </c>
      <c r="F5" s="385" t="s">
        <v>115</v>
      </c>
      <c r="G5" s="385" t="s">
        <v>116</v>
      </c>
      <c r="H5" s="387" t="s">
        <v>117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69" t="str">
        <f>Данные!C14</f>
        <v xml:space="preserve"> Syabry new 0,2L</v>
      </c>
      <c r="D6" s="391">
        <f>Данные!$B14</f>
        <v>2</v>
      </c>
      <c r="E6" s="391">
        <v>2</v>
      </c>
      <c r="F6" s="392"/>
      <c r="G6" s="391">
        <f>E6-F6</f>
        <v>2</v>
      </c>
      <c r="H6" s="393"/>
      <c r="I6" s="394"/>
      <c r="J6" s="380"/>
      <c r="K6" s="380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69" t="str">
        <f>Данные!C15</f>
        <v xml:space="preserve"> Syabry new 0,2L</v>
      </c>
      <c r="D7" s="397">
        <f>Данные!$B15</f>
        <v>2</v>
      </c>
      <c r="E7" s="397">
        <v>2</v>
      </c>
      <c r="F7" s="376"/>
      <c r="G7" s="397">
        <f t="shared" ref="G7:G17" si="0">E7-F7</f>
        <v>2</v>
      </c>
      <c r="H7" s="398"/>
      <c r="I7" s="394"/>
      <c r="J7" s="380"/>
      <c r="K7" s="380"/>
      <c r="L7" s="394"/>
    </row>
    <row r="8" spans="1:13" x14ac:dyDescent="0.2">
      <c r="A8" s="395">
        <f t="shared" ref="A8:A17" si="1">A7+1</f>
        <v>3</v>
      </c>
      <c r="B8" s="396" t="str">
        <f>Данные!A16</f>
        <v>Черновая форма</v>
      </c>
      <c r="C8" s="369" t="str">
        <f>Данные!C16</f>
        <v xml:space="preserve"> Syabry new 0,2L</v>
      </c>
      <c r="D8" s="397">
        <f>Данные!$B16</f>
        <v>2</v>
      </c>
      <c r="E8" s="397">
        <v>2</v>
      </c>
      <c r="F8" s="376"/>
      <c r="G8" s="397">
        <f t="shared" si="0"/>
        <v>2</v>
      </c>
      <c r="H8" s="399"/>
      <c r="I8" s="394"/>
      <c r="J8" s="380"/>
      <c r="K8" s="380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69" t="str">
        <f>Данные!C17</f>
        <v xml:space="preserve"> Syabry new 0,2L</v>
      </c>
      <c r="D9" s="397">
        <f>Данные!$B17</f>
        <v>2</v>
      </c>
      <c r="E9" s="397">
        <v>2</v>
      </c>
      <c r="F9" s="376"/>
      <c r="G9" s="397">
        <f t="shared" si="0"/>
        <v>2</v>
      </c>
      <c r="H9" s="399"/>
      <c r="I9" s="394"/>
      <c r="J9" s="400"/>
      <c r="K9" s="380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69" t="str">
        <f>Данные!C18</f>
        <v xml:space="preserve"> Syabry new 0,2L</v>
      </c>
      <c r="D10" s="397">
        <f>Данные!$B18</f>
        <v>2</v>
      </c>
      <c r="E10" s="397">
        <v>2</v>
      </c>
      <c r="F10" s="376"/>
      <c r="G10" s="397">
        <f t="shared" si="0"/>
        <v>2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69" t="str">
        <f>Данные!C19</f>
        <v xml:space="preserve"> Syabry new 0,2L</v>
      </c>
      <c r="D11" s="397">
        <f>Данные!$B19</f>
        <v>2</v>
      </c>
      <c r="E11" s="397">
        <v>2</v>
      </c>
      <c r="F11" s="376"/>
      <c r="G11" s="397">
        <f t="shared" si="0"/>
        <v>2</v>
      </c>
      <c r="H11" s="399"/>
      <c r="I11" s="394"/>
      <c r="J11" s="400"/>
      <c r="K11" s="380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69" t="str">
        <f>Данные!C20</f>
        <v xml:space="preserve"> Syabry new 0,2L</v>
      </c>
      <c r="D12" s="397">
        <f>Данные!$B20</f>
        <v>2</v>
      </c>
      <c r="E12" s="397">
        <v>2</v>
      </c>
      <c r="F12" s="401"/>
      <c r="G12" s="397">
        <f t="shared" si="0"/>
        <v>2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69" t="str">
        <f>Данные!C21</f>
        <v xml:space="preserve"> Syabry new 0,2L</v>
      </c>
      <c r="D13" s="397">
        <f>Данные!$B21</f>
        <v>0</v>
      </c>
      <c r="E13" s="397">
        <v>0</v>
      </c>
      <c r="F13" s="403"/>
      <c r="G13" s="397">
        <f t="shared" si="0"/>
        <v>0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69" t="str">
        <f>Данные!C22</f>
        <v xml:space="preserve"> Syabry new 0,2L</v>
      </c>
      <c r="D14" s="397">
        <f>Данные!$B22</f>
        <v>0</v>
      </c>
      <c r="E14" s="468">
        <v>0</v>
      </c>
      <c r="F14" s="376"/>
      <c r="G14" s="397">
        <f t="shared" si="0"/>
        <v>0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69" t="str">
        <f>Данные!C23</f>
        <v xml:space="preserve"> Syabry new 0,2L</v>
      </c>
      <c r="D15" s="397">
        <f>Данные!$B23</f>
        <v>2</v>
      </c>
      <c r="E15" s="397">
        <v>2</v>
      </c>
      <c r="F15" s="401"/>
      <c r="G15" s="397">
        <f t="shared" si="0"/>
        <v>2</v>
      </c>
      <c r="H15" s="399"/>
      <c r="I15" s="400"/>
      <c r="J15" s="400"/>
      <c r="K15" s="400"/>
      <c r="L15" s="394"/>
    </row>
    <row r="16" spans="1:13" ht="14.25" customHeight="1" x14ac:dyDescent="0.2">
      <c r="A16" s="395">
        <f t="shared" si="1"/>
        <v>11</v>
      </c>
      <c r="B16" s="396" t="str">
        <f>Данные!A24</f>
        <v>Плита охлаждения</v>
      </c>
      <c r="C16" s="369" t="str">
        <f>Данные!C24</f>
        <v xml:space="preserve"> Syabry new 0,2L</v>
      </c>
      <c r="D16" s="397">
        <f>Данные!$B24</f>
        <v>1</v>
      </c>
      <c r="E16" s="397">
        <v>1</v>
      </c>
      <c r="F16" s="376"/>
      <c r="G16" s="397">
        <f t="shared" si="0"/>
        <v>1</v>
      </c>
      <c r="H16" s="399"/>
      <c r="I16" s="400"/>
      <c r="J16" s="400"/>
      <c r="K16" s="400"/>
      <c r="L16" s="394"/>
    </row>
    <row r="17" spans="1:12" ht="14.25" customHeight="1" thickBot="1" x14ac:dyDescent="0.25">
      <c r="A17" s="404">
        <f t="shared" si="1"/>
        <v>12</v>
      </c>
      <c r="B17" s="405" t="str">
        <f>Данные!A25</f>
        <v>Охладитель плунжера</v>
      </c>
      <c r="C17" s="406" t="str">
        <f>Данные!C26</f>
        <v xml:space="preserve"> Syabry new 0,2L</v>
      </c>
      <c r="D17" s="407">
        <f>Данные!$B26</f>
        <v>2</v>
      </c>
      <c r="E17" s="407">
        <v>2</v>
      </c>
      <c r="F17" s="408"/>
      <c r="G17" s="407">
        <f t="shared" si="0"/>
        <v>2</v>
      </c>
      <c r="H17" s="409"/>
      <c r="I17" s="400"/>
      <c r="J17" s="410"/>
      <c r="K17" s="400"/>
      <c r="L17" s="394"/>
    </row>
    <row r="18" spans="1:12" x14ac:dyDescent="0.2">
      <c r="A18" s="411"/>
      <c r="B18" s="412"/>
      <c r="C18" s="380"/>
      <c r="D18" s="413"/>
      <c r="E18" s="380"/>
      <c r="F18" s="380"/>
      <c r="G18" s="380"/>
      <c r="H18" s="380"/>
      <c r="I18" s="380"/>
      <c r="J18" s="380"/>
    </row>
    <row r="19" spans="1:12" ht="16.5" thickBot="1" x14ac:dyDescent="0.3">
      <c r="A19" s="380"/>
      <c r="B19" s="414" t="s">
        <v>118</v>
      </c>
      <c r="C19" s="362"/>
      <c r="D19" s="362"/>
      <c r="E19" s="362"/>
      <c r="F19" s="362"/>
      <c r="G19" s="380"/>
      <c r="H19" s="380"/>
      <c r="I19" s="380"/>
      <c r="J19" s="415"/>
      <c r="K19" s="415"/>
      <c r="L19" s="415"/>
    </row>
    <row r="20" spans="1:12" ht="64.5" thickBot="1" x14ac:dyDescent="0.25">
      <c r="A20" s="384" t="s">
        <v>119</v>
      </c>
      <c r="B20" s="385" t="s">
        <v>120</v>
      </c>
      <c r="C20" s="385" t="s">
        <v>121</v>
      </c>
      <c r="D20" s="385" t="s">
        <v>122</v>
      </c>
      <c r="E20" s="385" t="s">
        <v>123</v>
      </c>
      <c r="F20" s="385" t="s">
        <v>124</v>
      </c>
      <c r="G20" s="416" t="s">
        <v>125</v>
      </c>
      <c r="H20" s="417" t="s">
        <v>126</v>
      </c>
      <c r="I20" s="418" t="s">
        <v>127</v>
      </c>
      <c r="J20" s="418" t="s">
        <v>154</v>
      </c>
      <c r="K20" s="388"/>
      <c r="L20" s="388"/>
    </row>
    <row r="21" spans="1:12" x14ac:dyDescent="0.2">
      <c r="A21" s="419">
        <f>D6*700000</f>
        <v>1400000</v>
      </c>
      <c r="B21" s="420">
        <v>43759</v>
      </c>
      <c r="C21" s="421">
        <v>43765</v>
      </c>
      <c r="D21" s="420">
        <v>43769</v>
      </c>
      <c r="E21" s="422">
        <v>948096</v>
      </c>
      <c r="F21" s="422">
        <v>1031915</v>
      </c>
      <c r="G21" s="423">
        <f>F21/A$21</f>
        <v>0.73708214285714291</v>
      </c>
      <c r="H21" s="424">
        <f>A21-F21</f>
        <v>368085</v>
      </c>
      <c r="I21" s="425">
        <f>1-G21</f>
        <v>0.26291785714285709</v>
      </c>
      <c r="J21" s="495"/>
      <c r="K21" s="400"/>
      <c r="L21" s="400"/>
    </row>
    <row r="22" spans="1:12" ht="12.75" customHeight="1" x14ac:dyDescent="0.2">
      <c r="A22" s="427"/>
      <c r="B22" s="428"/>
      <c r="C22" s="428"/>
      <c r="D22" s="428"/>
      <c r="E22" s="429"/>
      <c r="F22" s="429"/>
      <c r="G22" s="423">
        <f>F22/A$21</f>
        <v>0</v>
      </c>
      <c r="H22" s="430">
        <f>H21-F22</f>
        <v>368085</v>
      </c>
      <c r="I22" s="431">
        <f>I21-G22</f>
        <v>0.26291785714285709</v>
      </c>
      <c r="J22" s="495"/>
      <c r="K22" s="380"/>
      <c r="L22" s="380"/>
    </row>
    <row r="23" spans="1:12" ht="12.75" customHeight="1" x14ac:dyDescent="0.2">
      <c r="A23" s="432"/>
      <c r="B23" s="433"/>
      <c r="C23" s="433"/>
      <c r="D23" s="433"/>
      <c r="E23" s="434"/>
      <c r="F23" s="434"/>
      <c r="G23" s="435"/>
      <c r="H23" s="436"/>
      <c r="I23" s="437"/>
      <c r="J23" s="496"/>
      <c r="K23" s="400"/>
      <c r="L23" s="400"/>
    </row>
    <row r="24" spans="1:12" x14ac:dyDescent="0.2">
      <c r="A24" s="432"/>
      <c r="B24" s="372"/>
      <c r="C24" s="372"/>
      <c r="D24" s="372"/>
      <c r="E24" s="372"/>
      <c r="F24" s="372"/>
      <c r="G24" s="372"/>
      <c r="H24" s="372"/>
      <c r="I24" s="438"/>
      <c r="J24" s="497"/>
      <c r="K24" s="426"/>
      <c r="L24" s="380"/>
    </row>
    <row r="25" spans="1:12" x14ac:dyDescent="0.2">
      <c r="A25" s="432"/>
      <c r="B25" s="433"/>
      <c r="C25" s="433"/>
      <c r="D25" s="433"/>
      <c r="E25" s="434"/>
      <c r="F25" s="434"/>
      <c r="G25" s="439"/>
      <c r="H25" s="436"/>
      <c r="I25" s="437"/>
      <c r="J25" s="496"/>
      <c r="K25" s="440"/>
      <c r="L25" s="380"/>
    </row>
    <row r="26" spans="1:12" x14ac:dyDescent="0.2">
      <c r="A26" s="432"/>
      <c r="B26" s="433"/>
      <c r="C26" s="433"/>
      <c r="D26" s="433"/>
      <c r="E26" s="434"/>
      <c r="F26" s="434"/>
      <c r="G26" s="439"/>
      <c r="H26" s="436"/>
      <c r="I26" s="437"/>
      <c r="J26" s="496"/>
      <c r="K26" s="426"/>
      <c r="L26" s="380"/>
    </row>
    <row r="27" spans="1:12" x14ac:dyDescent="0.2">
      <c r="A27" s="432"/>
      <c r="B27" s="433"/>
      <c r="C27" s="433"/>
      <c r="D27" s="433"/>
      <c r="E27" s="436"/>
      <c r="F27" s="434"/>
      <c r="G27" s="439"/>
      <c r="H27" s="436"/>
      <c r="I27" s="437"/>
      <c r="J27" s="496"/>
      <c r="K27" s="426"/>
      <c r="L27" s="380"/>
    </row>
    <row r="28" spans="1:12" x14ac:dyDescent="0.2">
      <c r="A28" s="432"/>
      <c r="B28" s="433"/>
      <c r="C28" s="433"/>
      <c r="D28" s="433"/>
      <c r="E28" s="436"/>
      <c r="F28" s="434"/>
      <c r="G28" s="439"/>
      <c r="H28" s="436"/>
      <c r="I28" s="437"/>
      <c r="J28" s="496"/>
      <c r="K28" s="426"/>
      <c r="L28" s="380"/>
    </row>
    <row r="29" spans="1:12" x14ac:dyDescent="0.2">
      <c r="A29" s="432"/>
      <c r="B29" s="433"/>
      <c r="C29" s="433"/>
      <c r="D29" s="372"/>
      <c r="E29" s="372"/>
      <c r="F29" s="434"/>
      <c r="G29" s="441"/>
      <c r="H29" s="436"/>
      <c r="I29" s="442"/>
      <c r="J29" s="498"/>
      <c r="K29" s="426"/>
      <c r="L29" s="380"/>
    </row>
    <row r="30" spans="1:12" x14ac:dyDescent="0.2">
      <c r="A30" s="432"/>
      <c r="B30" s="433"/>
      <c r="C30" s="433"/>
      <c r="D30" s="372"/>
      <c r="E30" s="372"/>
      <c r="F30" s="434"/>
      <c r="G30" s="439"/>
      <c r="H30" s="436"/>
      <c r="I30" s="442"/>
      <c r="J30" s="499" t="s">
        <v>42</v>
      </c>
      <c r="K30" s="426"/>
      <c r="L30" s="380"/>
    </row>
    <row r="31" spans="1:12" ht="13.5" thickBot="1" x14ac:dyDescent="0.25">
      <c r="A31" s="443"/>
      <c r="B31" s="444"/>
      <c r="C31" s="444"/>
      <c r="D31" s="445"/>
      <c r="E31" s="445"/>
      <c r="F31" s="446"/>
      <c r="G31" s="447"/>
      <c r="H31" s="448"/>
      <c r="I31" s="449"/>
      <c r="J31" s="500"/>
      <c r="K31" s="380"/>
      <c r="L31" s="380"/>
    </row>
    <row r="32" spans="1:12" ht="13.5" thickBot="1" x14ac:dyDescent="0.25">
      <c r="A32" s="450" t="s">
        <v>128</v>
      </c>
      <c r="B32" s="451"/>
      <c r="C32" s="451"/>
      <c r="D32" s="452"/>
      <c r="E32" s="453">
        <f>SUM(E21:E31)</f>
        <v>948096</v>
      </c>
      <c r="F32" s="454">
        <f>SUM(F21:F31)</f>
        <v>1031915</v>
      </c>
      <c r="G32" s="455">
        <f>SUM(G21:G31)</f>
        <v>0.73708214285714291</v>
      </c>
      <c r="H32" s="456">
        <f>A21-F32</f>
        <v>368085</v>
      </c>
      <c r="I32" s="457">
        <f>1-G32</f>
        <v>0.26291785714285709</v>
      </c>
      <c r="J32" s="501"/>
      <c r="K32" s="458"/>
      <c r="L32" s="458"/>
    </row>
    <row r="35" spans="1:1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</row>
    <row r="36" spans="1:11" ht="12.75" customHeight="1" x14ac:dyDescent="0.25">
      <c r="A36" s="523" t="s">
        <v>129</v>
      </c>
      <c r="B36" s="523"/>
      <c r="C36" s="523"/>
      <c r="D36" s="523"/>
      <c r="E36" s="380"/>
      <c r="F36" s="380"/>
      <c r="G36" s="380"/>
      <c r="H36" s="380"/>
      <c r="I36" s="380"/>
      <c r="J36" s="380"/>
    </row>
    <row r="37" spans="1:11" x14ac:dyDescent="0.2">
      <c r="A37" s="524" t="s">
        <v>130</v>
      </c>
      <c r="B37" s="524"/>
      <c r="C37" s="459" t="s">
        <v>131</v>
      </c>
      <c r="D37" s="459" t="s">
        <v>132</v>
      </c>
      <c r="E37" s="380"/>
      <c r="F37" s="380"/>
      <c r="G37" s="380"/>
      <c r="H37" s="380"/>
      <c r="I37" s="380"/>
      <c r="J37" s="380"/>
    </row>
    <row r="38" spans="1:11" x14ac:dyDescent="0.2">
      <c r="A38" s="525">
        <f>A21-F32</f>
        <v>368085</v>
      </c>
      <c r="B38" s="526"/>
      <c r="C38" s="460">
        <f>1-G32</f>
        <v>0.26291785714285709</v>
      </c>
      <c r="D38" s="461">
        <f>(C38/0.8)*100</f>
        <v>32.864732142857136</v>
      </c>
      <c r="E38" s="462" t="s">
        <v>133</v>
      </c>
      <c r="F38" s="462"/>
      <c r="G38" s="462"/>
      <c r="H38" s="462"/>
      <c r="I38" s="462"/>
      <c r="J38" s="462"/>
    </row>
    <row r="39" spans="1:11" x14ac:dyDescent="0.2">
      <c r="A39" s="380"/>
      <c r="B39" s="380"/>
      <c r="C39" s="380"/>
      <c r="D39" s="380"/>
      <c r="E39" s="380"/>
      <c r="F39" s="380"/>
    </row>
    <row r="40" spans="1:11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t="s">
        <v>42</v>
      </c>
    </row>
    <row r="41" spans="1:11" ht="15.75" x14ac:dyDescent="0.25">
      <c r="A41" s="380"/>
      <c r="B41" s="463"/>
      <c r="C41" s="463"/>
      <c r="D41" s="380"/>
      <c r="E41" s="380"/>
      <c r="F41" s="380"/>
      <c r="G41" s="380"/>
      <c r="H41" s="380"/>
      <c r="I41" s="380"/>
      <c r="J41" s="380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0"/>
      <c r="E43" s="380"/>
      <c r="F43" s="466"/>
      <c r="G43" s="410"/>
      <c r="H43" s="466"/>
    </row>
    <row r="44" spans="1:11" x14ac:dyDescent="0.2">
      <c r="A44" s="465"/>
      <c r="B44" s="466"/>
      <c r="C44" s="466"/>
      <c r="D44" s="466"/>
      <c r="E44" s="466"/>
      <c r="F44" s="466"/>
      <c r="G44" s="410"/>
      <c r="H44" s="466"/>
    </row>
    <row r="45" spans="1:11" x14ac:dyDescent="0.2">
      <c r="A45" s="465"/>
      <c r="B45" s="466"/>
      <c r="C45" s="466"/>
      <c r="D45" s="380"/>
      <c r="E45" s="380"/>
      <c r="F45" s="466"/>
      <c r="G45" s="410"/>
      <c r="H45" s="466"/>
    </row>
    <row r="46" spans="1:11" x14ac:dyDescent="0.2">
      <c r="A46" s="465"/>
      <c r="B46" s="466"/>
      <c r="C46" s="466"/>
      <c r="D46" s="466"/>
      <c r="E46" s="466"/>
      <c r="F46" s="466"/>
      <c r="G46" s="410"/>
      <c r="H46" s="466"/>
    </row>
    <row r="47" spans="1:11" x14ac:dyDescent="0.2">
      <c r="A47" s="465"/>
      <c r="B47" s="466"/>
      <c r="C47" s="466"/>
      <c r="D47" s="380"/>
      <c r="E47" s="380"/>
      <c r="F47" s="466"/>
      <c r="G47" s="410"/>
      <c r="H47" s="466"/>
    </row>
    <row r="48" spans="1:11" x14ac:dyDescent="0.2">
      <c r="A48" s="465"/>
      <c r="B48" s="466"/>
      <c r="C48" s="400"/>
      <c r="D48" s="467"/>
      <c r="E48" s="467"/>
      <c r="F48" s="400"/>
      <c r="G48" s="400"/>
      <c r="H48" s="400"/>
    </row>
    <row r="49" spans="1:10" x14ac:dyDescent="0.2">
      <c r="A49" s="465"/>
      <c r="B49" s="466"/>
      <c r="C49" s="466"/>
      <c r="D49" s="466"/>
      <c r="E49" s="466"/>
      <c r="F49" s="466"/>
      <c r="G49" s="410"/>
      <c r="H49" s="466"/>
    </row>
    <row r="50" spans="1:10" x14ac:dyDescent="0.2">
      <c r="A50" s="465"/>
      <c r="B50" s="466"/>
      <c r="C50" s="466"/>
      <c r="D50" s="466"/>
      <c r="E50" s="466"/>
      <c r="F50" s="466"/>
      <c r="G50" s="410"/>
      <c r="H50" s="466"/>
    </row>
    <row r="51" spans="1:10" x14ac:dyDescent="0.2">
      <c r="A51" s="465"/>
      <c r="B51" s="466"/>
      <c r="C51" s="466"/>
      <c r="D51" s="380"/>
      <c r="E51" s="380"/>
      <c r="F51" s="466"/>
      <c r="G51" s="410"/>
      <c r="H51" s="466"/>
    </row>
    <row r="52" spans="1:10" ht="15.75" x14ac:dyDescent="0.25">
      <c r="A52" s="380"/>
      <c r="B52" s="520"/>
      <c r="C52" s="520"/>
      <c r="D52" s="521"/>
      <c r="E52" s="462"/>
      <c r="F52" s="380"/>
      <c r="G52" s="380"/>
      <c r="H52" s="380"/>
      <c r="I52" s="380"/>
      <c r="J52" s="380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0"/>
      <c r="C54" s="380"/>
      <c r="D54" s="380"/>
      <c r="E54" s="380"/>
      <c r="F54" s="410"/>
      <c r="G54" s="410"/>
      <c r="H54" s="466"/>
      <c r="I54" s="529"/>
      <c r="J54" s="529"/>
    </row>
    <row r="55" spans="1:10" x14ac:dyDescent="0.2">
      <c r="A55" s="465"/>
      <c r="B55" s="380"/>
      <c r="C55" s="380"/>
      <c r="D55" s="400"/>
      <c r="E55" s="400"/>
      <c r="F55" s="400"/>
      <c r="G55" s="400"/>
      <c r="H55" s="400"/>
      <c r="I55" s="529"/>
      <c r="J55" s="529"/>
    </row>
    <row r="56" spans="1:10" x14ac:dyDescent="0.2">
      <c r="A56" s="380"/>
      <c r="B56" s="380"/>
      <c r="C56" s="380"/>
      <c r="D56" s="380"/>
      <c r="E56" s="380"/>
      <c r="F56" s="380"/>
      <c r="G56" s="380"/>
      <c r="H56" s="380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tabSelected="1" view="pageBreakPreview" zoomScaleSheetLayoutView="100" workbookViewId="0">
      <selection activeCell="H48" sqref="H48:J49"/>
    </sheetView>
  </sheetViews>
  <sheetFormatPr defaultColWidth="9.140625" defaultRowHeight="15" x14ac:dyDescent="0.25"/>
  <cols>
    <col min="1" max="3" width="9.140625" style="298"/>
    <col min="4" max="4" width="8" style="298" customWidth="1"/>
    <col min="5" max="5" width="9.140625" style="298"/>
    <col min="6" max="6" width="10.28515625" style="298" customWidth="1"/>
    <col min="7" max="7" width="9.140625" style="298" customWidth="1"/>
    <col min="8" max="8" width="16.5703125" style="298" bestFit="1" customWidth="1"/>
    <col min="9" max="9" width="12.7109375" style="298" bestFit="1" customWidth="1"/>
    <col min="10" max="16384" width="9.140625" style="298"/>
  </cols>
  <sheetData>
    <row r="2" spans="1:11" s="357" customFormat="1" ht="17.25" x14ac:dyDescent="0.3">
      <c r="G2" s="307" t="s">
        <v>58</v>
      </c>
      <c r="H2" s="308"/>
      <c r="I2" s="308"/>
      <c r="J2" s="308"/>
      <c r="K2" s="308"/>
    </row>
    <row r="3" spans="1:11" s="357" customFormat="1" ht="17.25" x14ac:dyDescent="0.3">
      <c r="G3" s="307" t="s">
        <v>150</v>
      </c>
      <c r="H3" s="308"/>
      <c r="I3" s="308"/>
      <c r="J3" s="308"/>
      <c r="K3" s="308"/>
    </row>
    <row r="4" spans="1:11" s="357" customFormat="1" ht="17.25" x14ac:dyDescent="0.3">
      <c r="G4" s="307" t="s">
        <v>103</v>
      </c>
      <c r="H4" s="308"/>
      <c r="I4" s="308"/>
      <c r="J4" s="308"/>
      <c r="K4" s="308"/>
    </row>
    <row r="5" spans="1:11" s="357" customFormat="1" x14ac:dyDescent="0.25"/>
    <row r="6" spans="1:11" s="357" customFormat="1" ht="17.25" x14ac:dyDescent="0.3">
      <c r="G6" s="358"/>
      <c r="H6" s="307" t="s">
        <v>101</v>
      </c>
      <c r="I6" s="308"/>
      <c r="J6" s="308"/>
    </row>
    <row r="7" spans="1:11" s="357" customFormat="1" ht="17.25" x14ac:dyDescent="0.3">
      <c r="H7" s="308"/>
      <c r="I7" s="308"/>
      <c r="J7" s="308"/>
    </row>
    <row r="8" spans="1:11" s="357" customFormat="1" ht="18.75" x14ac:dyDescent="0.3">
      <c r="G8" s="301" t="s">
        <v>59</v>
      </c>
      <c r="H8" s="358"/>
      <c r="I8" s="307" t="s">
        <v>78</v>
      </c>
      <c r="J8" s="308"/>
    </row>
    <row r="11" spans="1:11" ht="15" customHeight="1" x14ac:dyDescent="0.25">
      <c r="A11" s="554" t="s">
        <v>64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74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Бутылка 0,2 л _ XXI-КПМ-22Д-200-28 -Сябры NEW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2" t="s">
        <v>60</v>
      </c>
      <c r="B15" s="302"/>
      <c r="C15" s="302"/>
      <c r="D15" s="302"/>
      <c r="E15" s="302"/>
      <c r="F15" s="302"/>
      <c r="G15" s="303"/>
      <c r="H15" s="304">
        <f>Данные!D11</f>
        <v>44372</v>
      </c>
      <c r="I15" s="302"/>
      <c r="J15" s="303"/>
    </row>
    <row r="16" spans="1:11" ht="15.75" x14ac:dyDescent="0.25">
      <c r="A16" s="302" t="s">
        <v>95</v>
      </c>
      <c r="B16" s="302"/>
      <c r="C16" s="302"/>
      <c r="D16" s="302"/>
      <c r="E16" s="302"/>
      <c r="F16" s="302"/>
      <c r="G16" s="302"/>
      <c r="H16" s="302"/>
      <c r="I16" s="302"/>
      <c r="J16" s="303"/>
    </row>
    <row r="17" spans="1:10" s="359" customFormat="1" ht="15.75" x14ac:dyDescent="0.25">
      <c r="A17" s="310" t="s">
        <v>61</v>
      </c>
      <c r="B17" s="311" t="s">
        <v>62</v>
      </c>
      <c r="C17" s="311"/>
      <c r="D17" s="312" t="str">
        <f>Данные!F11</f>
        <v>начальник производства</v>
      </c>
      <c r="E17" s="311"/>
      <c r="F17" s="311"/>
      <c r="H17" s="311"/>
      <c r="I17" s="311" t="str">
        <f>Данные!J11</f>
        <v>Я.В. Карчмит</v>
      </c>
      <c r="J17" s="303"/>
    </row>
    <row r="18" spans="1:10" s="359" customFormat="1" ht="15.75" x14ac:dyDescent="0.25">
      <c r="A18" s="310" t="s">
        <v>61</v>
      </c>
      <c r="B18" s="311" t="s">
        <v>63</v>
      </c>
      <c r="C18" s="311"/>
      <c r="D18" s="312" t="str">
        <f>Данные!F12</f>
        <v>начальник производственного участка</v>
      </c>
      <c r="E18" s="311"/>
      <c r="F18" s="311"/>
      <c r="G18" s="311"/>
      <c r="I18" s="311" t="str">
        <f>Данные!J12</f>
        <v>Д.Е. Серков</v>
      </c>
      <c r="J18" s="303"/>
    </row>
    <row r="19" spans="1:10" s="359" customFormat="1" ht="15.75" x14ac:dyDescent="0.25">
      <c r="A19" s="311"/>
      <c r="B19" s="311"/>
      <c r="C19" s="311"/>
      <c r="D19" s="311" t="str">
        <f>Данные!F13</f>
        <v>начальник участка ремонта форм</v>
      </c>
      <c r="E19" s="311"/>
      <c r="F19" s="311"/>
      <c r="G19" s="311"/>
      <c r="H19" s="311"/>
      <c r="I19" s="311" t="str">
        <f>Данные!J13</f>
        <v>А.Д. Гавриленко</v>
      </c>
      <c r="J19" s="303"/>
    </row>
    <row r="20" spans="1:10" ht="15.75" x14ac:dyDescent="0.25">
      <c r="A20" s="302" t="s">
        <v>75</v>
      </c>
      <c r="B20" s="302"/>
      <c r="C20" s="302"/>
      <c r="D20" s="302"/>
      <c r="E20" s="302"/>
      <c r="F20" s="302"/>
      <c r="G20" s="302"/>
      <c r="H20" s="302"/>
      <c r="I20" s="304">
        <f>H15</f>
        <v>44372</v>
      </c>
      <c r="J20" s="303"/>
    </row>
    <row r="21" spans="1:10" ht="15.75" x14ac:dyDescent="0.25">
      <c r="A21" s="302" t="s">
        <v>76</v>
      </c>
      <c r="B21" s="302"/>
      <c r="C21" s="302"/>
      <c r="D21" s="302"/>
      <c r="E21" s="302"/>
      <c r="F21" s="302"/>
      <c r="G21" s="302"/>
      <c r="H21" s="302"/>
      <c r="I21" s="302"/>
      <c r="J21" s="303"/>
    </row>
    <row r="22" spans="1:10" ht="15.75" customHeight="1" x14ac:dyDescent="0.25">
      <c r="A22" s="556" t="s">
        <v>65</v>
      </c>
      <c r="B22" s="556" t="s">
        <v>66</v>
      </c>
      <c r="C22" s="556"/>
      <c r="D22" s="556"/>
      <c r="E22" s="556" t="s">
        <v>67</v>
      </c>
      <c r="F22" s="556"/>
      <c r="G22" s="558" t="s">
        <v>68</v>
      </c>
      <c r="H22" s="556" t="s">
        <v>69</v>
      </c>
      <c r="I22" s="556"/>
      <c r="J22" s="556"/>
    </row>
    <row r="23" spans="1:10" x14ac:dyDescent="0.25">
      <c r="A23" s="556"/>
      <c r="B23" s="556"/>
      <c r="C23" s="556"/>
      <c r="D23" s="556"/>
      <c r="E23" s="556"/>
      <c r="F23" s="556"/>
      <c r="G23" s="558"/>
      <c r="H23" s="556"/>
      <c r="I23" s="556"/>
      <c r="J23" s="556"/>
    </row>
    <row r="24" spans="1:10" ht="15" customHeight="1" x14ac:dyDescent="0.25">
      <c r="A24" s="530">
        <v>1</v>
      </c>
      <c r="B24" s="550" t="s">
        <v>43</v>
      </c>
      <c r="C24" s="551"/>
      <c r="D24" s="552"/>
      <c r="E24" s="535" t="str">
        <f>Данные!C14</f>
        <v xml:space="preserve"> Syabry new 0,2L</v>
      </c>
      <c r="F24" s="536"/>
      <c r="G24" s="539">
        <f>Данные!B14</f>
        <v>2</v>
      </c>
      <c r="H24" s="541"/>
      <c r="I24" s="542"/>
      <c r="J24" s="543"/>
    </row>
    <row r="25" spans="1:10" ht="40.15" customHeight="1" x14ac:dyDescent="0.25">
      <c r="A25" s="531"/>
      <c r="B25" s="547" t="str">
        <f>Данные!$A$32</f>
        <v>(к тестовому формокомплекту Бутылка 0,2 л _ XXI-КПМ-22Д-200-28 -Сябры NEW)</v>
      </c>
      <c r="C25" s="548"/>
      <c r="D25" s="549"/>
      <c r="E25" s="557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106</v>
      </c>
      <c r="C26" s="533"/>
      <c r="D26" s="534"/>
      <c r="E26" s="535" t="str">
        <f>Данные!C15</f>
        <v xml:space="preserve"> Syabry new 0,2L</v>
      </c>
      <c r="F26" s="536"/>
      <c r="G26" s="539">
        <f>Данные!B15</f>
        <v>2</v>
      </c>
      <c r="H26" s="541"/>
      <c r="I26" s="542"/>
      <c r="J26" s="543"/>
    </row>
    <row r="27" spans="1:10" ht="40.15" customHeight="1" x14ac:dyDescent="0.25">
      <c r="A27" s="531"/>
      <c r="B27" s="547" t="str">
        <f>Данные!$A$32</f>
        <v>(к тестовому формокомплекту Бутылка 0,2 л _ XXI-КПМ-22Д-200-28 -Сябры NEW)</v>
      </c>
      <c r="C27" s="548"/>
      <c r="D27" s="549"/>
      <c r="E27" s="557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38</v>
      </c>
      <c r="C28" s="533"/>
      <c r="D28" s="534"/>
      <c r="E28" s="535" t="str">
        <f>Данные!C16</f>
        <v xml:space="preserve"> Syabry new 0,2L</v>
      </c>
      <c r="F28" s="536"/>
      <c r="G28" s="539">
        <f>Данные!B16</f>
        <v>2</v>
      </c>
      <c r="H28" s="541"/>
      <c r="I28" s="542"/>
      <c r="J28" s="543"/>
    </row>
    <row r="29" spans="1:10" ht="40.15" customHeight="1" x14ac:dyDescent="0.25">
      <c r="A29" s="531"/>
      <c r="B29" s="547" t="str">
        <f>Данные!$A$32</f>
        <v>(к тестовому формокомплекту Бутылка 0,2 л _ XXI-КПМ-22Д-200-28 -Сябры NEW)</v>
      </c>
      <c r="C29" s="548"/>
      <c r="D29" s="549"/>
      <c r="E29" s="557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107</v>
      </c>
      <c r="C30" s="533"/>
      <c r="D30" s="534"/>
      <c r="E30" s="535" t="str">
        <f>Данные!C17</f>
        <v xml:space="preserve"> Syabry new 0,2L</v>
      </c>
      <c r="F30" s="536"/>
      <c r="G30" s="539">
        <f>Данные!B17</f>
        <v>2</v>
      </c>
      <c r="H30" s="541"/>
      <c r="I30" s="542"/>
      <c r="J30" s="543"/>
    </row>
    <row r="31" spans="1:10" ht="40.15" customHeight="1" x14ac:dyDescent="0.25">
      <c r="A31" s="531"/>
      <c r="B31" s="547" t="str">
        <f>Данные!$A$32</f>
        <v>(к тестовому формокомплекту Бутылка 0,2 л _ XXI-КПМ-22Д-200-28 -Сябры NEW)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47</v>
      </c>
      <c r="C32" s="533"/>
      <c r="D32" s="534"/>
      <c r="E32" s="535" t="str">
        <f>Данные!C18</f>
        <v xml:space="preserve"> Syabry new 0,2L</v>
      </c>
      <c r="F32" s="536"/>
      <c r="G32" s="539">
        <f>Данные!B18</f>
        <v>2</v>
      </c>
      <c r="H32" s="541"/>
      <c r="I32" s="542"/>
      <c r="J32" s="543"/>
    </row>
    <row r="33" spans="1:10" ht="40.15" customHeight="1" x14ac:dyDescent="0.25">
      <c r="A33" s="531"/>
      <c r="B33" s="547" t="str">
        <f>Данные!$A$32</f>
        <v>(к тестовому формокомплекту Бутылка 0,2 л _ XXI-КПМ-22Д-200-28 -Сябры NEW)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90</v>
      </c>
      <c r="C34" s="533"/>
      <c r="D34" s="534"/>
      <c r="E34" s="535" t="str">
        <f>Данные!C19</f>
        <v xml:space="preserve"> Syabry new 0,2L</v>
      </c>
      <c r="F34" s="536"/>
      <c r="G34" s="539">
        <f>Данные!B19</f>
        <v>2</v>
      </c>
      <c r="H34" s="541"/>
      <c r="I34" s="542"/>
      <c r="J34" s="543"/>
    </row>
    <row r="35" spans="1:10" ht="40.15" customHeight="1" x14ac:dyDescent="0.25">
      <c r="A35" s="531"/>
      <c r="B35" s="547" t="str">
        <f>Данные!$A$32</f>
        <v>(к тестовому формокомплекту Бутылка 0,2 л _ XXI-КПМ-22Д-200-28 -Сябры NEW)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:A50" si="4">A34+1</f>
        <v>7</v>
      </c>
      <c r="B36" s="532" t="s">
        <v>51</v>
      </c>
      <c r="C36" s="533"/>
      <c r="D36" s="534"/>
      <c r="E36" s="535" t="str">
        <f>Данные!C20</f>
        <v xml:space="preserve"> Syabry new 0,2L</v>
      </c>
      <c r="F36" s="536"/>
      <c r="G36" s="539">
        <f>Данные!B20</f>
        <v>2</v>
      </c>
      <c r="H36" s="541"/>
      <c r="I36" s="542"/>
      <c r="J36" s="543"/>
    </row>
    <row r="37" spans="1:10" ht="40.15" customHeight="1" x14ac:dyDescent="0.25">
      <c r="A37" s="531"/>
      <c r="B37" s="547" t="str">
        <f>Данные!$A$32</f>
        <v>(к тестовому формокомплекту Бутылка 0,2 л _ XXI-КПМ-22Д-200-28 -Сябры NEW)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si="4"/>
        <v>8</v>
      </c>
      <c r="B38" s="532" t="s">
        <v>56</v>
      </c>
      <c r="C38" s="533"/>
      <c r="D38" s="534"/>
      <c r="E38" s="535" t="str">
        <f>Данные!C23</f>
        <v xml:space="preserve"> Syabry new 0,2L</v>
      </c>
      <c r="F38" s="536"/>
      <c r="G38" s="539">
        <f>Данные!B23</f>
        <v>2</v>
      </c>
      <c r="H38" s="541"/>
      <c r="I38" s="542"/>
      <c r="J38" s="543"/>
    </row>
    <row r="39" spans="1:10" ht="40.15" customHeight="1" x14ac:dyDescent="0.25">
      <c r="A39" s="531"/>
      <c r="B39" s="547" t="str">
        <f>Данные!$A$32</f>
        <v>(к тестовому формокомплекту Бутылка 0,2 л _ XXI-КПМ-22Д-200-28 -Сябры NEW)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si="4"/>
        <v>9</v>
      </c>
      <c r="B40" s="532" t="s">
        <v>55</v>
      </c>
      <c r="C40" s="533"/>
      <c r="D40" s="534"/>
      <c r="E40" s="535" t="str">
        <f>Данные!C26</f>
        <v xml:space="preserve"> Syabry new 0,2L</v>
      </c>
      <c r="F40" s="536"/>
      <c r="G40" s="539">
        <f>Данные!B26</f>
        <v>2</v>
      </c>
      <c r="H40" s="541"/>
      <c r="I40" s="542"/>
      <c r="J40" s="543"/>
    </row>
    <row r="41" spans="1:10" ht="40.15" customHeight="1" x14ac:dyDescent="0.25">
      <c r="A41" s="531"/>
      <c r="B41" s="547" t="str">
        <f>Данные!$A$32</f>
        <v>(к тестовому формокомплекту Бутылка 0,2 л _ XXI-КПМ-22Д-200-28 -Сябры NEW)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si="4"/>
        <v>10</v>
      </c>
      <c r="B42" s="532" t="s">
        <v>104</v>
      </c>
      <c r="C42" s="533"/>
      <c r="D42" s="534"/>
      <c r="E42" s="535" t="str">
        <f>Данные!C27</f>
        <v xml:space="preserve"> Syabry new 0,2L</v>
      </c>
      <c r="F42" s="536"/>
      <c r="G42" s="539">
        <f>Данные!B27</f>
        <v>2</v>
      </c>
      <c r="H42" s="541"/>
      <c r="I42" s="542"/>
      <c r="J42" s="543"/>
    </row>
    <row r="43" spans="1:10" ht="40.15" customHeight="1" x14ac:dyDescent="0.25">
      <c r="A43" s="531"/>
      <c r="B43" s="547" t="str">
        <f>Данные!$A$32</f>
        <v>(к тестовому формокомплекту Бутылка 0,2 л _ XXI-КПМ-22Д-200-28 -Сябры NEW)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si="4"/>
        <v>11</v>
      </c>
      <c r="B44" s="532" t="s">
        <v>70</v>
      </c>
      <c r="C44" s="533"/>
      <c r="D44" s="534"/>
      <c r="E44" s="535" t="str">
        <f>Данные!C24</f>
        <v xml:space="preserve"> Syabry new 0,2L</v>
      </c>
      <c r="F44" s="536"/>
      <c r="G44" s="539">
        <f>Данные!B24</f>
        <v>1</v>
      </c>
      <c r="H44" s="541"/>
      <c r="I44" s="542"/>
      <c r="J44" s="543"/>
    </row>
    <row r="45" spans="1:10" ht="40.15" customHeight="1" x14ac:dyDescent="0.25">
      <c r="A45" s="531"/>
      <c r="B45" s="547" t="str">
        <f>Данные!$A$32</f>
        <v>(к тестовому формокомплекту Бутылка 0,2 л _ XXI-КПМ-22Д-200-28 -Сябры NEW)</v>
      </c>
      <c r="C45" s="548"/>
      <c r="D45" s="549"/>
      <c r="E45" s="537"/>
      <c r="F45" s="538"/>
      <c r="G45" s="540"/>
      <c r="H45" s="544"/>
      <c r="I45" s="545"/>
      <c r="J45" s="546"/>
    </row>
    <row r="46" spans="1:10" x14ac:dyDescent="0.25">
      <c r="A46" s="530">
        <f t="shared" si="4"/>
        <v>12</v>
      </c>
      <c r="B46" s="532" t="s">
        <v>145</v>
      </c>
      <c r="C46" s="533"/>
      <c r="D46" s="534"/>
      <c r="E46" s="535" t="str">
        <f>Данные!C26</f>
        <v xml:space="preserve"> Syabry new 0,2L</v>
      </c>
      <c r="F46" s="536"/>
      <c r="G46" s="539">
        <f>Данные!B28</f>
        <v>0</v>
      </c>
      <c r="H46" s="541"/>
      <c r="I46" s="542"/>
      <c r="J46" s="543"/>
    </row>
    <row r="47" spans="1:10" ht="40.15" customHeight="1" x14ac:dyDescent="0.25">
      <c r="A47" s="531"/>
      <c r="B47" s="547" t="str">
        <f>Данные!$A$32</f>
        <v>(к тестовому формокомплекту Бутылка 0,2 л _ XXI-КПМ-22Д-200-28 -Сябры NEW)</v>
      </c>
      <c r="C47" s="548"/>
      <c r="D47" s="549"/>
      <c r="E47" s="537"/>
      <c r="F47" s="538"/>
      <c r="G47" s="540"/>
      <c r="H47" s="544"/>
      <c r="I47" s="545"/>
      <c r="J47" s="546"/>
    </row>
    <row r="48" spans="1:10" ht="27.75" customHeight="1" x14ac:dyDescent="0.25">
      <c r="A48" s="530">
        <f t="shared" si="4"/>
        <v>13</v>
      </c>
      <c r="B48" s="532" t="s">
        <v>147</v>
      </c>
      <c r="C48" s="533"/>
      <c r="D48" s="534"/>
      <c r="E48" s="535" t="str">
        <f>Данные!C29</f>
        <v xml:space="preserve"> Syabry new 0,2L</v>
      </c>
      <c r="F48" s="536"/>
      <c r="G48" s="539">
        <f>Данные!B29</f>
        <v>4</v>
      </c>
      <c r="H48" s="541"/>
      <c r="I48" s="542"/>
      <c r="J48" s="543"/>
    </row>
    <row r="49" spans="1:10" ht="38.25" customHeight="1" x14ac:dyDescent="0.25">
      <c r="A49" s="531"/>
      <c r="B49" s="547" t="str">
        <f>Данные!$A$32</f>
        <v>(к тестовому формокомплекту Бутылка 0,2 л _ XXI-КПМ-22Д-200-28 -Сябры NEW)</v>
      </c>
      <c r="C49" s="548"/>
      <c r="D49" s="549"/>
      <c r="E49" s="537"/>
      <c r="F49" s="538"/>
      <c r="G49" s="540"/>
      <c r="H49" s="544"/>
      <c r="I49" s="545"/>
      <c r="J49" s="546"/>
    </row>
    <row r="50" spans="1:10" x14ac:dyDescent="0.25">
      <c r="A50" s="530">
        <f t="shared" si="4"/>
        <v>14</v>
      </c>
      <c r="B50" s="532" t="s">
        <v>53</v>
      </c>
      <c r="C50" s="533"/>
      <c r="D50" s="534"/>
      <c r="E50" s="535" t="str">
        <f>Данные!C21</f>
        <v xml:space="preserve"> Syabry new 0,2L</v>
      </c>
      <c r="F50" s="536"/>
      <c r="G50" s="539">
        <f>Данные!B21</f>
        <v>0</v>
      </c>
      <c r="H50" s="541"/>
      <c r="I50" s="542"/>
      <c r="J50" s="543"/>
    </row>
    <row r="51" spans="1:10" ht="44.25" customHeight="1" x14ac:dyDescent="0.25">
      <c r="A51" s="531"/>
      <c r="B51" s="547" t="str">
        <f>Данные!$A$32</f>
        <v>(к тестовому формокомплекту Бутылка 0,2 л _ XXI-КПМ-22Д-200-28 -Сябры NEW)</v>
      </c>
      <c r="C51" s="548"/>
      <c r="D51" s="549"/>
      <c r="E51" s="537"/>
      <c r="F51" s="538"/>
      <c r="G51" s="540"/>
      <c r="H51" s="544"/>
      <c r="I51" s="545"/>
      <c r="J51" s="546"/>
    </row>
    <row r="52" spans="1:10" ht="15" customHeight="1" x14ac:dyDescent="0.25">
      <c r="A52" s="491"/>
      <c r="B52" s="492"/>
      <c r="C52" s="492"/>
      <c r="D52" s="492"/>
      <c r="E52" s="493"/>
      <c r="F52" s="493"/>
      <c r="G52" s="493"/>
      <c r="H52" s="494"/>
      <c r="I52" s="494"/>
      <c r="J52" s="494"/>
    </row>
    <row r="53" spans="1:10" ht="15.75" x14ac:dyDescent="0.25">
      <c r="A53" s="302" t="s">
        <v>71</v>
      </c>
      <c r="B53" s="302"/>
      <c r="C53" s="302"/>
      <c r="D53" s="302"/>
      <c r="E53" s="302"/>
      <c r="F53" s="302"/>
      <c r="G53" s="302"/>
      <c r="H53" s="302"/>
      <c r="I53" s="302"/>
      <c r="J53" s="303"/>
    </row>
    <row r="54" spans="1:10" ht="15.75" x14ac:dyDescent="0.25">
      <c r="A54" s="302"/>
      <c r="B54" s="302"/>
      <c r="C54" s="302"/>
      <c r="D54" s="309"/>
      <c r="E54" s="309"/>
      <c r="F54" s="309"/>
      <c r="G54" s="309"/>
      <c r="H54" s="309"/>
      <c r="I54" s="302"/>
      <c r="J54" s="303"/>
    </row>
    <row r="55" spans="1:10" ht="15.75" x14ac:dyDescent="0.25">
      <c r="A55" s="302"/>
      <c r="B55" s="305" t="s">
        <v>72</v>
      </c>
      <c r="C55" s="302" t="s">
        <v>73</v>
      </c>
      <c r="D55" s="302"/>
      <c r="E55" s="302"/>
      <c r="F55" s="302"/>
      <c r="G55" s="302"/>
      <c r="H55" s="302"/>
      <c r="I55" s="302"/>
      <c r="J55" s="303"/>
    </row>
    <row r="56" spans="1:10" ht="15.75" x14ac:dyDescent="0.25">
      <c r="A56" s="302"/>
      <c r="B56" s="302"/>
      <c r="C56" s="302"/>
      <c r="D56" s="302"/>
      <c r="E56" s="302"/>
      <c r="F56" s="302"/>
      <c r="G56" s="302"/>
      <c r="H56" s="302"/>
      <c r="I56" s="302"/>
      <c r="J56" s="303"/>
    </row>
    <row r="57" spans="1:10" ht="15.75" x14ac:dyDescent="0.25">
      <c r="A57" s="302"/>
      <c r="B57" s="302"/>
      <c r="C57" s="302"/>
      <c r="D57" s="302"/>
      <c r="E57" s="302"/>
      <c r="G57" s="306"/>
      <c r="H57" s="306"/>
      <c r="I57" s="302" t="str">
        <f>I17</f>
        <v>Я.В. Карчмит</v>
      </c>
      <c r="J57" s="302"/>
    </row>
    <row r="58" spans="1:10" ht="15.75" x14ac:dyDescent="0.25">
      <c r="A58" s="302"/>
      <c r="B58" s="302"/>
      <c r="C58" s="302"/>
      <c r="D58" s="302"/>
      <c r="E58" s="302"/>
      <c r="G58" s="302"/>
      <c r="H58" s="302"/>
      <c r="I58" s="302"/>
      <c r="J58" s="302"/>
    </row>
    <row r="59" spans="1:10" ht="15.75" x14ac:dyDescent="0.25">
      <c r="A59" s="302"/>
      <c r="B59" s="302"/>
      <c r="C59" s="302"/>
      <c r="D59" s="302"/>
      <c r="E59" s="302"/>
      <c r="G59" s="300"/>
      <c r="H59" s="300"/>
      <c r="I59" s="302" t="str">
        <f>I18</f>
        <v>Д.Е. Серков</v>
      </c>
    </row>
    <row r="60" spans="1:10" ht="18" x14ac:dyDescent="0.25">
      <c r="A60" s="299"/>
      <c r="B60" s="299"/>
      <c r="C60" s="299"/>
      <c r="D60" s="299"/>
      <c r="E60" s="299"/>
    </row>
    <row r="61" spans="1:10" ht="18" x14ac:dyDescent="0.25">
      <c r="A61" s="299"/>
      <c r="B61" s="299"/>
      <c r="C61" s="299"/>
      <c r="D61" s="299"/>
      <c r="E61" s="299"/>
      <c r="G61" s="306"/>
      <c r="H61" s="306"/>
      <c r="I61" s="302" t="str">
        <f>I19</f>
        <v>А.Д. Гавриленко</v>
      </c>
      <c r="J61" s="302"/>
    </row>
    <row r="63" spans="1:10" ht="15.75" x14ac:dyDescent="0.25">
      <c r="G63" s="306"/>
      <c r="H63" s="306"/>
      <c r="I63" s="302" t="str">
        <f>Данные!J14</f>
        <v>А.Н. Веко</v>
      </c>
    </row>
  </sheetData>
  <mergeCells count="92">
    <mergeCell ref="A48:A49"/>
    <mergeCell ref="E48:F49"/>
    <mergeCell ref="G48:G49"/>
    <mergeCell ref="H48:J49"/>
    <mergeCell ref="B48:D48"/>
    <mergeCell ref="B49:D49"/>
    <mergeCell ref="A46:A47"/>
    <mergeCell ref="E46:F47"/>
    <mergeCell ref="G46:G47"/>
    <mergeCell ref="H46:J47"/>
    <mergeCell ref="B46:D46"/>
    <mergeCell ref="B47:D47"/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50:A51"/>
    <mergeCell ref="B50:D50"/>
    <mergeCell ref="E50:F51"/>
    <mergeCell ref="G50:G51"/>
    <mergeCell ref="H50:J51"/>
    <mergeCell ref="B51:D5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562"/>
      <c r="J6" s="563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Данные!D11</f>
        <v>44372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7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188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3.25" customHeight="1" x14ac:dyDescent="0.2">
      <c r="A11" s="78"/>
      <c r="B11" s="96" t="s">
        <v>26</v>
      </c>
      <c r="C11" s="313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3.25" customHeight="1" x14ac:dyDescent="0.2">
      <c r="A13" s="78"/>
      <c r="B13" s="96" t="s">
        <v>3</v>
      </c>
      <c r="C13" s="313">
        <v>5</v>
      </c>
      <c r="D13" s="97">
        <v>0.1</v>
      </c>
      <c r="E13" s="97">
        <v>0</v>
      </c>
      <c r="F13" s="51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3.25" customHeight="1" x14ac:dyDescent="0.2">
      <c r="A14" s="78"/>
      <c r="B14" s="96" t="s">
        <v>27</v>
      </c>
      <c r="C14" s="313">
        <v>10.1</v>
      </c>
      <c r="D14" s="97">
        <v>0.1</v>
      </c>
      <c r="E14" s="97">
        <v>0</v>
      </c>
      <c r="F14" s="51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</row>
    <row r="15" spans="1:19" ht="23.25" customHeight="1" x14ac:dyDescent="0.2">
      <c r="A15" s="78"/>
      <c r="B15" s="96" t="s">
        <v>9</v>
      </c>
      <c r="C15" s="373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</row>
    <row r="17" spans="1:19" ht="23.25" customHeight="1" x14ac:dyDescent="0.2">
      <c r="A17" s="78"/>
      <c r="B17" s="96" t="s">
        <v>30</v>
      </c>
      <c r="C17" s="313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51" t="s">
        <v>19</v>
      </c>
      <c r="G18" s="59" t="s">
        <v>36</v>
      </c>
      <c r="H18" s="105"/>
      <c r="I18" s="104"/>
      <c r="J18" s="321"/>
      <c r="K18" s="321"/>
      <c r="L18" s="321"/>
      <c r="M18" s="321"/>
      <c r="N18" s="321"/>
      <c r="O18" s="321"/>
      <c r="P18" s="321"/>
      <c r="Q18" s="321"/>
      <c r="R18" s="322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1"/>
      <c r="K20" s="321"/>
      <c r="L20" s="321"/>
      <c r="M20" s="321"/>
      <c r="N20" s="321"/>
      <c r="O20" s="321"/>
      <c r="P20" s="321"/>
      <c r="Q20" s="321"/>
      <c r="R20" s="322"/>
      <c r="S20" s="86"/>
    </row>
    <row r="21" spans="1:19" ht="32.450000000000003" customHeight="1" x14ac:dyDescent="0.2">
      <c r="A21" s="78"/>
      <c r="B21" s="103" t="s">
        <v>40</v>
      </c>
      <c r="C21" s="351"/>
      <c r="D21" s="104">
        <v>0.02</v>
      </c>
      <c r="E21" s="97">
        <v>-0.02</v>
      </c>
      <c r="F21" s="51" t="s">
        <v>19</v>
      </c>
      <c r="G21" s="239" t="s">
        <v>37</v>
      </c>
      <c r="H21" s="105"/>
      <c r="I21" s="104"/>
      <c r="J21" s="321"/>
      <c r="K21" s="321"/>
      <c r="L21" s="321"/>
      <c r="M21" s="321"/>
      <c r="N21" s="321"/>
      <c r="O21" s="321"/>
      <c r="P21" s="321"/>
      <c r="Q21" s="321"/>
      <c r="R21" s="322"/>
      <c r="S21" s="86"/>
    </row>
    <row r="22" spans="1:19" ht="28.15" customHeight="1" x14ac:dyDescent="0.2">
      <c r="A22" s="78"/>
      <c r="B22" s="103" t="s">
        <v>41</v>
      </c>
      <c r="C22" s="351"/>
      <c r="D22" s="104">
        <v>0.02</v>
      </c>
      <c r="E22" s="97">
        <v>-0.02</v>
      </c>
      <c r="F22" s="51" t="s">
        <v>19</v>
      </c>
      <c r="G22" s="239" t="s">
        <v>37</v>
      </c>
      <c r="H22" s="105"/>
      <c r="I22" s="104"/>
      <c r="J22" s="321"/>
      <c r="K22" s="321"/>
      <c r="L22" s="321"/>
      <c r="M22" s="321"/>
      <c r="N22" s="321"/>
      <c r="O22" s="321"/>
      <c r="P22" s="321"/>
      <c r="Q22" s="321"/>
      <c r="R22" s="322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7" t="s">
        <v>46</v>
      </c>
      <c r="H23" s="105"/>
      <c r="I23" s="104"/>
      <c r="J23" s="321"/>
      <c r="K23" s="321"/>
      <c r="L23" s="321"/>
      <c r="M23" s="321"/>
      <c r="N23" s="321"/>
      <c r="O23" s="321"/>
      <c r="P23" s="321"/>
      <c r="Q23" s="321"/>
      <c r="R23" s="322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3"/>
      <c r="K24" s="323"/>
      <c r="L24" s="323"/>
      <c r="M24" s="323"/>
      <c r="N24" s="323"/>
      <c r="O24" s="323"/>
      <c r="P24" s="323"/>
      <c r="Q24" s="323"/>
      <c r="R24" s="324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137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141</v>
      </c>
      <c r="O28" s="569"/>
      <c r="P28" s="570" t="s">
        <v>142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">
        <v>144</v>
      </c>
      <c r="E6" s="603"/>
      <c r="F6" s="603"/>
      <c r="G6" s="603"/>
      <c r="H6" s="604"/>
      <c r="I6" s="632"/>
      <c r="J6" s="633"/>
      <c r="K6" s="634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4.75" customHeight="1" x14ac:dyDescent="0.2">
      <c r="A11" s="78"/>
      <c r="B11" s="96" t="s">
        <v>28</v>
      </c>
      <c r="C11" s="313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4.75" customHeight="1" x14ac:dyDescent="0.2">
      <c r="A12" s="78"/>
      <c r="B12" s="96" t="s">
        <v>4</v>
      </c>
      <c r="C12" s="313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4.75" customHeight="1" x14ac:dyDescent="0.2">
      <c r="A13" s="78"/>
      <c r="B13" s="96" t="s">
        <v>5</v>
      </c>
      <c r="C13" s="373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4.75" customHeight="1" x14ac:dyDescent="0.2">
      <c r="A14" s="78"/>
      <c r="B14" s="606" t="s">
        <v>136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4.75" customHeight="1" x14ac:dyDescent="0.2">
      <c r="A15" s="78"/>
      <c r="B15" s="559" t="s">
        <v>143</v>
      </c>
      <c r="C15" s="560"/>
      <c r="D15" s="560"/>
      <c r="E15" s="560"/>
      <c r="F15" s="605"/>
      <c r="G15" s="56" t="s">
        <v>77</v>
      </c>
      <c r="H15" s="105"/>
      <c r="I15" s="104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3"/>
      <c r="K16" s="323"/>
      <c r="L16" s="323"/>
      <c r="M16" s="323"/>
      <c r="N16" s="323"/>
      <c r="O16" s="323"/>
      <c r="P16" s="323"/>
      <c r="Q16" s="323"/>
      <c r="R16" s="324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  <c r="P18" s="120"/>
    </row>
    <row r="19" spans="1:19" ht="12.75" customHeight="1" x14ac:dyDescent="0.2">
      <c r="B19" s="119"/>
      <c r="L19" s="572" t="s">
        <v>137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141</v>
      </c>
      <c r="P20" s="569"/>
      <c r="Q20" s="570" t="s">
        <v>142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562"/>
      <c r="J6" s="563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Данные!D11</f>
        <v>44372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3">
        <v>5</v>
      </c>
      <c r="D11" s="97">
        <v>0.1</v>
      </c>
      <c r="E11" s="97">
        <v>0</v>
      </c>
      <c r="F11" s="94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3">
        <v>10.1</v>
      </c>
      <c r="D12" s="97">
        <v>0.1</v>
      </c>
      <c r="E12" s="97">
        <v>0</v>
      </c>
      <c r="F12" s="94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3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3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9"/>
      <c r="K18" s="319"/>
      <c r="L18" s="319"/>
      <c r="M18" s="319"/>
      <c r="N18" s="319"/>
      <c r="O18" s="319"/>
      <c r="P18" s="319"/>
      <c r="Q18" s="319"/>
      <c r="R18" s="320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51" t="s">
        <v>19</v>
      </c>
      <c r="G19" s="59" t="s">
        <v>36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4"/>
      <c r="D20" s="104">
        <v>0.02</v>
      </c>
      <c r="E20" s="97">
        <v>-0.02</v>
      </c>
      <c r="F20" s="51" t="s">
        <v>19</v>
      </c>
      <c r="G20" s="116" t="s">
        <v>37</v>
      </c>
      <c r="H20" s="106"/>
      <c r="I20" s="107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141</v>
      </c>
      <c r="P24" s="569"/>
      <c r="Q24" s="570" t="s">
        <v>142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562"/>
      <c r="J6" s="563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Данные!D11</f>
        <v>44372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5"/>
      <c r="K9" s="325"/>
      <c r="L9" s="325"/>
      <c r="M9" s="325"/>
      <c r="N9" s="325"/>
      <c r="O9" s="325"/>
      <c r="P9" s="325"/>
      <c r="Q9" s="325"/>
      <c r="R9" s="326"/>
      <c r="S9" s="38"/>
    </row>
    <row r="10" spans="1:19" ht="34.5" thickBot="1" x14ac:dyDescent="0.25">
      <c r="A10" s="24"/>
      <c r="B10" s="50" t="s">
        <v>6</v>
      </c>
      <c r="C10" s="374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7"/>
      <c r="K10" s="327"/>
      <c r="L10" s="327"/>
      <c r="M10" s="327"/>
      <c r="N10" s="327"/>
      <c r="O10" s="327"/>
      <c r="P10" s="327"/>
      <c r="Q10" s="327"/>
      <c r="R10" s="328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7"/>
      <c r="K11" s="327"/>
      <c r="L11" s="327"/>
      <c r="M11" s="327"/>
      <c r="N11" s="327"/>
      <c r="O11" s="327"/>
      <c r="P11" s="327"/>
      <c r="Q11" s="327"/>
      <c r="R11" s="328"/>
      <c r="S11" s="32"/>
    </row>
    <row r="12" spans="1:19" ht="23.1" customHeight="1" x14ac:dyDescent="0.2">
      <c r="A12" s="24"/>
      <c r="B12" s="50" t="s">
        <v>3</v>
      </c>
      <c r="C12" s="331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7"/>
      <c r="K12" s="327"/>
      <c r="L12" s="327"/>
      <c r="M12" s="327"/>
      <c r="N12" s="327"/>
      <c r="O12" s="327"/>
      <c r="P12" s="327"/>
      <c r="Q12" s="327"/>
      <c r="R12" s="328"/>
      <c r="S12" s="32"/>
    </row>
    <row r="13" spans="1:19" ht="23.1" customHeight="1" x14ac:dyDescent="0.2">
      <c r="A13" s="24"/>
      <c r="B13" s="50" t="s">
        <v>7</v>
      </c>
      <c r="C13" s="331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7"/>
      <c r="K13" s="327"/>
      <c r="L13" s="327"/>
      <c r="M13" s="327"/>
      <c r="N13" s="327"/>
      <c r="O13" s="327"/>
      <c r="P13" s="327"/>
      <c r="Q13" s="327"/>
      <c r="R13" s="328"/>
      <c r="S13" s="32"/>
    </row>
    <row r="14" spans="1:19" ht="23.1" customHeight="1" x14ac:dyDescent="0.2">
      <c r="A14" s="24"/>
      <c r="B14" s="50" t="s">
        <v>8</v>
      </c>
      <c r="C14" s="331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7"/>
      <c r="K14" s="327"/>
      <c r="L14" s="327"/>
      <c r="M14" s="327"/>
      <c r="N14" s="327"/>
      <c r="O14" s="327"/>
      <c r="P14" s="327"/>
      <c r="Q14" s="327"/>
      <c r="R14" s="328"/>
      <c r="S14" s="32"/>
    </row>
    <row r="15" spans="1:19" ht="23.1" customHeight="1" thickBot="1" x14ac:dyDescent="0.25">
      <c r="A15" s="24"/>
      <c r="B15" s="57" t="s">
        <v>4</v>
      </c>
      <c r="C15" s="332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9"/>
      <c r="K15" s="329"/>
      <c r="L15" s="329"/>
      <c r="M15" s="329"/>
      <c r="N15" s="329"/>
      <c r="O15" s="329"/>
      <c r="P15" s="329"/>
      <c r="Q15" s="329"/>
      <c r="R15" s="330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137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141</v>
      </c>
      <c r="P19" s="569"/>
      <c r="Q19" s="570" t="s">
        <v>142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2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632"/>
      <c r="J6" s="633"/>
      <c r="K6" s="634"/>
      <c r="L6" s="514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90"/>
      <c r="I9" s="190"/>
      <c r="J9" s="190"/>
      <c r="K9" s="190"/>
      <c r="L9" s="190"/>
      <c r="M9" s="315"/>
      <c r="N9" s="315"/>
      <c r="O9" s="315"/>
      <c r="P9" s="315"/>
      <c r="Q9" s="315"/>
      <c r="R9" s="316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7"/>
      <c r="N10" s="317"/>
      <c r="O10" s="317"/>
      <c r="P10" s="317"/>
      <c r="Q10" s="317"/>
      <c r="R10" s="318"/>
      <c r="S10" s="86"/>
    </row>
    <row r="11" spans="1:19" ht="24.2" customHeight="1" x14ac:dyDescent="0.2">
      <c r="A11" s="78"/>
      <c r="B11" s="191" t="s">
        <v>26</v>
      </c>
      <c r="C11" s="126"/>
      <c r="D11" s="126">
        <v>0.05</v>
      </c>
      <c r="E11" s="126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9"/>
      <c r="N11" s="319"/>
      <c r="O11" s="319"/>
      <c r="P11" s="319"/>
      <c r="Q11" s="319"/>
      <c r="R11" s="320"/>
      <c r="S11" s="86"/>
    </row>
    <row r="12" spans="1:19" ht="24.2" customHeight="1" x14ac:dyDescent="0.2">
      <c r="A12" s="78"/>
      <c r="B12" s="191" t="s">
        <v>2</v>
      </c>
      <c r="C12" s="126"/>
      <c r="D12" s="126">
        <v>0.05</v>
      </c>
      <c r="E12" s="126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9"/>
      <c r="N12" s="319"/>
      <c r="O12" s="319"/>
      <c r="P12" s="319"/>
      <c r="Q12" s="319"/>
      <c r="R12" s="320"/>
      <c r="S12" s="86"/>
    </row>
    <row r="13" spans="1:19" s="483" customFormat="1" ht="31.9" customHeight="1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4" t="s">
        <v>138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3">
        <v>45.3</v>
      </c>
      <c r="D14" s="97">
        <v>0.03</v>
      </c>
      <c r="E14" s="97">
        <v>0</v>
      </c>
      <c r="F14" s="114" t="s">
        <v>16</v>
      </c>
      <c r="G14" s="294" t="s">
        <v>139</v>
      </c>
      <c r="H14" s="98"/>
      <c r="I14" s="97"/>
      <c r="J14" s="97"/>
      <c r="K14" s="97"/>
      <c r="L14" s="97"/>
      <c r="M14" s="319"/>
      <c r="N14" s="319"/>
      <c r="O14" s="319"/>
      <c r="P14" s="319"/>
      <c r="Q14" s="319"/>
      <c r="R14" s="320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9"/>
      <c r="N15" s="319"/>
      <c r="O15" s="319"/>
      <c r="P15" s="319"/>
      <c r="Q15" s="319"/>
      <c r="R15" s="320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9"/>
      <c r="N16" s="319"/>
      <c r="O16" s="319"/>
      <c r="P16" s="319"/>
      <c r="Q16" s="319"/>
      <c r="R16" s="320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9"/>
      <c r="N17" s="319"/>
      <c r="O17" s="319"/>
      <c r="P17" s="319"/>
      <c r="Q17" s="319"/>
      <c r="R17" s="320"/>
      <c r="S17" s="86"/>
    </row>
    <row r="18" spans="1:19" ht="30.6" customHeight="1" x14ac:dyDescent="0.2">
      <c r="A18" s="78"/>
      <c r="B18" s="96" t="s">
        <v>30</v>
      </c>
      <c r="C18" s="313">
        <v>9.5</v>
      </c>
      <c r="D18" s="97">
        <v>0.03</v>
      </c>
      <c r="E18" s="97">
        <v>0</v>
      </c>
      <c r="F18" s="114" t="s">
        <v>16</v>
      </c>
      <c r="G18" s="294" t="s">
        <v>138</v>
      </c>
      <c r="H18" s="98"/>
      <c r="I18" s="97"/>
      <c r="J18" s="97"/>
      <c r="K18" s="97"/>
      <c r="L18" s="97"/>
      <c r="M18" s="319"/>
      <c r="N18" s="319"/>
      <c r="O18" s="319"/>
      <c r="P18" s="319"/>
      <c r="Q18" s="319"/>
      <c r="R18" s="320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9"/>
      <c r="N19" s="319"/>
      <c r="O19" s="319"/>
      <c r="P19" s="319"/>
      <c r="Q19" s="319"/>
      <c r="R19" s="320"/>
      <c r="S19" s="86"/>
    </row>
    <row r="20" spans="1:19" ht="34.5" thickBot="1" x14ac:dyDescent="0.25">
      <c r="A20" s="78"/>
      <c r="B20" s="597" t="s">
        <v>48</v>
      </c>
      <c r="C20" s="598"/>
      <c r="D20" s="598"/>
      <c r="E20" s="59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3"/>
      <c r="N20" s="323"/>
      <c r="O20" s="323"/>
      <c r="P20" s="323"/>
      <c r="Q20" s="323"/>
      <c r="R20" s="324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19"/>
    </row>
    <row r="23" spans="1:19" x14ac:dyDescent="0.2">
      <c r="L23" s="637" t="s">
        <v>137</v>
      </c>
      <c r="M23" s="637"/>
      <c r="N23" s="637"/>
      <c r="O23" s="472"/>
      <c r="P23" s="472"/>
      <c r="Q23" s="488"/>
      <c r="R23" s="488"/>
    </row>
    <row r="24" spans="1:19" x14ac:dyDescent="0.2">
      <c r="O24" s="569" t="s">
        <v>141</v>
      </c>
      <c r="P24" s="569"/>
      <c r="Q24" s="570" t="s">
        <v>142</v>
      </c>
      <c r="R24" s="57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SheetLayoutView="100" workbookViewId="0">
      <selection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2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tr">
        <f>Данные!$A2</f>
        <v>Бутылка 0,2 л _ XXI-КПМ-22Д-200-28 -Сябры NEW</v>
      </c>
      <c r="E6" s="603"/>
      <c r="F6" s="603"/>
      <c r="G6" s="603"/>
      <c r="H6" s="604"/>
      <c r="I6" s="632"/>
      <c r="J6" s="633"/>
      <c r="K6" s="634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44372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27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5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5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4" t="s">
        <v>140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5" t="s">
        <v>27</v>
      </c>
      <c r="C13" s="313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5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5" t="s">
        <v>5</v>
      </c>
      <c r="C15" s="313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0" t="s">
        <v>16</v>
      </c>
      <c r="G16" s="189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7"/>
      <c r="R16" s="118"/>
      <c r="S16" s="86"/>
    </row>
    <row r="17" spans="1:19" ht="10.5" customHeight="1" thickBot="1" x14ac:dyDescent="0.25">
      <c r="A17" s="108"/>
      <c r="B17" s="124"/>
      <c r="C17" s="123"/>
      <c r="D17" s="123"/>
      <c r="E17" s="123"/>
      <c r="F17" s="122"/>
      <c r="G17" s="12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</row>
    <row r="19" spans="1:19" x14ac:dyDescent="0.2">
      <c r="L19" s="637" t="s">
        <v>137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141</v>
      </c>
      <c r="P20" s="569"/>
      <c r="Q20" s="570" t="s">
        <v>142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2021-06-28T08:00:55Z</cp:lastPrinted>
  <dcterms:created xsi:type="dcterms:W3CDTF">2004-01-21T15:24:02Z</dcterms:created>
  <dcterms:modified xsi:type="dcterms:W3CDTF">2021-06-28T08:01:32Z</dcterms:modified>
</cp:coreProperties>
</file>