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D6E57E68-30B0-4B50-8967-A5BF5DDB4BF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приемки'!$A$1:$J$59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6" l="1"/>
  <c r="I59" i="14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<sst xmlns="http://schemas.openxmlformats.org/spreadsheetml/2006/main" count="544" uniqueCount="154">
  <si>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</si>
  <si>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</si>
  <si>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</si>
  <si>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</si>
  <si>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</si>
  <si>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</si>
  <si>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</si>
  <si>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</si>
  <si>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</si>
  <si>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</si>
  <si>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</si>
  <si>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</si>
  <si>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</si>
  <si>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</si>
  <si>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</si>
  <si>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</si>
  <si>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</si>
  <si>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</si>
  <si>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</si>
  <si>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</si>
  <si>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</si>
  <si>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</si>
  <si>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</si>
  <si>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</si>
  <si>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</si>
  <si>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</si>
  <si>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</si>
  <si>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</si>
  <si>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</si>
  <si>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</si>
  <si>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</si>
  <si>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</si>
  <si>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</si>
  <si>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</si>
  <si>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</si>
  <si>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</si>
  <si>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</si>
  <si>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</si>
  <si>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</si>
  <si>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</si>
  <si>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</si>
  <si>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</si>
  <si>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</si>
  <si>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</si>
  <si>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</si>
  <si>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</si>
  <si>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</si>
  <si>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</si>
  <si>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</si>
  <si>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</si>
  <si>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</si>
  <si>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</si>
  <si>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</si>
  <si>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</si>
  <si>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</si>
  <si>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</si>
  <si>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</si>
  <si>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</si>
  <si>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</si>
  <si>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</si>
  <si>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</si>
  <si>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</si>
  <si>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</si>
  <si>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</si>
  <si>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</si>
  <si>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</si>
  <si>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</si>
  <si>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</si>
  <si>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</si>
  <si>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</si>
  <si>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</si>
  <si>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</si>
  <si>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</si>
  <si>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</si>
  <si>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</si>
  <si>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</si>
  <si>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</si>
  <si>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</si>
  <si>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</si>
  <si>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</si>
  <si>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</si>
  <si>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</si>
  <si>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</si>
  <si>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</si>
  <si>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</si>
  <si>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</si>
  <si>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</si>
  <si>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</si>
  <si>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</si>
  <si>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</si>
  <si>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</si>
  <si>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</si>
  <si>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</si>
  <si>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</si>
  <si>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</si>
  <si>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</si>
  <si>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</si>
  <si>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</si>
  <si>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</si>
  <si>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</si>
  <si>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</si>
  <si>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</si>
  <si>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</si>
  <si>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</si>
  <si>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</si>
  <si>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</si>
  <si>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</si>
  <si>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</si>
  <si>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</si>
  <si>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</si>
  <si>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</si>
  <si>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</si>
  <si>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</si>
  <si>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</si>
  <si>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</si>
  <si>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</si>
  <si>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</si>
  <si>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</si>
  <si>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</si>
  <si>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</si>
  <si>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</si>
  <si>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</si>
  <si>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</si>
  <si>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</si>
  <si>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</si>
  <si>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</si>
  <si>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</si>
  <si>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</si>
  <si>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</si>
  <si>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</si>
  <si>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</si>
  <si>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</si>
  <si>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</si>
  <si>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</si>
  <si>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</si>
  <si>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</si>
  <si>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</si>
  <si>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</si>
  <si>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</si>
  <si>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</si>
  <si>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</si>
  <si>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</si>
  <si>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</si>
  <si>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</si>
  <si>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</si>
  <si>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</si>
  <si>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Сопряжение с поддоном, штангенциркуль</t>
  </si>
  <si>
    <t>(к формокомплекту Бутылка XXI-В-28-2-27 Евроторг)</t>
  </si>
  <si>
    <t>главный конструктор</t>
  </si>
  <si>
    <t>А.Н. Веко</t>
  </si>
  <si>
    <t>XXI-В-28-2-500-27 Евроторг</t>
  </si>
  <si>
    <t>XXI-В-28-2-500-27</t>
  </si>
  <si>
    <t xml:space="preserve"> (владелец торговый дом Ведатранзит)</t>
  </si>
  <si>
    <t>Вес, гр. (ном. 363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</si>
</sst>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60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8" fillId="0" borderId="0"/>
    <xf numFmtId="0" fontId="4" fillId="0" borderId="0"/>
    <xf numFmtId="164" fontId="42" fillId="0" borderId="0" applyFont="0" applyFill="0" applyBorder="0" applyAlignment="0" applyProtection="0"/>
    <xf numFmtId="9" fontId="42" fillId="0" borderId="0" applyFont="0" applyFill="0" applyBorder="0" applyAlignment="0" applyProtection="0"/>
  </cellStyleXfs>
  <cellXfs count="65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5" fillId="0" borderId="4" xfId="0" applyFont="1" applyBorder="1" applyAlignment="1">
      <alignment vertical="center" shrinkToFit="1"/>
    </xf>
    <xf numFmtId="0" fontId="10" fillId="2" borderId="5" xfId="0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vertical="center" shrinkToFit="1"/>
    </xf>
    <xf numFmtId="0" fontId="8" fillId="2" borderId="6" xfId="0" applyFont="1" applyFill="1" applyBorder="1" applyAlignment="1">
      <alignment vertical="center" shrinkToFit="1"/>
    </xf>
    <xf numFmtId="0" fontId="12" fillId="2" borderId="7" xfId="0" applyFont="1" applyFill="1" applyBorder="1" applyAlignment="1">
      <alignment vertical="center" shrinkToFit="1"/>
    </xf>
    <xf numFmtId="0" fontId="5" fillId="0" borderId="8" xfId="0" applyFont="1" applyBorder="1" applyAlignment="1">
      <alignment vertical="center" shrinkToFit="1"/>
    </xf>
    <xf numFmtId="0" fontId="10" fillId="2" borderId="9" xfId="0" applyFont="1" applyFill="1" applyBorder="1" applyAlignment="1">
      <alignment vertical="center" shrinkToFit="1"/>
    </xf>
    <xf numFmtId="0" fontId="10" fillId="2" borderId="10" xfId="0" applyFont="1" applyFill="1" applyBorder="1" applyAlignment="1">
      <alignment vertical="center" shrinkToFit="1"/>
    </xf>
    <xf numFmtId="0" fontId="10" fillId="2" borderId="0" xfId="0" applyFont="1" applyFill="1" applyBorder="1" applyAlignment="1">
      <alignment vertical="center" shrinkToFit="1"/>
    </xf>
    <xf numFmtId="0" fontId="12" fillId="2" borderId="11" xfId="0" applyFont="1" applyFill="1" applyBorder="1" applyAlignment="1">
      <alignment vertical="center" shrinkToFit="1"/>
    </xf>
    <xf numFmtId="0" fontId="9" fillId="0" borderId="12" xfId="0" applyFont="1" applyFill="1" applyBorder="1" applyAlignment="1">
      <alignment horizontal="center" vertical="center" shrinkToFit="1"/>
    </xf>
    <xf numFmtId="0" fontId="8" fillId="2" borderId="0" xfId="0" applyFont="1" applyFill="1" applyBorder="1" applyAlignment="1">
      <alignment vertical="center" shrinkToFit="1"/>
    </xf>
    <xf numFmtId="0" fontId="10" fillId="2" borderId="12" xfId="0" applyFont="1" applyFill="1" applyBorder="1" applyAlignment="1">
      <alignment vertical="center" shrinkToFit="1"/>
    </xf>
    <xf numFmtId="0" fontId="10" fillId="2" borderId="12" xfId="0" applyFont="1" applyFill="1" applyBorder="1" applyAlignment="1">
      <alignment horizontal="center" vertical="center" shrinkToFit="1"/>
    </xf>
    <xf numFmtId="0" fontId="10" fillId="2" borderId="13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horizontal="center" vertical="center" shrinkToFit="1"/>
    </xf>
    <xf numFmtId="0" fontId="10" fillId="2" borderId="14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5" fillId="0" borderId="9" xfId="0" applyFont="1" applyBorder="1" applyAlignment="1">
      <alignment horizontal="center" vertical="center" shrinkToFit="1"/>
    </xf>
    <xf numFmtId="0" fontId="13" fillId="0" borderId="9" xfId="0" applyFont="1" applyBorder="1" applyAlignment="1">
      <alignment horizontal="center" vertical="justify" shrinkToFit="1"/>
    </xf>
    <xf numFmtId="0" fontId="14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4" fillId="2" borderId="9" xfId="0" applyFont="1" applyFill="1" applyBorder="1" applyAlignment="1">
      <alignment horizontal="center" vertical="justify" shrinkToFit="1"/>
    </xf>
    <xf numFmtId="0" fontId="14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8" fillId="0" borderId="4" xfId="0" applyFont="1" applyBorder="1" applyAlignment="1">
      <alignment horizontal="center" vertical="justify" shrinkToFit="1"/>
    </xf>
    <xf numFmtId="0" fontId="15" fillId="3" borderId="17" xfId="0" applyFont="1" applyFill="1" applyBorder="1" applyAlignment="1">
      <alignment horizontal="center" vertical="center" shrinkToFit="1"/>
    </xf>
    <xf numFmtId="0" fontId="8" fillId="3" borderId="18" xfId="0" applyFont="1" applyFill="1" applyBorder="1" applyAlignment="1">
      <alignment horizontal="center" vertical="center" shrinkToFit="1"/>
    </xf>
    <xf numFmtId="49" fontId="8" fillId="3" borderId="18" xfId="0" applyNumberFormat="1" applyFont="1" applyFill="1" applyBorder="1" applyAlignment="1">
      <alignment horizontal="center" vertical="center" shrinkToFit="1"/>
    </xf>
    <xf numFmtId="0" fontId="15" fillId="3" borderId="19" xfId="0" applyFont="1" applyFill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10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3" fillId="0" borderId="32" xfId="0" applyFont="1" applyBorder="1" applyAlignment="1">
      <alignment horizontal="center" vertical="center" shrinkToFit="1"/>
    </xf>
    <xf numFmtId="0" fontId="15" fillId="3" borderId="19" xfId="0" applyFont="1" applyFill="1" applyBorder="1" applyAlignment="1">
      <alignment horizontal="center" vertical="center" wrapText="1" shrinkToFit="1"/>
    </xf>
    <xf numFmtId="2" fontId="13" fillId="0" borderId="50" xfId="0" applyNumberFormat="1" applyFont="1" applyBorder="1" applyAlignment="1">
      <alignment horizontal="center" vertical="center" shrinkToFit="1"/>
    </xf>
    <xf numFmtId="2" fontId="13" fillId="0" borderId="51" xfId="0" applyNumberFormat="1" applyFont="1" applyBorder="1" applyAlignment="1">
      <alignment horizontal="center" vertical="center" shrinkToFit="1"/>
    </xf>
    <xf numFmtId="2" fontId="13" fillId="0" borderId="53" xfId="0" applyNumberFormat="1" applyFont="1" applyBorder="1" applyAlignment="1">
      <alignment horizontal="center" vertical="center" shrinkToFit="1"/>
    </xf>
    <xf numFmtId="2" fontId="13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7" fillId="0" borderId="33" xfId="0" applyNumberFormat="1" applyFont="1" applyBorder="1" applyAlignment="1">
      <alignment horizontal="center" vertical="center"/>
    </xf>
    <xf numFmtId="2" fontId="13" fillId="0" borderId="52" xfId="0" applyNumberFormat="1" applyFont="1" applyBorder="1" applyAlignment="1">
      <alignment horizontal="center" vertical="center" wrapText="1" shrinkToFit="1"/>
    </xf>
    <xf numFmtId="0" fontId="18" fillId="0" borderId="1" xfId="1" applyBorder="1" applyAlignment="1">
      <alignment horizontal="center" vertical="justify" shrinkToFit="1"/>
    </xf>
    <xf numFmtId="0" fontId="18" fillId="0" borderId="2" xfId="1" applyBorder="1" applyAlignment="1">
      <alignment horizontal="center" vertical="top" shrinkToFit="1"/>
    </xf>
    <xf numFmtId="0" fontId="18" fillId="0" borderId="2" xfId="1" applyBorder="1" applyAlignment="1">
      <alignment horizontal="center" vertical="justify" shrinkToFit="1"/>
    </xf>
    <xf numFmtId="0" fontId="18" fillId="0" borderId="3" xfId="1" applyBorder="1" applyAlignment="1">
      <alignment horizontal="center" vertical="justify" shrinkToFit="1"/>
    </xf>
    <xf numFmtId="0" fontId="18" fillId="0" borderId="0" xfId="1" applyAlignment="1">
      <alignment shrinkToFit="1"/>
    </xf>
    <xf numFmtId="0" fontId="5" fillId="0" borderId="4" xfId="1" applyFont="1" applyBorder="1" applyAlignment="1">
      <alignment vertical="center" shrinkToFit="1"/>
    </xf>
    <xf numFmtId="0" fontId="10" fillId="2" borderId="5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vertical="center" shrinkToFit="1"/>
    </xf>
    <xf numFmtId="0" fontId="8" fillId="2" borderId="6" xfId="1" applyFont="1" applyFill="1" applyBorder="1" applyAlignment="1">
      <alignment vertical="center" shrinkToFit="1"/>
    </xf>
    <xf numFmtId="0" fontId="12" fillId="2" borderId="7" xfId="1" applyFont="1" applyFill="1" applyBorder="1" applyAlignment="1">
      <alignment vertical="center" shrinkToFit="1"/>
    </xf>
    <xf numFmtId="0" fontId="5" fillId="0" borderId="8" xfId="1" applyFont="1" applyBorder="1" applyAlignment="1">
      <alignment vertical="center" shrinkToFit="1"/>
    </xf>
    <xf numFmtId="0" fontId="10" fillId="2" borderId="0" xfId="1" applyFont="1" applyFill="1" applyBorder="1" applyAlignment="1">
      <alignment vertical="center" shrinkToFit="1"/>
    </xf>
    <xf numFmtId="0" fontId="10" fillId="2" borderId="10" xfId="1" applyFont="1" applyFill="1" applyBorder="1" applyAlignment="1">
      <alignment vertical="center" shrinkToFit="1"/>
    </xf>
    <xf numFmtId="0" fontId="12" fillId="2" borderId="11" xfId="1" applyFont="1" applyFill="1" applyBorder="1" applyAlignment="1">
      <alignment vertical="center" shrinkToFit="1"/>
    </xf>
    <xf numFmtId="0" fontId="10" fillId="2" borderId="10" xfId="1" applyFont="1" applyFill="1" applyBorder="1" applyAlignment="1">
      <alignment horizontal="center" vertical="center" shrinkToFit="1"/>
    </xf>
    <xf numFmtId="0" fontId="10" fillId="2" borderId="14" xfId="1" applyFont="1" applyFill="1" applyBorder="1" applyAlignment="1">
      <alignment horizontal="center" vertical="center" shrinkToFit="1"/>
    </xf>
    <xf numFmtId="0" fontId="10" fillId="2" borderId="9" xfId="1" applyFont="1" applyFill="1" applyBorder="1" applyAlignment="1">
      <alignment vertical="center" shrinkToFit="1"/>
    </xf>
    <xf numFmtId="0" fontId="12" fillId="2" borderId="15" xfId="1" applyFont="1" applyFill="1" applyBorder="1" applyAlignment="1">
      <alignment vertical="center" shrinkToFit="1"/>
    </xf>
    <xf numFmtId="0" fontId="18" fillId="0" borderId="4" xfId="1" applyBorder="1" applyAlignment="1">
      <alignment horizontal="center" vertical="justify" shrinkToFit="1"/>
    </xf>
    <xf numFmtId="0" fontId="5" fillId="0" borderId="9" xfId="1" applyFont="1" applyBorder="1" applyAlignment="1">
      <alignment horizontal="center" vertical="center" shrinkToFit="1"/>
    </xf>
    <xf numFmtId="0" fontId="13" fillId="0" borderId="9" xfId="1" applyFont="1" applyBorder="1" applyAlignment="1">
      <alignment horizontal="center" vertical="justify" shrinkToFit="1"/>
    </xf>
    <xf numFmtId="0" fontId="14" fillId="0" borderId="9" xfId="1" applyFont="1" applyBorder="1" applyAlignment="1">
      <alignment horizontal="center" vertical="justify" shrinkToFit="1"/>
    </xf>
    <xf numFmtId="0" fontId="18" fillId="0" borderId="9" xfId="1" applyBorder="1" applyAlignment="1">
      <alignment horizontal="center" vertical="justify" shrinkToFit="1"/>
    </xf>
    <xf numFmtId="0" fontId="18" fillId="2" borderId="9" xfId="1" applyFill="1" applyBorder="1" applyAlignment="1">
      <alignment horizontal="center" vertical="justify" shrinkToFit="1"/>
    </xf>
    <xf numFmtId="0" fontId="14" fillId="2" borderId="9" xfId="1" applyFont="1" applyFill="1" applyBorder="1" applyAlignment="1">
      <alignment horizontal="center" vertical="justify" shrinkToFit="1"/>
    </xf>
    <xf numFmtId="0" fontId="14" fillId="2" borderId="16" xfId="1" applyFont="1" applyFill="1" applyBorder="1" applyAlignment="1">
      <alignment horizontal="center" vertical="justify" shrinkToFit="1"/>
    </xf>
    <xf numFmtId="0" fontId="18" fillId="0" borderId="8" xfId="1" applyBorder="1" applyAlignment="1">
      <alignment horizontal="center" vertical="justify" shrinkToFit="1"/>
    </xf>
    <xf numFmtId="0" fontId="8" fillId="0" borderId="4" xfId="1" applyFont="1" applyBorder="1" applyAlignment="1">
      <alignment horizontal="center" vertical="justify" shrinkToFit="1"/>
    </xf>
    <xf numFmtId="0" fontId="10" fillId="3" borderId="49" xfId="1" applyFont="1" applyFill="1" applyBorder="1" applyAlignment="1">
      <alignment horizontal="center" vertical="center" shrinkToFit="1"/>
    </xf>
    <xf numFmtId="0" fontId="10" fillId="3" borderId="38" xfId="1" applyFont="1" applyFill="1" applyBorder="1" applyAlignment="1">
      <alignment horizontal="center" vertical="center" shrinkToFit="1"/>
    </xf>
    <xf numFmtId="0" fontId="8" fillId="0" borderId="20" xfId="1" applyFont="1" applyBorder="1" applyAlignment="1">
      <alignment horizontal="center" vertical="justify" shrinkToFit="1"/>
    </xf>
    <xf numFmtId="0" fontId="18" fillId="0" borderId="0" xfId="1" applyBorder="1" applyAlignment="1">
      <alignment shrinkToFit="1"/>
    </xf>
    <xf numFmtId="0" fontId="18" fillId="0" borderId="29" xfId="1" applyBorder="1" applyAlignment="1">
      <alignment horizontal="center" vertical="center" shrinkToFit="1"/>
    </xf>
    <xf numFmtId="2" fontId="18" fillId="0" borderId="30" xfId="1" applyNumberFormat="1" applyBorder="1" applyAlignment="1">
      <alignment horizontal="center" vertical="center" shrinkToFit="1"/>
    </xf>
    <xf numFmtId="0" fontId="13" fillId="0" borderId="32" xfId="1" applyFont="1" applyBorder="1" applyAlignment="1">
      <alignment horizontal="center" vertical="center" shrinkToFit="1"/>
    </xf>
    <xf numFmtId="2" fontId="18" fillId="0" borderId="29" xfId="1" applyNumberFormat="1" applyBorder="1" applyAlignment="1">
      <alignment horizontal="center" vertical="center" shrinkToFit="1"/>
    </xf>
    <xf numFmtId="0" fontId="18" fillId="0" borderId="21" xfId="1" applyBorder="1" applyAlignment="1">
      <alignment horizontal="center" vertical="center" shrinkToFit="1"/>
    </xf>
    <xf numFmtId="2" fontId="18" fillId="0" borderId="26" xfId="1" applyNumberFormat="1" applyBorder="1" applyAlignment="1">
      <alignment horizontal="center" vertical="center" shrinkToFit="1"/>
    </xf>
    <xf numFmtId="2" fontId="18" fillId="0" borderId="21" xfId="1" applyNumberFormat="1" applyBorder="1" applyAlignment="1">
      <alignment horizontal="center" vertical="center" shrinkToFit="1"/>
    </xf>
    <xf numFmtId="2" fontId="18" fillId="0" borderId="32" xfId="1" applyNumberFormat="1" applyBorder="1" applyAlignment="1">
      <alignment horizontal="center" vertical="center" shrinkToFit="1"/>
    </xf>
    <xf numFmtId="0" fontId="13" fillId="0" borderId="0" xfId="1" applyFont="1" applyBorder="1" applyAlignment="1">
      <alignment horizontal="center" vertical="center" shrinkToFit="1"/>
    </xf>
    <xf numFmtId="0" fontId="13" fillId="0" borderId="0" xfId="1" applyFont="1" applyBorder="1" applyAlignment="1">
      <alignment horizontal="center" vertical="justify" shrinkToFit="1"/>
    </xf>
    <xf numFmtId="2" fontId="14" fillId="0" borderId="26" xfId="1" applyNumberFormat="1" applyFont="1" applyBorder="1" applyAlignment="1">
      <alignment horizontal="center" vertical="center" shrinkToFit="1"/>
    </xf>
    <xf numFmtId="0" fontId="18" fillId="0" borderId="55" xfId="1" applyBorder="1" applyAlignment="1">
      <alignment horizontal="center" vertical="center" shrinkToFit="1"/>
    </xf>
    <xf numFmtId="2" fontId="18" fillId="0" borderId="36" xfId="1" applyNumberFormat="1" applyBorder="1" applyAlignment="1">
      <alignment horizontal="center" vertical="center" shrinkToFit="1"/>
    </xf>
    <xf numFmtId="2" fontId="18" fillId="0" borderId="55" xfId="1" applyNumberFormat="1" applyBorder="1" applyAlignment="1">
      <alignment horizontal="center" vertical="center" shrinkToFit="1"/>
    </xf>
    <xf numFmtId="2" fontId="18" fillId="0" borderId="22" xfId="1" applyNumberFormat="1" applyBorder="1" applyAlignment="1">
      <alignment horizontal="center" vertical="center" shrinkToFit="1"/>
    </xf>
    <xf numFmtId="2" fontId="18" fillId="0" borderId="33" xfId="1" applyNumberFormat="1" applyBorder="1" applyAlignment="1">
      <alignment horizontal="center" vertical="center" shrinkToFit="1"/>
    </xf>
    <xf numFmtId="0" fontId="18" fillId="0" borderId="23" xfId="1" applyBorder="1" applyAlignment="1">
      <alignment vertical="center" shrinkToFit="1"/>
    </xf>
    <xf numFmtId="0" fontId="18" fillId="0" borderId="24" xfId="1" applyBorder="1" applyAlignment="1">
      <alignment vertical="center" shrinkToFit="1"/>
    </xf>
    <xf numFmtId="0" fontId="13" fillId="0" borderId="24" xfId="1" applyFont="1" applyBorder="1" applyAlignment="1">
      <alignment vertical="center" shrinkToFit="1"/>
    </xf>
    <xf numFmtId="0" fontId="18" fillId="0" borderId="12" xfId="1" applyBorder="1" applyAlignment="1">
      <alignment vertical="center" shrinkToFit="1"/>
    </xf>
    <xf numFmtId="0" fontId="18" fillId="0" borderId="25" xfId="1" applyBorder="1" applyAlignment="1">
      <alignment vertical="center" shrinkToFit="1"/>
    </xf>
    <xf numFmtId="0" fontId="13" fillId="0" borderId="57" xfId="0" applyFont="1" applyBorder="1" applyAlignment="1">
      <alignment horizontal="center" vertical="center" shrinkToFit="1"/>
    </xf>
    <xf numFmtId="49" fontId="20" fillId="0" borderId="32" xfId="0" applyNumberFormat="1" applyFont="1" applyBorder="1" applyAlignment="1">
      <alignment horizontal="center" vertical="center"/>
    </xf>
    <xf numFmtId="0" fontId="13" fillId="0" borderId="57" xfId="1" applyFont="1" applyBorder="1" applyAlignment="1">
      <alignment horizontal="center" vertical="center" shrinkToFit="1"/>
    </xf>
    <xf numFmtId="49" fontId="17" fillId="0" borderId="57" xfId="0" applyNumberFormat="1" applyFont="1" applyBorder="1" applyAlignment="1">
      <alignment horizontal="center" vertical="center"/>
    </xf>
    <xf numFmtId="49" fontId="17" fillId="0" borderId="32" xfId="0" applyNumberFormat="1" applyFont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 wrapText="1" shrinkToFit="1"/>
    </xf>
    <xf numFmtId="2" fontId="18" fillId="0" borderId="33" xfId="1" applyNumberFormat="1" applyFill="1" applyBorder="1" applyAlignment="1">
      <alignment horizontal="center" vertical="center" shrinkToFit="1"/>
    </xf>
    <xf numFmtId="2" fontId="18" fillId="0" borderId="34" xfId="1" applyNumberFormat="1" applyFill="1" applyBorder="1" applyAlignment="1">
      <alignment horizontal="center" vertical="center" shrinkToFit="1"/>
    </xf>
    <xf numFmtId="0" fontId="18" fillId="0" borderId="0" xfId="1" applyAlignment="1"/>
    <xf numFmtId="0" fontId="18" fillId="0" borderId="6" xfId="1" applyBorder="1" applyAlignment="1">
      <alignment vertical="center" shrinkToFit="1"/>
    </xf>
    <xf numFmtId="0" fontId="18" fillId="0" borderId="24" xfId="1" applyBorder="1" applyAlignment="1">
      <alignment horizontal="center" vertical="center" shrinkToFit="1"/>
    </xf>
    <xf numFmtId="0" fontId="14" fillId="0" borderId="12" xfId="1" applyFont="1" applyBorder="1" applyAlignment="1">
      <alignment horizontal="center" vertical="center" shrinkToFit="1"/>
    </xf>
    <xf numFmtId="49" fontId="18" fillId="0" borderId="12" xfId="1" applyNumberFormat="1" applyBorder="1" applyAlignment="1">
      <alignment horizontal="center" vertical="center" shrinkToFit="1"/>
    </xf>
    <xf numFmtId="0" fontId="18" fillId="0" borderId="12" xfId="1" applyBorder="1" applyAlignment="1">
      <alignment horizontal="center" vertical="center" shrinkToFit="1"/>
    </xf>
    <xf numFmtId="0" fontId="8" fillId="0" borderId="21" xfId="1" applyFont="1" applyBorder="1" applyAlignment="1">
      <alignment horizontal="center" vertical="center" shrinkToFit="1"/>
    </xf>
    <xf numFmtId="2" fontId="18" fillId="0" borderId="35" xfId="1" applyNumberFormat="1" applyBorder="1" applyAlignment="1">
      <alignment horizontal="center" vertical="center" shrinkToFit="1"/>
    </xf>
    <xf numFmtId="0" fontId="10" fillId="3" borderId="17" xfId="1" applyFont="1" applyFill="1" applyBorder="1" applyAlignment="1">
      <alignment horizontal="center" vertical="center" shrinkToFit="1"/>
    </xf>
    <xf numFmtId="0" fontId="21" fillId="0" borderId="4" xfId="1" applyFont="1" applyBorder="1" applyAlignment="1">
      <alignment vertical="center" shrinkToFit="1"/>
    </xf>
    <xf numFmtId="0" fontId="23" fillId="2" borderId="5" xfId="1" applyFont="1" applyFill="1" applyBorder="1" applyAlignment="1">
      <alignment horizontal="center" vertical="center" shrinkToFit="1"/>
    </xf>
    <xf numFmtId="0" fontId="23" fillId="2" borderId="6" xfId="1" applyFont="1" applyFill="1" applyBorder="1" applyAlignment="1">
      <alignment vertical="center" shrinkToFit="1"/>
    </xf>
    <xf numFmtId="0" fontId="22" fillId="2" borderId="6" xfId="1" applyFont="1" applyFill="1" applyBorder="1" applyAlignment="1">
      <alignment vertical="center" shrinkToFit="1"/>
    </xf>
    <xf numFmtId="0" fontId="25" fillId="2" borderId="7" xfId="1" applyFont="1" applyFill="1" applyBorder="1" applyAlignment="1">
      <alignment vertical="center" shrinkToFit="1"/>
    </xf>
    <xf numFmtId="0" fontId="21" fillId="0" borderId="8" xfId="1" applyFont="1" applyBorder="1" applyAlignment="1">
      <alignment vertical="center" shrinkToFit="1"/>
    </xf>
    <xf numFmtId="0" fontId="23" fillId="2" borderId="10" xfId="1" applyFont="1" applyFill="1" applyBorder="1" applyAlignment="1">
      <alignment vertical="center" shrinkToFit="1"/>
    </xf>
    <xf numFmtId="0" fontId="23" fillId="2" borderId="0" xfId="1" applyFont="1" applyFill="1" applyBorder="1" applyAlignment="1">
      <alignment vertical="center" shrinkToFit="1"/>
    </xf>
    <xf numFmtId="0" fontId="25" fillId="2" borderId="11" xfId="1" applyFont="1" applyFill="1" applyBorder="1" applyAlignment="1">
      <alignment vertical="center" shrinkToFit="1"/>
    </xf>
    <xf numFmtId="0" fontId="23" fillId="2" borderId="10" xfId="1" applyFont="1" applyFill="1" applyBorder="1" applyAlignment="1">
      <alignment horizontal="center" vertical="center" shrinkToFit="1"/>
    </xf>
    <xf numFmtId="0" fontId="21" fillId="0" borderId="9" xfId="1" applyFont="1" applyBorder="1" applyAlignment="1">
      <alignment horizontal="center" vertical="center" shrinkToFit="1"/>
    </xf>
    <xf numFmtId="0" fontId="26" fillId="0" borderId="9" xfId="1" applyFont="1" applyBorder="1" applyAlignment="1">
      <alignment horizontal="center" vertical="justify" shrinkToFit="1"/>
    </xf>
    <xf numFmtId="0" fontId="27" fillId="0" borderId="9" xfId="1" applyFont="1" applyBorder="1" applyAlignment="1">
      <alignment horizontal="center" vertical="justify" shrinkToFit="1"/>
    </xf>
    <xf numFmtId="0" fontId="27" fillId="2" borderId="9" xfId="1" applyFont="1" applyFill="1" applyBorder="1" applyAlignment="1">
      <alignment horizontal="center" vertical="justify" shrinkToFit="1"/>
    </xf>
    <xf numFmtId="0" fontId="27" fillId="2" borderId="16" xfId="1" applyFont="1" applyFill="1" applyBorder="1" applyAlignment="1">
      <alignment horizontal="center" vertical="justify" shrinkToFit="1"/>
    </xf>
    <xf numFmtId="0" fontId="22" fillId="0" borderId="4" xfId="1" applyFont="1" applyBorder="1" applyAlignment="1">
      <alignment horizontal="center" vertical="justify" shrinkToFit="1"/>
    </xf>
    <xf numFmtId="0" fontId="23" fillId="3" borderId="58" xfId="1" applyFont="1" applyFill="1" applyBorder="1" applyAlignment="1">
      <alignment horizontal="center" vertical="center" shrinkToFit="1"/>
    </xf>
    <xf numFmtId="0" fontId="23" fillId="3" borderId="49" xfId="1" applyFont="1" applyFill="1" applyBorder="1" applyAlignment="1">
      <alignment horizontal="center" vertical="center" shrinkToFit="1"/>
    </xf>
    <xf numFmtId="0" fontId="23" fillId="3" borderId="38" xfId="1" applyFont="1" applyFill="1" applyBorder="1" applyAlignment="1">
      <alignment horizontal="center" vertical="center" shrinkToFit="1"/>
    </xf>
    <xf numFmtId="0" fontId="22" fillId="0" borderId="20" xfId="1" applyFont="1" applyBorder="1" applyAlignment="1">
      <alignment horizontal="center" vertical="justify" shrinkToFit="1"/>
    </xf>
    <xf numFmtId="0" fontId="18" fillId="0" borderId="4" xfId="1" applyFill="1" applyBorder="1" applyAlignment="1">
      <alignment horizontal="center" vertical="justify" shrinkToFit="1"/>
    </xf>
    <xf numFmtId="0" fontId="18" fillId="0" borderId="59" xfId="1" applyFill="1" applyBorder="1" applyAlignment="1">
      <alignment horizontal="center" vertical="center" shrinkToFit="1"/>
    </xf>
    <xf numFmtId="2" fontId="18" fillId="0" borderId="60" xfId="1" applyNumberFormat="1" applyFill="1" applyBorder="1" applyAlignment="1">
      <alignment horizontal="center" vertical="center" shrinkToFit="1"/>
    </xf>
    <xf numFmtId="2" fontId="18" fillId="0" borderId="61" xfId="1" applyNumberFormat="1" applyFill="1" applyBorder="1" applyAlignment="1">
      <alignment horizontal="center" vertical="center" shrinkToFit="1"/>
    </xf>
    <xf numFmtId="0" fontId="18" fillId="0" borderId="8" xfId="1" applyFill="1" applyBorder="1" applyAlignment="1">
      <alignment horizontal="center" vertical="justify" shrinkToFit="1"/>
    </xf>
    <xf numFmtId="2" fontId="14" fillId="0" borderId="60" xfId="1" applyNumberFormat="1" applyFont="1" applyFill="1" applyBorder="1" applyAlignment="1">
      <alignment horizontal="center" vertical="center" shrinkToFit="1"/>
    </xf>
    <xf numFmtId="2" fontId="27" fillId="0" borderId="60" xfId="1" applyNumberFormat="1" applyFont="1" applyFill="1" applyBorder="1" applyAlignment="1">
      <alignment horizontal="center" vertical="center" shrinkToFit="1"/>
    </xf>
    <xf numFmtId="0" fontId="26" fillId="0" borderId="24" xfId="1" applyFont="1" applyBorder="1" applyAlignment="1">
      <alignment vertical="center" shrinkToFit="1"/>
    </xf>
    <xf numFmtId="0" fontId="18" fillId="4" borderId="1" xfId="1" applyFill="1" applyBorder="1" applyAlignment="1">
      <alignment horizontal="center" vertical="justify" shrinkToFit="1"/>
    </xf>
    <xf numFmtId="0" fontId="18" fillId="4" borderId="2" xfId="1" applyFill="1" applyBorder="1" applyAlignment="1">
      <alignment horizontal="center" vertical="top" shrinkToFit="1"/>
    </xf>
    <xf numFmtId="0" fontId="18" fillId="4" borderId="2" xfId="1" applyFill="1" applyBorder="1" applyAlignment="1">
      <alignment horizontal="center" vertical="justify" shrinkToFit="1"/>
    </xf>
    <xf numFmtId="0" fontId="18" fillId="4" borderId="3" xfId="1" applyFill="1" applyBorder="1" applyAlignment="1">
      <alignment horizontal="center" vertical="justify" shrinkToFit="1"/>
    </xf>
    <xf numFmtId="0" fontId="18" fillId="4" borderId="0" xfId="1" applyFill="1" applyAlignment="1">
      <alignment shrinkToFit="1"/>
    </xf>
    <xf numFmtId="0" fontId="21" fillId="4" borderId="4" xfId="1" applyFont="1" applyFill="1" applyBorder="1" applyAlignment="1">
      <alignment vertical="center" shrinkToFit="1"/>
    </xf>
    <xf numFmtId="0" fontId="23" fillId="4" borderId="5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vertical="center" shrinkToFit="1"/>
    </xf>
    <xf numFmtId="0" fontId="22" fillId="4" borderId="6" xfId="1" applyFont="1" applyFill="1" applyBorder="1" applyAlignment="1">
      <alignment vertical="center" shrinkToFit="1"/>
    </xf>
    <xf numFmtId="0" fontId="25" fillId="4" borderId="7" xfId="1" applyFont="1" applyFill="1" applyBorder="1" applyAlignment="1">
      <alignment vertical="center" shrinkToFit="1"/>
    </xf>
    <xf numFmtId="0" fontId="21" fillId="4" borderId="8" xfId="1" applyFont="1" applyFill="1" applyBorder="1" applyAlignment="1">
      <alignment vertical="center" shrinkToFit="1"/>
    </xf>
    <xf numFmtId="0" fontId="23" fillId="4" borderId="10" xfId="1" applyFont="1" applyFill="1" applyBorder="1" applyAlignment="1">
      <alignment vertical="center" shrinkToFit="1"/>
    </xf>
    <xf numFmtId="0" fontId="23" fillId="4" borderId="0" xfId="1" applyFont="1" applyFill="1" applyBorder="1" applyAlignment="1">
      <alignment vertical="center" shrinkToFit="1"/>
    </xf>
    <xf numFmtId="0" fontId="25" fillId="4" borderId="11" xfId="1" applyFont="1" applyFill="1" applyBorder="1" applyAlignment="1">
      <alignment vertical="center" shrinkToFit="1"/>
    </xf>
    <xf numFmtId="0" fontId="23" fillId="4" borderId="10" xfId="1" applyFont="1" applyFill="1" applyBorder="1" applyAlignment="1">
      <alignment horizontal="center" vertical="center" shrinkToFit="1"/>
    </xf>
    <xf numFmtId="0" fontId="18" fillId="4" borderId="4" xfId="1" applyFill="1" applyBorder="1" applyAlignment="1">
      <alignment horizontal="center" vertical="justify" shrinkToFit="1"/>
    </xf>
    <xf numFmtId="0" fontId="21" fillId="4" borderId="9" xfId="1" applyFont="1" applyFill="1" applyBorder="1" applyAlignment="1">
      <alignment horizontal="center" vertical="center" shrinkToFit="1"/>
    </xf>
    <xf numFmtId="0" fontId="26" fillId="4" borderId="9" xfId="1" applyFont="1" applyFill="1" applyBorder="1" applyAlignment="1">
      <alignment horizontal="center" vertical="justify" shrinkToFit="1"/>
    </xf>
    <xf numFmtId="0" fontId="27" fillId="4" borderId="9" xfId="1" applyFont="1" applyFill="1" applyBorder="1" applyAlignment="1">
      <alignment horizontal="center" vertical="justify" shrinkToFit="1"/>
    </xf>
    <xf numFmtId="0" fontId="18" fillId="4" borderId="9" xfId="1" applyFill="1" applyBorder="1" applyAlignment="1">
      <alignment horizontal="center" vertical="justify" shrinkToFit="1"/>
    </xf>
    <xf numFmtId="0" fontId="27" fillId="4" borderId="16" xfId="1" applyFont="1" applyFill="1" applyBorder="1" applyAlignment="1">
      <alignment horizontal="center" vertical="justify" shrinkToFit="1"/>
    </xf>
    <xf numFmtId="0" fontId="18" fillId="4" borderId="8" xfId="1" applyFill="1" applyBorder="1" applyAlignment="1">
      <alignment horizontal="center" vertical="justify" shrinkToFit="1"/>
    </xf>
    <xf numFmtId="0" fontId="22" fillId="4" borderId="4" xfId="1" applyFont="1" applyFill="1" applyBorder="1" applyAlignment="1">
      <alignment horizontal="center" vertical="justify" shrinkToFit="1"/>
    </xf>
    <xf numFmtId="0" fontId="23" fillId="5" borderId="58" xfId="1" applyFont="1" applyFill="1" applyBorder="1" applyAlignment="1" applyProtection="1">
      <alignment horizontal="center" vertical="center" shrinkToFit="1"/>
      <protection locked="0"/>
    </xf>
    <xf numFmtId="0" fontId="18" fillId="4" borderId="29" xfId="1" applyFill="1" applyBorder="1" applyAlignment="1">
      <alignment horizontal="center" vertical="center" shrinkToFit="1"/>
    </xf>
    <xf numFmtId="2" fontId="18" fillId="4" borderId="30" xfId="1" applyNumberFormat="1" applyFill="1" applyBorder="1" applyAlignment="1" applyProtection="1">
      <alignment horizontal="center" vertical="center" shrinkToFit="1"/>
      <protection locked="0"/>
    </xf>
    <xf numFmtId="0" fontId="18" fillId="4" borderId="21" xfId="1" applyFill="1" applyBorder="1" applyAlignment="1">
      <alignment horizontal="center" vertical="center" shrinkToFit="1"/>
    </xf>
    <xf numFmtId="2" fontId="18" fillId="4" borderId="26" xfId="1" applyNumberFormat="1" applyFill="1" applyBorder="1" applyAlignment="1" applyProtection="1">
      <alignment horizontal="center" vertical="center" shrinkToFit="1"/>
      <protection locked="0"/>
    </xf>
    <xf numFmtId="0" fontId="18" fillId="4" borderId="23" xfId="1" applyFill="1" applyBorder="1" applyAlignment="1">
      <alignment vertical="center" shrinkToFit="1"/>
    </xf>
    <xf numFmtId="0" fontId="18" fillId="4" borderId="24" xfId="1" applyFill="1" applyBorder="1" applyAlignment="1">
      <alignment vertical="center" shrinkToFit="1"/>
    </xf>
    <xf numFmtId="0" fontId="26" fillId="4" borderId="24" xfId="1" applyFont="1" applyFill="1" applyBorder="1" applyAlignment="1">
      <alignment vertical="center" shrinkToFit="1"/>
    </xf>
    <xf numFmtId="0" fontId="18" fillId="4" borderId="25" xfId="1" applyFill="1" applyBorder="1" applyAlignment="1">
      <alignment vertical="center" shrinkToFit="1"/>
    </xf>
    <xf numFmtId="0" fontId="10" fillId="0" borderId="20" xfId="1" applyFont="1" applyBorder="1" applyAlignment="1">
      <alignment horizontal="center" vertical="justify" shrinkToFit="1"/>
    </xf>
    <xf numFmtId="0" fontId="13" fillId="0" borderId="51" xfId="1" applyFont="1" applyBorder="1" applyAlignment="1">
      <alignment horizontal="center" vertical="center" shrinkToFit="1"/>
    </xf>
    <xf numFmtId="0" fontId="10" fillId="3" borderId="58" xfId="1" applyFont="1" applyFill="1" applyBorder="1" applyAlignment="1">
      <alignment horizontal="center" vertical="center" shrinkToFit="1"/>
    </xf>
    <xf numFmtId="0" fontId="18" fillId="0" borderId="59" xfId="1" applyBorder="1" applyAlignment="1">
      <alignment horizontal="center" vertical="center" shrinkToFit="1"/>
    </xf>
    <xf numFmtId="0" fontId="23" fillId="5" borderId="49" xfId="1" applyFont="1" applyFill="1" applyBorder="1" applyAlignment="1" applyProtection="1">
      <alignment horizontal="center" vertical="center" shrinkToFit="1"/>
      <protection locked="0"/>
    </xf>
    <xf numFmtId="0" fontId="22" fillId="4" borderId="8" xfId="1" applyFont="1" applyFill="1" applyBorder="1" applyAlignment="1">
      <alignment horizontal="center" vertical="justify" shrinkToFit="1"/>
    </xf>
    <xf numFmtId="2" fontId="14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8" fillId="4" borderId="1" xfId="1" applyFill="1" applyBorder="1" applyAlignment="1">
      <alignment horizontal="center" vertical="justify"/>
    </xf>
    <xf numFmtId="0" fontId="18" fillId="4" borderId="2" xfId="1" applyFill="1" applyBorder="1" applyAlignment="1">
      <alignment horizontal="center" vertical="top"/>
    </xf>
    <xf numFmtId="0" fontId="18" fillId="4" borderId="2" xfId="1" applyFill="1" applyBorder="1" applyAlignment="1">
      <alignment horizontal="center" vertical="justify"/>
    </xf>
    <xf numFmtId="0" fontId="18" fillId="4" borderId="3" xfId="1" applyFill="1" applyBorder="1" applyAlignment="1">
      <alignment horizontal="center" vertical="justify"/>
    </xf>
    <xf numFmtId="0" fontId="18" fillId="4" borderId="0" xfId="1" applyFill="1"/>
    <xf numFmtId="0" fontId="21" fillId="4" borderId="4" xfId="1" applyFont="1" applyFill="1" applyBorder="1" applyAlignment="1">
      <alignment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vertical="center"/>
    </xf>
    <xf numFmtId="0" fontId="22" fillId="4" borderId="6" xfId="1" applyFont="1" applyFill="1" applyBorder="1" applyAlignment="1">
      <alignment vertical="center"/>
    </xf>
    <xf numFmtId="0" fontId="25" fillId="4" borderId="7" xfId="1" applyFont="1" applyFill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3" fillId="4" borderId="10" xfId="1" applyFont="1" applyFill="1" applyBorder="1" applyAlignment="1">
      <alignment vertical="center"/>
    </xf>
    <xf numFmtId="0" fontId="23" fillId="4" borderId="0" xfId="1" applyFont="1" applyFill="1" applyBorder="1" applyAlignment="1">
      <alignment vertical="center"/>
    </xf>
    <xf numFmtId="0" fontId="25" fillId="4" borderId="11" xfId="1" applyFont="1" applyFill="1" applyBorder="1" applyAlignment="1">
      <alignment vertical="center"/>
    </xf>
    <xf numFmtId="0" fontId="23" fillId="4" borderId="10" xfId="1" applyFont="1" applyFill="1" applyBorder="1" applyAlignment="1">
      <alignment horizontal="center" vertical="center"/>
    </xf>
    <xf numFmtId="0" fontId="18" fillId="4" borderId="4" xfId="1" applyFill="1" applyBorder="1" applyAlignment="1">
      <alignment horizontal="center" vertical="justify"/>
    </xf>
    <xf numFmtId="0" fontId="21" fillId="4" borderId="9" xfId="1" applyFont="1" applyFill="1" applyBorder="1" applyAlignment="1">
      <alignment horizontal="center" vertical="center"/>
    </xf>
    <xf numFmtId="0" fontId="26" fillId="4" borderId="9" xfId="1" applyFont="1" applyFill="1" applyBorder="1" applyAlignment="1">
      <alignment horizontal="center" vertical="justify"/>
    </xf>
    <xf numFmtId="0" fontId="27" fillId="4" borderId="9" xfId="1" applyFont="1" applyFill="1" applyBorder="1" applyAlignment="1">
      <alignment horizontal="center" vertical="justify"/>
    </xf>
    <xf numFmtId="0" fontId="18" fillId="4" borderId="9" xfId="1" applyFill="1" applyBorder="1" applyAlignment="1">
      <alignment horizontal="center" vertical="justify"/>
    </xf>
    <xf numFmtId="0" fontId="27" fillId="4" borderId="16" xfId="1" applyFont="1" applyFill="1" applyBorder="1" applyAlignment="1">
      <alignment horizontal="center" vertical="justify"/>
    </xf>
    <xf numFmtId="0" fontId="18" fillId="4" borderId="8" xfId="1" applyFill="1" applyBorder="1" applyAlignment="1">
      <alignment horizontal="center" vertical="justify"/>
    </xf>
    <xf numFmtId="0" fontId="22" fillId="4" borderId="4" xfId="1" applyFont="1" applyFill="1" applyBorder="1" applyAlignment="1">
      <alignment horizontal="center" vertical="justify"/>
    </xf>
    <xf numFmtId="0" fontId="23" fillId="5" borderId="58" xfId="1" applyFont="1" applyFill="1" applyBorder="1" applyAlignment="1" applyProtection="1">
      <alignment horizontal="center" vertical="center"/>
      <protection locked="0"/>
    </xf>
    <xf numFmtId="0" fontId="23" fillId="5" borderId="38" xfId="1" applyFont="1" applyFill="1" applyBorder="1" applyAlignment="1" applyProtection="1">
      <alignment horizontal="center" vertical="center"/>
      <protection locked="0"/>
    </xf>
    <xf numFmtId="0" fontId="22" fillId="4" borderId="20" xfId="1" applyFont="1" applyFill="1" applyBorder="1" applyAlignment="1">
      <alignment horizontal="center" vertical="justify"/>
    </xf>
    <xf numFmtId="0" fontId="18" fillId="4" borderId="29" xfId="1" applyFill="1" applyBorder="1" applyAlignment="1">
      <alignment horizontal="center" vertical="center"/>
    </xf>
    <xf numFmtId="2" fontId="18" fillId="4" borderId="30" xfId="1" applyNumberFormat="1" applyFill="1" applyBorder="1" applyAlignment="1" applyProtection="1">
      <alignment horizontal="center" vertical="center"/>
      <protection locked="0"/>
    </xf>
    <xf numFmtId="2" fontId="18" fillId="4" borderId="29" xfId="1" applyNumberFormat="1" applyFill="1" applyBorder="1" applyAlignment="1" applyProtection="1">
      <alignment horizontal="center" vertical="center"/>
      <protection locked="0"/>
    </xf>
    <xf numFmtId="2" fontId="18" fillId="4" borderId="63" xfId="1" applyNumberFormat="1" applyFill="1" applyBorder="1" applyAlignment="1" applyProtection="1">
      <alignment horizontal="center" vertical="center"/>
      <protection locked="0"/>
    </xf>
    <xf numFmtId="2" fontId="18" fillId="4" borderId="64" xfId="1" applyNumberFormat="1" applyFill="1" applyBorder="1" applyAlignment="1" applyProtection="1">
      <alignment horizontal="center" vertical="center"/>
      <protection locked="0"/>
    </xf>
    <xf numFmtId="0" fontId="18" fillId="4" borderId="21" xfId="1" applyFill="1" applyBorder="1" applyAlignment="1">
      <alignment horizontal="center" vertical="center"/>
    </xf>
    <xf numFmtId="2" fontId="18" fillId="4" borderId="26" xfId="1" applyNumberFormat="1" applyFill="1" applyBorder="1" applyAlignment="1" applyProtection="1">
      <alignment horizontal="center" vertical="center"/>
      <protection locked="0"/>
    </xf>
    <xf numFmtId="2" fontId="18" fillId="4" borderId="21" xfId="1" applyNumberFormat="1" applyFill="1" applyBorder="1" applyAlignment="1" applyProtection="1">
      <alignment horizontal="center" vertical="center"/>
      <protection locked="0"/>
    </xf>
    <xf numFmtId="2" fontId="18" fillId="4" borderId="54" xfId="1" applyNumberFormat="1" applyFill="1" applyBorder="1" applyAlignment="1" applyProtection="1">
      <alignment horizontal="center" vertical="center"/>
      <protection locked="0"/>
    </xf>
    <xf numFmtId="2" fontId="18" fillId="4" borderId="65" xfId="1" applyNumberFormat="1" applyFill="1" applyBorder="1" applyAlignment="1" applyProtection="1">
      <alignment horizontal="center" vertical="center"/>
      <protection locked="0"/>
    </xf>
    <xf numFmtId="2" fontId="18" fillId="4" borderId="55" xfId="1" applyNumberFormat="1" applyFill="1" applyBorder="1" applyAlignment="1" applyProtection="1">
      <alignment horizontal="center" vertical="center"/>
      <protection locked="0"/>
    </xf>
    <xf numFmtId="2" fontId="18" fillId="4" borderId="22" xfId="1" applyNumberFormat="1" applyFill="1" applyBorder="1" applyAlignment="1">
      <alignment horizontal="center" vertical="center"/>
    </xf>
    <xf numFmtId="2" fontId="18" fillId="4" borderId="66" xfId="1" applyNumberFormat="1" applyFill="1" applyBorder="1" applyAlignment="1">
      <alignment horizontal="center" vertical="center"/>
    </xf>
    <xf numFmtId="2" fontId="18" fillId="4" borderId="67" xfId="1" applyNumberFormat="1" applyFill="1" applyBorder="1" applyAlignment="1">
      <alignment horizontal="center" vertical="center"/>
    </xf>
    <xf numFmtId="0" fontId="18" fillId="4" borderId="23" xfId="1" applyFill="1" applyBorder="1" applyAlignment="1">
      <alignment vertical="center"/>
    </xf>
    <xf numFmtId="0" fontId="18" fillId="4" borderId="24" xfId="1" applyFill="1" applyBorder="1" applyAlignment="1">
      <alignment vertical="center"/>
    </xf>
    <xf numFmtId="0" fontId="26" fillId="4" borderId="24" xfId="1" applyFont="1" applyFill="1" applyBorder="1" applyAlignment="1">
      <alignment vertical="center"/>
    </xf>
    <xf numFmtId="0" fontId="18" fillId="4" borderId="25" xfId="1" applyFill="1" applyBorder="1" applyAlignment="1">
      <alignment vertical="center"/>
    </xf>
    <xf numFmtId="0" fontId="13" fillId="0" borderId="37" xfId="0" applyFont="1" applyBorder="1" applyAlignment="1">
      <alignment horizontal="center" vertical="center" wrapText="1" shrinkToFit="1"/>
    </xf>
    <xf numFmtId="0" fontId="10" fillId="7" borderId="12" xfId="0" applyFont="1" applyFill="1" applyBorder="1" applyAlignment="1">
      <alignment vertical="center" shrinkToFit="1"/>
    </xf>
    <xf numFmtId="0" fontId="28" fillId="0" borderId="12" xfId="0" applyFont="1" applyBorder="1" applyAlignment="1">
      <alignment horizontal="center" vertical="center" shrinkToFit="1"/>
    </xf>
    <xf numFmtId="0" fontId="8" fillId="7" borderId="0" xfId="0" applyFont="1" applyFill="1" applyAlignment="1">
      <alignment vertical="center" shrinkToFit="1"/>
    </xf>
    <xf numFmtId="0" fontId="10" fillId="7" borderId="12" xfId="0" applyFont="1" applyFill="1" applyBorder="1" applyAlignment="1">
      <alignment horizontal="center" vertical="center" shrinkToFit="1"/>
    </xf>
    <xf numFmtId="0" fontId="10" fillId="7" borderId="13" xfId="0" applyFont="1" applyFill="1" applyBorder="1" applyAlignment="1">
      <alignment horizontal="center" vertical="center" shrinkToFit="1"/>
    </xf>
    <xf numFmtId="0" fontId="15" fillId="8" borderId="17" xfId="0" applyFont="1" applyFill="1" applyBorder="1" applyAlignment="1">
      <alignment horizontal="center" vertical="center" shrinkToFit="1"/>
    </xf>
    <xf numFmtId="0" fontId="8" fillId="8" borderId="58" xfId="0" applyFont="1" applyFill="1" applyBorder="1" applyAlignment="1">
      <alignment horizontal="center" vertical="center" shrinkToFit="1"/>
    </xf>
    <xf numFmtId="49" fontId="8" fillId="8" borderId="58" xfId="0" applyNumberFormat="1" applyFont="1" applyFill="1" applyBorder="1" applyAlignment="1">
      <alignment horizontal="center" vertical="center" shrinkToFit="1"/>
    </xf>
    <xf numFmtId="0" fontId="15" fillId="8" borderId="38" xfId="0" applyFont="1" applyFill="1" applyBorder="1" applyAlignment="1">
      <alignment horizontal="center" vertical="center" shrinkToFit="1"/>
    </xf>
    <xf numFmtId="0" fontId="15" fillId="8" borderId="19" xfId="0" applyFont="1" applyFill="1" applyBorder="1" applyAlignment="1">
      <alignment horizontal="center" vertical="center" wrapText="1" shrinkToFit="1"/>
    </xf>
    <xf numFmtId="49" fontId="20" fillId="0" borderId="34" xfId="0" applyNumberFormat="1" applyFont="1" applyBorder="1" applyAlignment="1">
      <alignment horizontal="center" vertical="center"/>
    </xf>
    <xf numFmtId="2" fontId="29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1" fillId="4" borderId="4" xfId="0" applyFont="1" applyFill="1" applyBorder="1" applyAlignment="1">
      <alignment vertical="center" shrinkToFit="1"/>
    </xf>
    <xf numFmtId="0" fontId="23" fillId="4" borderId="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vertical="center" shrinkToFit="1"/>
    </xf>
    <xf numFmtId="0" fontId="22" fillId="4" borderId="6" xfId="0" applyFont="1" applyFill="1" applyBorder="1" applyAlignment="1">
      <alignment vertical="center" shrinkToFit="1"/>
    </xf>
    <xf numFmtId="0" fontId="25" fillId="4" borderId="7" xfId="0" applyFont="1" applyFill="1" applyBorder="1" applyAlignment="1">
      <alignment vertical="center" shrinkToFit="1"/>
    </xf>
    <xf numFmtId="0" fontId="21" fillId="4" borderId="8" xfId="0" applyFont="1" applyFill="1" applyBorder="1" applyAlignment="1">
      <alignment vertical="center" shrinkToFit="1"/>
    </xf>
    <xf numFmtId="0" fontId="23" fillId="4" borderId="10" xfId="0" applyFont="1" applyFill="1" applyBorder="1" applyAlignment="1">
      <alignment vertical="center" shrinkToFit="1"/>
    </xf>
    <xf numFmtId="0" fontId="23" fillId="4" borderId="0" xfId="0" applyFont="1" applyFill="1" applyBorder="1" applyAlignment="1">
      <alignment vertical="center" shrinkToFit="1"/>
    </xf>
    <xf numFmtId="0" fontId="25" fillId="4" borderId="11" xfId="0" applyFont="1" applyFill="1" applyBorder="1" applyAlignment="1">
      <alignment vertical="center" shrinkToFit="1"/>
    </xf>
    <xf numFmtId="0" fontId="23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1" fillId="4" borderId="9" xfId="0" applyFont="1" applyFill="1" applyBorder="1" applyAlignment="1">
      <alignment horizontal="center" vertical="center" shrinkToFit="1"/>
    </xf>
    <xf numFmtId="0" fontId="26" fillId="4" borderId="9" xfId="0" applyFont="1" applyFill="1" applyBorder="1" applyAlignment="1">
      <alignment horizontal="center" vertical="justify" shrinkToFit="1"/>
    </xf>
    <xf numFmtId="0" fontId="27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7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2" fillId="4" borderId="4" xfId="0" applyFont="1" applyFill="1" applyBorder="1" applyAlignment="1">
      <alignment horizontal="center" vertical="justify" shrinkToFit="1"/>
    </xf>
    <xf numFmtId="0" fontId="23" fillId="5" borderId="58" xfId="0" applyFont="1" applyFill="1" applyBorder="1" applyAlignment="1" applyProtection="1">
      <alignment horizontal="center" vertical="center" shrinkToFit="1"/>
      <protection locked="0"/>
    </xf>
    <xf numFmtId="0" fontId="23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7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6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6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3" fillId="0" borderId="53" xfId="0" applyNumberFormat="1" applyFont="1" applyBorder="1" applyAlignment="1">
      <alignment horizontal="center" vertical="center" wrapText="1" shrinkToFit="1"/>
    </xf>
    <xf numFmtId="2" fontId="13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3" fillId="4" borderId="34" xfId="0" applyNumberFormat="1" applyFont="1" applyFill="1" applyBorder="1" applyAlignment="1">
      <alignment horizontal="center" vertical="center" wrapText="1" shrinkToFit="1"/>
    </xf>
    <xf numFmtId="0" fontId="13" fillId="0" borderId="65" xfId="0" applyFont="1" applyBorder="1" applyAlignment="1">
      <alignment horizontal="center" vertical="center" wrapText="1" shrinkToFit="1"/>
    </xf>
    <xf numFmtId="0" fontId="4" fillId="0" borderId="0" xfId="2"/>
    <xf numFmtId="0" fontId="30" fillId="0" borderId="0" xfId="2" applyFont="1"/>
    <xf numFmtId="0" fontId="4" fillId="0" borderId="78" xfId="2" applyBorder="1"/>
    <xf numFmtId="0" fontId="30" fillId="0" borderId="78" xfId="2" applyFont="1" applyBorder="1"/>
    <xf numFmtId="0" fontId="31" fillId="0" borderId="0" xfId="2" applyFont="1"/>
    <xf numFmtId="0" fontId="32" fillId="0" borderId="0" xfId="2" applyFont="1"/>
    <xf numFmtId="14" fontId="31" fillId="0" borderId="0" xfId="2" applyNumberFormat="1" applyFont="1"/>
    <xf numFmtId="0" fontId="31" fillId="0" borderId="0" xfId="2" applyFont="1" applyAlignment="1">
      <alignment horizontal="right"/>
    </xf>
    <xf numFmtId="0" fontId="31" fillId="0" borderId="78" xfId="2" applyFont="1" applyBorder="1"/>
    <xf numFmtId="0" fontId="36" fillId="0" borderId="0" xfId="2" applyFont="1"/>
    <xf numFmtId="0" fontId="37" fillId="0" borderId="0" xfId="2" applyFont="1"/>
    <xf numFmtId="0" fontId="31" fillId="0" borderId="0" xfId="2" applyFont="1" applyAlignment="1"/>
    <xf numFmtId="0" fontId="31" fillId="0" borderId="0" xfId="0" applyFont="1" applyAlignment="1">
      <alignment horizontal="right" vertical="center"/>
    </xf>
    <xf numFmtId="0" fontId="31" fillId="0" borderId="0" xfId="0" applyFont="1"/>
    <xf numFmtId="0" fontId="33" fillId="0" borderId="0" xfId="0" applyFont="1"/>
    <xf numFmtId="2" fontId="40" fillId="0" borderId="26" xfId="1" applyNumberFormat="1" applyFont="1" applyBorder="1" applyAlignment="1">
      <alignment horizontal="center" vertical="center" shrinkToFit="1"/>
    </xf>
    <xf numFmtId="2" fontId="40" fillId="0" borderId="36" xfId="1" applyNumberFormat="1" applyFont="1" applyBorder="1" applyAlignment="1">
      <alignment horizontal="center" vertical="center" shrinkToFit="1"/>
    </xf>
    <xf numFmtId="0" fontId="10" fillId="9" borderId="49" xfId="1" applyFont="1" applyFill="1" applyBorder="1" applyAlignment="1">
      <alignment horizontal="center" vertical="center" shrinkToFit="1"/>
    </xf>
    <xf numFmtId="0" fontId="10" fillId="9" borderId="38" xfId="1" applyFont="1" applyFill="1" applyBorder="1" applyAlignment="1">
      <alignment horizontal="center" vertical="center" shrinkToFit="1"/>
    </xf>
    <xf numFmtId="2" fontId="18" fillId="10" borderId="30" xfId="1" applyNumberFormat="1" applyFill="1" applyBorder="1" applyAlignment="1">
      <alignment horizontal="center" vertical="center" shrinkToFit="1"/>
    </xf>
    <xf numFmtId="2" fontId="18" fillId="10" borderId="31" xfId="1" applyNumberFormat="1" applyFill="1" applyBorder="1" applyAlignment="1">
      <alignment horizontal="center" vertical="center" shrinkToFit="1"/>
    </xf>
    <xf numFmtId="2" fontId="18" fillId="10" borderId="26" xfId="1" applyNumberFormat="1" applyFill="1" applyBorder="1" applyAlignment="1">
      <alignment horizontal="center" vertical="center" shrinkToFit="1"/>
    </xf>
    <xf numFmtId="2" fontId="18" fillId="10" borderId="32" xfId="1" applyNumberFormat="1" applyFill="1" applyBorder="1" applyAlignment="1">
      <alignment horizontal="center" vertical="center" shrinkToFit="1"/>
    </xf>
    <xf numFmtId="2" fontId="18" fillId="10" borderId="36" xfId="1" applyNumberFormat="1" applyFill="1" applyBorder="1" applyAlignment="1">
      <alignment horizontal="center" vertical="center" shrinkToFit="1"/>
    </xf>
    <xf numFmtId="2" fontId="18" fillId="10" borderId="56" xfId="1" applyNumberFormat="1" applyFill="1" applyBorder="1" applyAlignment="1">
      <alignment horizontal="center" vertical="center" shrinkToFit="1"/>
    </xf>
    <xf numFmtId="2" fontId="18" fillId="10" borderId="33" xfId="1" applyNumberFormat="1" applyFill="1" applyBorder="1" applyAlignment="1">
      <alignment horizontal="center" vertical="center" shrinkToFit="1"/>
    </xf>
    <xf numFmtId="2" fontId="18" fillId="10" borderId="34" xfId="1" applyNumberFormat="1" applyFill="1" applyBorder="1" applyAlignment="1">
      <alignment horizontal="center" vertical="center" shrinkToFit="1"/>
    </xf>
    <xf numFmtId="0" fontId="10" fillId="9" borderId="28" xfId="0" applyFont="1" applyFill="1" applyBorder="1" applyAlignment="1">
      <alignment horizontal="center" vertical="center" shrinkToFit="1"/>
    </xf>
    <xf numFmtId="0" fontId="10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40" fillId="0" borderId="26" xfId="0" applyNumberFormat="1" applyFont="1" applyBorder="1" applyAlignment="1">
      <alignment horizontal="center" vertical="center" shrinkToFit="1"/>
    </xf>
    <xf numFmtId="2" fontId="40" fillId="0" borderId="33" xfId="0" applyNumberFormat="1" applyFont="1" applyBorder="1" applyAlignment="1">
      <alignment horizontal="center" vertical="center" shrinkToFit="1"/>
    </xf>
    <xf numFmtId="2" fontId="40" fillId="0" borderId="30" xfId="1" applyNumberFormat="1" applyFont="1" applyBorder="1" applyAlignment="1">
      <alignment horizontal="center" vertical="center" shrinkToFit="1"/>
    </xf>
    <xf numFmtId="0" fontId="23" fillId="9" borderId="49" xfId="1" applyFont="1" applyFill="1" applyBorder="1" applyAlignment="1" applyProtection="1">
      <alignment horizontal="center" vertical="center" shrinkToFit="1"/>
      <protection locked="0"/>
    </xf>
    <xf numFmtId="0" fontId="23" fillId="9" borderId="62" xfId="1" applyFont="1" applyFill="1" applyBorder="1" applyAlignment="1" applyProtection="1">
      <alignment horizontal="center" vertical="center" shrinkToFit="1"/>
      <protection locked="0"/>
    </xf>
    <xf numFmtId="0" fontId="23" fillId="9" borderId="38" xfId="1" applyFont="1" applyFill="1" applyBorder="1" applyAlignment="1" applyProtection="1">
      <alignment horizontal="center" vertical="center" shrinkToFit="1"/>
      <protection locked="0"/>
    </xf>
    <xf numFmtId="2" fontId="18" fillId="10" borderId="30" xfId="1" applyNumberFormat="1" applyFill="1" applyBorder="1" applyAlignment="1" applyProtection="1">
      <alignment horizontal="center" vertical="center" shrinkToFit="1"/>
      <protection locked="0"/>
    </xf>
    <xf numFmtId="2" fontId="18" fillId="10" borderId="31" xfId="1" applyNumberFormat="1" applyFill="1" applyBorder="1" applyAlignment="1" applyProtection="1">
      <alignment horizontal="center" vertical="center" shrinkToFit="1"/>
      <protection locked="0"/>
    </xf>
    <xf numFmtId="2" fontId="18" fillId="10" borderId="26" xfId="1" applyNumberFormat="1" applyFill="1" applyBorder="1" applyAlignment="1" applyProtection="1">
      <alignment horizontal="center" vertical="center" shrinkToFit="1"/>
      <protection locked="0"/>
    </xf>
    <xf numFmtId="2" fontId="18" fillId="10" borderId="32" xfId="1" applyNumberFormat="1" applyFill="1" applyBorder="1" applyAlignment="1" applyProtection="1">
      <alignment horizontal="center" vertical="center" shrinkToFit="1"/>
      <protection locked="0"/>
    </xf>
    <xf numFmtId="0" fontId="23" fillId="9" borderId="58" xfId="0" applyFont="1" applyFill="1" applyBorder="1" applyAlignment="1" applyProtection="1">
      <alignment horizontal="center" vertical="center" shrinkToFit="1"/>
      <protection locked="0"/>
    </xf>
    <xf numFmtId="0" fontId="23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40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40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8" fillId="0" borderId="36" xfId="1" applyNumberFormat="1" applyFont="1" applyBorder="1" applyAlignment="1">
      <alignment horizontal="center" vertical="center" shrinkToFit="1"/>
    </xf>
    <xf numFmtId="2" fontId="40" fillId="4" borderId="30" xfId="1" applyNumberFormat="1" applyFont="1" applyFill="1" applyBorder="1" applyAlignment="1" applyProtection="1">
      <alignment horizontal="center" vertical="center"/>
      <protection locked="0"/>
    </xf>
    <xf numFmtId="2" fontId="40" fillId="4" borderId="26" xfId="1" applyNumberFormat="1" applyFont="1" applyFill="1" applyBorder="1" applyAlignment="1" applyProtection="1">
      <alignment horizontal="center" vertical="center"/>
      <protection locked="0"/>
    </xf>
    <xf numFmtId="2" fontId="40" fillId="0" borderId="60" xfId="1" applyNumberFormat="1" applyFont="1" applyFill="1" applyBorder="1" applyAlignment="1">
      <alignment horizontal="center" vertical="center" shrinkToFit="1"/>
    </xf>
    <xf numFmtId="2" fontId="18" fillId="0" borderId="60" xfId="1" applyNumberFormat="1" applyFont="1" applyFill="1" applyBorder="1" applyAlignment="1">
      <alignment horizontal="center" vertical="center" shrinkToFit="1"/>
    </xf>
    <xf numFmtId="2" fontId="18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2" applyFont="1"/>
    <xf numFmtId="0" fontId="3" fillId="0" borderId="78" xfId="2" applyFont="1" applyBorder="1"/>
    <xf numFmtId="0" fontId="2" fillId="0" borderId="0" xfId="2" applyFont="1"/>
    <xf numFmtId="0" fontId="41" fillId="0" borderId="0" xfId="0" applyFont="1"/>
    <xf numFmtId="0" fontId="18" fillId="0" borderId="0" xfId="0" applyFont="1"/>
    <xf numFmtId="0" fontId="0" fillId="0" borderId="0" xfId="0" applyAlignment="1"/>
    <xf numFmtId="0" fontId="18" fillId="0" borderId="26" xfId="0" applyFont="1" applyBorder="1"/>
    <xf numFmtId="0" fontId="0" fillId="0" borderId="26" xfId="0" applyBorder="1" applyAlignment="1">
      <alignment horizontal="center" vertical="center"/>
    </xf>
    <xf numFmtId="0" fontId="18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0" fillId="0" borderId="26" xfId="0" applyFont="1" applyBorder="1" applyAlignment="1">
      <alignment horizontal="center" vertical="center"/>
    </xf>
    <xf numFmtId="0" fontId="0" fillId="0" borderId="26" xfId="0" applyBorder="1"/>
    <xf numFmtId="2" fontId="18" fillId="0" borderId="26" xfId="1" applyNumberFormat="1" applyFont="1" applyBorder="1" applyAlignment="1">
      <alignment horizontal="center" vertical="center" shrinkToFit="1"/>
    </xf>
    <xf numFmtId="2" fontId="18" fillId="0" borderId="26" xfId="0" applyNumberFormat="1" applyFont="1" applyBorder="1" applyAlignment="1">
      <alignment horizontal="center" vertical="center" shrinkToFit="1"/>
    </xf>
    <xf numFmtId="2" fontId="18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6" fillId="0" borderId="0" xfId="0" applyFont="1"/>
    <xf numFmtId="0" fontId="47" fillId="0" borderId="17" xfId="0" applyFont="1" applyBorder="1" applyAlignment="1">
      <alignment horizontal="center" vertical="center" wrapText="1"/>
    </xf>
    <xf numFmtId="0" fontId="48" fillId="0" borderId="62" xfId="0" applyFont="1" applyBorder="1" applyAlignment="1">
      <alignment horizontal="center" vertical="center" wrapText="1"/>
    </xf>
    <xf numFmtId="0" fontId="48" fillId="0" borderId="93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9" fillId="0" borderId="26" xfId="0" applyFont="1" applyBorder="1" applyAlignment="1">
      <alignment horizontal="center"/>
    </xf>
    <xf numFmtId="0" fontId="50" fillId="0" borderId="0" xfId="0" applyFont="1"/>
    <xf numFmtId="0" fontId="51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8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2" fillId="0" borderId="0" xfId="0" applyFont="1" applyBorder="1"/>
    <xf numFmtId="0" fontId="0" fillId="0" borderId="6" xfId="0" applyFill="1" applyBorder="1"/>
    <xf numFmtId="0" fontId="0" fillId="0" borderId="6" xfId="0" applyBorder="1"/>
    <xf numFmtId="0" fontId="53" fillId="0" borderId="0" xfId="0" applyFont="1" applyBorder="1" applyAlignment="1"/>
    <xf numFmtId="0" fontId="54" fillId="0" borderId="0" xfId="0" applyFont="1" applyBorder="1" applyAlignment="1">
      <alignment horizontal="center"/>
    </xf>
    <xf numFmtId="0" fontId="48" fillId="0" borderId="95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8" fillId="0" borderId="17" xfId="0" applyFont="1" applyBorder="1"/>
    <xf numFmtId="0" fontId="48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5" fillId="0" borderId="0" xfId="0" applyNumberFormat="1" applyFont="1" applyFill="1" applyBorder="1"/>
    <xf numFmtId="0" fontId="48" fillId="13" borderId="26" xfId="0" applyFont="1" applyFill="1" applyBorder="1" applyAlignment="1">
      <alignment horizontal="center"/>
    </xf>
    <xf numFmtId="10" fontId="48" fillId="12" borderId="26" xfId="0" applyNumberFormat="1" applyFont="1" applyFill="1" applyBorder="1" applyAlignment="1">
      <alignment horizontal="center" vertical="center" wrapText="1"/>
    </xf>
    <xf numFmtId="1" fontId="48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4" fillId="0" borderId="0" xfId="0" applyFont="1" applyBorder="1"/>
    <xf numFmtId="0" fontId="57" fillId="0" borderId="0" xfId="0" applyFont="1" applyBorder="1"/>
    <xf numFmtId="168" fontId="0" fillId="0" borderId="0" xfId="0" applyNumberFormat="1" applyBorder="1" applyAlignment="1">
      <alignment vertical="center"/>
    </xf>
    <xf numFmtId="0" fontId="58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49" fontId="24" fillId="0" borderId="0" xfId="0" applyNumberFormat="1" applyFont="1" applyBorder="1" applyAlignment="1"/>
    <xf numFmtId="0" fontId="24" fillId="0" borderId="0" xfId="0" applyFont="1" applyBorder="1" applyAlignment="1">
      <alignment horizontal="left"/>
    </xf>
    <xf numFmtId="4" fontId="40" fillId="0" borderId="26" xfId="0" applyNumberFormat="1" applyFont="1" applyBorder="1" applyAlignment="1">
      <alignment horizontal="center" vertical="center" wrapText="1"/>
    </xf>
    <xf numFmtId="0" fontId="18" fillId="0" borderId="78" xfId="0" applyFont="1" applyBorder="1" applyAlignment="1">
      <alignment shrinkToFit="1"/>
    </xf>
    <xf numFmtId="0" fontId="18" fillId="0" borderId="4" xfId="1" applyBorder="1" applyAlignment="1">
      <alignment horizontal="center" vertical="justify" wrapText="1" shrinkToFit="1"/>
    </xf>
    <xf numFmtId="0" fontId="18" fillId="0" borderId="59" xfId="1" applyBorder="1" applyAlignment="1">
      <alignment horizontal="center" vertical="center" wrapText="1" shrinkToFit="1"/>
    </xf>
    <xf numFmtId="2" fontId="40" fillId="0" borderId="35" xfId="1" applyNumberFormat="1" applyFont="1" applyBorder="1" applyAlignment="1">
      <alignment horizontal="center" vertical="center" wrapText="1" shrinkToFit="1"/>
    </xf>
    <xf numFmtId="2" fontId="18" fillId="0" borderId="35" xfId="1" applyNumberFormat="1" applyBorder="1" applyAlignment="1">
      <alignment horizontal="center" vertical="center" wrapText="1" shrinkToFit="1"/>
    </xf>
    <xf numFmtId="49" fontId="20" fillId="0" borderId="32" xfId="0" applyNumberFormat="1" applyFont="1" applyBorder="1" applyAlignment="1">
      <alignment horizontal="center" vertical="center" wrapText="1"/>
    </xf>
    <xf numFmtId="2" fontId="18" fillId="0" borderId="21" xfId="1" applyNumberFormat="1" applyBorder="1" applyAlignment="1">
      <alignment horizontal="center" vertical="center" wrapText="1" shrinkToFit="1"/>
    </xf>
    <xf numFmtId="2" fontId="18" fillId="0" borderId="26" xfId="1" applyNumberFormat="1" applyBorder="1" applyAlignment="1">
      <alignment horizontal="center" vertical="center" wrapText="1" shrinkToFit="1"/>
    </xf>
    <xf numFmtId="2" fontId="18" fillId="10" borderId="26" xfId="1" applyNumberFormat="1" applyFill="1" applyBorder="1" applyAlignment="1">
      <alignment horizontal="center" vertical="center" wrapText="1" shrinkToFit="1"/>
    </xf>
    <xf numFmtId="2" fontId="18" fillId="10" borderId="32" xfId="1" applyNumberFormat="1" applyFill="1" applyBorder="1" applyAlignment="1">
      <alignment horizontal="center" vertical="center" wrapText="1" shrinkToFit="1"/>
    </xf>
    <xf numFmtId="0" fontId="18" fillId="0" borderId="8" xfId="1" applyBorder="1" applyAlignment="1">
      <alignment horizontal="center" vertical="justify" wrapText="1" shrinkToFit="1"/>
    </xf>
    <xf numFmtId="0" fontId="18" fillId="0" borderId="0" xfId="1" applyAlignment="1">
      <alignment wrapText="1" shrinkToFit="1"/>
    </xf>
    <xf numFmtId="0" fontId="8" fillId="0" borderId="21" xfId="1" applyFont="1" applyBorder="1" applyAlignment="1">
      <alignment horizontal="center" vertical="center" wrapText="1" shrinkToFit="1"/>
    </xf>
    <xf numFmtId="2" fontId="40" fillId="0" borderId="26" xfId="1" applyNumberFormat="1" applyFont="1" applyBorder="1" applyAlignment="1">
      <alignment horizontal="center" vertical="center" wrapText="1" shrinkToFit="1"/>
    </xf>
    <xf numFmtId="2" fontId="14" fillId="0" borderId="21" xfId="1" applyNumberFormat="1" applyFont="1" applyBorder="1" applyAlignment="1">
      <alignment horizontal="center" vertical="center" wrapText="1" shrinkToFit="1"/>
    </xf>
    <xf numFmtId="2" fontId="18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4" fillId="0" borderId="0" xfId="0" applyFont="1" applyBorder="1" applyAlignment="1"/>
    <xf numFmtId="0" fontId="44" fillId="0" borderId="0" xfId="0" applyFont="1" applyBorder="1" applyAlignment="1">
      <alignment horizontal="right"/>
    </xf>
    <xf numFmtId="14" fontId="44" fillId="0" borderId="0" xfId="0" applyNumberFormat="1" applyFont="1" applyBorder="1" applyAlignment="1">
      <alignment horizontal="center"/>
    </xf>
    <xf numFmtId="0" fontId="40" fillId="0" borderId="0" xfId="0" applyFont="1" applyAlignment="1">
      <alignment horizontal="left"/>
    </xf>
    <xf numFmtId="3" fontId="47" fillId="11" borderId="62" xfId="0" applyNumberFormat="1" applyFont="1" applyFill="1" applyBorder="1" applyAlignment="1">
      <alignment horizontal="center"/>
    </xf>
    <xf numFmtId="3" fontId="47" fillId="12" borderId="62" xfId="0" applyNumberFormat="1" applyFont="1" applyFill="1" applyBorder="1" applyAlignment="1">
      <alignment horizontal="center"/>
    </xf>
    <xf numFmtId="2" fontId="13" fillId="0" borderId="50" xfId="0" applyNumberFormat="1" applyFont="1" applyBorder="1" applyAlignment="1">
      <alignment horizontal="center" vertical="center" wrapText="1" shrinkToFit="1"/>
    </xf>
    <xf numFmtId="0" fontId="1" fillId="0" borderId="0" xfId="2" applyFont="1"/>
    <xf numFmtId="14" fontId="59" fillId="0" borderId="26" xfId="0" applyNumberFormat="1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14" fontId="10" fillId="0" borderId="42" xfId="0" applyNumberFormat="1" applyFont="1" applyBorder="1" applyAlignment="1">
      <alignment horizontal="center" vertical="center" shrinkToFit="1"/>
    </xf>
    <xf numFmtId="0" fontId="10" fillId="0" borderId="43" xfId="0" applyFont="1" applyBorder="1" applyAlignment="1">
      <alignment horizontal="center" vertical="center" shrinkToFit="1"/>
    </xf>
    <xf numFmtId="0" fontId="18" fillId="0" borderId="12" xfId="0" applyFont="1" applyBorder="1" applyAlignment="1">
      <alignment horizontal="center"/>
    </xf>
    <xf numFmtId="49" fontId="39" fillId="0" borderId="46" xfId="0" applyNumberFormat="1" applyFont="1" applyBorder="1" applyAlignment="1">
      <alignment horizontal="center" vertical="center" shrinkToFit="1"/>
    </xf>
    <xf numFmtId="0" fontId="40" fillId="0" borderId="47" xfId="0" applyFont="1" applyBorder="1"/>
    <xf numFmtId="0" fontId="40" fillId="0" borderId="48" xfId="0" applyFont="1" applyBorder="1"/>
    <xf numFmtId="0" fontId="0" fillId="0" borderId="12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46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0" borderId="48" xfId="0" applyFont="1" applyBorder="1" applyAlignment="1">
      <alignment horizontal="center" vertical="center" shrinkToFit="1"/>
    </xf>
    <xf numFmtId="49" fontId="10" fillId="0" borderId="41" xfId="0" applyNumberFormat="1" applyFont="1" applyBorder="1" applyAlignment="1">
      <alignment horizontal="center" vertical="center" shrinkToFit="1"/>
    </xf>
    <xf numFmtId="49" fontId="10" fillId="0" borderId="42" xfId="0" applyNumberFormat="1" applyFont="1" applyBorder="1" applyAlignment="1">
      <alignment horizontal="center" vertical="center" shrinkToFit="1"/>
    </xf>
    <xf numFmtId="49" fontId="10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4" fillId="0" borderId="0" xfId="0" applyFont="1" applyBorder="1" applyAlignment="1"/>
    <xf numFmtId="0" fontId="0" fillId="0" borderId="0" xfId="0" applyBorder="1" applyAlignment="1"/>
    <xf numFmtId="0" fontId="56" fillId="13" borderId="26" xfId="0" applyFont="1" applyFill="1" applyBorder="1" applyAlignment="1">
      <alignment horizontal="center"/>
    </xf>
    <xf numFmtId="0" fontId="48" fillId="13" borderId="26" xfId="0" applyFont="1" applyFill="1" applyBorder="1" applyAlignment="1">
      <alignment horizontal="center"/>
    </xf>
    <xf numFmtId="167" fontId="48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7" fillId="0" borderId="0" xfId="0" applyFont="1" applyBorder="1" applyAlignment="1"/>
    <xf numFmtId="0" fontId="0" fillId="0" borderId="0" xfId="0" applyAlignment="1"/>
    <xf numFmtId="0" fontId="58" fillId="0" borderId="0" xfId="0" applyFont="1" applyBorder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38" fillId="0" borderId="0" xfId="2" applyFont="1" applyAlignment="1">
      <alignment horizontal="center" vertical="center"/>
    </xf>
    <xf numFmtId="49" fontId="38" fillId="0" borderId="0" xfId="2" applyNumberFormat="1" applyFont="1" applyAlignment="1">
      <alignment horizontal="center" vertical="center"/>
    </xf>
    <xf numFmtId="0" fontId="35" fillId="0" borderId="91" xfId="2" applyNumberFormat="1" applyFont="1" applyBorder="1" applyAlignment="1">
      <alignment horizontal="left" vertical="center" wrapText="1" shrinkToFit="1"/>
    </xf>
    <xf numFmtId="0" fontId="35" fillId="0" borderId="78" xfId="2" applyNumberFormat="1" applyFont="1" applyBorder="1" applyAlignment="1">
      <alignment horizontal="left" vertical="center" wrapText="1" shrinkToFit="1"/>
    </xf>
    <xf numFmtId="0" fontId="35" fillId="0" borderId="60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1" fillId="0" borderId="36" xfId="2" applyFont="1" applyBorder="1" applyAlignment="1">
      <alignment horizontal="center" vertical="center"/>
    </xf>
    <xf numFmtId="0" fontId="31" fillId="0" borderId="91" xfId="2" applyFont="1" applyBorder="1" applyAlignment="1">
      <alignment horizontal="center" vertical="center"/>
    </xf>
    <xf numFmtId="0" fontId="35" fillId="0" borderId="89" xfId="2" applyFont="1" applyBorder="1" applyAlignment="1">
      <alignment horizontal="center" vertical="center"/>
    </xf>
    <xf numFmtId="0" fontId="35" fillId="0" borderId="90" xfId="2" applyFont="1" applyBorder="1" applyAlignment="1">
      <alignment horizontal="center" vertical="center"/>
    </xf>
    <xf numFmtId="0" fontId="35" fillId="0" borderId="78" xfId="2" applyFont="1" applyBorder="1" applyAlignment="1">
      <alignment horizontal="center" vertical="center"/>
    </xf>
    <xf numFmtId="0" fontId="35" fillId="0" borderId="60" xfId="2" applyFont="1" applyBorder="1" applyAlignment="1">
      <alignment horizontal="center" vertical="center"/>
    </xf>
    <xf numFmtId="0" fontId="35" fillId="0" borderId="36" xfId="2" applyFont="1" applyBorder="1" applyAlignment="1">
      <alignment horizontal="center" vertical="center"/>
    </xf>
    <xf numFmtId="0" fontId="35" fillId="0" borderId="35" xfId="2" applyFont="1" applyBorder="1" applyAlignment="1">
      <alignment horizontal="center" vertical="center"/>
    </xf>
    <xf numFmtId="0" fontId="35" fillId="0" borderId="89" xfId="2" applyFont="1" applyBorder="1" applyAlignment="1">
      <alignment horizontal="center" vertical="center" wrapText="1"/>
    </xf>
    <xf numFmtId="0" fontId="35" fillId="0" borderId="92" xfId="2" applyFont="1" applyBorder="1" applyAlignment="1">
      <alignment horizontal="center" vertical="center" wrapText="1"/>
    </xf>
    <xf numFmtId="0" fontId="35" fillId="0" borderId="90" xfId="2" applyFont="1" applyBorder="1" applyAlignment="1">
      <alignment horizontal="center" vertical="center" wrapText="1"/>
    </xf>
    <xf numFmtId="0" fontId="35" fillId="0" borderId="91" xfId="2" applyFont="1" applyBorder="1" applyAlignment="1">
      <alignment horizontal="center" vertical="center" wrapText="1"/>
    </xf>
    <xf numFmtId="0" fontId="35" fillId="0" borderId="78" xfId="2" applyFont="1" applyBorder="1" applyAlignment="1">
      <alignment horizontal="center" vertical="center" wrapText="1"/>
    </xf>
    <xf numFmtId="0" fontId="35" fillId="0" borderId="60" xfId="2" applyFont="1" applyBorder="1" applyAlignment="1">
      <alignment horizontal="center" vertical="center" wrapText="1"/>
    </xf>
    <xf numFmtId="0" fontId="35" fillId="0" borderId="89" xfId="2" applyNumberFormat="1" applyFont="1" applyBorder="1" applyAlignment="1">
      <alignment horizontal="left" vertical="center" wrapText="1" shrinkToFit="1"/>
    </xf>
    <xf numFmtId="0" fontId="35" fillId="0" borderId="92" xfId="2" applyNumberFormat="1" applyFont="1" applyBorder="1" applyAlignment="1">
      <alignment horizontal="left" vertical="center" wrapText="1" shrinkToFit="1"/>
    </xf>
    <xf numFmtId="0" fontId="35" fillId="0" borderId="90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 wrapText="1"/>
    </xf>
    <xf numFmtId="49" fontId="35" fillId="0" borderId="89" xfId="2" applyNumberFormat="1" applyFont="1" applyBorder="1" applyAlignment="1">
      <alignment horizontal="left" vertical="center" wrapText="1" shrinkToFit="1"/>
    </xf>
    <xf numFmtId="49" fontId="35" fillId="0" borderId="92" xfId="2" applyNumberFormat="1" applyFont="1" applyBorder="1" applyAlignment="1">
      <alignment horizontal="left" vertical="center" wrapText="1" shrinkToFit="1"/>
    </xf>
    <xf numFmtId="49" fontId="35" fillId="0" borderId="90" xfId="2" applyNumberFormat="1" applyFont="1" applyBorder="1" applyAlignment="1">
      <alignment horizontal="left" vertical="center" wrapText="1" shrinkToFit="1"/>
    </xf>
    <xf numFmtId="0" fontId="35" fillId="0" borderId="91" xfId="2" applyFont="1" applyBorder="1" applyAlignment="1">
      <alignment horizontal="center" vertical="center"/>
    </xf>
    <xf numFmtId="0" fontId="18" fillId="0" borderId="76" xfId="1" applyBorder="1" applyAlignment="1">
      <alignment horizontal="center" vertical="center" shrinkToFit="1"/>
    </xf>
    <xf numFmtId="0" fontId="18" fillId="0" borderId="77" xfId="1" applyBorder="1" applyAlignment="1">
      <alignment horizontal="center" vertical="center" shrinkToFit="1"/>
    </xf>
    <xf numFmtId="0" fontId="18" fillId="0" borderId="54" xfId="1" applyBorder="1" applyAlignment="1">
      <alignment horizontal="center" vertical="center" shrinkToFit="1"/>
    </xf>
    <xf numFmtId="0" fontId="10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10" fillId="0" borderId="39" xfId="0" applyFont="1" applyBorder="1" applyAlignment="1">
      <alignment vertical="center" shrinkToFit="1"/>
    </xf>
    <xf numFmtId="0" fontId="10" fillId="0" borderId="40" xfId="0" applyFont="1" applyBorder="1" applyAlignment="1">
      <alignment vertical="center" shrinkToFit="1"/>
    </xf>
    <xf numFmtId="0" fontId="10" fillId="0" borderId="42" xfId="0" applyNumberFormat="1" applyFont="1" applyBorder="1" applyAlignment="1">
      <alignment horizontal="center" vertical="center" shrinkToFit="1"/>
    </xf>
    <xf numFmtId="0" fontId="10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9" fillId="4" borderId="92" xfId="0" applyFont="1" applyFill="1" applyBorder="1" applyAlignment="1">
      <alignment horizontal="center" shrinkToFit="1"/>
    </xf>
    <xf numFmtId="0" fontId="18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8" fillId="0" borderId="0" xfId="1" applyAlignment="1">
      <alignment horizont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6" fillId="2" borderId="11" xfId="0" applyFont="1" applyFill="1" applyBorder="1" applyAlignment="1">
      <alignment horizontal="center" vertical="center" shrinkToFit="1"/>
    </xf>
    <xf numFmtId="0" fontId="6" fillId="2" borderId="88" xfId="0" applyFont="1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0" fontId="19" fillId="2" borderId="6" xfId="1" applyFont="1" applyFill="1" applyBorder="1" applyAlignment="1">
      <alignment horizontal="center" vertical="center" shrinkToFit="1"/>
    </xf>
    <xf numFmtId="0" fontId="9" fillId="0" borderId="14" xfId="0" applyFont="1" applyFill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center" vertical="center" shrinkToFit="1"/>
    </xf>
    <xf numFmtId="0" fontId="9" fillId="0" borderId="15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79" xfId="0" applyFont="1" applyFill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 shrinkToFit="1"/>
    </xf>
    <xf numFmtId="0" fontId="8" fillId="2" borderId="58" xfId="0" applyFont="1" applyFill="1" applyBorder="1" applyAlignment="1">
      <alignment horizontal="center" vertical="center" shrinkToFit="1"/>
    </xf>
    <xf numFmtId="0" fontId="10" fillId="2" borderId="80" xfId="0" applyNumberFormat="1" applyFont="1" applyFill="1" applyBorder="1" applyAlignment="1">
      <alignment horizontal="center" vertical="center" shrinkToFit="1"/>
    </xf>
    <xf numFmtId="0" fontId="10" fillId="2" borderId="7" xfId="0" applyNumberFormat="1" applyFont="1" applyFill="1" applyBorder="1" applyAlignment="1">
      <alignment horizontal="center" vertical="center" shrinkToFit="1"/>
    </xf>
    <xf numFmtId="0" fontId="10" fillId="2" borderId="81" xfId="0" applyNumberFormat="1" applyFont="1" applyFill="1" applyBorder="1" applyAlignment="1">
      <alignment horizontal="center" vertical="center" shrinkToFit="1"/>
    </xf>
    <xf numFmtId="0" fontId="10" fillId="2" borderId="15" xfId="0" applyNumberFormat="1" applyFont="1" applyFill="1" applyBorder="1" applyAlignment="1">
      <alignment horizontal="center" vertical="center" shrinkToFit="1"/>
    </xf>
    <xf numFmtId="0" fontId="18" fillId="0" borderId="27" xfId="1" applyBorder="1" applyAlignment="1">
      <alignment horizontal="center" vertical="center" shrinkToFit="1"/>
    </xf>
    <xf numFmtId="0" fontId="18" fillId="0" borderId="75" xfId="1" applyBorder="1" applyAlignment="1">
      <alignment horizontal="center" vertical="center" shrinkToFit="1"/>
    </xf>
    <xf numFmtId="0" fontId="18" fillId="0" borderId="66" xfId="1" applyBorder="1" applyAlignment="1">
      <alignment horizontal="center" vertical="center" shrinkToFit="1"/>
    </xf>
    <xf numFmtId="0" fontId="10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5" fillId="0" borderId="45" xfId="0" applyFont="1" applyBorder="1" applyAlignment="1">
      <alignment vertical="center" shrinkToFit="1"/>
    </xf>
    <xf numFmtId="0" fontId="40" fillId="0" borderId="47" xfId="0" applyNumberFormat="1" applyFont="1" applyBorder="1"/>
    <xf numFmtId="0" fontId="40" fillId="0" borderId="48" xfId="0" applyNumberFormat="1" applyFont="1" applyBorder="1"/>
    <xf numFmtId="0" fontId="18" fillId="0" borderId="65" xfId="1" applyBorder="1" applyAlignment="1">
      <alignment horizontal="center" vertical="center" shrinkToFit="1"/>
    </xf>
    <xf numFmtId="0" fontId="18" fillId="0" borderId="76" xfId="1" applyBorder="1" applyAlignment="1">
      <alignment horizontal="center" vertical="center" wrapText="1" shrinkToFit="1"/>
    </xf>
    <xf numFmtId="0" fontId="18" fillId="0" borderId="77" xfId="1" applyBorder="1" applyAlignment="1">
      <alignment horizontal="center" vertical="center" wrapText="1" shrinkToFit="1"/>
    </xf>
    <xf numFmtId="0" fontId="6" fillId="7" borderId="5" xfId="0" applyFont="1" applyFill="1" applyBorder="1" applyAlignment="1">
      <alignment horizontal="center" vertical="center" shrinkToFit="1"/>
    </xf>
    <xf numFmtId="0" fontId="6" fillId="7" borderId="6" xfId="0" applyFont="1" applyFill="1" applyBorder="1" applyAlignment="1">
      <alignment horizontal="center" vertical="center" shrinkToFit="1"/>
    </xf>
    <xf numFmtId="0" fontId="6" fillId="7" borderId="7" xfId="0" applyFont="1" applyFill="1" applyBorder="1" applyAlignment="1">
      <alignment horizontal="center" vertical="center" shrinkToFit="1"/>
    </xf>
    <xf numFmtId="0" fontId="6" fillId="7" borderId="10" xfId="0" applyFont="1" applyFill="1" applyBorder="1" applyAlignment="1">
      <alignment horizontal="center" vertical="center" shrinkToFit="1"/>
    </xf>
    <xf numFmtId="0" fontId="6" fillId="7" borderId="0" xfId="0" applyFont="1" applyFill="1" applyBorder="1" applyAlignment="1">
      <alignment horizontal="center" vertical="center" shrinkToFit="1"/>
    </xf>
    <xf numFmtId="0" fontId="6" fillId="7" borderId="11" xfId="0" applyFont="1" applyFill="1" applyBorder="1" applyAlignment="1">
      <alignment horizontal="center" vertical="center" shrinkToFit="1"/>
    </xf>
    <xf numFmtId="0" fontId="6" fillId="7" borderId="88" xfId="0" applyFont="1" applyFill="1" applyBorder="1" applyAlignment="1">
      <alignment horizontal="center" vertical="center" shrinkToFit="1"/>
    </xf>
    <xf numFmtId="0" fontId="6" fillId="7" borderId="12" xfId="0" applyFont="1" applyFill="1" applyBorder="1" applyAlignment="1">
      <alignment horizontal="center" vertical="center" shrinkToFit="1"/>
    </xf>
    <xf numFmtId="0" fontId="6" fillId="7" borderId="13" xfId="0" applyFont="1" applyFill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7" fillId="0" borderId="68" xfId="0" applyFont="1" applyBorder="1" applyAlignment="1">
      <alignment horizontal="center" vertical="center" shrinkToFit="1"/>
    </xf>
    <xf numFmtId="0" fontId="28" fillId="0" borderId="14" xfId="0" applyFont="1" applyBorder="1" applyAlignment="1">
      <alignment horizontal="center" vertical="center" shrinkToFit="1"/>
    </xf>
    <xf numFmtId="0" fontId="28" fillId="0" borderId="9" xfId="0" applyFont="1" applyBorder="1" applyAlignment="1">
      <alignment horizontal="center" vertical="center" shrinkToFit="1"/>
    </xf>
    <xf numFmtId="0" fontId="28" fillId="0" borderId="69" xfId="0" applyFont="1" applyBorder="1" applyAlignment="1">
      <alignment horizontal="center" vertical="center" shrinkToFit="1"/>
    </xf>
    <xf numFmtId="0" fontId="8" fillId="7" borderId="82" xfId="0" applyFont="1" applyFill="1" applyBorder="1" applyAlignment="1">
      <alignment horizontal="center" vertical="center" shrinkToFit="1"/>
    </xf>
    <xf numFmtId="0" fontId="8" fillId="7" borderId="83" xfId="0" applyFont="1" applyFill="1" applyBorder="1" applyAlignment="1">
      <alignment horizontal="center" vertical="center" shrinkToFit="1"/>
    </xf>
    <xf numFmtId="0" fontId="8" fillId="7" borderId="84" xfId="0" applyFont="1" applyFill="1" applyBorder="1" applyAlignment="1">
      <alignment horizontal="center" vertical="center" shrinkToFit="1"/>
    </xf>
    <xf numFmtId="0" fontId="8" fillId="7" borderId="85" xfId="0" applyFont="1" applyFill="1" applyBorder="1" applyAlignment="1">
      <alignment horizontal="center" vertical="center" shrinkToFit="1"/>
    </xf>
    <xf numFmtId="0" fontId="10" fillId="7" borderId="86" xfId="0" applyNumberFormat="1" applyFont="1" applyFill="1" applyBorder="1" applyAlignment="1">
      <alignment horizontal="center" vertical="center" shrinkToFit="1"/>
    </xf>
    <xf numFmtId="0" fontId="10" fillId="7" borderId="7" xfId="0" applyNumberFormat="1" applyFont="1" applyFill="1" applyBorder="1" applyAlignment="1">
      <alignment horizontal="center" vertical="center" shrinkToFit="1"/>
    </xf>
    <xf numFmtId="0" fontId="10" fillId="7" borderId="87" xfId="0" applyNumberFormat="1" applyFont="1" applyFill="1" applyBorder="1" applyAlignment="1">
      <alignment horizontal="center" vertical="center" shrinkToFit="1"/>
    </xf>
    <xf numFmtId="0" fontId="10" fillId="7" borderId="15" xfId="0" applyNumberFormat="1" applyFont="1" applyFill="1" applyBorder="1" applyAlignment="1">
      <alignment horizontal="center" vertical="center" shrinkToFit="1"/>
    </xf>
    <xf numFmtId="0" fontId="10" fillId="0" borderId="70" xfId="0" applyFont="1" applyBorder="1" applyAlignment="1">
      <alignment vertical="center" shrinkToFit="1"/>
    </xf>
    <xf numFmtId="0" fontId="10" fillId="0" borderId="73" xfId="0" applyFont="1" applyBorder="1" applyAlignment="1">
      <alignment horizontal="left" vertical="center" shrinkToFit="1"/>
    </xf>
    <xf numFmtId="0" fontId="10" fillId="0" borderId="70" xfId="0" applyFont="1" applyBorder="1" applyAlignment="1">
      <alignment horizontal="left" vertical="center" shrinkToFit="1"/>
    </xf>
    <xf numFmtId="0" fontId="10" fillId="0" borderId="72" xfId="0" applyFont="1" applyBorder="1" applyAlignment="1">
      <alignment horizontal="center" vertical="center" shrinkToFit="1"/>
    </xf>
    <xf numFmtId="0" fontId="10" fillId="0" borderId="71" xfId="0" applyFont="1" applyBorder="1" applyAlignment="1">
      <alignment vertical="center" shrinkToFit="1"/>
    </xf>
    <xf numFmtId="0" fontId="10" fillId="0" borderId="74" xfId="0" applyFont="1" applyBorder="1" applyAlignment="1">
      <alignment vertical="center" shrinkToFit="1"/>
    </xf>
    <xf numFmtId="0" fontId="18" fillId="0" borderId="0" xfId="0" applyFont="1" applyAlignment="1">
      <alignment horizontal="center" shrinkToFit="1"/>
    </xf>
    <xf numFmtId="0" fontId="11" fillId="2" borderId="6" xfId="0" applyFont="1" applyFill="1" applyBorder="1" applyAlignment="1">
      <alignment horizontal="center" vertical="center" shrinkToFit="1"/>
    </xf>
    <xf numFmtId="0" fontId="10" fillId="6" borderId="5" xfId="1" applyFont="1" applyFill="1" applyBorder="1" applyAlignment="1">
      <alignment horizontal="center" vertical="center" shrinkToFit="1"/>
    </xf>
    <xf numFmtId="0" fontId="10" fillId="6" borderId="6" xfId="1" applyFont="1" applyFill="1" applyBorder="1" applyAlignment="1">
      <alignment horizontal="center" vertical="center" shrinkToFit="1"/>
    </xf>
    <xf numFmtId="0" fontId="10" fillId="6" borderId="7" xfId="1" applyFont="1" applyFill="1" applyBorder="1" applyAlignment="1">
      <alignment horizontal="center" vertical="center" shrinkToFit="1"/>
    </xf>
    <xf numFmtId="0" fontId="10" fillId="6" borderId="10" xfId="1" applyFont="1" applyFill="1" applyBorder="1" applyAlignment="1">
      <alignment horizontal="center" vertical="center" shrinkToFit="1"/>
    </xf>
    <xf numFmtId="0" fontId="10" fillId="6" borderId="0" xfId="1" applyFont="1" applyFill="1" applyBorder="1" applyAlignment="1">
      <alignment horizontal="center" vertical="center" shrinkToFit="1"/>
    </xf>
    <xf numFmtId="0" fontId="10" fillId="6" borderId="11" xfId="1" applyFont="1" applyFill="1" applyBorder="1" applyAlignment="1">
      <alignment horizontal="center" vertical="center" shrinkToFit="1"/>
    </xf>
    <xf numFmtId="0" fontId="11" fillId="2" borderId="6" xfId="1" applyFont="1" applyFill="1" applyBorder="1" applyAlignment="1">
      <alignment horizontal="center" vertical="center" shrinkToFit="1"/>
    </xf>
    <xf numFmtId="0" fontId="24" fillId="4" borderId="6" xfId="1" applyFont="1" applyFill="1" applyBorder="1" applyAlignment="1">
      <alignment horizontal="center" vertical="center" shrinkToFit="1"/>
    </xf>
    <xf numFmtId="0" fontId="18" fillId="4" borderId="27" xfId="1" applyFill="1" applyBorder="1" applyAlignment="1">
      <alignment horizontal="center" vertical="center"/>
    </xf>
    <xf numFmtId="0" fontId="18" fillId="4" borderId="75" xfId="1" applyFill="1" applyBorder="1" applyAlignment="1">
      <alignment horizontal="center" vertical="center"/>
    </xf>
    <xf numFmtId="0" fontId="18" fillId="4" borderId="66" xfId="1" applyFill="1" applyBorder="1" applyAlignment="1">
      <alignment horizontal="center" vertical="center"/>
    </xf>
    <xf numFmtId="0" fontId="24" fillId="4" borderId="6" xfId="1" applyFont="1" applyFill="1" applyBorder="1" applyAlignment="1">
      <alignment horizontal="center" vertical="center"/>
    </xf>
    <xf numFmtId="0" fontId="24" fillId="2" borderId="6" xfId="1" applyFont="1" applyFill="1" applyBorder="1" applyAlignment="1">
      <alignment horizontal="center" vertical="center" shrinkToFit="1"/>
    </xf>
    <xf numFmtId="0" fontId="10" fillId="7" borderId="86" xfId="0" applyFont="1" applyFill="1" applyBorder="1" applyAlignment="1">
      <alignment horizontal="center" vertical="center" shrinkToFit="1"/>
    </xf>
    <xf numFmtId="0" fontId="10" fillId="7" borderId="7" xfId="0" applyFont="1" applyFill="1" applyBorder="1" applyAlignment="1">
      <alignment horizontal="center" vertical="center" shrinkToFit="1"/>
    </xf>
    <xf numFmtId="0" fontId="10" fillId="7" borderId="87" xfId="0" applyFont="1" applyFill="1" applyBorder="1" applyAlignment="1">
      <alignment horizontal="center" vertical="center" shrinkToFit="1"/>
    </xf>
    <xf numFmtId="0" fontId="10" fillId="7" borderId="15" xfId="0" applyFont="1" applyFill="1" applyBorder="1" applyAlignment="1">
      <alignment horizontal="center" vertical="center" shrinkToFit="1"/>
    </xf>
    <xf numFmtId="0" fontId="24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41275</xdr:colOff>
      <xdr:row>1</xdr:row>
      <xdr:rowOff>78317</xdr:rowOff>
    </xdr:from>
    <xdr:to>
      <xdr:col>17</xdr:col>
      <xdr:colOff>550427</xdr:colOff>
      <xdr:row>6</xdr:row>
      <xdr:rowOff>910009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6800" y="183092"/>
          <a:ext cx="3461902" cy="2088992"/>
        </a:xfrm>
        <a:prstGeom prst="rect">
          <a:avLst/>
        </a:prstGeom>
      </xdr:spPr>
    </xdr:pic>
    <xdr:clientData/>
  </xdr:twoCellAnchor>
  <xdr:twoCellAnchor editAs="oneCell">
    <xdr:from>
      <xdr:col>21</xdr:col>
      <xdr:colOff>314325</xdr:colOff>
      <xdr:row>12</xdr:row>
      <xdr:rowOff>323850</xdr:rowOff>
    </xdr:from>
    <xdr:to>
      <xdr:col>27</xdr:col>
      <xdr:colOff>162229</xdr:colOff>
      <xdr:row>18</xdr:row>
      <xdr:rowOff>208588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3B1B76-2E49-47D8-86B9-6A5A08097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4238625"/>
          <a:ext cx="3505504" cy="2085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C26" sqref="C26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8" t="s">
        <v>81</v>
      </c>
      <c r="B1" s="512"/>
      <c r="C1" s="512"/>
      <c r="D1" s="512"/>
      <c r="E1" s="512"/>
      <c r="G1" s="363" t="s">
        <v>80</v>
      </c>
    </row>
    <row r="2" spans="1:11" ht="17.25" thickTop="1" thickBot="1" x14ac:dyDescent="0.25">
      <c r="A2" s="509" t="s">
        <v>150</v>
      </c>
      <c r="B2" s="510"/>
      <c r="C2" s="510"/>
      <c r="D2" s="510"/>
      <c r="E2" s="511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13" t="s">
        <v>82</v>
      </c>
      <c r="B4" s="514"/>
      <c r="C4" s="514"/>
      <c r="D4" s="514"/>
      <c r="E4" s="514"/>
    </row>
    <row r="5" spans="1:11" ht="17.25" thickTop="1" thickBot="1" x14ac:dyDescent="0.25">
      <c r="A5" s="515" t="s">
        <v>86</v>
      </c>
      <c r="B5" s="516"/>
      <c r="C5" s="516"/>
      <c r="D5" s="516"/>
      <c r="E5" s="517"/>
    </row>
    <row r="6" spans="1:11" ht="13.5" thickTop="1" x14ac:dyDescent="0.2"/>
    <row r="7" spans="1:11" ht="13.5" thickBot="1" x14ac:dyDescent="0.25">
      <c r="A7" s="508" t="s">
        <v>83</v>
      </c>
      <c r="B7" s="512"/>
      <c r="C7" s="512"/>
      <c r="D7" s="512"/>
      <c r="E7" s="512"/>
    </row>
    <row r="8" spans="1:11" ht="17.25" thickTop="1" thickBot="1" x14ac:dyDescent="0.25">
      <c r="A8" s="518"/>
      <c r="B8" s="519"/>
      <c r="C8" s="519"/>
      <c r="D8" s="519"/>
      <c r="E8" s="520"/>
    </row>
    <row r="10" spans="1:11" ht="13.5" thickBot="1" x14ac:dyDescent="0.25">
      <c r="A10" s="508" t="s">
        <v>84</v>
      </c>
      <c r="B10" s="508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6"/>
      <c r="B11" s="507"/>
      <c r="D11" s="369">
        <v>44175</v>
      </c>
      <c r="F11" s="521" t="s">
        <v>95</v>
      </c>
      <c r="G11" s="521"/>
      <c r="H11" s="521"/>
      <c r="I11" s="521"/>
      <c r="J11" s="522" t="s">
        <v>97</v>
      </c>
      <c r="K11" s="522"/>
    </row>
    <row r="12" spans="1:11" x14ac:dyDescent="0.2">
      <c r="F12" s="521" t="s">
        <v>85</v>
      </c>
      <c r="G12" s="521"/>
      <c r="H12" s="521"/>
      <c r="I12" s="521"/>
      <c r="J12" s="522" t="s">
        <v>98</v>
      </c>
      <c r="K12" s="522"/>
    </row>
    <row r="13" spans="1:11" ht="38.25" x14ac:dyDescent="0.2">
      <c r="A13" s="374" t="s">
        <v>87</v>
      </c>
      <c r="B13" s="374" t="s">
        <v>88</v>
      </c>
      <c r="C13" s="374" t="s">
        <v>101</v>
      </c>
      <c r="D13" s="374" t="s">
        <v>131</v>
      </c>
      <c r="E13" s="471" t="s">
        <v>132</v>
      </c>
      <c r="F13" s="521" t="s">
        <v>96</v>
      </c>
      <c r="G13" s="521"/>
      <c r="H13" s="521"/>
      <c r="I13" s="521"/>
      <c r="J13" s="522" t="s">
        <v>99</v>
      </c>
      <c r="K13" s="522"/>
    </row>
    <row r="14" spans="1:11" x14ac:dyDescent="0.2">
      <c r="A14" s="365" t="s">
        <v>42</v>
      </c>
      <c r="B14" s="366">
        <v>24</v>
      </c>
      <c r="C14" s="372" t="s">
        <v>151</v>
      </c>
      <c r="D14" s="366">
        <v>32.5</v>
      </c>
      <c r="E14" s="366">
        <f>B14*D14</f>
        <v>780</v>
      </c>
      <c r="F14" s="521" t="s">
        <v>148</v>
      </c>
      <c r="G14" s="521"/>
      <c r="H14" s="521"/>
      <c r="I14" s="521"/>
      <c r="J14" s="522" t="s">
        <v>149</v>
      </c>
      <c r="K14" s="522"/>
    </row>
    <row r="15" spans="1:11" x14ac:dyDescent="0.2">
      <c r="A15" s="365" t="s">
        <v>43</v>
      </c>
      <c r="B15" s="366">
        <v>24</v>
      </c>
      <c r="C15" s="372" t="s">
        <v>151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37</v>
      </c>
      <c r="B16" s="366">
        <v>32</v>
      </c>
      <c r="C16" s="372" t="s">
        <v>151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151</v>
      </c>
      <c r="D17" s="366">
        <v>1.3</v>
      </c>
      <c r="E17" s="366">
        <f t="shared" si="0"/>
        <v>41.6</v>
      </c>
    </row>
    <row r="18" spans="1:7" x14ac:dyDescent="0.2">
      <c r="A18" s="365" t="s">
        <v>46</v>
      </c>
      <c r="B18" s="366">
        <v>60</v>
      </c>
      <c r="C18" s="372" t="s">
        <v>151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89</v>
      </c>
      <c r="B19" s="366">
        <v>70</v>
      </c>
      <c r="C19" s="372" t="s">
        <v>151</v>
      </c>
      <c r="D19" s="366">
        <v>0.3</v>
      </c>
      <c r="E19" s="366">
        <f t="shared" si="0"/>
        <v>21</v>
      </c>
    </row>
    <row r="20" spans="1:7" x14ac:dyDescent="0.2">
      <c r="A20" s="365" t="s">
        <v>50</v>
      </c>
      <c r="B20" s="366">
        <v>40</v>
      </c>
      <c r="C20" s="372" t="s">
        <v>151</v>
      </c>
      <c r="D20" s="366">
        <v>0.5</v>
      </c>
      <c r="E20" s="366">
        <f t="shared" si="0"/>
        <v>20</v>
      </c>
    </row>
    <row r="21" spans="1:7" x14ac:dyDescent="0.2">
      <c r="A21" s="365" t="s">
        <v>52</v>
      </c>
      <c r="B21" s="366"/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55</v>
      </c>
      <c r="B23" s="366"/>
      <c r="C23" s="372"/>
      <c r="D23" s="366">
        <v>1.7</v>
      </c>
      <c r="E23" s="366">
        <f t="shared" si="0"/>
        <v>0</v>
      </c>
    </row>
    <row r="24" spans="1:7" x14ac:dyDescent="0.2">
      <c r="A24" s="365" t="s">
        <v>69</v>
      </c>
      <c r="B24" s="366"/>
      <c r="C24" s="372"/>
      <c r="D24" s="366">
        <v>3</v>
      </c>
      <c r="E24" s="366">
        <f t="shared" si="0"/>
        <v>0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  <c r="F25" s="363"/>
    </row>
    <row r="26" spans="1:7" x14ac:dyDescent="0.2">
      <c r="A26" s="367" t="s">
        <v>54</v>
      </c>
      <c r="B26" s="368">
        <v>20</v>
      </c>
      <c r="C26" s="372" t="s">
        <v>151</v>
      </c>
      <c r="D26" s="366">
        <v>1.5</v>
      </c>
      <c r="E26" s="366">
        <f t="shared" si="0"/>
        <v>30</v>
      </c>
    </row>
    <row r="27" spans="1:7" x14ac:dyDescent="0.2">
      <c r="A27" s="367" t="s">
        <v>103</v>
      </c>
      <c r="B27" s="373">
        <v>20</v>
      </c>
      <c r="C27" s="372" t="s">
        <v>151</v>
      </c>
      <c r="D27" s="366"/>
      <c r="E27" s="366"/>
    </row>
    <row r="28" spans="1:7" x14ac:dyDescent="0.2">
      <c r="A28" s="371"/>
      <c r="D28" s="370"/>
      <c r="E28" s="370">
        <f>SUM(E14:E27)</f>
        <v>2136.4</v>
      </c>
      <c r="F28">
        <v>2400</v>
      </c>
      <c r="G28">
        <f>F28-E28</f>
        <v>263.59999999999991</v>
      </c>
    </row>
    <row r="29" spans="1:7" x14ac:dyDescent="0.2">
      <c r="A29" s="505" t="s">
        <v>104</v>
      </c>
      <c r="B29" s="505"/>
      <c r="C29" s="505"/>
    </row>
    <row r="30" spans="1:7" x14ac:dyDescent="0.2">
      <c r="A30" s="363" t="s">
        <v>147</v>
      </c>
    </row>
  </sheetData>
  <mergeCells count="17">
    <mergeCell ref="F14:I14"/>
    <mergeCell ref="J14:K14"/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Данные!B20</f>
        <v>40</v>
      </c>
      <c r="L2" s="630"/>
      <c r="M2" s="164"/>
      <c r="N2" s="165"/>
      <c r="O2" s="166"/>
      <c r="P2" s="648"/>
      <c r="Q2" s="648"/>
      <c r="R2" s="167"/>
      <c r="S2" s="168"/>
    </row>
    <row r="3" spans="1:19" ht="17.25" customHeight="1" thickBot="1" x14ac:dyDescent="0.25">
      <c r="A3" s="163"/>
      <c r="B3" s="613"/>
      <c r="C3" s="614"/>
      <c r="D3" s="615"/>
      <c r="E3" s="622" t="s">
        <v>50</v>
      </c>
      <c r="F3" s="623"/>
      <c r="G3" s="623"/>
      <c r="H3" s="624"/>
      <c r="I3" s="627"/>
      <c r="J3" s="628"/>
      <c r="K3" s="631"/>
      <c r="L3" s="632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602" t="s">
        <v>13</v>
      </c>
      <c r="C5" s="633"/>
      <c r="D5" s="515" t="str">
        <f>Данные!$A5</f>
        <v>PCI</v>
      </c>
      <c r="E5" s="516"/>
      <c r="F5" s="516"/>
      <c r="G5" s="516"/>
      <c r="H5" s="517"/>
      <c r="I5" s="634"/>
      <c r="J5" s="635"/>
      <c r="K5" s="636"/>
      <c r="L5" s="517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602" t="s">
        <v>12</v>
      </c>
      <c r="C6" s="633"/>
      <c r="D6" s="509" t="str">
        <f>Данные!$A2</f>
        <v>XXI-В-28-2-500-27 Евроторг</v>
      </c>
      <c r="E6" s="605"/>
      <c r="F6" s="605"/>
      <c r="G6" s="605"/>
      <c r="H6" s="606"/>
      <c r="I6" s="634"/>
      <c r="J6" s="635"/>
      <c r="K6" s="636"/>
      <c r="L6" s="517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6" t="s">
        <v>14</v>
      </c>
      <c r="C7" s="637"/>
      <c r="D7" s="518">
        <f>Данные!$A8</f>
        <v>0</v>
      </c>
      <c r="E7" s="568"/>
      <c r="F7" s="568"/>
      <c r="G7" s="568"/>
      <c r="H7" s="569"/>
      <c r="I7" s="638" t="s">
        <v>15</v>
      </c>
      <c r="J7" s="637"/>
      <c r="K7" s="506">
        <f>Данные!$A11</f>
        <v>0</v>
      </c>
      <c r="L7" s="507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41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 t="s">
        <v>41</v>
      </c>
      <c r="D17" s="185">
        <v>0.05</v>
      </c>
      <c r="E17" s="185">
        <v>0</v>
      </c>
      <c r="F17" s="114" t="s">
        <v>16</v>
      </c>
      <c r="G17" s="59" t="s">
        <v>51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9" t="s">
        <v>134</v>
      </c>
      <c r="M21" s="639"/>
      <c r="N21" s="639"/>
      <c r="O21" s="472"/>
      <c r="P21" s="472"/>
      <c r="Q21" s="488"/>
      <c r="R21" s="488"/>
    </row>
    <row r="22" spans="1:19" x14ac:dyDescent="0.2">
      <c r="O22" s="571" t="s">
        <v>138</v>
      </c>
      <c r="P22" s="571"/>
      <c r="Q22" s="572" t="s">
        <v>139</v>
      </c>
      <c r="R22" s="573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Данные!B21</f>
        <v>0</v>
      </c>
      <c r="L2" s="630"/>
      <c r="M2" s="203"/>
      <c r="N2" s="204"/>
      <c r="O2" s="205"/>
      <c r="P2" s="652"/>
      <c r="Q2" s="652"/>
      <c r="R2" s="206"/>
      <c r="S2" s="207"/>
    </row>
    <row r="3" spans="1:19" ht="17.25" customHeight="1" thickBot="1" x14ac:dyDescent="0.25">
      <c r="A3" s="202"/>
      <c r="B3" s="613"/>
      <c r="C3" s="614"/>
      <c r="D3" s="615"/>
      <c r="E3" s="622" t="s">
        <v>52</v>
      </c>
      <c r="F3" s="623"/>
      <c r="G3" s="623"/>
      <c r="H3" s="624"/>
      <c r="I3" s="627"/>
      <c r="J3" s="628"/>
      <c r="K3" s="631"/>
      <c r="L3" s="632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602" t="s">
        <v>13</v>
      </c>
      <c r="C5" s="633"/>
      <c r="D5" s="515" t="str">
        <f>Данные!$A5</f>
        <v>PCI</v>
      </c>
      <c r="E5" s="516"/>
      <c r="F5" s="516"/>
      <c r="G5" s="516"/>
      <c r="H5" s="517"/>
      <c r="I5" s="634"/>
      <c r="J5" s="635"/>
      <c r="K5" s="636"/>
      <c r="L5" s="517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602" t="s">
        <v>12</v>
      </c>
      <c r="C6" s="633"/>
      <c r="D6" s="509" t="str">
        <f>Данные!$A2</f>
        <v>XXI-В-28-2-500-27 Евроторг</v>
      </c>
      <c r="E6" s="605"/>
      <c r="F6" s="605"/>
      <c r="G6" s="605"/>
      <c r="H6" s="606"/>
      <c r="I6" s="634"/>
      <c r="J6" s="635"/>
      <c r="K6" s="636"/>
      <c r="L6" s="517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6" t="s">
        <v>14</v>
      </c>
      <c r="C7" s="637"/>
      <c r="D7" s="518">
        <f>Данные!$A8</f>
        <v>0</v>
      </c>
      <c r="E7" s="568"/>
      <c r="F7" s="568"/>
      <c r="G7" s="568"/>
      <c r="H7" s="569"/>
      <c r="I7" s="638" t="s">
        <v>15</v>
      </c>
      <c r="J7" s="637"/>
      <c r="K7" s="506">
        <f>Данные!$A11</f>
        <v>0</v>
      </c>
      <c r="L7" s="507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9" t="s">
        <v>53</v>
      </c>
      <c r="C18" s="650"/>
      <c r="D18" s="650"/>
      <c r="E18" s="651"/>
      <c r="F18" s="114" t="s">
        <v>16</v>
      </c>
      <c r="G18" s="253" t="s">
        <v>45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9" t="s">
        <v>134</v>
      </c>
      <c r="M21" s="639"/>
      <c r="N21" s="639"/>
      <c r="O21" s="472"/>
      <c r="P21" s="472"/>
      <c r="Q21" s="488"/>
      <c r="R21" s="488"/>
    </row>
    <row r="22" spans="1:19" x14ac:dyDescent="0.2">
      <c r="O22" s="571" t="s">
        <v>138</v>
      </c>
      <c r="P22" s="571"/>
      <c r="Q22" s="572" t="s">
        <v>139</v>
      </c>
      <c r="R22" s="573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Данные!B26</f>
        <v>20</v>
      </c>
      <c r="L2" s="630"/>
      <c r="M2" s="131"/>
      <c r="N2" s="132"/>
      <c r="O2" s="133"/>
      <c r="P2" s="653"/>
      <c r="Q2" s="653"/>
      <c r="R2" s="134"/>
      <c r="S2" s="135"/>
    </row>
    <row r="3" spans="1:19" ht="17.25" customHeight="1" thickBot="1" x14ac:dyDescent="0.25">
      <c r="A3" s="130"/>
      <c r="B3" s="613"/>
      <c r="C3" s="614"/>
      <c r="D3" s="615"/>
      <c r="E3" s="622" t="s">
        <v>54</v>
      </c>
      <c r="F3" s="623"/>
      <c r="G3" s="623"/>
      <c r="H3" s="624"/>
      <c r="I3" s="627"/>
      <c r="J3" s="628"/>
      <c r="K3" s="631"/>
      <c r="L3" s="632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602" t="s">
        <v>13</v>
      </c>
      <c r="C5" s="633"/>
      <c r="D5" s="515" t="str">
        <f>Данные!$A5</f>
        <v>PCI</v>
      </c>
      <c r="E5" s="516"/>
      <c r="F5" s="516"/>
      <c r="G5" s="516"/>
      <c r="H5" s="517"/>
      <c r="I5" s="634"/>
      <c r="J5" s="635"/>
      <c r="K5" s="636"/>
      <c r="L5" s="517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602" t="s">
        <v>12</v>
      </c>
      <c r="C6" s="633"/>
      <c r="D6" s="509" t="str">
        <f>Данные!$A2</f>
        <v>XXI-В-28-2-500-27 Евроторг</v>
      </c>
      <c r="E6" s="605"/>
      <c r="F6" s="605"/>
      <c r="G6" s="605"/>
      <c r="H6" s="606"/>
      <c r="I6" s="634"/>
      <c r="J6" s="635"/>
      <c r="K6" s="636"/>
      <c r="L6" s="517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6" t="s">
        <v>14</v>
      </c>
      <c r="C7" s="637"/>
      <c r="D7" s="518">
        <f>Данные!$A8</f>
        <v>0</v>
      </c>
      <c r="E7" s="568"/>
      <c r="F7" s="568"/>
      <c r="G7" s="568"/>
      <c r="H7" s="569"/>
      <c r="I7" s="638" t="s">
        <v>15</v>
      </c>
      <c r="J7" s="637"/>
      <c r="K7" s="506">
        <f>Данные!$A11</f>
        <v>0</v>
      </c>
      <c r="L7" s="507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38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38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38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9" t="s">
        <v>134</v>
      </c>
      <c r="M19" s="639"/>
      <c r="N19" s="639"/>
      <c r="O19" s="472"/>
      <c r="P19" s="472"/>
      <c r="Q19" s="488"/>
      <c r="R19" s="488"/>
    </row>
    <row r="20" spans="1:19" x14ac:dyDescent="0.2">
      <c r="O20" s="571" t="s">
        <v>138</v>
      </c>
      <c r="P20" s="571"/>
      <c r="Q20" s="572" t="s">
        <v>139</v>
      </c>
      <c r="R20" s="573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54">
        <f>Данные!B23</f>
        <v>0</v>
      </c>
      <c r="L2" s="655"/>
      <c r="M2" s="260"/>
      <c r="N2" s="261"/>
      <c r="O2" s="262"/>
      <c r="P2" s="658"/>
      <c r="Q2" s="658"/>
      <c r="R2" s="263"/>
      <c r="S2" s="264"/>
    </row>
    <row r="3" spans="1:19" ht="17.25" customHeight="1" thickBot="1" x14ac:dyDescent="0.25">
      <c r="A3" s="259"/>
      <c r="B3" s="613"/>
      <c r="C3" s="614"/>
      <c r="D3" s="615"/>
      <c r="E3" s="622" t="s">
        <v>55</v>
      </c>
      <c r="F3" s="623"/>
      <c r="G3" s="623"/>
      <c r="H3" s="624"/>
      <c r="I3" s="627"/>
      <c r="J3" s="628"/>
      <c r="K3" s="656"/>
      <c r="L3" s="657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602" t="s">
        <v>13</v>
      </c>
      <c r="C5" s="633"/>
      <c r="D5" s="515" t="str">
        <f>Данные!$A5</f>
        <v>PCI</v>
      </c>
      <c r="E5" s="516"/>
      <c r="F5" s="516"/>
      <c r="G5" s="516"/>
      <c r="H5" s="517"/>
      <c r="I5" s="634"/>
      <c r="J5" s="635"/>
      <c r="K5" s="636"/>
      <c r="L5" s="517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602" t="s">
        <v>12</v>
      </c>
      <c r="C6" s="633"/>
      <c r="D6" s="509" t="str">
        <f>Данные!$A2</f>
        <v>XXI-В-28-2-500-27 Евроторг</v>
      </c>
      <c r="E6" s="605"/>
      <c r="F6" s="605"/>
      <c r="G6" s="605"/>
      <c r="H6" s="606"/>
      <c r="I6" s="634"/>
      <c r="J6" s="635"/>
      <c r="K6" s="636"/>
      <c r="L6" s="517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6" t="s">
        <v>14</v>
      </c>
      <c r="C7" s="637"/>
      <c r="D7" s="518">
        <f>Данные!$A8</f>
        <v>0</v>
      </c>
      <c r="E7" s="568"/>
      <c r="F7" s="568"/>
      <c r="G7" s="568"/>
      <c r="H7" s="569"/>
      <c r="I7" s="638" t="s">
        <v>15</v>
      </c>
      <c r="J7" s="637"/>
      <c r="K7" s="506">
        <f>Данные!$A11</f>
        <v>0</v>
      </c>
      <c r="L7" s="507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47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9" t="s">
        <v>134</v>
      </c>
      <c r="M18" s="639"/>
      <c r="N18" s="639"/>
      <c r="O18" s="472"/>
      <c r="P18" s="472"/>
      <c r="Q18" s="488"/>
      <c r="R18" s="488"/>
    </row>
    <row r="19" spans="12:18" x14ac:dyDescent="0.2">
      <c r="O19" s="571" t="s">
        <v>138</v>
      </c>
      <c r="P19" s="571"/>
      <c r="Q19" s="572" t="s">
        <v>139</v>
      </c>
      <c r="R19" s="573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4" zoomScale="110" zoomScaleNormal="100" zoomScaleSheetLayoutView="110" workbookViewId="0">
      <selection activeCell="J21" sqref="J21"/>
    </sheetView>
  </sheetViews>
  <sheetFormatPr defaultRowHeight="12.75" x14ac:dyDescent="0.2"/>
  <cols>
    <col min="1" max="1" width="12.140625" customWidth="1"/>
    <col min="2" max="2" width="21.5703125" customWidth="1"/>
    <col min="3" max="3" width="21.1406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4.710937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107</v>
      </c>
      <c r="C1" s="380"/>
      <c r="D1" s="469" t="str">
        <f>Данные!A2</f>
        <v>XXI-В-28-2-500-27 Евроторг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152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141</v>
      </c>
      <c r="C3" s="498">
        <f>Данные!D11</f>
        <v>44175</v>
      </c>
      <c r="D3" s="499" t="s">
        <v>142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108</v>
      </c>
      <c r="B5" s="387" t="s">
        <v>109</v>
      </c>
      <c r="C5" s="387" t="s">
        <v>66</v>
      </c>
      <c r="D5" s="388" t="s">
        <v>110</v>
      </c>
      <c r="E5" s="387" t="s">
        <v>111</v>
      </c>
      <c r="F5" s="387" t="s">
        <v>112</v>
      </c>
      <c r="G5" s="387" t="s">
        <v>113</v>
      </c>
      <c r="H5" s="389" t="s">
        <v>114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XXI-В-28-2-500-27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XXI-В-28-2-500-27</v>
      </c>
      <c r="D7" s="399">
        <f>Данные!$B15</f>
        <v>24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XXI-В-28-2-500-27</v>
      </c>
      <c r="D8" s="399">
        <f>Данные!$B16</f>
        <v>32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XXI-В-28-2-500-27</v>
      </c>
      <c r="D9" s="399">
        <f>Данные!$B17</f>
        <v>32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XXI-В-28-2-500-27</v>
      </c>
      <c r="D10" s="399">
        <f>Данные!$B18</f>
        <v>60</v>
      </c>
      <c r="E10" s="399">
        <v>60</v>
      </c>
      <c r="F10" s="379"/>
      <c r="G10" s="399">
        <f t="shared" si="0"/>
        <v>60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XXI-В-28-2-500-27</v>
      </c>
      <c r="D11" s="399">
        <f>Данные!$B19</f>
        <v>70</v>
      </c>
      <c r="E11" s="399">
        <v>70</v>
      </c>
      <c r="F11" s="379"/>
      <c r="G11" s="399">
        <f t="shared" si="0"/>
        <v>70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XXI-В-28-2-500-27</v>
      </c>
      <c r="D12" s="399">
        <f>Данные!$B20</f>
        <v>40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>
        <f>Данные!C21</f>
        <v>0</v>
      </c>
      <c r="D13" s="399">
        <f>Данные!$B21</f>
        <v>0</v>
      </c>
      <c r="E13" s="399">
        <v>0</v>
      </c>
      <c r="F13" s="405"/>
      <c r="G13" s="399">
        <f t="shared" si="0"/>
        <v>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>
        <v>0</v>
      </c>
      <c r="F14" s="379"/>
      <c r="G14" s="399">
        <f t="shared" si="0"/>
        <v>0</v>
      </c>
      <c r="H14" s="401" t="s">
        <v>41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>
        <f>Данные!C23</f>
        <v>0</v>
      </c>
      <c r="D15" s="399">
        <f>Данные!$B23</f>
        <v>0</v>
      </c>
      <c r="E15" s="399">
        <v>0</v>
      </c>
      <c r="F15" s="403"/>
      <c r="G15" s="399">
        <f t="shared" si="0"/>
        <v>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>
        <f>Данные!C24</f>
        <v>0</v>
      </c>
      <c r="D16" s="399">
        <f>Данные!$B24</f>
        <v>0</v>
      </c>
      <c r="E16" s="399">
        <v>0</v>
      </c>
      <c r="F16" s="379"/>
      <c r="G16" s="399">
        <f t="shared" si="0"/>
        <v>0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Данные!A26</f>
        <v>Дутьевая головка</v>
      </c>
      <c r="C17" s="408" t="str">
        <f>Данные!C26</f>
        <v>XXI-В-28-2-500-27</v>
      </c>
      <c r="D17" s="409">
        <f>Данные!$B26</f>
        <v>20</v>
      </c>
      <c r="E17" s="409">
        <v>20</v>
      </c>
      <c r="F17" s="410"/>
      <c r="G17" s="409">
        <f t="shared" si="0"/>
        <v>20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115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116</v>
      </c>
      <c r="B20" s="387" t="s">
        <v>117</v>
      </c>
      <c r="C20" s="387" t="s">
        <v>118</v>
      </c>
      <c r="D20" s="387" t="s">
        <v>119</v>
      </c>
      <c r="E20" s="387" t="s">
        <v>120</v>
      </c>
      <c r="F20" s="387" t="s">
        <v>121</v>
      </c>
      <c r="G20" s="418" t="s">
        <v>122</v>
      </c>
      <c r="H20" s="419" t="s">
        <v>123</v>
      </c>
      <c r="I20" s="420" t="s">
        <v>124</v>
      </c>
      <c r="J20" s="420" t="s">
        <v>153</v>
      </c>
      <c r="K20" s="390"/>
      <c r="L20" s="390"/>
    </row>
    <row r="21" spans="1:12" x14ac:dyDescent="0.2">
      <c r="A21" s="421">
        <f>D6*700000</f>
        <v>16800000</v>
      </c>
      <c r="B21" s="422">
        <v>44177</v>
      </c>
      <c r="C21" s="423">
        <v>44182</v>
      </c>
      <c r="D21" s="504">
        <v>44200</v>
      </c>
      <c r="E21" s="424">
        <v>963036</v>
      </c>
      <c r="F21" s="424">
        <v>1016237</v>
      </c>
      <c r="G21" s="425">
        <f>F21/A$21</f>
        <v>6.0490297619047617E-2</v>
      </c>
      <c r="H21" s="426">
        <f>A21-F21</f>
        <v>15783763</v>
      </c>
      <c r="I21" s="427">
        <f>1-G21</f>
        <v>0.93950970238095244</v>
      </c>
      <c r="J21" s="489"/>
      <c r="K21" s="402"/>
      <c r="L21" s="402"/>
    </row>
    <row r="22" spans="1:12" ht="12.75" customHeight="1" x14ac:dyDescent="0.2">
      <c r="A22" s="429"/>
      <c r="B22" s="430">
        <v>44294</v>
      </c>
      <c r="C22" s="430">
        <v>44298</v>
      </c>
      <c r="D22" s="430">
        <v>44319</v>
      </c>
      <c r="E22" s="431">
        <v>809190</v>
      </c>
      <c r="F22" s="431">
        <v>845770</v>
      </c>
      <c r="G22" s="425">
        <f>F22/A$21</f>
        <v>5.0343452380952378E-2</v>
      </c>
      <c r="H22" s="432">
        <f>H21-F22</f>
        <v>14937993</v>
      </c>
      <c r="I22" s="433">
        <f>I21-G22</f>
        <v>0.88916625000000005</v>
      </c>
      <c r="J22" s="490">
        <v>355</v>
      </c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125</v>
      </c>
      <c r="B32" s="453"/>
      <c r="C32" s="453"/>
      <c r="D32" s="454"/>
      <c r="E32" s="500">
        <f>SUM(E21:E31)</f>
        <v>1772226</v>
      </c>
      <c r="F32" s="501">
        <f>SUM(F21:F31)</f>
        <v>1862007</v>
      </c>
      <c r="G32" s="455">
        <f>SUM(G21:G31)</f>
        <v>0.11083374999999999</v>
      </c>
      <c r="H32" s="456">
        <f>A21-F32</f>
        <v>14937993</v>
      </c>
      <c r="I32" s="457">
        <f>1-G32</f>
        <v>0.88916625000000005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5" t="s">
        <v>126</v>
      </c>
      <c r="B36" s="525"/>
      <c r="C36" s="525"/>
      <c r="D36" s="525"/>
      <c r="E36" s="383"/>
      <c r="F36" s="383"/>
      <c r="G36" s="383"/>
      <c r="H36" s="383"/>
      <c r="I36" s="383"/>
      <c r="J36" s="383"/>
    </row>
    <row r="37" spans="1:11" x14ac:dyDescent="0.2">
      <c r="A37" s="526" t="s">
        <v>127</v>
      </c>
      <c r="B37" s="526"/>
      <c r="C37" s="459" t="s">
        <v>128</v>
      </c>
      <c r="D37" s="459" t="s">
        <v>129</v>
      </c>
      <c r="E37" s="383"/>
      <c r="F37" s="383"/>
      <c r="G37" s="383"/>
      <c r="H37" s="383"/>
      <c r="I37" s="383"/>
      <c r="J37" s="383"/>
    </row>
    <row r="38" spans="1:11" x14ac:dyDescent="0.2">
      <c r="A38" s="527">
        <f>A21-F32</f>
        <v>14937993</v>
      </c>
      <c r="B38" s="528"/>
      <c r="C38" s="460">
        <f>1-G32</f>
        <v>0.88916625000000005</v>
      </c>
      <c r="D38" s="461">
        <f>(C38/0.8)*100</f>
        <v>111.14578125000001</v>
      </c>
      <c r="E38" s="462" t="s">
        <v>130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41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9"/>
      <c r="J42" s="530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3"/>
      <c r="C52" s="523"/>
      <c r="D52" s="524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9"/>
      <c r="J53" s="530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31"/>
      <c r="J54" s="531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31"/>
      <c r="J55" s="531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9"/>
      <c r="C61" s="530"/>
    </row>
    <row r="68" spans="2:3" x14ac:dyDescent="0.2">
      <c r="B68" s="529"/>
      <c r="C68" s="530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0"/>
  <sheetViews>
    <sheetView showZeros="0" view="pageBreakPreview" topLeftCell="A29" zoomScaleSheetLayoutView="100" workbookViewId="0">
      <selection activeCell="I60" sqref="I60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10.710937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33" t="s">
        <v>63</v>
      </c>
      <c r="B11" s="533"/>
      <c r="C11" s="533"/>
      <c r="D11" s="533"/>
      <c r="E11" s="533"/>
      <c r="F11" s="533"/>
      <c r="G11" s="533"/>
      <c r="H11" s="533"/>
      <c r="I11" s="533"/>
      <c r="J11" s="533"/>
    </row>
    <row r="12" spans="1:11" ht="15" customHeight="1" x14ac:dyDescent="0.25">
      <c r="A12" s="532" t="s">
        <v>73</v>
      </c>
      <c r="B12" s="532"/>
      <c r="C12" s="532"/>
      <c r="D12" s="532"/>
      <c r="E12" s="532"/>
      <c r="F12" s="532"/>
      <c r="G12" s="532"/>
      <c r="H12" s="532"/>
      <c r="I12" s="532"/>
      <c r="J12" s="532"/>
    </row>
    <row r="13" spans="1:11" ht="18" customHeight="1" x14ac:dyDescent="0.25">
      <c r="A13" s="534" t="str">
        <f>Данные!A2</f>
        <v>XXI-В-28-2-500-27 Евроторг</v>
      </c>
      <c r="B13" s="533"/>
      <c r="C13" s="533"/>
      <c r="D13" s="533"/>
      <c r="E13" s="533"/>
      <c r="F13" s="533"/>
      <c r="G13" s="533"/>
      <c r="H13" s="533"/>
      <c r="I13" s="533"/>
      <c r="J13" s="533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44175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44175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8" t="s">
        <v>64</v>
      </c>
      <c r="B22" s="538" t="s">
        <v>65</v>
      </c>
      <c r="C22" s="538"/>
      <c r="D22" s="538"/>
      <c r="E22" s="538" t="s">
        <v>66</v>
      </c>
      <c r="F22" s="538"/>
      <c r="G22" s="556" t="s">
        <v>67</v>
      </c>
      <c r="H22" s="538" t="s">
        <v>68</v>
      </c>
      <c r="I22" s="538"/>
      <c r="J22" s="538"/>
    </row>
    <row r="23" spans="1:10" x14ac:dyDescent="0.25">
      <c r="A23" s="538"/>
      <c r="B23" s="538"/>
      <c r="C23" s="538"/>
      <c r="D23" s="538"/>
      <c r="E23" s="538"/>
      <c r="F23" s="538"/>
      <c r="G23" s="556"/>
      <c r="H23" s="538"/>
      <c r="I23" s="538"/>
      <c r="J23" s="538"/>
    </row>
    <row r="24" spans="1:10" x14ac:dyDescent="0.25">
      <c r="A24" s="539">
        <v>1</v>
      </c>
      <c r="B24" s="553" t="s">
        <v>42</v>
      </c>
      <c r="C24" s="554"/>
      <c r="D24" s="555"/>
      <c r="E24" s="541" t="str">
        <f>Данные!C14</f>
        <v>XXI-В-28-2-500-27</v>
      </c>
      <c r="F24" s="542"/>
      <c r="G24" s="545">
        <f>Данные!B14</f>
        <v>24</v>
      </c>
      <c r="H24" s="547"/>
      <c r="I24" s="548"/>
      <c r="J24" s="549"/>
    </row>
    <row r="25" spans="1:10" ht="40.15" customHeight="1" x14ac:dyDescent="0.25">
      <c r="A25" s="540"/>
      <c r="B25" s="535" t="str">
        <f>Данные!$A$30</f>
        <v>(к формокомплекту Бутылка XXI-В-28-2-27 Евроторг)</v>
      </c>
      <c r="C25" s="536"/>
      <c r="D25" s="537"/>
      <c r="E25" s="543"/>
      <c r="F25" s="544"/>
      <c r="G25" s="546"/>
      <c r="H25" s="550"/>
      <c r="I25" s="551"/>
      <c r="J25" s="552"/>
    </row>
    <row r="26" spans="1:10" x14ac:dyDescent="0.25">
      <c r="A26" s="539">
        <f>A24+1</f>
        <v>2</v>
      </c>
      <c r="B26" s="557" t="s">
        <v>105</v>
      </c>
      <c r="C26" s="558"/>
      <c r="D26" s="559"/>
      <c r="E26" s="541" t="str">
        <f>Данные!C15</f>
        <v>XXI-В-28-2-500-27</v>
      </c>
      <c r="F26" s="542"/>
      <c r="G26" s="545">
        <f>Данные!B15</f>
        <v>24</v>
      </c>
      <c r="H26" s="547"/>
      <c r="I26" s="548"/>
      <c r="J26" s="549"/>
    </row>
    <row r="27" spans="1:10" ht="40.15" customHeight="1" x14ac:dyDescent="0.25">
      <c r="A27" s="540"/>
      <c r="B27" s="535" t="str">
        <f>Данные!$A$30</f>
        <v>(к формокомплекту Бутылка XXI-В-28-2-27 Евроторг)</v>
      </c>
      <c r="C27" s="536"/>
      <c r="D27" s="537"/>
      <c r="E27" s="543"/>
      <c r="F27" s="544"/>
      <c r="G27" s="546"/>
      <c r="H27" s="550"/>
      <c r="I27" s="551"/>
      <c r="J27" s="552"/>
    </row>
    <row r="28" spans="1:10" ht="14.45" customHeight="1" x14ac:dyDescent="0.25">
      <c r="A28" s="539">
        <f t="shared" ref="A28" si="0">A26+1</f>
        <v>3</v>
      </c>
      <c r="B28" s="557" t="s">
        <v>37</v>
      </c>
      <c r="C28" s="558"/>
      <c r="D28" s="559"/>
      <c r="E28" s="541" t="str">
        <f>Данные!C16</f>
        <v>XXI-В-28-2-500-27</v>
      </c>
      <c r="F28" s="542"/>
      <c r="G28" s="545">
        <f>Данные!B16</f>
        <v>32</v>
      </c>
      <c r="H28" s="547" t="s">
        <v>41</v>
      </c>
      <c r="I28" s="548"/>
      <c r="J28" s="549"/>
    </row>
    <row r="29" spans="1:10" ht="40.15" customHeight="1" x14ac:dyDescent="0.25">
      <c r="A29" s="540"/>
      <c r="B29" s="535" t="str">
        <f>Данные!$A$30</f>
        <v>(к формокомплекту Бутылка XXI-В-28-2-27 Евроторг)</v>
      </c>
      <c r="C29" s="536"/>
      <c r="D29" s="537"/>
      <c r="E29" s="543"/>
      <c r="F29" s="544"/>
      <c r="G29" s="546"/>
      <c r="H29" s="550"/>
      <c r="I29" s="551"/>
      <c r="J29" s="552"/>
    </row>
    <row r="30" spans="1:10" ht="14.45" customHeight="1" x14ac:dyDescent="0.25">
      <c r="A30" s="539">
        <f t="shared" ref="A30" si="1">A28+1</f>
        <v>4</v>
      </c>
      <c r="B30" s="557" t="s">
        <v>106</v>
      </c>
      <c r="C30" s="558"/>
      <c r="D30" s="559"/>
      <c r="E30" s="541" t="str">
        <f>Данные!C17</f>
        <v>XXI-В-28-2-500-27</v>
      </c>
      <c r="F30" s="542"/>
      <c r="G30" s="545">
        <f>Данные!B17</f>
        <v>32</v>
      </c>
      <c r="H30" s="547"/>
      <c r="I30" s="548"/>
      <c r="J30" s="549"/>
    </row>
    <row r="31" spans="1:10" ht="40.15" customHeight="1" x14ac:dyDescent="0.25">
      <c r="A31" s="540"/>
      <c r="B31" s="535" t="str">
        <f>Данные!$A$30</f>
        <v>(к формокомплекту Бутылка XXI-В-28-2-27 Евроторг)</v>
      </c>
      <c r="C31" s="536"/>
      <c r="D31" s="537"/>
      <c r="E31" s="560"/>
      <c r="F31" s="544"/>
      <c r="G31" s="546"/>
      <c r="H31" s="550"/>
      <c r="I31" s="551"/>
      <c r="J31" s="552"/>
    </row>
    <row r="32" spans="1:10" ht="14.45" customHeight="1" x14ac:dyDescent="0.25">
      <c r="A32" s="539">
        <f t="shared" ref="A32" si="2">A30+1</f>
        <v>5</v>
      </c>
      <c r="B32" s="557" t="s">
        <v>46</v>
      </c>
      <c r="C32" s="558"/>
      <c r="D32" s="559"/>
      <c r="E32" s="541" t="str">
        <f>Данные!C18</f>
        <v>XXI-В-28-2-500-27</v>
      </c>
      <c r="F32" s="542"/>
      <c r="G32" s="545">
        <f>Данные!B18</f>
        <v>60</v>
      </c>
      <c r="H32" s="547"/>
      <c r="I32" s="548"/>
      <c r="J32" s="549"/>
    </row>
    <row r="33" spans="1:10" ht="40.15" customHeight="1" x14ac:dyDescent="0.25">
      <c r="A33" s="540"/>
      <c r="B33" s="535" t="str">
        <f>Данные!$A$30</f>
        <v>(к формокомплекту Бутылка XXI-В-28-2-27 Евроторг)</v>
      </c>
      <c r="C33" s="536"/>
      <c r="D33" s="537"/>
      <c r="E33" s="560"/>
      <c r="F33" s="544"/>
      <c r="G33" s="546"/>
      <c r="H33" s="550"/>
      <c r="I33" s="551"/>
      <c r="J33" s="552"/>
    </row>
    <row r="34" spans="1:10" ht="14.45" customHeight="1" x14ac:dyDescent="0.25">
      <c r="A34" s="539">
        <f t="shared" ref="A34" si="3">A32+1</f>
        <v>6</v>
      </c>
      <c r="B34" s="557" t="s">
        <v>89</v>
      </c>
      <c r="C34" s="558"/>
      <c r="D34" s="559"/>
      <c r="E34" s="541" t="str">
        <f>Данные!C19</f>
        <v>XXI-В-28-2-500-27</v>
      </c>
      <c r="F34" s="542"/>
      <c r="G34" s="545">
        <f>Данные!B19</f>
        <v>70</v>
      </c>
      <c r="H34" s="547"/>
      <c r="I34" s="548"/>
      <c r="J34" s="549"/>
    </row>
    <row r="35" spans="1:10" ht="40.15" customHeight="1" x14ac:dyDescent="0.25">
      <c r="A35" s="540"/>
      <c r="B35" s="535" t="str">
        <f>Данные!$A$30</f>
        <v>(к формокомплекту Бутылка XXI-В-28-2-27 Евроторг)</v>
      </c>
      <c r="C35" s="536"/>
      <c r="D35" s="537"/>
      <c r="E35" s="560"/>
      <c r="F35" s="544"/>
      <c r="G35" s="546"/>
      <c r="H35" s="550"/>
      <c r="I35" s="551"/>
      <c r="J35" s="552"/>
    </row>
    <row r="36" spans="1:10" ht="14.45" customHeight="1" x14ac:dyDescent="0.25">
      <c r="A36" s="539">
        <f t="shared" ref="A36" si="4">A34+1</f>
        <v>7</v>
      </c>
      <c r="B36" s="557" t="s">
        <v>50</v>
      </c>
      <c r="C36" s="558"/>
      <c r="D36" s="559"/>
      <c r="E36" s="541" t="str">
        <f>Данные!C20</f>
        <v>XXI-В-28-2-500-27</v>
      </c>
      <c r="F36" s="542"/>
      <c r="G36" s="545">
        <f>Данные!B20</f>
        <v>40</v>
      </c>
      <c r="H36" s="547"/>
      <c r="I36" s="548"/>
      <c r="J36" s="549"/>
    </row>
    <row r="37" spans="1:10" ht="40.15" customHeight="1" x14ac:dyDescent="0.25">
      <c r="A37" s="540"/>
      <c r="B37" s="535" t="str">
        <f>Данные!$A$30</f>
        <v>(к формокомплекту Бутылка XXI-В-28-2-27 Евроторг)</v>
      </c>
      <c r="C37" s="536"/>
      <c r="D37" s="537"/>
      <c r="E37" s="560"/>
      <c r="F37" s="544"/>
      <c r="G37" s="546"/>
      <c r="H37" s="550"/>
      <c r="I37" s="551"/>
      <c r="J37" s="552"/>
    </row>
    <row r="38" spans="1:10" ht="14.45" customHeight="1" x14ac:dyDescent="0.25">
      <c r="A38" s="539">
        <f t="shared" ref="A38" si="5">A36+1</f>
        <v>8</v>
      </c>
      <c r="B38" s="557" t="s">
        <v>52</v>
      </c>
      <c r="C38" s="558"/>
      <c r="D38" s="559"/>
      <c r="E38" s="541">
        <f>Данные!C21</f>
        <v>0</v>
      </c>
      <c r="F38" s="542"/>
      <c r="G38" s="545">
        <f>Данные!B21</f>
        <v>0</v>
      </c>
      <c r="H38" s="547"/>
      <c r="I38" s="548"/>
      <c r="J38" s="549"/>
    </row>
    <row r="39" spans="1:10" ht="40.15" customHeight="1" x14ac:dyDescent="0.25">
      <c r="A39" s="540"/>
      <c r="B39" s="535" t="str">
        <f>Данные!$A$30</f>
        <v>(к формокомплекту Бутылка XXI-В-28-2-27 Евроторг)</v>
      </c>
      <c r="C39" s="536"/>
      <c r="D39" s="537"/>
      <c r="E39" s="560"/>
      <c r="F39" s="544"/>
      <c r="G39" s="546"/>
      <c r="H39" s="550"/>
      <c r="I39" s="551"/>
      <c r="J39" s="552"/>
    </row>
    <row r="40" spans="1:10" ht="14.45" customHeight="1" x14ac:dyDescent="0.25">
      <c r="A40" s="539">
        <f t="shared" ref="A40" si="6">A38+1</f>
        <v>9</v>
      </c>
      <c r="B40" s="557" t="s">
        <v>55</v>
      </c>
      <c r="C40" s="558"/>
      <c r="D40" s="559"/>
      <c r="E40" s="541">
        <f>Данные!C23</f>
        <v>0</v>
      </c>
      <c r="F40" s="542"/>
      <c r="G40" s="545">
        <f>Данные!B23</f>
        <v>0</v>
      </c>
      <c r="H40" s="547"/>
      <c r="I40" s="548"/>
      <c r="J40" s="549"/>
    </row>
    <row r="41" spans="1:10" ht="40.15" customHeight="1" x14ac:dyDescent="0.25">
      <c r="A41" s="540"/>
      <c r="B41" s="535" t="str">
        <f>Данные!$A$30</f>
        <v>(к формокомплекту Бутылка XXI-В-28-2-27 Евроторг)</v>
      </c>
      <c r="C41" s="536"/>
      <c r="D41" s="537"/>
      <c r="E41" s="560"/>
      <c r="F41" s="544"/>
      <c r="G41" s="546"/>
      <c r="H41" s="550"/>
      <c r="I41" s="551"/>
      <c r="J41" s="552"/>
    </row>
    <row r="42" spans="1:10" ht="14.45" customHeight="1" x14ac:dyDescent="0.25">
      <c r="A42" s="539">
        <f t="shared" ref="A42" si="7">A40+1</f>
        <v>10</v>
      </c>
      <c r="B42" s="557" t="s">
        <v>54</v>
      </c>
      <c r="C42" s="558"/>
      <c r="D42" s="559"/>
      <c r="E42" s="541" t="str">
        <f>Данные!C26</f>
        <v>XXI-В-28-2-500-27</v>
      </c>
      <c r="F42" s="542"/>
      <c r="G42" s="545">
        <f>Данные!B26</f>
        <v>20</v>
      </c>
      <c r="H42" s="547"/>
      <c r="I42" s="548"/>
      <c r="J42" s="549"/>
    </row>
    <row r="43" spans="1:10" ht="40.15" customHeight="1" x14ac:dyDescent="0.25">
      <c r="A43" s="540"/>
      <c r="B43" s="535" t="str">
        <f>Данные!$A$30</f>
        <v>(к формокомплекту Бутылка XXI-В-28-2-27 Евроторг)</v>
      </c>
      <c r="C43" s="536"/>
      <c r="D43" s="537"/>
      <c r="E43" s="560"/>
      <c r="F43" s="544"/>
      <c r="G43" s="546"/>
      <c r="H43" s="550"/>
      <c r="I43" s="551"/>
      <c r="J43" s="552"/>
    </row>
    <row r="44" spans="1:10" ht="14.45" customHeight="1" x14ac:dyDescent="0.25">
      <c r="A44" s="539">
        <f t="shared" ref="A44" si="8">A42+1</f>
        <v>11</v>
      </c>
      <c r="B44" s="557" t="s">
        <v>103</v>
      </c>
      <c r="C44" s="558"/>
      <c r="D44" s="559"/>
      <c r="E44" s="541" t="str">
        <f>Данные!C27</f>
        <v>XXI-В-28-2-500-27</v>
      </c>
      <c r="F44" s="542"/>
      <c r="G44" s="545">
        <f>Данные!B27</f>
        <v>20</v>
      </c>
      <c r="H44" s="547"/>
      <c r="I44" s="548"/>
      <c r="J44" s="549"/>
    </row>
    <row r="45" spans="1:10" ht="40.15" customHeight="1" x14ac:dyDescent="0.25">
      <c r="A45" s="540"/>
      <c r="B45" s="535" t="str">
        <f>Данные!$A$30</f>
        <v>(к формокомплекту Бутылка XXI-В-28-2-27 Евроторг)</v>
      </c>
      <c r="C45" s="536"/>
      <c r="D45" s="537"/>
      <c r="E45" s="560"/>
      <c r="F45" s="544"/>
      <c r="G45" s="546"/>
      <c r="H45" s="550"/>
      <c r="I45" s="551"/>
      <c r="J45" s="552"/>
    </row>
    <row r="46" spans="1:10" ht="14.45" customHeight="1" x14ac:dyDescent="0.25">
      <c r="A46" s="539">
        <f t="shared" ref="A46" si="9">A44+1</f>
        <v>12</v>
      </c>
      <c r="B46" s="557" t="s">
        <v>69</v>
      </c>
      <c r="C46" s="558"/>
      <c r="D46" s="559"/>
      <c r="E46" s="541">
        <f>Данные!C24</f>
        <v>0</v>
      </c>
      <c r="F46" s="542"/>
      <c r="G46" s="545">
        <f>Данные!B24</f>
        <v>0</v>
      </c>
      <c r="H46" s="547"/>
      <c r="I46" s="548"/>
      <c r="J46" s="549"/>
    </row>
    <row r="47" spans="1:10" ht="40.15" customHeight="1" x14ac:dyDescent="0.25">
      <c r="A47" s="540"/>
      <c r="B47" s="535" t="str">
        <f>Данные!$A$30</f>
        <v>(к формокомплекту Бутылка XXI-В-28-2-27 Евроторг)</v>
      </c>
      <c r="C47" s="536"/>
      <c r="D47" s="537"/>
      <c r="E47" s="560"/>
      <c r="F47" s="544"/>
      <c r="G47" s="546"/>
      <c r="H47" s="550"/>
      <c r="I47" s="551"/>
      <c r="J47" s="552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9" spans="1:10" ht="15.75" x14ac:dyDescent="0.25">
      <c r="G59" s="308"/>
      <c r="H59" s="308"/>
      <c r="I59" s="304" t="str">
        <f>Данные!J14</f>
        <v>А.Н. Веко</v>
      </c>
      <c r="J59" s="304"/>
    </row>
    <row r="60" spans="1:10" x14ac:dyDescent="0.25">
      <c r="I60" s="503" t="s">
        <v>41</v>
      </c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0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5"/>
      <c r="C2" s="576"/>
      <c r="D2" s="577"/>
      <c r="E2" s="584" t="s">
        <v>10</v>
      </c>
      <c r="F2" s="585"/>
      <c r="G2" s="585"/>
      <c r="H2" s="586"/>
      <c r="I2" s="591" t="s">
        <v>11</v>
      </c>
      <c r="J2" s="592"/>
      <c r="K2" s="595">
        <f>Данные!B14</f>
        <v>24</v>
      </c>
      <c r="L2" s="596"/>
      <c r="M2" s="66"/>
      <c r="N2" s="67"/>
      <c r="O2" s="68"/>
      <c r="P2" s="587"/>
      <c r="Q2" s="587"/>
      <c r="R2" s="69"/>
      <c r="S2" s="70"/>
    </row>
    <row r="3" spans="1:19" ht="24" thickBot="1" x14ac:dyDescent="0.25">
      <c r="A3" s="65"/>
      <c r="B3" s="578"/>
      <c r="C3" s="579"/>
      <c r="D3" s="580"/>
      <c r="E3" s="588" t="s">
        <v>42</v>
      </c>
      <c r="F3" s="589"/>
      <c r="G3" s="589"/>
      <c r="H3" s="590"/>
      <c r="I3" s="593"/>
      <c r="J3" s="594"/>
      <c r="K3" s="597"/>
      <c r="L3" s="59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81"/>
      <c r="C4" s="582"/>
      <c r="D4" s="58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2" t="s">
        <v>13</v>
      </c>
      <c r="C5" s="603"/>
      <c r="D5" s="515" t="str">
        <f>Данные!$A5</f>
        <v>PCI</v>
      </c>
      <c r="E5" s="516"/>
      <c r="F5" s="516"/>
      <c r="G5" s="516"/>
      <c r="H5" s="517"/>
      <c r="I5" s="564"/>
      <c r="J5" s="565"/>
      <c r="K5" s="516"/>
      <c r="L5" s="517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2" t="s">
        <v>12</v>
      </c>
      <c r="C6" s="604"/>
      <c r="D6" s="509" t="str">
        <f>Данные!$A2</f>
        <v>XXI-В-28-2-500-27 Евроторг</v>
      </c>
      <c r="E6" s="605"/>
      <c r="F6" s="605"/>
      <c r="G6" s="605"/>
      <c r="H6" s="606"/>
      <c r="I6" s="564"/>
      <c r="J6" s="565"/>
      <c r="K6" s="516"/>
      <c r="L6" s="51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6" t="s">
        <v>14</v>
      </c>
      <c r="C7" s="567"/>
      <c r="D7" s="518">
        <f>Данные!$A8</f>
        <v>0</v>
      </c>
      <c r="E7" s="568"/>
      <c r="F7" s="568"/>
      <c r="G7" s="568"/>
      <c r="H7" s="569"/>
      <c r="I7" s="566" t="s">
        <v>15</v>
      </c>
      <c r="J7" s="570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4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146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39</v>
      </c>
      <c r="C21" s="353"/>
      <c r="D21" s="104">
        <v>0.02</v>
      </c>
      <c r="E21" s="97">
        <v>-0.02</v>
      </c>
      <c r="F21" s="51" t="s">
        <v>19</v>
      </c>
      <c r="G21" s="241" t="s">
        <v>36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40</v>
      </c>
      <c r="C22" s="353"/>
      <c r="D22" s="104">
        <v>0.02</v>
      </c>
      <c r="E22" s="97">
        <v>-0.02</v>
      </c>
      <c r="F22" s="51" t="s">
        <v>19</v>
      </c>
      <c r="G22" s="241" t="s">
        <v>36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61" t="s">
        <v>56</v>
      </c>
      <c r="C23" s="562"/>
      <c r="D23" s="562"/>
      <c r="E23" s="563"/>
      <c r="F23" s="114" t="s">
        <v>16</v>
      </c>
      <c r="G23" s="299" t="s">
        <v>45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9" t="s">
        <v>44</v>
      </c>
      <c r="C24" s="600"/>
      <c r="D24" s="600"/>
      <c r="E24" s="601"/>
      <c r="F24" s="114" t="s">
        <v>16</v>
      </c>
      <c r="G24" s="51" t="s">
        <v>45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4" t="s">
        <v>134</v>
      </c>
      <c r="L27" s="574"/>
      <c r="M27" s="574"/>
      <c r="N27" s="472"/>
      <c r="O27" s="472"/>
      <c r="P27" s="488"/>
      <c r="Q27" s="488"/>
    </row>
    <row r="28" spans="1:19" x14ac:dyDescent="0.2">
      <c r="N28" s="571" t="s">
        <v>138</v>
      </c>
      <c r="O28" s="571"/>
      <c r="P28" s="572" t="s">
        <v>139</v>
      </c>
      <c r="Q28" s="573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>
        <f>'Чист. форма'!B2:D4</f>
        <v>0</v>
      </c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Данные!B15</f>
        <v>24</v>
      </c>
      <c r="L2" s="630"/>
      <c r="M2" s="66"/>
      <c r="N2" s="67"/>
      <c r="O2" s="68"/>
      <c r="P2" s="587"/>
      <c r="Q2" s="587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43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2" t="s">
        <v>13</v>
      </c>
      <c r="C5" s="633"/>
      <c r="D5" s="515" t="str">
        <f>Данные!$A5</f>
        <v>PCI</v>
      </c>
      <c r="E5" s="516"/>
      <c r="F5" s="516"/>
      <c r="G5" s="516"/>
      <c r="H5" s="517"/>
      <c r="I5" s="634"/>
      <c r="J5" s="635"/>
      <c r="K5" s="636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2" t="s">
        <v>12</v>
      </c>
      <c r="C6" s="633"/>
      <c r="D6" s="509" t="str">
        <f>Данные!$A2</f>
        <v>XXI-В-28-2-500-27 Евроторг</v>
      </c>
      <c r="E6" s="605"/>
      <c r="F6" s="605"/>
      <c r="G6" s="605"/>
      <c r="H6" s="606"/>
      <c r="I6" s="634"/>
      <c r="J6" s="635"/>
      <c r="K6" s="636"/>
      <c r="L6" s="51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6" t="s">
        <v>14</v>
      </c>
      <c r="C7" s="637"/>
      <c r="D7" s="518">
        <f>Данные!$A8</f>
        <v>0</v>
      </c>
      <c r="E7" s="568"/>
      <c r="F7" s="568"/>
      <c r="G7" s="568"/>
      <c r="H7" s="569"/>
      <c r="I7" s="638" t="s">
        <v>15</v>
      </c>
      <c r="J7" s="637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8" t="s">
        <v>133</v>
      </c>
      <c r="C14" s="609"/>
      <c r="D14" s="609"/>
      <c r="E14" s="609"/>
      <c r="F14" s="114" t="s">
        <v>16</v>
      </c>
      <c r="G14" s="56" t="s">
        <v>45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61" t="s">
        <v>140</v>
      </c>
      <c r="C15" s="562"/>
      <c r="D15" s="562"/>
      <c r="E15" s="562"/>
      <c r="F15" s="607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9" t="s">
        <v>44</v>
      </c>
      <c r="C16" s="600"/>
      <c r="D16" s="600"/>
      <c r="E16" s="601"/>
      <c r="F16" s="114" t="s">
        <v>16</v>
      </c>
      <c r="G16" s="113" t="s">
        <v>45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4" t="s">
        <v>134</v>
      </c>
      <c r="M19" s="574"/>
      <c r="N19" s="574"/>
      <c r="O19" s="472"/>
      <c r="P19" s="472"/>
      <c r="Q19" s="488"/>
      <c r="R19" s="488"/>
    </row>
    <row r="20" spans="1:19" x14ac:dyDescent="0.2">
      <c r="O20" s="571" t="s">
        <v>138</v>
      </c>
      <c r="P20" s="571"/>
      <c r="Q20" s="572" t="s">
        <v>139</v>
      </c>
      <c r="R20" s="573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5"/>
      <c r="C2" s="576"/>
      <c r="D2" s="577"/>
      <c r="E2" s="584" t="s">
        <v>10</v>
      </c>
      <c r="F2" s="585"/>
      <c r="G2" s="585"/>
      <c r="H2" s="586"/>
      <c r="I2" s="591" t="s">
        <v>11</v>
      </c>
      <c r="J2" s="592"/>
      <c r="K2" s="595">
        <f>Данные!B16</f>
        <v>32</v>
      </c>
      <c r="L2" s="596"/>
      <c r="M2" s="66"/>
      <c r="N2" s="67"/>
      <c r="O2" s="68"/>
      <c r="P2" s="587"/>
      <c r="Q2" s="587"/>
      <c r="R2" s="69"/>
      <c r="S2" s="70"/>
    </row>
    <row r="3" spans="1:24" ht="17.25" customHeight="1" thickBot="1" x14ac:dyDescent="0.25">
      <c r="A3" s="65"/>
      <c r="B3" s="578"/>
      <c r="C3" s="579"/>
      <c r="D3" s="580"/>
      <c r="E3" s="588" t="s">
        <v>37</v>
      </c>
      <c r="F3" s="589"/>
      <c r="G3" s="589"/>
      <c r="H3" s="590"/>
      <c r="I3" s="593"/>
      <c r="J3" s="594"/>
      <c r="K3" s="597"/>
      <c r="L3" s="59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81"/>
      <c r="C4" s="582"/>
      <c r="D4" s="58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2" t="s">
        <v>13</v>
      </c>
      <c r="C5" s="603"/>
      <c r="D5" s="515" t="str">
        <f>Данные!$A5</f>
        <v>PCI</v>
      </c>
      <c r="E5" s="516"/>
      <c r="F5" s="516"/>
      <c r="G5" s="516"/>
      <c r="H5" s="517"/>
      <c r="I5" s="564"/>
      <c r="J5" s="565"/>
      <c r="K5" s="516"/>
      <c r="L5" s="51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2" t="s">
        <v>12</v>
      </c>
      <c r="C6" s="604"/>
      <c r="D6" s="509" t="str">
        <f>Данные!$A2</f>
        <v>XXI-В-28-2-500-27 Евроторг</v>
      </c>
      <c r="E6" s="605"/>
      <c r="F6" s="605"/>
      <c r="G6" s="605"/>
      <c r="H6" s="606"/>
      <c r="I6" s="564"/>
      <c r="J6" s="565"/>
      <c r="K6" s="516"/>
      <c r="L6" s="51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6" t="s">
        <v>14</v>
      </c>
      <c r="C7" s="567"/>
      <c r="D7" s="518">
        <f>Данные!$A8</f>
        <v>0</v>
      </c>
      <c r="E7" s="568"/>
      <c r="F7" s="568"/>
      <c r="G7" s="568"/>
      <c r="H7" s="569"/>
      <c r="I7" s="566" t="s">
        <v>15</v>
      </c>
      <c r="J7" s="570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144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143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36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9" t="s">
        <v>134</v>
      </c>
      <c r="M23" s="639"/>
      <c r="N23" s="639"/>
      <c r="O23" s="472"/>
      <c r="P23" s="472"/>
      <c r="Q23" s="488"/>
      <c r="R23" s="488"/>
    </row>
    <row r="24" spans="1:24" x14ac:dyDescent="0.2">
      <c r="O24" s="571" t="s">
        <v>138</v>
      </c>
      <c r="P24" s="571"/>
      <c r="Q24" s="572" t="s">
        <v>139</v>
      </c>
      <c r="R24" s="573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5"/>
      <c r="C2" s="576"/>
      <c r="D2" s="577"/>
      <c r="E2" s="584" t="s">
        <v>10</v>
      </c>
      <c r="F2" s="585"/>
      <c r="G2" s="585"/>
      <c r="H2" s="586"/>
      <c r="I2" s="591" t="s">
        <v>11</v>
      </c>
      <c r="J2" s="592"/>
      <c r="K2" s="595">
        <f>Данные!B17</f>
        <v>32</v>
      </c>
      <c r="L2" s="596"/>
      <c r="M2" s="7"/>
      <c r="N2" s="8"/>
      <c r="O2" s="9"/>
      <c r="P2" s="640"/>
      <c r="Q2" s="640"/>
      <c r="R2" s="10"/>
      <c r="S2" s="11"/>
    </row>
    <row r="3" spans="1:19" ht="17.25" customHeight="1" thickBot="1" x14ac:dyDescent="0.25">
      <c r="A3" s="6"/>
      <c r="B3" s="578"/>
      <c r="C3" s="579"/>
      <c r="D3" s="580"/>
      <c r="E3" s="588" t="s">
        <v>23</v>
      </c>
      <c r="F3" s="589"/>
      <c r="G3" s="589"/>
      <c r="H3" s="590"/>
      <c r="I3" s="593"/>
      <c r="J3" s="594"/>
      <c r="K3" s="597"/>
      <c r="L3" s="59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81"/>
      <c r="C4" s="582"/>
      <c r="D4" s="58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2" t="s">
        <v>13</v>
      </c>
      <c r="C5" s="603"/>
      <c r="D5" s="515" t="str">
        <f>Данные!$A5</f>
        <v>PCI</v>
      </c>
      <c r="E5" s="516"/>
      <c r="F5" s="516"/>
      <c r="G5" s="516"/>
      <c r="H5" s="517"/>
      <c r="I5" s="564"/>
      <c r="J5" s="565"/>
      <c r="K5" s="516"/>
      <c r="L5" s="51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2" t="s">
        <v>12</v>
      </c>
      <c r="C6" s="604"/>
      <c r="D6" s="509" t="str">
        <f>Данные!$A2</f>
        <v>XXI-В-28-2-500-27 Евроторг</v>
      </c>
      <c r="E6" s="605"/>
      <c r="F6" s="605"/>
      <c r="G6" s="605"/>
      <c r="H6" s="606"/>
      <c r="I6" s="564"/>
      <c r="J6" s="565"/>
      <c r="K6" s="516"/>
      <c r="L6" s="51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6" t="s">
        <v>14</v>
      </c>
      <c r="C7" s="567"/>
      <c r="D7" s="518">
        <f>Данные!$A8</f>
        <v>0</v>
      </c>
      <c r="E7" s="568"/>
      <c r="F7" s="568"/>
      <c r="G7" s="568"/>
      <c r="H7" s="569"/>
      <c r="I7" s="566" t="s">
        <v>15</v>
      </c>
      <c r="J7" s="570"/>
      <c r="K7" s="506">
        <f>Данные!$A11</f>
        <v>0</v>
      </c>
      <c r="L7" s="507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9" t="s">
        <v>134</v>
      </c>
      <c r="M18" s="639"/>
      <c r="N18" s="639"/>
      <c r="O18" s="472"/>
      <c r="P18" s="472"/>
      <c r="Q18" s="488"/>
      <c r="R18" s="488"/>
    </row>
    <row r="19" spans="12:18" x14ac:dyDescent="0.2">
      <c r="O19" s="571" t="s">
        <v>138</v>
      </c>
      <c r="P19" s="571"/>
      <c r="Q19" s="572" t="s">
        <v>139</v>
      </c>
      <c r="R19" s="573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6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V6" sqref="V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24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Данные!B18</f>
        <v>60</v>
      </c>
      <c r="L2" s="630"/>
      <c r="M2" s="641"/>
      <c r="N2" s="642"/>
      <c r="O2" s="642"/>
      <c r="P2" s="642"/>
      <c r="Q2" s="642"/>
      <c r="R2" s="643"/>
      <c r="S2" s="70"/>
    </row>
    <row r="3" spans="1:24" ht="17.25" customHeight="1" thickBot="1" x14ac:dyDescent="0.25">
      <c r="A3" s="65"/>
      <c r="B3" s="613"/>
      <c r="C3" s="614"/>
      <c r="D3" s="615"/>
      <c r="E3" s="622" t="s">
        <v>46</v>
      </c>
      <c r="F3" s="623"/>
      <c r="G3" s="623"/>
      <c r="H3" s="624"/>
      <c r="I3" s="627"/>
      <c r="J3" s="628"/>
      <c r="K3" s="631"/>
      <c r="L3" s="632"/>
      <c r="M3" s="644"/>
      <c r="N3" s="645"/>
      <c r="O3" s="645"/>
      <c r="P3" s="645"/>
      <c r="Q3" s="645"/>
      <c r="R3" s="646"/>
      <c r="S3" s="70"/>
    </row>
    <row r="4" spans="1:24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644"/>
      <c r="N4" s="645"/>
      <c r="O4" s="645"/>
      <c r="P4" s="645"/>
      <c r="Q4" s="645"/>
      <c r="R4" s="646"/>
      <c r="S4" s="70"/>
    </row>
    <row r="5" spans="1:24" ht="24.75" customHeight="1" thickTop="1" thickBot="1" x14ac:dyDescent="0.25">
      <c r="A5" s="65"/>
      <c r="B5" s="602" t="s">
        <v>13</v>
      </c>
      <c r="C5" s="633"/>
      <c r="D5" s="515" t="str">
        <f>Данные!$A5</f>
        <v>PCI</v>
      </c>
      <c r="E5" s="516"/>
      <c r="F5" s="516"/>
      <c r="G5" s="516"/>
      <c r="H5" s="517"/>
      <c r="I5" s="634"/>
      <c r="J5" s="635"/>
      <c r="K5" s="636"/>
      <c r="L5" s="517"/>
      <c r="M5" s="644"/>
      <c r="N5" s="645"/>
      <c r="O5" s="645"/>
      <c r="P5" s="645"/>
      <c r="Q5" s="645"/>
      <c r="R5" s="646"/>
      <c r="S5" s="70"/>
    </row>
    <row r="6" spans="1:24" ht="17.100000000000001" customHeight="1" thickTop="1" thickBot="1" x14ac:dyDescent="0.25">
      <c r="A6" s="65"/>
      <c r="B6" s="602" t="s">
        <v>12</v>
      </c>
      <c r="C6" s="633"/>
      <c r="D6" s="509" t="str">
        <f>Данные!$A2</f>
        <v>XXI-В-28-2-500-27 Евроторг</v>
      </c>
      <c r="E6" s="605"/>
      <c r="F6" s="605"/>
      <c r="G6" s="605"/>
      <c r="H6" s="606"/>
      <c r="I6" s="634"/>
      <c r="J6" s="635"/>
      <c r="K6" s="636"/>
      <c r="L6" s="517"/>
      <c r="M6" s="644"/>
      <c r="N6" s="645"/>
      <c r="O6" s="645"/>
      <c r="P6" s="645"/>
      <c r="Q6" s="645"/>
      <c r="R6" s="646"/>
      <c r="S6" s="70"/>
    </row>
    <row r="7" spans="1:24" ht="90.75" customHeight="1" thickTop="1" thickBot="1" x14ac:dyDescent="0.25">
      <c r="A7" s="65"/>
      <c r="B7" s="566" t="s">
        <v>14</v>
      </c>
      <c r="C7" s="637"/>
      <c r="D7" s="518">
        <f>Данные!$A8</f>
        <v>0</v>
      </c>
      <c r="E7" s="568"/>
      <c r="F7" s="568"/>
      <c r="G7" s="568"/>
      <c r="H7" s="569"/>
      <c r="I7" s="638" t="s">
        <v>15</v>
      </c>
      <c r="J7" s="637"/>
      <c r="K7" s="506">
        <f>Данные!$A11</f>
        <v>0</v>
      </c>
      <c r="L7" s="507"/>
      <c r="M7" s="644"/>
      <c r="N7" s="645"/>
      <c r="O7" s="645"/>
      <c r="P7" s="645"/>
      <c r="Q7" s="645"/>
      <c r="R7" s="646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24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24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24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24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135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  <c r="X13" s="64"/>
    </row>
    <row r="14" spans="1:24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  <c r="X14" s="483"/>
    </row>
    <row r="15" spans="1:24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24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40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9" t="s">
        <v>47</v>
      </c>
      <c r="C21" s="600"/>
      <c r="D21" s="600"/>
      <c r="E21" s="601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9" t="s">
        <v>134</v>
      </c>
      <c r="M24" s="639"/>
      <c r="N24" s="639"/>
      <c r="O24" s="472"/>
      <c r="P24" s="472"/>
      <c r="Q24" s="488"/>
      <c r="R24" s="488"/>
    </row>
    <row r="25" spans="1:19" x14ac:dyDescent="0.2">
      <c r="O25" s="571" t="s">
        <v>138</v>
      </c>
      <c r="P25" s="571"/>
      <c r="Q25" s="572" t="s">
        <v>139</v>
      </c>
      <c r="R25" s="573"/>
    </row>
  </sheetData>
  <mergeCells count="22">
    <mergeCell ref="L24:N24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B21:E21"/>
    <mergeCell ref="D6:H6"/>
    <mergeCell ref="I6:J6"/>
    <mergeCell ref="B7:C7"/>
    <mergeCell ref="D7:H7"/>
    <mergeCell ref="I7:J7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Данные!B19</f>
        <v>70</v>
      </c>
      <c r="L2" s="630"/>
      <c r="M2" s="66"/>
      <c r="N2" s="67"/>
      <c r="O2" s="68"/>
      <c r="P2" s="647"/>
      <c r="Q2" s="647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89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2" t="s">
        <v>13</v>
      </c>
      <c r="C5" s="633"/>
      <c r="D5" s="515" t="str">
        <f>Данные!$A5</f>
        <v>PCI</v>
      </c>
      <c r="E5" s="516"/>
      <c r="F5" s="516"/>
      <c r="G5" s="516"/>
      <c r="H5" s="517"/>
      <c r="I5" s="634"/>
      <c r="J5" s="635"/>
      <c r="K5" s="636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2" t="s">
        <v>12</v>
      </c>
      <c r="C6" s="633"/>
      <c r="D6" s="509" t="str">
        <f>Данные!$A2</f>
        <v>XXI-В-28-2-500-27 Евроторг</v>
      </c>
      <c r="E6" s="605"/>
      <c r="F6" s="605"/>
      <c r="G6" s="605"/>
      <c r="H6" s="606"/>
      <c r="I6" s="634"/>
      <c r="J6" s="635"/>
      <c r="K6" s="636"/>
      <c r="L6" s="51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6" t="s">
        <v>14</v>
      </c>
      <c r="C7" s="637"/>
      <c r="D7" s="518">
        <f>Данные!$A8</f>
        <v>0</v>
      </c>
      <c r="E7" s="568"/>
      <c r="F7" s="568"/>
      <c r="G7" s="568"/>
      <c r="H7" s="569"/>
      <c r="I7" s="638" t="s">
        <v>15</v>
      </c>
      <c r="J7" s="637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48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137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9" t="s">
        <v>49</v>
      </c>
      <c r="C16" s="600"/>
      <c r="D16" s="600"/>
      <c r="E16" s="601"/>
      <c r="F16" s="252" t="s">
        <v>16</v>
      </c>
      <c r="G16" s="191" t="s">
        <v>45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9" t="s">
        <v>134</v>
      </c>
      <c r="M19" s="639"/>
      <c r="N19" s="639"/>
      <c r="O19" s="472"/>
      <c r="P19" s="472"/>
      <c r="Q19" s="488"/>
      <c r="R19" s="488"/>
    </row>
    <row r="20" spans="1:19" x14ac:dyDescent="0.2">
      <c r="O20" s="571" t="s">
        <v>138</v>
      </c>
      <c r="P20" s="571"/>
      <c r="Q20" s="572" t="s">
        <v>139</v>
      </c>
      <c r="R20" s="573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2020-12-07T09:24:04Z</cp:lastPrinted>
  <dcterms:created xsi:type="dcterms:W3CDTF">2004-01-21T15:24:02Z</dcterms:created>
  <dcterms:modified xsi:type="dcterms:W3CDTF">2021-05-03T11:30:37Z</dcterms:modified>
</cp:coreProperties>
</file>