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"/>
    </mc:Choice>
  </mc:AlternateContent>
  <xr:revisionPtr revIDLastSave="0" documentId="13_ncr:1_{4460D0D6-B9EB-4722-A9B9-F5A55926134F}" xr6:coauthVersionLast="43" xr6:coauthVersionMax="43" xr10:uidLastSave="{00000000-0000-0000-0000-000000000000}"/>
  <bookViews>
    <workbookView xWindow="-120" yWindow="-120" windowWidth="29040" windowHeight="15840" firstSheet="1" activeTab="9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приемки'!$A$1:$J$74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кольцо'!$A$1:$S$31</definedName>
    <definedName name="_xlnm.Print_Area" localSheetId="11">'Дут. головка'!$A$1:$S$20</definedName>
    <definedName name="_xlnm.Print_Area" localSheetId="1">Паспорт!$A$1:$J$38</definedName>
    <definedName name="_xlnm.Print_Area" localSheetId="9">Плунжер!$A$1:$S$25</definedName>
    <definedName name="_xlnm.Print_Area" localSheetId="8">'Финиш. кольцо'!$A$1:$S$27</definedName>
    <definedName name="_xlnm.Print_Area" localSheetId="6">'Черн. поддон'!$A$1:$S$19</definedName>
    <definedName name="_xlnm.Print_Area" localSheetId="5">'Черн. форма'!$A$1:$R$27</definedName>
    <definedName name="_xlnm.Print_Area" localSheetId="4">'Чист.  поддон'!$A$1:$S$20</definedName>
    <definedName name="_xlnm.Print_Area" localSheetId="3">'Чист. форма'!$A$1:$S$39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0" i="14" l="1"/>
  <c r="E60" i="14"/>
  <c r="B61" i="14"/>
  <c r="G58" i="14"/>
  <c r="G56" i="14"/>
  <c r="E58" i="14"/>
  <c r="E56" i="14"/>
  <c r="G54" i="14"/>
  <c r="E54" i="14"/>
  <c r="G52" i="14"/>
  <c r="G50" i="14"/>
  <c r="G48" i="14"/>
  <c r="E52" i="14"/>
  <c r="E50" i="14"/>
  <c r="E48" i="14"/>
  <c r="E46" i="14"/>
  <c r="G46" i="14"/>
  <c r="B59" i="14"/>
  <c r="B57" i="14"/>
  <c r="B55" i="14"/>
  <c r="B53" i="14"/>
  <c r="B51" i="14"/>
  <c r="B49" i="14"/>
  <c r="E34" i="15"/>
  <c r="E33" i="15"/>
  <c r="E32" i="15"/>
  <c r="E31" i="15"/>
  <c r="E30" i="15"/>
  <c r="E29" i="15"/>
  <c r="E28" i="15"/>
  <c r="C3" i="16" l="1"/>
  <c r="A26" i="14" l="1"/>
  <c r="A28" i="14" s="1"/>
  <c r="A30" i="14" s="1"/>
  <c r="A32" i="14" s="1"/>
  <c r="A34" i="14" s="1"/>
  <c r="A36" i="14" s="1"/>
  <c r="A38" i="14" s="1"/>
  <c r="A40" i="14" s="1"/>
  <c r="A42" i="14" s="1"/>
  <c r="A44" i="14" s="1"/>
  <c r="A46" i="14" s="1"/>
  <c r="A48" i="14" s="1"/>
  <c r="A50" i="14" s="1"/>
  <c r="A52" i="14" s="1"/>
  <c r="A54" i="14" s="1"/>
  <c r="A56" i="14" s="1"/>
  <c r="A58" i="14" s="1"/>
  <c r="A60" i="14" s="1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36" i="15" l="1"/>
  <c r="G36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E24" i="14"/>
  <c r="C38" i="16" l="1"/>
  <c r="D38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74" i="14" l="1"/>
  <c r="I72" i="14"/>
  <c r="I70" i="14"/>
  <c r="I20" i="14"/>
</calcChain>
</file>

<file path=xl/sharedStrings.xml><?xml version="1.0" encoding="utf-8"?>
<sst xmlns="http://schemas.openxmlformats.org/spreadsheetml/2006/main" count="677" uniqueCount="172">
  <si>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</si>
  <si>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</si>
  <si>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</si>
  <si>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</si>
  <si>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</si>
  <si>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</si>
  <si>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</si>
  <si>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</si>
  <si>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</si>
  <si>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</si>
  <si>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</si>
  <si>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</si>
  <si>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</si>
  <si>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</si>
  <si>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</si>
  <si>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</si>
  <si>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</si>
  <si>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</si>
  <si>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</si>
  <si>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</si>
  <si>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</si>
  <si>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</si>
  <si>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</si>
  <si>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</si>
  <si>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</si>
  <si>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</si>
  <si>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</si>
  <si>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</si>
  <si>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</si>
  <si>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K</t>
  </si>
  <si>
    <t>M</t>
  </si>
  <si>
    <t>N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</si>
  <si>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</si>
  <si>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</si>
  <si>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</si>
  <si>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</si>
  <si>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</si>
  <si>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</si>
  <si>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</si>
  <si>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</si>
  <si>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</si>
  <si>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</si>
  <si>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</si>
  <si>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</si>
  <si>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</si>
  <si>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</si>
  <si>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</si>
  <si>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</si>
  <si>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</si>
  <si>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</si>
  <si>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</si>
  <si>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</si>
  <si>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</si>
  <si>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</si>
  <si>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</si>
  <si>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</si>
  <si>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</si>
  <si>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</si>
  <si>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</si>
  <si>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</si>
  <si>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</si>
  <si>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</si>
  <si>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</si>
  <si>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</si>
  <si>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</si>
  <si>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</si>
  <si>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</si>
  <si>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</si>
  <si>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</si>
  <si>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</si>
  <si>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</si>
  <si>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</si>
  <si>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</si>
  <si>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</si>
  <si>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</si>
  <si>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</si>
  <si>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</si>
  <si>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</si>
  <si>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</si>
  <si>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</si>
  <si>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</si>
  <si>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</si>
  <si>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</si>
  <si>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</si>
  <si>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</si>
  <si>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</si>
  <si>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</si>
  <si>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</si>
  <si>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</si>
  <si>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</si>
  <si>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</si>
  <si>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</si>
  <si>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</si>
  <si>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</si>
  <si>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</si>
  <si>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</si>
  <si>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</si>
  <si>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</si>
  <si>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</si>
  <si>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</si>
  <si>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</si>
  <si>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</si>
  <si>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</si>
  <si>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</si>
  <si>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</si>
  <si>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</si>
  <si>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</si>
  <si>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</si>
  <si>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</si>
  <si>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</si>
  <si>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</si>
  <si>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</si>
  <si>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</si>
  <si>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</si>
  <si>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</si>
  <si>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</si>
  <si>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</si>
  <si>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</si>
  <si>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</si>
  <si>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</si>
  <si>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</si>
  <si>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</si>
  <si>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</si>
  <si>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</si>
  <si>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</si>
  <si>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</si>
  <si>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</si>
  <si>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</si>
  <si>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</si>
  <si>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</si>
  <si>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</si>
  <si>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плунжером</t>
  </si>
  <si>
    <t>подпись</t>
  </si>
  <si>
    <t>ФИО</t>
  </si>
  <si>
    <t xml:space="preserve">Полная высота </t>
  </si>
  <si>
    <r>
      <t xml:space="preserve">Вес, гр. (ном. </t>
    </r>
    <r>
      <rPr>
        <b/>
        <sz val="10"/>
        <color rgb="FFFF0000"/>
        <rFont val="Arial Cyr"/>
        <charset val="204"/>
      </rPr>
      <t>400</t>
    </r>
    <r>
      <rPr>
        <b/>
        <sz val="10"/>
        <rFont val="Arial Cyr"/>
        <charset val="204"/>
      </rPr>
      <t xml:space="preserve"> гр.)</t>
    </r>
  </si>
  <si>
    <t xml:space="preserve"> (владелец "Аквадив" Дог. безв. польз №36 от 27.05.2020 г.)</t>
  </si>
  <si>
    <t>Дата поставки:</t>
  </si>
  <si>
    <t xml:space="preserve"> (c остаточным ресурсом 100 %)</t>
  </si>
  <si>
    <t>Сопряжение с поддоном</t>
  </si>
  <si>
    <t>Зам. директора</t>
  </si>
  <si>
    <t>BIE</t>
  </si>
  <si>
    <t>Ф-Х-28 МСА-500-1-01/BIE</t>
  </si>
  <si>
    <t>Ф-X-28 MCA-500-1-01/03-19/BIE</t>
  </si>
  <si>
    <t>Ф-Х-28 МСА-500-1-02/BIE</t>
  </si>
  <si>
    <t>50 CL BAVARIA 26-600 BIE</t>
  </si>
  <si>
    <t>50 CL BAVARIA 26-600/BIE</t>
  </si>
  <si>
    <t>50 CL BAVARIA/BIE</t>
  </si>
  <si>
    <t>26-600 СС OM</t>
  </si>
  <si>
    <t>1 шт. маркировка BEER BOTTLE 500 ml ; 1 шт. BAVARIA 500ML</t>
  </si>
  <si>
    <t>50 CL BAVARIA 28 МСА</t>
  </si>
  <si>
    <t>без маркировки</t>
  </si>
  <si>
    <t>50 CL BAVARIA MCA/BIE</t>
  </si>
  <si>
    <t>50 CL BAVARIA МСА/BIE</t>
  </si>
  <si>
    <t>(к серийному формокомплекту Бутылка X-28МСА-500-1 (Франкония 0,5 л.))</t>
  </si>
  <si>
    <t>X-28МСА-500-1 (Франкония 0,5 л.)</t>
  </si>
  <si>
    <t>Чистоваой поддон</t>
  </si>
  <si>
    <t>Все формы необходимо полировать и покрывать лаком</t>
  </si>
  <si>
    <t>Все горловые кольца необходимо восстановить по зазорам</t>
  </si>
  <si>
    <t>16 шт. брак не подлежащий восстановлению; 10 шт. брак с возможностью восстановления; 12 шт. б/у пригодных для работы</t>
  </si>
  <si>
    <t>Отсутствуют плиты охлаждения. Необходима подборка плит.</t>
  </si>
  <si>
    <t>7 шт. брак</t>
  </si>
  <si>
    <t>Не полированы</t>
  </si>
  <si>
    <t>Формокомплект после проведения восстановительных работ будет пригоден к эксплуатации.</t>
  </si>
  <si>
    <t>2.</t>
  </si>
  <si>
    <t>Для более длительной работы на формокомплект необходимо заказать дополнительно:</t>
  </si>
  <si>
    <t>2 шт. формы FS-192 (не из этого формокомплекта), все формы необходимо полировать.</t>
  </si>
  <si>
    <t>3 шт. поддоны FS-192 (не из этого формокомплекта)</t>
  </si>
  <si>
    <t>горловые кольца, направляющие кольца, плунжера, плиты охлаждения.</t>
  </si>
  <si>
    <t>Состояние замков</t>
  </si>
  <si>
    <t>В ручную</t>
  </si>
  <si>
    <t>Состояние (полировка) +/-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</si>
</sst>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10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2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5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6" xfId="1" applyNumberFormat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2" fontId="0" fillId="0" borderId="61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Border="1" applyAlignment="1">
      <alignment horizontal="center" vertical="center" wrapText="1"/>
    </xf>
    <xf numFmtId="2" fontId="0" fillId="0" borderId="32" xfId="0" applyNumberFormat="1" applyBorder="1"/>
    <xf numFmtId="2" fontId="0" fillId="0" borderId="65" xfId="0" applyNumberFormat="1" applyBorder="1"/>
    <xf numFmtId="2" fontId="0" fillId="0" borderId="97" xfId="0" applyNumberFormat="1" applyBorder="1"/>
    <xf numFmtId="2" fontId="0" fillId="0" borderId="98" xfId="4" applyNumberFormat="1" applyFont="1" applyBorder="1" applyAlignment="1">
      <alignment horizontal="center"/>
    </xf>
    <xf numFmtId="0" fontId="43" fillId="0" borderId="0" xfId="0" applyFont="1" applyBorder="1" applyAlignment="1"/>
    <xf numFmtId="0" fontId="43" fillId="0" borderId="0" xfId="0" applyFont="1" applyBorder="1" applyAlignment="1">
      <alignment horizontal="right"/>
    </xf>
    <xf numFmtId="14" fontId="43" fillId="0" borderId="0" xfId="0" applyNumberFormat="1" applyFont="1" applyBorder="1" applyAlignment="1">
      <alignment horizontal="center"/>
    </xf>
    <xf numFmtId="0" fontId="39" fillId="0" borderId="0" xfId="0" applyFont="1" applyAlignment="1">
      <alignment horizontal="left"/>
    </xf>
    <xf numFmtId="3" fontId="46" fillId="11" borderId="62" xfId="0" applyNumberFormat="1" applyFont="1" applyFill="1" applyBorder="1" applyAlignment="1">
      <alignment horizontal="center"/>
    </xf>
    <xf numFmtId="3" fontId="46" fillId="12" borderId="62" xfId="0" applyNumberFormat="1" applyFont="1" applyFill="1" applyBorder="1" applyAlignment="1">
      <alignment horizontal="center"/>
    </xf>
    <xf numFmtId="2" fontId="12" fillId="0" borderId="50" xfId="0" applyNumberFormat="1" applyFont="1" applyBorder="1" applyAlignment="1">
      <alignment horizontal="center" vertical="center" wrapText="1" shrinkToFit="1"/>
    </xf>
    <xf numFmtId="0" fontId="0" fillId="0" borderId="26" xfId="0" applyBorder="1" applyAlignment="1">
      <alignment horizontal="center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Border="1"/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53" fillId="0" borderId="0" xfId="0" applyFont="1" applyBorder="1" applyAlignment="1"/>
    <xf numFmtId="0" fontId="0" fillId="0" borderId="0" xfId="0" applyBorder="1" applyAlignment="1"/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2" fontId="17" fillId="0" borderId="26" xfId="1" applyNumberFormat="1" applyFill="1" applyBorder="1" applyAlignment="1">
      <alignment horizontal="center" vertical="center" shrinkToFit="1"/>
    </xf>
    <xf numFmtId="2" fontId="17" fillId="0" borderId="32" xfId="1" applyNumberFormat="1" applyFill="1" applyBorder="1" applyAlignment="1">
      <alignment horizontal="center" vertical="center" shrinkToFit="1"/>
    </xf>
    <xf numFmtId="2" fontId="17" fillId="0" borderId="36" xfId="1" applyNumberFormat="1" applyFill="1" applyBorder="1" applyAlignment="1">
      <alignment horizontal="center" vertical="center" shrinkToFit="1"/>
    </xf>
    <xf numFmtId="2" fontId="17" fillId="0" borderId="56" xfId="1" applyNumberFormat="1" applyFill="1" applyBorder="1" applyAlignment="1">
      <alignment horizontal="center" vertical="center" shrinkToFit="1"/>
    </xf>
    <xf numFmtId="0" fontId="17" fillId="0" borderId="99" xfId="1" applyBorder="1" applyAlignment="1">
      <alignment horizontal="center" vertical="center" shrinkToFit="1"/>
    </xf>
    <xf numFmtId="0" fontId="17" fillId="0" borderId="100" xfId="1" applyBorder="1" applyAlignment="1">
      <alignment horizontal="center" vertical="center" shrinkToFit="1"/>
    </xf>
    <xf numFmtId="0" fontId="17" fillId="0" borderId="64" xfId="1" applyBorder="1" applyAlignment="1">
      <alignment horizontal="center" vertical="center" shrinkToFit="1"/>
    </xf>
    <xf numFmtId="2" fontId="17" fillId="0" borderId="30" xfId="1" applyNumberFormat="1" applyFill="1" applyBorder="1" applyAlignment="1" applyProtection="1">
      <alignment horizontal="center" vertical="center" shrinkToFit="1"/>
      <protection locked="0"/>
    </xf>
    <xf numFmtId="2" fontId="17" fillId="0" borderId="31" xfId="1" applyNumberFormat="1" applyFill="1" applyBorder="1" applyAlignment="1" applyProtection="1">
      <alignment horizontal="center" vertical="center" shrinkToFit="1"/>
      <protection locked="0"/>
    </xf>
    <xf numFmtId="2" fontId="17" fillId="0" borderId="26" xfId="1" applyNumberFormat="1" applyFill="1" applyBorder="1" applyAlignment="1" applyProtection="1">
      <alignment horizontal="center" vertical="center" shrinkToFit="1"/>
      <protection locked="0"/>
    </xf>
    <xf numFmtId="2" fontId="17" fillId="0" borderId="32" xfId="1" applyNumberFormat="1" applyFill="1" applyBorder="1" applyAlignment="1" applyProtection="1">
      <alignment horizontal="center" vertical="center" shrinkToFit="1"/>
      <protection locked="0"/>
    </xf>
    <xf numFmtId="0" fontId="17" fillId="4" borderId="27" xfId="1" applyFill="1" applyBorder="1" applyAlignment="1">
      <alignment horizontal="center" vertical="center" shrinkToFit="1"/>
    </xf>
    <xf numFmtId="0" fontId="17" fillId="4" borderId="75" xfId="1" applyFill="1" applyBorder="1" applyAlignment="1">
      <alignment horizontal="center" vertical="center" shrinkToFit="1"/>
    </xf>
    <xf numFmtId="0" fontId="17" fillId="4" borderId="67" xfId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32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492125</xdr:colOff>
      <xdr:row>8</xdr:row>
      <xdr:rowOff>33866</xdr:rowOff>
    </xdr:from>
    <xdr:to>
      <xdr:col>25</xdr:col>
      <xdr:colOff>314326</xdr:colOff>
      <xdr:row>13</xdr:row>
      <xdr:rowOff>243416</xdr:rowOff>
    </xdr:to>
    <xdr:pic>
      <xdr:nvPicPr>
        <xdr:cNvPr id="3" name="Picture 4" descr="NR-02.TIF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10236200" y="2596091"/>
          <a:ext cx="3479801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 editAs="oneCell">
    <xdr:from>
      <xdr:col>12</xdr:col>
      <xdr:colOff>41275</xdr:colOff>
      <xdr:row>1</xdr:row>
      <xdr:rowOff>192617</xdr:rowOff>
    </xdr:from>
    <xdr:to>
      <xdr:col>17</xdr:col>
      <xdr:colOff>550427</xdr:colOff>
      <xdr:row>6</xdr:row>
      <xdr:rowOff>1024309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46800" y="297392"/>
          <a:ext cx="3461902" cy="208899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4</xdr:row>
      <xdr:rowOff>2058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4</xdr:row>
      <xdr:rowOff>318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workbookViewId="0">
      <selection activeCell="D12" sqref="D12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8.42578125" bestFit="1" customWidth="1"/>
    <col min="4" max="4" width="12.7109375" bestFit="1" customWidth="1"/>
  </cols>
  <sheetData>
    <row r="1" spans="1:11" ht="13.5" thickBot="1" x14ac:dyDescent="0.25">
      <c r="A1" s="489" t="s">
        <v>77</v>
      </c>
      <c r="B1" s="493"/>
      <c r="C1" s="493"/>
      <c r="D1" s="493"/>
      <c r="E1" s="493"/>
      <c r="G1" s="347" t="s">
        <v>76</v>
      </c>
    </row>
    <row r="2" spans="1:11" ht="17.25" thickTop="1" thickBot="1" x14ac:dyDescent="0.25">
      <c r="A2" s="490" t="s">
        <v>155</v>
      </c>
      <c r="B2" s="491"/>
      <c r="C2" s="491"/>
      <c r="D2" s="491"/>
      <c r="E2" s="492"/>
      <c r="G2" s="346" t="s">
        <v>74</v>
      </c>
    </row>
    <row r="3" spans="1:11" ht="15.75" thickTop="1" x14ac:dyDescent="0.2">
      <c r="G3" s="346" t="s">
        <v>75</v>
      </c>
    </row>
    <row r="4" spans="1:11" ht="13.5" thickBot="1" x14ac:dyDescent="0.25">
      <c r="A4" s="494" t="s">
        <v>78</v>
      </c>
      <c r="B4" s="495"/>
      <c r="C4" s="495"/>
      <c r="D4" s="495"/>
      <c r="E4" s="495"/>
    </row>
    <row r="5" spans="1:11" ht="17.25" thickTop="1" thickBot="1" x14ac:dyDescent="0.25">
      <c r="A5" s="496" t="s">
        <v>141</v>
      </c>
      <c r="B5" s="497"/>
      <c r="C5" s="497"/>
      <c r="D5" s="497"/>
      <c r="E5" s="498"/>
    </row>
    <row r="6" spans="1:11" ht="13.5" thickTop="1" x14ac:dyDescent="0.2"/>
    <row r="7" spans="1:11" ht="13.5" thickBot="1" x14ac:dyDescent="0.25">
      <c r="A7" s="489" t="s">
        <v>79</v>
      </c>
      <c r="B7" s="493"/>
      <c r="C7" s="493"/>
      <c r="D7" s="493"/>
      <c r="E7" s="493"/>
    </row>
    <row r="8" spans="1:11" ht="17.25" thickTop="1" thickBot="1" x14ac:dyDescent="0.25">
      <c r="A8" s="499"/>
      <c r="B8" s="500"/>
      <c r="C8" s="500"/>
      <c r="D8" s="500"/>
      <c r="E8" s="501"/>
    </row>
    <row r="10" spans="1:11" ht="13.5" thickBot="1" x14ac:dyDescent="0.25">
      <c r="A10" s="489" t="s">
        <v>80</v>
      </c>
      <c r="B10" s="489"/>
      <c r="C10" s="348"/>
      <c r="D10" s="354" t="s">
        <v>87</v>
      </c>
      <c r="E10" s="348"/>
      <c r="F10" t="s">
        <v>88</v>
      </c>
    </row>
    <row r="11" spans="1:11" ht="17.25" thickTop="1" thickBot="1" x14ac:dyDescent="0.25">
      <c r="A11" s="487"/>
      <c r="B11" s="488"/>
      <c r="D11" s="353">
        <v>44008</v>
      </c>
      <c r="F11" s="484" t="s">
        <v>90</v>
      </c>
      <c r="G11" s="484"/>
      <c r="H11" s="484"/>
      <c r="I11" s="484"/>
      <c r="J11" s="485" t="s">
        <v>92</v>
      </c>
      <c r="K11" s="485"/>
    </row>
    <row r="12" spans="1:11" x14ac:dyDescent="0.2">
      <c r="F12" s="484" t="s">
        <v>81</v>
      </c>
      <c r="G12" s="484"/>
      <c r="H12" s="484"/>
      <c r="I12" s="484"/>
      <c r="J12" s="485" t="s">
        <v>93</v>
      </c>
      <c r="K12" s="485"/>
    </row>
    <row r="13" spans="1:11" ht="38.25" x14ac:dyDescent="0.2">
      <c r="A13" s="358" t="s">
        <v>82</v>
      </c>
      <c r="B13" s="358" t="s">
        <v>83</v>
      </c>
      <c r="C13" s="358" t="s">
        <v>96</v>
      </c>
      <c r="D13" s="358" t="s">
        <v>126</v>
      </c>
      <c r="E13" s="455" t="s">
        <v>127</v>
      </c>
      <c r="F13" s="484" t="s">
        <v>91</v>
      </c>
      <c r="G13" s="484"/>
      <c r="H13" s="484"/>
      <c r="I13" s="484"/>
      <c r="J13" s="485" t="s">
        <v>94</v>
      </c>
      <c r="K13" s="485"/>
    </row>
    <row r="14" spans="1:11" x14ac:dyDescent="0.2">
      <c r="A14" s="349" t="s">
        <v>40</v>
      </c>
      <c r="B14" s="350">
        <v>26</v>
      </c>
      <c r="C14" s="356" t="s">
        <v>142</v>
      </c>
      <c r="D14" s="350">
        <v>32.5</v>
      </c>
      <c r="E14" s="350">
        <f>B14*D14</f>
        <v>845</v>
      </c>
    </row>
    <row r="15" spans="1:11" x14ac:dyDescent="0.2">
      <c r="A15" s="349" t="s">
        <v>41</v>
      </c>
      <c r="B15" s="350">
        <v>26</v>
      </c>
      <c r="C15" s="356" t="s">
        <v>144</v>
      </c>
      <c r="D15" s="350">
        <v>3</v>
      </c>
      <c r="E15" s="350">
        <f t="shared" ref="E15:E26" si="0">B15*D15</f>
        <v>78</v>
      </c>
    </row>
    <row r="16" spans="1:11" x14ac:dyDescent="0.2">
      <c r="A16" s="349" t="s">
        <v>35</v>
      </c>
      <c r="B16" s="350">
        <v>26</v>
      </c>
      <c r="C16" s="356" t="s">
        <v>143</v>
      </c>
      <c r="D16" s="350">
        <v>34.200000000000003</v>
      </c>
      <c r="E16" s="350">
        <f t="shared" si="0"/>
        <v>889.2</v>
      </c>
    </row>
    <row r="17" spans="1:5" x14ac:dyDescent="0.2">
      <c r="A17" s="349" t="s">
        <v>23</v>
      </c>
      <c r="B17" s="350">
        <v>26</v>
      </c>
      <c r="C17" s="356" t="s">
        <v>143</v>
      </c>
      <c r="D17" s="350">
        <v>1.3</v>
      </c>
      <c r="E17" s="350">
        <f t="shared" si="0"/>
        <v>33.800000000000004</v>
      </c>
    </row>
    <row r="18" spans="1:5" x14ac:dyDescent="0.2">
      <c r="A18" s="349" t="s">
        <v>44</v>
      </c>
      <c r="B18" s="350">
        <v>38</v>
      </c>
      <c r="C18" s="356" t="s">
        <v>145</v>
      </c>
      <c r="D18" s="350">
        <v>1.29</v>
      </c>
      <c r="E18" s="350">
        <f t="shared" si="0"/>
        <v>49.02</v>
      </c>
    </row>
    <row r="19" spans="1:5" x14ac:dyDescent="0.2">
      <c r="A19" s="349" t="s">
        <v>84</v>
      </c>
      <c r="B19" s="350">
        <v>38</v>
      </c>
      <c r="C19" s="356" t="s">
        <v>146</v>
      </c>
      <c r="D19" s="350">
        <v>0.3</v>
      </c>
      <c r="E19" s="350">
        <f t="shared" si="0"/>
        <v>11.4</v>
      </c>
    </row>
    <row r="20" spans="1:5" x14ac:dyDescent="0.2">
      <c r="A20" s="349" t="s">
        <v>48</v>
      </c>
      <c r="B20" s="350">
        <v>29</v>
      </c>
      <c r="C20" s="356" t="s">
        <v>146</v>
      </c>
      <c r="D20" s="350">
        <v>0.5</v>
      </c>
      <c r="E20" s="350">
        <f t="shared" si="0"/>
        <v>14.5</v>
      </c>
    </row>
    <row r="21" spans="1:5" x14ac:dyDescent="0.2">
      <c r="A21" s="349" t="s">
        <v>49</v>
      </c>
      <c r="B21" s="350">
        <v>36</v>
      </c>
      <c r="C21" s="356" t="s">
        <v>147</v>
      </c>
      <c r="D21" s="350">
        <v>0.4</v>
      </c>
      <c r="E21" s="350">
        <f t="shared" si="0"/>
        <v>14.4</v>
      </c>
    </row>
    <row r="22" spans="1:5" x14ac:dyDescent="0.2">
      <c r="A22" s="349" t="s">
        <v>85</v>
      </c>
      <c r="B22" s="356">
        <v>18</v>
      </c>
      <c r="C22" s="356" t="s">
        <v>148</v>
      </c>
      <c r="D22" s="350"/>
      <c r="E22" s="350">
        <f t="shared" si="0"/>
        <v>0</v>
      </c>
    </row>
    <row r="23" spans="1:5" x14ac:dyDescent="0.2">
      <c r="A23" s="349" t="s">
        <v>52</v>
      </c>
      <c r="B23" s="350">
        <v>28</v>
      </c>
      <c r="C23" s="356" t="s">
        <v>147</v>
      </c>
      <c r="D23" s="350">
        <v>1.7</v>
      </c>
      <c r="E23" s="350">
        <f t="shared" si="0"/>
        <v>47.6</v>
      </c>
    </row>
    <row r="24" spans="1:5" x14ac:dyDescent="0.2">
      <c r="A24" s="349" t="s">
        <v>66</v>
      </c>
      <c r="B24" s="350">
        <v>0</v>
      </c>
      <c r="C24" s="356"/>
      <c r="D24" s="350">
        <v>3</v>
      </c>
      <c r="E24" s="350">
        <f t="shared" si="0"/>
        <v>0</v>
      </c>
    </row>
    <row r="25" spans="1:5" x14ac:dyDescent="0.2">
      <c r="A25" s="349" t="s">
        <v>86</v>
      </c>
      <c r="B25" s="356"/>
      <c r="C25" s="356"/>
      <c r="D25" s="350"/>
      <c r="E25" s="350">
        <f t="shared" si="0"/>
        <v>0</v>
      </c>
    </row>
    <row r="26" spans="1:5" x14ac:dyDescent="0.2">
      <c r="A26" s="351" t="s">
        <v>51</v>
      </c>
      <c r="B26" s="352">
        <v>17</v>
      </c>
      <c r="C26" s="356" t="s">
        <v>145</v>
      </c>
      <c r="D26" s="350">
        <v>1.5</v>
      </c>
      <c r="E26" s="350">
        <f t="shared" si="0"/>
        <v>25.5</v>
      </c>
    </row>
    <row r="27" spans="1:5" x14ac:dyDescent="0.2">
      <c r="A27" s="351" t="s">
        <v>98</v>
      </c>
      <c r="B27" s="357"/>
      <c r="C27" s="356"/>
      <c r="D27" s="350"/>
      <c r="E27" s="350"/>
    </row>
    <row r="28" spans="1:5" x14ac:dyDescent="0.2">
      <c r="A28" s="349" t="s">
        <v>40</v>
      </c>
      <c r="B28" s="350">
        <v>22</v>
      </c>
      <c r="C28" s="356" t="s">
        <v>147</v>
      </c>
      <c r="D28" s="350">
        <v>32.5</v>
      </c>
      <c r="E28" s="350">
        <f>B28*D28</f>
        <v>715</v>
      </c>
    </row>
    <row r="29" spans="1:5" x14ac:dyDescent="0.2">
      <c r="A29" s="349" t="s">
        <v>41</v>
      </c>
      <c r="B29" s="350">
        <v>22</v>
      </c>
      <c r="C29" s="356" t="s">
        <v>147</v>
      </c>
      <c r="D29" s="350">
        <v>3</v>
      </c>
      <c r="E29" s="350">
        <f t="shared" ref="E29:E34" si="1">B29*D29</f>
        <v>66</v>
      </c>
    </row>
    <row r="30" spans="1:5" x14ac:dyDescent="0.2">
      <c r="A30" s="349" t="s">
        <v>44</v>
      </c>
      <c r="B30" s="350">
        <v>36</v>
      </c>
      <c r="C30" s="356" t="s">
        <v>150</v>
      </c>
      <c r="D30" s="350">
        <v>1.29</v>
      </c>
      <c r="E30" s="350">
        <f t="shared" si="1"/>
        <v>46.44</v>
      </c>
    </row>
    <row r="31" spans="1:5" x14ac:dyDescent="0.2">
      <c r="A31" s="349" t="s">
        <v>84</v>
      </c>
      <c r="B31" s="350">
        <v>34</v>
      </c>
      <c r="C31" s="356" t="s">
        <v>151</v>
      </c>
      <c r="D31" s="350">
        <v>0.3</v>
      </c>
      <c r="E31" s="350">
        <f t="shared" si="1"/>
        <v>10.199999999999999</v>
      </c>
    </row>
    <row r="32" spans="1:5" x14ac:dyDescent="0.2">
      <c r="A32" s="349" t="s">
        <v>48</v>
      </c>
      <c r="B32" s="350">
        <v>23</v>
      </c>
      <c r="C32" s="356" t="s">
        <v>152</v>
      </c>
      <c r="D32" s="350">
        <v>0.5</v>
      </c>
      <c r="E32" s="350">
        <f t="shared" si="1"/>
        <v>11.5</v>
      </c>
    </row>
    <row r="33" spans="1:7" x14ac:dyDescent="0.2">
      <c r="A33" s="349" t="s">
        <v>85</v>
      </c>
      <c r="B33" s="356">
        <v>17</v>
      </c>
      <c r="C33" s="356" t="s">
        <v>147</v>
      </c>
      <c r="D33" s="350"/>
      <c r="E33" s="350">
        <f t="shared" si="1"/>
        <v>0</v>
      </c>
    </row>
    <row r="34" spans="1:7" x14ac:dyDescent="0.2">
      <c r="A34" s="351" t="s">
        <v>51</v>
      </c>
      <c r="B34" s="481">
        <v>17</v>
      </c>
      <c r="C34" s="356" t="s">
        <v>153</v>
      </c>
      <c r="D34" s="350">
        <v>1.5</v>
      </c>
      <c r="E34" s="350">
        <f t="shared" si="1"/>
        <v>25.5</v>
      </c>
    </row>
    <row r="35" spans="1:7" x14ac:dyDescent="0.2">
      <c r="A35" s="483"/>
      <c r="B35" s="396"/>
      <c r="C35" s="482"/>
      <c r="D35" s="396"/>
      <c r="E35" s="396"/>
    </row>
    <row r="36" spans="1:7" x14ac:dyDescent="0.2">
      <c r="A36" s="355"/>
      <c r="D36" s="354"/>
      <c r="E36" s="354">
        <f>SUM(E14:E27)</f>
        <v>2008.42</v>
      </c>
      <c r="F36">
        <v>2400</v>
      </c>
      <c r="G36">
        <f>F36-E36</f>
        <v>391.57999999999993</v>
      </c>
    </row>
    <row r="37" spans="1:7" x14ac:dyDescent="0.2">
      <c r="A37" s="486" t="s">
        <v>99</v>
      </c>
      <c r="B37" s="486"/>
      <c r="C37" s="486"/>
    </row>
    <row r="38" spans="1:7" x14ac:dyDescent="0.2">
      <c r="A38" s="347" t="s">
        <v>154</v>
      </c>
    </row>
  </sheetData>
  <mergeCells count="15">
    <mergeCell ref="A37:C37"/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5"/>
  <sheetViews>
    <sheetView showZeros="0" tabSelected="1" view="pageBreakPreview" zoomScale="120" zoomScaleSheetLayoutView="120" workbookViewId="0">
      <pane xSplit="7" ySplit="8" topLeftCell="H12" activePane="bottomRight" state="frozen"/>
      <selection pane="topRight" activeCell="H1" sqref="H1"/>
      <selection pane="bottomLeft" activeCell="A9" sqref="A9"/>
      <selection pane="bottomRight" activeCell="K21" sqref="K21"/>
    </sheetView>
  </sheetViews>
  <sheetFormatPr defaultColWidth="9.140625" defaultRowHeight="12.75" x14ac:dyDescent="0.2"/>
  <cols>
    <col min="1" max="1" width="1.28515625" style="154" customWidth="1"/>
    <col min="2" max="2" width="5.85546875" style="154" customWidth="1"/>
    <col min="3" max="3" width="11.28515625" style="154" customWidth="1"/>
    <col min="4" max="5" width="6.28515625" style="154" customWidth="1"/>
    <col min="6" max="6" width="6.140625" style="154" customWidth="1"/>
    <col min="7" max="7" width="11.5703125" style="154" customWidth="1"/>
    <col min="8" max="18" width="9" style="154" customWidth="1"/>
    <col min="19" max="19" width="1.42578125" style="154" customWidth="1"/>
    <col min="20" max="16384" width="9.140625" style="154"/>
  </cols>
  <sheetData>
    <row r="1" spans="1:19" ht="8.25" customHeight="1" thickTop="1" thickBot="1" x14ac:dyDescent="0.25">
      <c r="A1" s="150"/>
      <c r="B1" s="151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3"/>
    </row>
    <row r="2" spans="1:19" ht="23.25" x14ac:dyDescent="0.2">
      <c r="A2" s="155"/>
      <c r="B2" s="592"/>
      <c r="C2" s="593"/>
      <c r="D2" s="594"/>
      <c r="E2" s="601" t="s">
        <v>10</v>
      </c>
      <c r="F2" s="602"/>
      <c r="G2" s="602"/>
      <c r="H2" s="603"/>
      <c r="I2" s="607" t="s">
        <v>11</v>
      </c>
      <c r="J2" s="608"/>
      <c r="K2" s="611">
        <f>Данные!B20</f>
        <v>29</v>
      </c>
      <c r="L2" s="612"/>
      <c r="M2" s="156"/>
      <c r="N2" s="157"/>
      <c r="O2" s="158"/>
      <c r="P2" s="627"/>
      <c r="Q2" s="627"/>
      <c r="R2" s="159"/>
      <c r="S2" s="160"/>
    </row>
    <row r="3" spans="1:19" ht="17.25" customHeight="1" thickBot="1" x14ac:dyDescent="0.25">
      <c r="A3" s="155"/>
      <c r="B3" s="595"/>
      <c r="C3" s="596"/>
      <c r="D3" s="597"/>
      <c r="E3" s="604" t="s">
        <v>48</v>
      </c>
      <c r="F3" s="605"/>
      <c r="G3" s="605"/>
      <c r="H3" s="606"/>
      <c r="I3" s="609"/>
      <c r="J3" s="610"/>
      <c r="K3" s="613"/>
      <c r="L3" s="614"/>
      <c r="M3" s="161"/>
      <c r="N3" s="162"/>
      <c r="O3" s="162"/>
      <c r="P3" s="162"/>
      <c r="Q3" s="162"/>
      <c r="R3" s="163"/>
      <c r="S3" s="160"/>
    </row>
    <row r="4" spans="1:19" ht="17.100000000000001" customHeight="1" thickBot="1" x14ac:dyDescent="0.25">
      <c r="A4" s="155"/>
      <c r="B4" s="598"/>
      <c r="C4" s="599"/>
      <c r="D4" s="600"/>
      <c r="E4" s="234"/>
      <c r="F4" s="234"/>
      <c r="G4" s="234"/>
      <c r="H4" s="234"/>
      <c r="I4" s="235"/>
      <c r="J4" s="233"/>
      <c r="K4" s="236"/>
      <c r="L4" s="237"/>
      <c r="M4" s="161"/>
      <c r="N4" s="162"/>
      <c r="O4" s="162"/>
      <c r="P4" s="162"/>
      <c r="Q4" s="162"/>
      <c r="R4" s="163"/>
      <c r="S4" s="160"/>
    </row>
    <row r="5" spans="1:19" ht="24.75" thickTop="1" thickBot="1" x14ac:dyDescent="0.25">
      <c r="A5" s="155"/>
      <c r="B5" s="571" t="s">
        <v>13</v>
      </c>
      <c r="C5" s="586"/>
      <c r="D5" s="496" t="str">
        <f>Данные!$A5</f>
        <v>BIE</v>
      </c>
      <c r="E5" s="497"/>
      <c r="F5" s="497"/>
      <c r="G5" s="497"/>
      <c r="H5" s="498"/>
      <c r="I5" s="587"/>
      <c r="J5" s="588"/>
      <c r="K5" s="589"/>
      <c r="L5" s="498"/>
      <c r="M5" s="164"/>
      <c r="N5" s="162"/>
      <c r="O5" s="162"/>
      <c r="P5" s="162"/>
      <c r="Q5" s="162"/>
      <c r="R5" s="163"/>
      <c r="S5" s="160"/>
    </row>
    <row r="6" spans="1:19" ht="17.100000000000001" customHeight="1" thickTop="1" thickBot="1" x14ac:dyDescent="0.25">
      <c r="A6" s="155"/>
      <c r="B6" s="571" t="s">
        <v>12</v>
      </c>
      <c r="C6" s="586"/>
      <c r="D6" s="490" t="str">
        <f>Данные!$A2</f>
        <v>X-28МСА-500-1 (Франкония 0,5 л.)</v>
      </c>
      <c r="E6" s="576"/>
      <c r="F6" s="576"/>
      <c r="G6" s="576"/>
      <c r="H6" s="577"/>
      <c r="I6" s="587"/>
      <c r="J6" s="588"/>
      <c r="K6" s="589"/>
      <c r="L6" s="498"/>
      <c r="M6" s="161"/>
      <c r="N6" s="162"/>
      <c r="O6" s="162"/>
      <c r="P6" s="162"/>
      <c r="Q6" s="162"/>
      <c r="R6" s="163"/>
      <c r="S6" s="160"/>
    </row>
    <row r="7" spans="1:19" ht="66" customHeight="1" thickTop="1" thickBot="1" x14ac:dyDescent="0.25">
      <c r="A7" s="155"/>
      <c r="B7" s="581" t="s">
        <v>14</v>
      </c>
      <c r="C7" s="590"/>
      <c r="D7" s="499">
        <f>Данные!$A8</f>
        <v>0</v>
      </c>
      <c r="E7" s="583"/>
      <c r="F7" s="583"/>
      <c r="G7" s="583"/>
      <c r="H7" s="584"/>
      <c r="I7" s="591" t="s">
        <v>15</v>
      </c>
      <c r="J7" s="590"/>
      <c r="K7" s="487">
        <f>Данные!$A11</f>
        <v>0</v>
      </c>
      <c r="L7" s="488"/>
      <c r="M7" s="164"/>
      <c r="N7" s="162"/>
      <c r="O7" s="162"/>
      <c r="P7" s="162"/>
      <c r="Q7" s="162"/>
      <c r="R7" s="163"/>
      <c r="S7" s="160"/>
    </row>
    <row r="8" spans="1:19" ht="4.5" customHeight="1" thickBot="1" x14ac:dyDescent="0.25">
      <c r="A8" s="165"/>
      <c r="B8" s="166"/>
      <c r="C8" s="167"/>
      <c r="D8" s="167"/>
      <c r="E8" s="168"/>
      <c r="F8" s="169"/>
      <c r="G8" s="168"/>
      <c r="H8" s="168"/>
      <c r="I8" s="168"/>
      <c r="J8" s="168"/>
      <c r="K8" s="168"/>
      <c r="L8" s="168"/>
      <c r="M8" s="169"/>
      <c r="N8" s="169"/>
      <c r="O8" s="168"/>
      <c r="P8" s="168"/>
      <c r="Q8" s="168"/>
      <c r="R8" s="170"/>
      <c r="S8" s="171"/>
    </row>
    <row r="9" spans="1:19" ht="34.5" thickBot="1" x14ac:dyDescent="0.25">
      <c r="A9" s="172"/>
      <c r="B9" s="238" t="s">
        <v>17</v>
      </c>
      <c r="C9" s="239" t="s">
        <v>18</v>
      </c>
      <c r="D9" s="240" t="s">
        <v>0</v>
      </c>
      <c r="E9" s="240" t="s">
        <v>1</v>
      </c>
      <c r="F9" s="241" t="s">
        <v>21</v>
      </c>
      <c r="G9" s="242" t="s">
        <v>20</v>
      </c>
      <c r="H9" s="173"/>
      <c r="I9" s="173"/>
      <c r="J9" s="173"/>
      <c r="K9" s="173"/>
      <c r="L9" s="173"/>
      <c r="M9" s="186"/>
      <c r="N9" s="325"/>
      <c r="O9" s="325"/>
      <c r="P9" s="326"/>
      <c r="Q9" s="325"/>
      <c r="R9" s="327"/>
      <c r="S9" s="187"/>
    </row>
    <row r="10" spans="1:19" ht="24.75" customHeight="1" x14ac:dyDescent="0.2">
      <c r="A10" s="165"/>
      <c r="B10" s="174" t="s">
        <v>25</v>
      </c>
      <c r="C10" s="175"/>
      <c r="D10" s="175">
        <v>0.05</v>
      </c>
      <c r="E10" s="175">
        <v>-0.05</v>
      </c>
      <c r="F10" s="51" t="s">
        <v>19</v>
      </c>
      <c r="G10" s="55" t="s">
        <v>22</v>
      </c>
      <c r="H10" s="175"/>
      <c r="I10" s="175"/>
      <c r="J10" s="175"/>
      <c r="K10" s="175"/>
      <c r="L10" s="175"/>
      <c r="M10" s="175"/>
      <c r="N10" s="645" t="s">
        <v>39</v>
      </c>
      <c r="O10" s="645"/>
      <c r="P10" s="645"/>
      <c r="Q10" s="645"/>
      <c r="R10" s="646"/>
      <c r="S10" s="171"/>
    </row>
    <row r="11" spans="1:19" ht="24.75" customHeight="1" x14ac:dyDescent="0.2">
      <c r="A11" s="165"/>
      <c r="B11" s="176" t="s">
        <v>26</v>
      </c>
      <c r="C11" s="177"/>
      <c r="D11" s="177">
        <v>0.02</v>
      </c>
      <c r="E11" s="177">
        <v>0</v>
      </c>
      <c r="F11" s="51" t="s">
        <v>19</v>
      </c>
      <c r="G11" s="55" t="s">
        <v>22</v>
      </c>
      <c r="H11" s="177"/>
      <c r="I11" s="177"/>
      <c r="J11" s="177"/>
      <c r="K11" s="177"/>
      <c r="L11" s="177"/>
      <c r="M11" s="177"/>
      <c r="N11" s="647"/>
      <c r="O11" s="647"/>
      <c r="P11" s="647"/>
      <c r="Q11" s="647"/>
      <c r="R11" s="648"/>
      <c r="S11" s="171"/>
    </row>
    <row r="12" spans="1:19" ht="24.75" customHeight="1" thickBot="1" x14ac:dyDescent="0.25">
      <c r="A12" s="165"/>
      <c r="B12" s="649" t="s">
        <v>171</v>
      </c>
      <c r="C12" s="650"/>
      <c r="D12" s="650"/>
      <c r="E12" s="650"/>
      <c r="F12" s="651"/>
      <c r="G12" s="113" t="s">
        <v>43</v>
      </c>
      <c r="H12" s="177"/>
      <c r="I12" s="177"/>
      <c r="J12" s="177"/>
      <c r="K12" s="177"/>
      <c r="L12" s="177"/>
      <c r="M12" s="177"/>
      <c r="N12" s="647"/>
      <c r="O12" s="647"/>
      <c r="P12" s="647"/>
      <c r="Q12" s="647"/>
      <c r="R12" s="648"/>
      <c r="S12" s="171"/>
    </row>
    <row r="13" spans="1:19" ht="6" customHeight="1" thickBot="1" x14ac:dyDescent="0.25">
      <c r="A13" s="178"/>
      <c r="B13" s="179"/>
      <c r="C13" s="179"/>
      <c r="D13" s="179"/>
      <c r="E13" s="180"/>
      <c r="F13" s="180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81"/>
    </row>
    <row r="14" spans="1:19" ht="35.25" thickTop="1" thickBot="1" x14ac:dyDescent="0.25">
      <c r="B14" s="238" t="s">
        <v>17</v>
      </c>
      <c r="C14" s="239" t="s">
        <v>18</v>
      </c>
      <c r="D14" s="240" t="s">
        <v>0</v>
      </c>
      <c r="E14" s="240" t="s">
        <v>1</v>
      </c>
      <c r="F14" s="241" t="s">
        <v>21</v>
      </c>
      <c r="G14" s="242" t="s">
        <v>20</v>
      </c>
      <c r="H14" s="173"/>
      <c r="I14" s="173"/>
      <c r="J14" s="173"/>
      <c r="K14" s="173"/>
      <c r="L14" s="173"/>
      <c r="M14" s="186"/>
      <c r="N14" s="325"/>
      <c r="O14" s="325"/>
      <c r="P14" s="326"/>
      <c r="Q14" s="325"/>
      <c r="R14" s="327"/>
    </row>
    <row r="15" spans="1:19" ht="24.95" customHeight="1" x14ac:dyDescent="0.2">
      <c r="B15" s="174" t="s">
        <v>25</v>
      </c>
      <c r="C15" s="175"/>
      <c r="D15" s="175">
        <v>0.05</v>
      </c>
      <c r="E15" s="175">
        <v>-0.05</v>
      </c>
      <c r="F15" s="51" t="s">
        <v>19</v>
      </c>
      <c r="G15" s="55" t="s">
        <v>22</v>
      </c>
      <c r="H15" s="175"/>
      <c r="I15" s="175"/>
      <c r="J15" s="175"/>
      <c r="K15" s="175"/>
      <c r="L15" s="175"/>
      <c r="M15" s="175"/>
      <c r="N15" s="645" t="s">
        <v>39</v>
      </c>
      <c r="O15" s="645"/>
      <c r="P15" s="645"/>
      <c r="Q15" s="645"/>
      <c r="R15" s="646"/>
    </row>
    <row r="16" spans="1:19" ht="24.95" customHeight="1" x14ac:dyDescent="0.2">
      <c r="B16" s="176" t="s">
        <v>26</v>
      </c>
      <c r="C16" s="177"/>
      <c r="D16" s="177">
        <v>0.02</v>
      </c>
      <c r="E16" s="177">
        <v>0</v>
      </c>
      <c r="F16" s="51" t="s">
        <v>19</v>
      </c>
      <c r="G16" s="55" t="s">
        <v>22</v>
      </c>
      <c r="H16" s="177"/>
      <c r="I16" s="177"/>
      <c r="J16" s="177"/>
      <c r="K16" s="177"/>
      <c r="L16" s="177"/>
      <c r="M16" s="177"/>
      <c r="N16" s="647"/>
      <c r="O16" s="647"/>
      <c r="P16" s="647"/>
      <c r="Q16" s="647"/>
      <c r="R16" s="648"/>
    </row>
    <row r="17" spans="2:18" ht="24.95" customHeight="1" thickBot="1" x14ac:dyDescent="0.25">
      <c r="B17" s="649" t="s">
        <v>171</v>
      </c>
      <c r="C17" s="650"/>
      <c r="D17" s="650"/>
      <c r="E17" s="650"/>
      <c r="F17" s="651"/>
      <c r="G17" s="113" t="s">
        <v>43</v>
      </c>
      <c r="H17" s="177"/>
      <c r="I17" s="177"/>
      <c r="J17" s="177"/>
      <c r="K17" s="177"/>
      <c r="L17" s="177"/>
      <c r="M17" s="177"/>
      <c r="N17" s="647"/>
      <c r="O17" s="647"/>
      <c r="P17" s="647"/>
      <c r="Q17" s="647"/>
      <c r="R17" s="648"/>
    </row>
    <row r="18" spans="2:18" ht="34.5" thickBot="1" x14ac:dyDescent="0.25">
      <c r="B18" s="238" t="s">
        <v>17</v>
      </c>
      <c r="C18" s="239" t="s">
        <v>18</v>
      </c>
      <c r="D18" s="240" t="s">
        <v>0</v>
      </c>
      <c r="E18" s="240" t="s">
        <v>1</v>
      </c>
      <c r="F18" s="241" t="s">
        <v>21</v>
      </c>
      <c r="G18" s="242" t="s">
        <v>20</v>
      </c>
      <c r="H18" s="173"/>
      <c r="I18" s="173"/>
      <c r="J18" s="173"/>
      <c r="K18" s="173"/>
      <c r="L18" s="173"/>
      <c r="M18" s="186"/>
      <c r="N18" s="325"/>
      <c r="O18" s="325"/>
      <c r="P18" s="326"/>
      <c r="Q18" s="325"/>
      <c r="R18" s="327"/>
    </row>
    <row r="19" spans="2:18" ht="24.95" customHeight="1" x14ac:dyDescent="0.2">
      <c r="B19" s="174" t="s">
        <v>25</v>
      </c>
      <c r="C19" s="175"/>
      <c r="D19" s="175">
        <v>0.05</v>
      </c>
      <c r="E19" s="175">
        <v>-0.05</v>
      </c>
      <c r="F19" s="51" t="s">
        <v>19</v>
      </c>
      <c r="G19" s="55" t="s">
        <v>22</v>
      </c>
      <c r="H19" s="175"/>
      <c r="I19" s="175"/>
      <c r="J19" s="175"/>
      <c r="K19" s="175"/>
      <c r="L19" s="175"/>
      <c r="M19" s="175"/>
      <c r="N19" s="645" t="s">
        <v>39</v>
      </c>
      <c r="O19" s="645"/>
      <c r="P19" s="645"/>
      <c r="Q19" s="645"/>
      <c r="R19" s="646"/>
    </row>
    <row r="20" spans="2:18" ht="24.95" customHeight="1" x14ac:dyDescent="0.2">
      <c r="B20" s="176" t="s">
        <v>26</v>
      </c>
      <c r="C20" s="177"/>
      <c r="D20" s="177">
        <v>0.02</v>
      </c>
      <c r="E20" s="177">
        <v>0</v>
      </c>
      <c r="F20" s="51" t="s">
        <v>19</v>
      </c>
      <c r="G20" s="55" t="s">
        <v>22</v>
      </c>
      <c r="H20" s="177"/>
      <c r="I20" s="177"/>
      <c r="J20" s="177"/>
      <c r="K20" s="177"/>
      <c r="L20" s="177"/>
      <c r="M20" s="177"/>
      <c r="N20" s="647"/>
      <c r="O20" s="647"/>
      <c r="P20" s="647"/>
      <c r="Q20" s="647"/>
      <c r="R20" s="648"/>
    </row>
    <row r="21" spans="2:18" ht="24.95" customHeight="1" thickBot="1" x14ac:dyDescent="0.25">
      <c r="B21" s="649" t="s">
        <v>171</v>
      </c>
      <c r="C21" s="650"/>
      <c r="D21" s="650"/>
      <c r="E21" s="650"/>
      <c r="F21" s="651"/>
      <c r="G21" s="113" t="s">
        <v>43</v>
      </c>
      <c r="H21" s="177"/>
      <c r="I21" s="177"/>
      <c r="J21" s="177"/>
      <c r="K21" s="177"/>
      <c r="L21" s="177"/>
      <c r="M21" s="177"/>
      <c r="N21" s="647"/>
      <c r="O21" s="647"/>
      <c r="P21" s="647"/>
      <c r="Q21" s="647"/>
      <c r="R21" s="648"/>
    </row>
    <row r="24" spans="2:18" x14ac:dyDescent="0.2">
      <c r="L24" s="618" t="s">
        <v>129</v>
      </c>
      <c r="M24" s="618"/>
      <c r="N24" s="618"/>
      <c r="O24" s="456"/>
      <c r="P24" s="456"/>
      <c r="Q24" s="466"/>
      <c r="R24" s="466"/>
    </row>
    <row r="25" spans="2:18" x14ac:dyDescent="0.2">
      <c r="O25" s="540" t="s">
        <v>132</v>
      </c>
      <c r="P25" s="540"/>
      <c r="Q25" s="541" t="s">
        <v>133</v>
      </c>
      <c r="R25" s="542"/>
    </row>
  </sheetData>
  <mergeCells count="24">
    <mergeCell ref="B12:F12"/>
    <mergeCell ref="B17:F17"/>
    <mergeCell ref="B21:F21"/>
    <mergeCell ref="K2:L3"/>
    <mergeCell ref="L24:N24"/>
    <mergeCell ref="K7:L7"/>
    <mergeCell ref="K6:L6"/>
    <mergeCell ref="K5:L5"/>
    <mergeCell ref="O25:P25"/>
    <mergeCell ref="Q25:R25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40625" defaultRowHeight="12.75" x14ac:dyDescent="0.2"/>
  <cols>
    <col min="1" max="1" width="1.28515625" style="192" customWidth="1"/>
    <col min="2" max="2" width="5.85546875" style="192" customWidth="1"/>
    <col min="3" max="3" width="10.28515625" style="192" customWidth="1"/>
    <col min="4" max="5" width="6.28515625" style="192" customWidth="1"/>
    <col min="6" max="6" width="5.7109375" style="192" customWidth="1"/>
    <col min="7" max="7" width="10.42578125" style="192" customWidth="1"/>
    <col min="8" max="18" width="9" style="192" customWidth="1"/>
    <col min="19" max="19" width="1.42578125" style="192" customWidth="1"/>
    <col min="20" max="16384" width="9.140625" style="192"/>
  </cols>
  <sheetData>
    <row r="1" spans="1:19" ht="8.25" customHeight="1" thickTop="1" thickBot="1" x14ac:dyDescent="0.25">
      <c r="A1" s="188"/>
      <c r="B1" s="189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1"/>
    </row>
    <row r="2" spans="1:19" ht="23.25" x14ac:dyDescent="0.2">
      <c r="A2" s="193"/>
      <c r="B2" s="592"/>
      <c r="C2" s="593"/>
      <c r="D2" s="594"/>
      <c r="E2" s="601" t="s">
        <v>10</v>
      </c>
      <c r="F2" s="602"/>
      <c r="G2" s="602"/>
      <c r="H2" s="603"/>
      <c r="I2" s="607" t="s">
        <v>11</v>
      </c>
      <c r="J2" s="608"/>
      <c r="K2" s="611">
        <f>Данные!B21</f>
        <v>36</v>
      </c>
      <c r="L2" s="612"/>
      <c r="M2" s="194"/>
      <c r="N2" s="195"/>
      <c r="O2" s="196"/>
      <c r="P2" s="628"/>
      <c r="Q2" s="628"/>
      <c r="R2" s="197"/>
      <c r="S2" s="198"/>
    </row>
    <row r="3" spans="1:19" ht="17.25" customHeight="1" thickBot="1" x14ac:dyDescent="0.25">
      <c r="A3" s="193"/>
      <c r="B3" s="595"/>
      <c r="C3" s="596"/>
      <c r="D3" s="597"/>
      <c r="E3" s="604" t="s">
        <v>49</v>
      </c>
      <c r="F3" s="605"/>
      <c r="G3" s="605"/>
      <c r="H3" s="606"/>
      <c r="I3" s="609"/>
      <c r="J3" s="610"/>
      <c r="K3" s="613"/>
      <c r="L3" s="614"/>
      <c r="M3" s="199"/>
      <c r="N3" s="200"/>
      <c r="O3" s="200"/>
      <c r="P3" s="200"/>
      <c r="Q3" s="200"/>
      <c r="R3" s="201"/>
      <c r="S3" s="198"/>
    </row>
    <row r="4" spans="1:19" ht="17.100000000000001" customHeight="1" thickBot="1" x14ac:dyDescent="0.25">
      <c r="A4" s="193"/>
      <c r="B4" s="598"/>
      <c r="C4" s="599"/>
      <c r="D4" s="600"/>
      <c r="E4" s="234"/>
      <c r="F4" s="234"/>
      <c r="G4" s="234"/>
      <c r="H4" s="234"/>
      <c r="I4" s="235"/>
      <c r="J4" s="233"/>
      <c r="K4" s="236"/>
      <c r="L4" s="237"/>
      <c r="M4" s="199"/>
      <c r="N4" s="200"/>
      <c r="O4" s="200"/>
      <c r="P4" s="200"/>
      <c r="Q4" s="200"/>
      <c r="R4" s="201"/>
      <c r="S4" s="198"/>
    </row>
    <row r="5" spans="1:19" ht="24.75" thickTop="1" thickBot="1" x14ac:dyDescent="0.25">
      <c r="A5" s="193"/>
      <c r="B5" s="571" t="s">
        <v>13</v>
      </c>
      <c r="C5" s="586"/>
      <c r="D5" s="496" t="str">
        <f>Данные!$A5</f>
        <v>BIE</v>
      </c>
      <c r="E5" s="497"/>
      <c r="F5" s="497"/>
      <c r="G5" s="497"/>
      <c r="H5" s="498"/>
      <c r="I5" s="587"/>
      <c r="J5" s="588"/>
      <c r="K5" s="589"/>
      <c r="L5" s="498"/>
      <c r="M5" s="202"/>
      <c r="N5" s="200"/>
      <c r="O5" s="200"/>
      <c r="P5" s="200"/>
      <c r="Q5" s="200"/>
      <c r="R5" s="201"/>
      <c r="S5" s="198"/>
    </row>
    <row r="6" spans="1:19" ht="17.100000000000001" customHeight="1" thickTop="1" thickBot="1" x14ac:dyDescent="0.25">
      <c r="A6" s="193"/>
      <c r="B6" s="571" t="s">
        <v>12</v>
      </c>
      <c r="C6" s="586"/>
      <c r="D6" s="490" t="str">
        <f>Данные!$A2</f>
        <v>X-28МСА-500-1 (Франкония 0,5 л.)</v>
      </c>
      <c r="E6" s="576"/>
      <c r="F6" s="576"/>
      <c r="G6" s="576"/>
      <c r="H6" s="577"/>
      <c r="I6" s="587"/>
      <c r="J6" s="588"/>
      <c r="K6" s="589"/>
      <c r="L6" s="498"/>
      <c r="M6" s="199"/>
      <c r="N6" s="200"/>
      <c r="O6" s="200"/>
      <c r="P6" s="200"/>
      <c r="Q6" s="200"/>
      <c r="R6" s="201"/>
      <c r="S6" s="198"/>
    </row>
    <row r="7" spans="1:19" ht="69.75" customHeight="1" thickTop="1" thickBot="1" x14ac:dyDescent="0.25">
      <c r="A7" s="193"/>
      <c r="B7" s="581" t="s">
        <v>14</v>
      </c>
      <c r="C7" s="590"/>
      <c r="D7" s="499">
        <f>Данные!$A8</f>
        <v>0</v>
      </c>
      <c r="E7" s="583"/>
      <c r="F7" s="583"/>
      <c r="G7" s="583"/>
      <c r="H7" s="584"/>
      <c r="I7" s="591" t="s">
        <v>15</v>
      </c>
      <c r="J7" s="590"/>
      <c r="K7" s="487">
        <f>Данные!$A11</f>
        <v>0</v>
      </c>
      <c r="L7" s="488"/>
      <c r="M7" s="202"/>
      <c r="N7" s="200"/>
      <c r="O7" s="200"/>
      <c r="P7" s="200"/>
      <c r="Q7" s="200"/>
      <c r="R7" s="201"/>
      <c r="S7" s="198"/>
    </row>
    <row r="8" spans="1:19" ht="5.25" customHeight="1" thickBot="1" x14ac:dyDescent="0.25">
      <c r="A8" s="203"/>
      <c r="B8" s="204"/>
      <c r="C8" s="205"/>
      <c r="D8" s="205"/>
      <c r="E8" s="206"/>
      <c r="F8" s="207"/>
      <c r="G8" s="206"/>
      <c r="H8" s="206"/>
      <c r="I8" s="206"/>
      <c r="J8" s="206"/>
      <c r="K8" s="206"/>
      <c r="L8" s="206"/>
      <c r="M8" s="207"/>
      <c r="N8" s="207"/>
      <c r="O8" s="206"/>
      <c r="P8" s="206"/>
      <c r="Q8" s="206"/>
      <c r="R8" s="208"/>
      <c r="S8" s="209"/>
    </row>
    <row r="9" spans="1:19" ht="34.5" thickBot="1" x14ac:dyDescent="0.25">
      <c r="A9" s="210"/>
      <c r="B9" s="238" t="s">
        <v>17</v>
      </c>
      <c r="C9" s="239" t="s">
        <v>18</v>
      </c>
      <c r="D9" s="240" t="s">
        <v>0</v>
      </c>
      <c r="E9" s="240" t="s">
        <v>1</v>
      </c>
      <c r="F9" s="241" t="s">
        <v>21</v>
      </c>
      <c r="G9" s="242" t="s">
        <v>20</v>
      </c>
      <c r="H9" s="173"/>
      <c r="I9" s="173"/>
      <c r="J9" s="173"/>
      <c r="K9" s="173"/>
      <c r="L9" s="173"/>
      <c r="M9" s="211"/>
      <c r="N9" s="211"/>
      <c r="O9" s="211"/>
      <c r="P9" s="211"/>
      <c r="Q9" s="211"/>
      <c r="R9" s="212"/>
      <c r="S9" s="213"/>
    </row>
    <row r="10" spans="1:19" ht="24.75" customHeight="1" x14ac:dyDescent="0.2">
      <c r="A10" s="203"/>
      <c r="B10" s="214" t="s">
        <v>25</v>
      </c>
      <c r="C10" s="338">
        <v>58.6</v>
      </c>
      <c r="D10" s="215">
        <v>0</v>
      </c>
      <c r="E10" s="215">
        <v>-0.2</v>
      </c>
      <c r="F10" s="51" t="s">
        <v>19</v>
      </c>
      <c r="G10" s="55" t="s">
        <v>22</v>
      </c>
      <c r="H10" s="216"/>
      <c r="I10" s="215"/>
      <c r="J10" s="217"/>
      <c r="K10" s="217"/>
      <c r="L10" s="217"/>
      <c r="M10" s="217"/>
      <c r="N10" s="217"/>
      <c r="O10" s="217"/>
      <c r="P10" s="217"/>
      <c r="Q10" s="217"/>
      <c r="R10" s="218"/>
      <c r="S10" s="209"/>
    </row>
    <row r="11" spans="1:19" ht="24.75" customHeight="1" x14ac:dyDescent="0.2">
      <c r="A11" s="203"/>
      <c r="B11" s="219" t="s">
        <v>26</v>
      </c>
      <c r="C11" s="339">
        <v>45.2</v>
      </c>
      <c r="D11" s="220">
        <v>0.03</v>
      </c>
      <c r="E11" s="220">
        <v>-0.03</v>
      </c>
      <c r="F11" s="51" t="s">
        <v>19</v>
      </c>
      <c r="G11" s="55" t="s">
        <v>22</v>
      </c>
      <c r="H11" s="221"/>
      <c r="I11" s="222"/>
      <c r="J11" s="222"/>
      <c r="K11" s="222"/>
      <c r="L11" s="222"/>
      <c r="M11" s="222"/>
      <c r="N11" s="222"/>
      <c r="O11" s="222"/>
      <c r="P11" s="222"/>
      <c r="Q11" s="222"/>
      <c r="R11" s="223"/>
      <c r="S11" s="209"/>
    </row>
    <row r="12" spans="1:19" ht="24.75" customHeight="1" x14ac:dyDescent="0.2">
      <c r="A12" s="203"/>
      <c r="B12" s="219" t="s">
        <v>2</v>
      </c>
      <c r="C12" s="339">
        <v>28.6</v>
      </c>
      <c r="D12" s="220">
        <v>0</v>
      </c>
      <c r="E12" s="220">
        <v>-0.03</v>
      </c>
      <c r="F12" s="113" t="s">
        <v>16</v>
      </c>
      <c r="G12" s="55" t="s">
        <v>22</v>
      </c>
      <c r="H12" s="221"/>
      <c r="I12" s="222"/>
      <c r="J12" s="222"/>
      <c r="K12" s="222"/>
      <c r="L12" s="222"/>
      <c r="M12" s="222"/>
      <c r="N12" s="222"/>
      <c r="O12" s="222"/>
      <c r="P12" s="222"/>
      <c r="Q12" s="222"/>
      <c r="R12" s="223"/>
      <c r="S12" s="209"/>
    </row>
    <row r="13" spans="1:19" ht="24.75" customHeight="1" x14ac:dyDescent="0.2">
      <c r="A13" s="203"/>
      <c r="B13" s="219" t="s">
        <v>3</v>
      </c>
      <c r="C13" s="339">
        <v>45.3</v>
      </c>
      <c r="D13" s="220">
        <v>0.05</v>
      </c>
      <c r="E13" s="220">
        <v>-0.05</v>
      </c>
      <c r="F13" s="113" t="s">
        <v>16</v>
      </c>
      <c r="G13" s="55" t="s">
        <v>22</v>
      </c>
      <c r="H13" s="221"/>
      <c r="I13" s="222"/>
      <c r="J13" s="222"/>
      <c r="K13" s="222"/>
      <c r="L13" s="222"/>
      <c r="M13" s="222"/>
      <c r="N13" s="222"/>
      <c r="O13" s="222"/>
      <c r="P13" s="222"/>
      <c r="Q13" s="222"/>
      <c r="R13" s="223"/>
      <c r="S13" s="209"/>
    </row>
    <row r="14" spans="1:19" ht="24.75" customHeight="1" x14ac:dyDescent="0.2">
      <c r="A14" s="203"/>
      <c r="B14" s="219" t="s">
        <v>27</v>
      </c>
      <c r="C14" s="339">
        <v>70</v>
      </c>
      <c r="D14" s="220">
        <v>0.1</v>
      </c>
      <c r="E14" s="220">
        <v>-0.1</v>
      </c>
      <c r="F14" s="51" t="s">
        <v>19</v>
      </c>
      <c r="G14" s="55" t="s">
        <v>22</v>
      </c>
      <c r="H14" s="221"/>
      <c r="I14" s="222"/>
      <c r="J14" s="220"/>
      <c r="K14" s="220"/>
      <c r="L14" s="220"/>
      <c r="M14" s="220"/>
      <c r="N14" s="222"/>
      <c r="O14" s="222"/>
      <c r="P14" s="222"/>
      <c r="Q14" s="222"/>
      <c r="R14" s="223"/>
      <c r="S14" s="209"/>
    </row>
    <row r="15" spans="1:19" ht="24.75" customHeight="1" x14ac:dyDescent="0.2">
      <c r="A15" s="203"/>
      <c r="B15" s="219" t="s">
        <v>28</v>
      </c>
      <c r="C15" s="339">
        <v>9.1</v>
      </c>
      <c r="D15" s="220">
        <v>0.05</v>
      </c>
      <c r="E15" s="220">
        <v>-0.05</v>
      </c>
      <c r="F15" s="51" t="s">
        <v>19</v>
      </c>
      <c r="G15" s="55" t="s">
        <v>22</v>
      </c>
      <c r="H15" s="224"/>
      <c r="I15" s="222"/>
      <c r="J15" s="222"/>
      <c r="K15" s="222"/>
      <c r="L15" s="222"/>
      <c r="M15" s="222"/>
      <c r="N15" s="222"/>
      <c r="O15" s="222"/>
      <c r="P15" s="222"/>
      <c r="Q15" s="222"/>
      <c r="R15" s="223"/>
      <c r="S15" s="209"/>
    </row>
    <row r="16" spans="1:19" ht="24.75" customHeight="1" x14ac:dyDescent="0.2">
      <c r="A16" s="203"/>
      <c r="B16" s="219" t="s">
        <v>9</v>
      </c>
      <c r="C16" s="339">
        <v>46</v>
      </c>
      <c r="D16" s="220">
        <v>0.05</v>
      </c>
      <c r="E16" s="220">
        <v>-0.05</v>
      </c>
      <c r="F16" s="51" t="s">
        <v>19</v>
      </c>
      <c r="G16" s="55" t="s">
        <v>22</v>
      </c>
      <c r="H16" s="221"/>
      <c r="I16" s="220"/>
      <c r="J16" s="220"/>
      <c r="K16" s="220"/>
      <c r="L16" s="220"/>
      <c r="M16" s="220"/>
      <c r="N16" s="222"/>
      <c r="O16" s="222"/>
      <c r="P16" s="222"/>
      <c r="Q16" s="222"/>
      <c r="R16" s="223"/>
      <c r="S16" s="209"/>
    </row>
    <row r="17" spans="1:19" ht="24.75" customHeight="1" x14ac:dyDescent="0.2">
      <c r="A17" s="203"/>
      <c r="B17" s="219" t="s">
        <v>5</v>
      </c>
      <c r="C17" s="339">
        <v>57.9</v>
      </c>
      <c r="D17" s="220">
        <v>0.05</v>
      </c>
      <c r="E17" s="220">
        <v>-0.05</v>
      </c>
      <c r="F17" s="51" t="s">
        <v>19</v>
      </c>
      <c r="G17" s="55" t="s">
        <v>22</v>
      </c>
      <c r="H17" s="221"/>
      <c r="I17" s="222"/>
      <c r="J17" s="222"/>
      <c r="K17" s="222"/>
      <c r="L17" s="222"/>
      <c r="M17" s="222"/>
      <c r="N17" s="222"/>
      <c r="O17" s="222"/>
      <c r="P17" s="222"/>
      <c r="Q17" s="222"/>
      <c r="R17" s="223"/>
      <c r="S17" s="209"/>
    </row>
    <row r="18" spans="1:19" ht="24.75" customHeight="1" thickBot="1" x14ac:dyDescent="0.25">
      <c r="A18" s="203"/>
      <c r="B18" s="629" t="s">
        <v>50</v>
      </c>
      <c r="C18" s="630"/>
      <c r="D18" s="630"/>
      <c r="E18" s="631"/>
      <c r="F18" s="113" t="s">
        <v>16</v>
      </c>
      <c r="G18" s="244" t="s">
        <v>43</v>
      </c>
      <c r="H18" s="225"/>
      <c r="I18" s="226"/>
      <c r="J18" s="226"/>
      <c r="K18" s="226"/>
      <c r="L18" s="226"/>
      <c r="M18" s="226"/>
      <c r="N18" s="226"/>
      <c r="O18" s="226"/>
      <c r="P18" s="226"/>
      <c r="Q18" s="226"/>
      <c r="R18" s="227"/>
      <c r="S18" s="209"/>
    </row>
    <row r="19" spans="1:19" ht="6" customHeight="1" thickBot="1" x14ac:dyDescent="0.25">
      <c r="A19" s="228"/>
      <c r="B19" s="229"/>
      <c r="C19" s="229"/>
      <c r="D19" s="229"/>
      <c r="E19" s="230"/>
      <c r="F19" s="230"/>
      <c r="G19" s="229"/>
      <c r="H19" s="229"/>
      <c r="I19" s="229"/>
      <c r="J19" s="229"/>
      <c r="K19" s="229"/>
      <c r="L19" s="229"/>
      <c r="M19" s="229"/>
      <c r="N19" s="229"/>
      <c r="O19" s="229"/>
      <c r="P19" s="229"/>
      <c r="Q19" s="229"/>
      <c r="R19" s="229"/>
      <c r="S19" s="231"/>
    </row>
    <row r="20" spans="1:19" ht="13.5" thickTop="1" x14ac:dyDescent="0.2"/>
    <row r="21" spans="1:19" x14ac:dyDescent="0.2">
      <c r="L21" s="618" t="s">
        <v>129</v>
      </c>
      <c r="M21" s="618"/>
      <c r="N21" s="618"/>
      <c r="O21" s="456"/>
      <c r="P21" s="456"/>
      <c r="Q21" s="466"/>
      <c r="R21" s="466"/>
    </row>
    <row r="22" spans="1:19" x14ac:dyDescent="0.2">
      <c r="O22" s="540" t="s">
        <v>132</v>
      </c>
      <c r="P22" s="540"/>
      <c r="Q22" s="541" t="s">
        <v>133</v>
      </c>
      <c r="R22" s="542"/>
    </row>
  </sheetData>
  <mergeCells count="22">
    <mergeCell ref="B2:D4"/>
    <mergeCell ref="B18:E18"/>
    <mergeCell ref="E2:H2"/>
    <mergeCell ref="B7:C7"/>
    <mergeCell ref="D7:H7"/>
    <mergeCell ref="B6:C6"/>
    <mergeCell ref="D6:H6"/>
    <mergeCell ref="B5:C5"/>
    <mergeCell ref="D5:H5"/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9" sqref="O19:R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22"/>
      <c r="B2" s="592"/>
      <c r="C2" s="593"/>
      <c r="D2" s="594"/>
      <c r="E2" s="601" t="s">
        <v>10</v>
      </c>
      <c r="F2" s="602"/>
      <c r="G2" s="602"/>
      <c r="H2" s="603"/>
      <c r="I2" s="607" t="s">
        <v>11</v>
      </c>
      <c r="J2" s="608"/>
      <c r="K2" s="611">
        <f>Данные!B26</f>
        <v>17</v>
      </c>
      <c r="L2" s="612"/>
      <c r="M2" s="123"/>
      <c r="N2" s="124"/>
      <c r="O2" s="125"/>
      <c r="P2" s="632"/>
      <c r="Q2" s="632"/>
      <c r="R2" s="126"/>
      <c r="S2" s="127"/>
    </row>
    <row r="3" spans="1:19" ht="17.25" customHeight="1" thickBot="1" x14ac:dyDescent="0.25">
      <c r="A3" s="122"/>
      <c r="B3" s="595"/>
      <c r="C3" s="596"/>
      <c r="D3" s="597"/>
      <c r="E3" s="604" t="s">
        <v>51</v>
      </c>
      <c r="F3" s="605"/>
      <c r="G3" s="605"/>
      <c r="H3" s="606"/>
      <c r="I3" s="609"/>
      <c r="J3" s="610"/>
      <c r="K3" s="613"/>
      <c r="L3" s="614"/>
      <c r="M3" s="128"/>
      <c r="N3" s="129"/>
      <c r="O3" s="129"/>
      <c r="P3" s="129"/>
      <c r="Q3" s="129"/>
      <c r="R3" s="130"/>
      <c r="S3" s="127"/>
    </row>
    <row r="4" spans="1:19" ht="17.100000000000001" customHeight="1" thickBot="1" x14ac:dyDescent="0.25">
      <c r="A4" s="122"/>
      <c r="B4" s="598"/>
      <c r="C4" s="599"/>
      <c r="D4" s="600"/>
      <c r="E4" s="234"/>
      <c r="F4" s="234"/>
      <c r="G4" s="234"/>
      <c r="H4" s="234"/>
      <c r="I4" s="235"/>
      <c r="J4" s="233"/>
      <c r="K4" s="236"/>
      <c r="L4" s="237"/>
      <c r="M4" s="128"/>
      <c r="N4" s="129"/>
      <c r="O4" s="129"/>
      <c r="P4" s="129"/>
      <c r="Q4" s="129"/>
      <c r="R4" s="130"/>
      <c r="S4" s="127"/>
    </row>
    <row r="5" spans="1:19" ht="24.75" thickTop="1" thickBot="1" x14ac:dyDescent="0.25">
      <c r="A5" s="122"/>
      <c r="B5" s="571" t="s">
        <v>13</v>
      </c>
      <c r="C5" s="586"/>
      <c r="D5" s="496" t="str">
        <f>Данные!$A5</f>
        <v>BIE</v>
      </c>
      <c r="E5" s="497"/>
      <c r="F5" s="497"/>
      <c r="G5" s="497"/>
      <c r="H5" s="498"/>
      <c r="I5" s="587"/>
      <c r="J5" s="588"/>
      <c r="K5" s="589"/>
      <c r="L5" s="498"/>
      <c r="M5" s="131"/>
      <c r="N5" s="129"/>
      <c r="O5" s="129"/>
      <c r="P5" s="129"/>
      <c r="Q5" s="129"/>
      <c r="R5" s="130"/>
      <c r="S5" s="127"/>
    </row>
    <row r="6" spans="1:19" ht="17.100000000000001" customHeight="1" thickTop="1" thickBot="1" x14ac:dyDescent="0.25">
      <c r="A6" s="122"/>
      <c r="B6" s="571" t="s">
        <v>12</v>
      </c>
      <c r="C6" s="586"/>
      <c r="D6" s="490" t="str">
        <f>Данные!$A2</f>
        <v>X-28МСА-500-1 (Франкония 0,5 л.)</v>
      </c>
      <c r="E6" s="576"/>
      <c r="F6" s="576"/>
      <c r="G6" s="576"/>
      <c r="H6" s="577"/>
      <c r="I6" s="587"/>
      <c r="J6" s="588"/>
      <c r="K6" s="589"/>
      <c r="L6" s="498"/>
      <c r="M6" s="128"/>
      <c r="N6" s="129"/>
      <c r="O6" s="129"/>
      <c r="P6" s="129"/>
      <c r="Q6" s="129"/>
      <c r="R6" s="130"/>
      <c r="S6" s="127"/>
    </row>
    <row r="7" spans="1:19" ht="65.25" customHeight="1" thickTop="1" thickBot="1" x14ac:dyDescent="0.25">
      <c r="A7" s="122"/>
      <c r="B7" s="581" t="s">
        <v>14</v>
      </c>
      <c r="C7" s="590"/>
      <c r="D7" s="499">
        <f>Данные!$A8</f>
        <v>0</v>
      </c>
      <c r="E7" s="583"/>
      <c r="F7" s="583"/>
      <c r="G7" s="583"/>
      <c r="H7" s="584"/>
      <c r="I7" s="591" t="s">
        <v>15</v>
      </c>
      <c r="J7" s="590"/>
      <c r="K7" s="487">
        <f>Данные!$A11</f>
        <v>0</v>
      </c>
      <c r="L7" s="488"/>
      <c r="M7" s="131"/>
      <c r="N7" s="129"/>
      <c r="O7" s="129"/>
      <c r="P7" s="129"/>
      <c r="Q7" s="129"/>
      <c r="R7" s="130"/>
      <c r="S7" s="127"/>
    </row>
    <row r="8" spans="1:19" ht="3.75" customHeight="1" thickBot="1" x14ac:dyDescent="0.25">
      <c r="A8" s="78"/>
      <c r="B8" s="132"/>
      <c r="C8" s="133"/>
      <c r="D8" s="133"/>
      <c r="E8" s="134"/>
      <c r="F8" s="82"/>
      <c r="G8" s="134"/>
      <c r="H8" s="134"/>
      <c r="I8" s="134"/>
      <c r="J8" s="134"/>
      <c r="K8" s="134"/>
      <c r="L8" s="134"/>
      <c r="M8" s="82"/>
      <c r="N8" s="83"/>
      <c r="O8" s="135"/>
      <c r="P8" s="135"/>
      <c r="Q8" s="135"/>
      <c r="R8" s="136"/>
      <c r="S8" s="86"/>
    </row>
    <row r="9" spans="1:19" ht="34.5" thickBot="1" x14ac:dyDescent="0.25">
      <c r="A9" s="137"/>
      <c r="B9" s="238" t="s">
        <v>17</v>
      </c>
      <c r="C9" s="239" t="s">
        <v>18</v>
      </c>
      <c r="D9" s="240" t="s">
        <v>0</v>
      </c>
      <c r="E9" s="240" t="s">
        <v>1</v>
      </c>
      <c r="F9" s="241" t="s">
        <v>21</v>
      </c>
      <c r="G9" s="242" t="s">
        <v>20</v>
      </c>
      <c r="H9" s="138"/>
      <c r="I9" s="138"/>
      <c r="J9" s="138"/>
      <c r="K9" s="138"/>
      <c r="L9" s="138"/>
      <c r="M9" s="139"/>
      <c r="N9" s="139"/>
      <c r="O9" s="139"/>
      <c r="P9" s="139"/>
      <c r="Q9" s="139"/>
      <c r="R9" s="140"/>
      <c r="S9" s="141"/>
    </row>
    <row r="10" spans="1:19" ht="24.75" customHeight="1" x14ac:dyDescent="0.2">
      <c r="A10" s="142"/>
      <c r="B10" s="143" t="s">
        <v>25</v>
      </c>
      <c r="C10" s="341"/>
      <c r="D10" s="144" t="s">
        <v>36</v>
      </c>
      <c r="E10" s="144">
        <v>-0.1</v>
      </c>
      <c r="F10" s="51" t="s">
        <v>19</v>
      </c>
      <c r="G10" s="55" t="s">
        <v>22</v>
      </c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5"/>
      <c r="S10" s="146"/>
    </row>
    <row r="11" spans="1:19" ht="24.75" customHeight="1" x14ac:dyDescent="0.2">
      <c r="A11" s="142"/>
      <c r="B11" s="143" t="s">
        <v>26</v>
      </c>
      <c r="C11" s="341"/>
      <c r="D11" s="144" t="s">
        <v>36</v>
      </c>
      <c r="E11" s="144">
        <v>0</v>
      </c>
      <c r="F11" s="51" t="s">
        <v>19</v>
      </c>
      <c r="G11" s="55" t="s">
        <v>22</v>
      </c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5"/>
      <c r="S11" s="146"/>
    </row>
    <row r="12" spans="1:19" ht="24.75" customHeight="1" x14ac:dyDescent="0.2">
      <c r="A12" s="142"/>
      <c r="B12" s="143" t="s">
        <v>2</v>
      </c>
      <c r="C12" s="340">
        <v>60</v>
      </c>
      <c r="D12" s="144" t="s">
        <v>36</v>
      </c>
      <c r="E12" s="144">
        <v>-0.1</v>
      </c>
      <c r="F12" s="51" t="s">
        <v>19</v>
      </c>
      <c r="G12" s="55" t="s">
        <v>22</v>
      </c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R12" s="145"/>
      <c r="S12" s="146"/>
    </row>
    <row r="13" spans="1:19" ht="24.75" customHeight="1" x14ac:dyDescent="0.2">
      <c r="A13" s="142"/>
      <c r="B13" s="143" t="s">
        <v>3</v>
      </c>
      <c r="C13" s="341"/>
      <c r="D13" s="144">
        <v>0.1</v>
      </c>
      <c r="E13" s="144">
        <v>-0.1</v>
      </c>
      <c r="F13" s="51" t="s">
        <v>19</v>
      </c>
      <c r="G13" s="55" t="s">
        <v>22</v>
      </c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5"/>
      <c r="S13" s="146"/>
    </row>
    <row r="14" spans="1:19" ht="24.75" customHeight="1" x14ac:dyDescent="0.2">
      <c r="A14" s="142"/>
      <c r="B14" s="143" t="s">
        <v>27</v>
      </c>
      <c r="C14" s="340">
        <v>12.7</v>
      </c>
      <c r="D14" s="144">
        <v>0</v>
      </c>
      <c r="E14" s="144">
        <v>-7.0000000000000007E-2</v>
      </c>
      <c r="F14" s="113" t="s">
        <v>16</v>
      </c>
      <c r="G14" s="55" t="s">
        <v>22</v>
      </c>
      <c r="H14" s="147"/>
      <c r="I14" s="147"/>
      <c r="J14" s="147"/>
      <c r="K14" s="144"/>
      <c r="L14" s="144"/>
      <c r="M14" s="144"/>
      <c r="N14" s="144"/>
      <c r="O14" s="144"/>
      <c r="P14" s="144"/>
      <c r="Q14" s="144"/>
      <c r="R14" s="145"/>
      <c r="S14" s="146"/>
    </row>
    <row r="15" spans="1:19" ht="24.75" customHeight="1" x14ac:dyDescent="0.2">
      <c r="A15" s="142"/>
      <c r="B15" s="143" t="s">
        <v>28</v>
      </c>
      <c r="C15" s="340">
        <v>50.6</v>
      </c>
      <c r="D15" s="144">
        <v>0.05</v>
      </c>
      <c r="E15" s="148">
        <v>-0.05</v>
      </c>
      <c r="F15" s="113" t="s">
        <v>16</v>
      </c>
      <c r="G15" s="55" t="s">
        <v>22</v>
      </c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5"/>
      <c r="S15" s="146"/>
    </row>
    <row r="16" spans="1:19" ht="24.75" customHeight="1" thickBot="1" x14ac:dyDescent="0.25">
      <c r="A16" s="142"/>
      <c r="B16" s="143" t="s">
        <v>4</v>
      </c>
      <c r="C16" s="340">
        <v>62</v>
      </c>
      <c r="D16" s="144">
        <v>0.1</v>
      </c>
      <c r="E16" s="144">
        <v>-0.1</v>
      </c>
      <c r="F16" s="51" t="s">
        <v>19</v>
      </c>
      <c r="G16" s="55" t="s">
        <v>22</v>
      </c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5"/>
      <c r="S16" s="146"/>
    </row>
    <row r="17" spans="1:19" ht="6" customHeight="1" thickBot="1" x14ac:dyDescent="0.25">
      <c r="A17" s="107"/>
      <c r="B17" s="108"/>
      <c r="C17" s="108"/>
      <c r="D17" s="108"/>
      <c r="E17" s="149"/>
      <c r="F17" s="149"/>
      <c r="G17" s="108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1"/>
    </row>
    <row r="18" spans="1:19" ht="13.5" thickTop="1" x14ac:dyDescent="0.2"/>
    <row r="19" spans="1:19" x14ac:dyDescent="0.2">
      <c r="L19" s="618" t="s">
        <v>129</v>
      </c>
      <c r="M19" s="618"/>
      <c r="N19" s="618"/>
      <c r="O19" s="456"/>
      <c r="P19" s="456"/>
      <c r="Q19" s="466"/>
      <c r="R19" s="466"/>
    </row>
    <row r="20" spans="1:19" x14ac:dyDescent="0.2">
      <c r="O20" s="540" t="s">
        <v>132</v>
      </c>
      <c r="P20" s="540"/>
      <c r="Q20" s="541" t="s">
        <v>133</v>
      </c>
      <c r="R20" s="542"/>
    </row>
  </sheetData>
  <mergeCells count="21">
    <mergeCell ref="K2:L3"/>
    <mergeCell ref="L19:N19"/>
    <mergeCell ref="K7:L7"/>
    <mergeCell ref="K6:L6"/>
    <mergeCell ref="K5:L5"/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249" customWidth="1"/>
    <col min="2" max="2" width="5" style="249" customWidth="1"/>
    <col min="3" max="3" width="11" style="249" customWidth="1"/>
    <col min="4" max="5" width="6.28515625" style="249" customWidth="1"/>
    <col min="6" max="6" width="5.7109375" style="249" customWidth="1"/>
    <col min="7" max="7" width="11.140625" style="249" customWidth="1"/>
    <col min="8" max="18" width="9" style="249" customWidth="1"/>
    <col min="19" max="19" width="1.42578125" style="249" customWidth="1"/>
    <col min="20" max="16384" width="9.140625" style="249"/>
  </cols>
  <sheetData>
    <row r="1" spans="1:19" ht="8.25" customHeight="1" thickTop="1" thickBot="1" x14ac:dyDescent="0.25">
      <c r="A1" s="245"/>
      <c r="B1" s="246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8"/>
    </row>
    <row r="2" spans="1:19" ht="23.25" x14ac:dyDescent="0.2">
      <c r="A2" s="250"/>
      <c r="B2" s="592"/>
      <c r="C2" s="593"/>
      <c r="D2" s="594"/>
      <c r="E2" s="601" t="s">
        <v>10</v>
      </c>
      <c r="F2" s="602"/>
      <c r="G2" s="602"/>
      <c r="H2" s="603"/>
      <c r="I2" s="607" t="s">
        <v>11</v>
      </c>
      <c r="J2" s="608"/>
      <c r="K2" s="634">
        <f>Данные!B23</f>
        <v>28</v>
      </c>
      <c r="L2" s="635"/>
      <c r="M2" s="251"/>
      <c r="N2" s="252"/>
      <c r="O2" s="253"/>
      <c r="P2" s="633"/>
      <c r="Q2" s="633"/>
      <c r="R2" s="254"/>
      <c r="S2" s="255"/>
    </row>
    <row r="3" spans="1:19" ht="17.25" customHeight="1" thickBot="1" x14ac:dyDescent="0.25">
      <c r="A3" s="250"/>
      <c r="B3" s="595"/>
      <c r="C3" s="596"/>
      <c r="D3" s="597"/>
      <c r="E3" s="604" t="s">
        <v>52</v>
      </c>
      <c r="F3" s="605"/>
      <c r="G3" s="605"/>
      <c r="H3" s="606"/>
      <c r="I3" s="609"/>
      <c r="J3" s="610"/>
      <c r="K3" s="636"/>
      <c r="L3" s="637"/>
      <c r="M3" s="256"/>
      <c r="N3" s="257"/>
      <c r="O3" s="257"/>
      <c r="P3" s="257"/>
      <c r="Q3" s="257"/>
      <c r="R3" s="258"/>
      <c r="S3" s="255"/>
    </row>
    <row r="4" spans="1:19" ht="17.100000000000001" customHeight="1" thickBot="1" x14ac:dyDescent="0.25">
      <c r="A4" s="250"/>
      <c r="B4" s="598"/>
      <c r="C4" s="599"/>
      <c r="D4" s="600"/>
      <c r="E4" s="234"/>
      <c r="F4" s="234"/>
      <c r="G4" s="234"/>
      <c r="H4" s="234"/>
      <c r="I4" s="235"/>
      <c r="J4" s="233"/>
      <c r="K4" s="236"/>
      <c r="L4" s="237"/>
      <c r="M4" s="256"/>
      <c r="N4" s="257"/>
      <c r="O4" s="257"/>
      <c r="P4" s="257"/>
      <c r="Q4" s="257"/>
      <c r="R4" s="258"/>
      <c r="S4" s="255"/>
    </row>
    <row r="5" spans="1:19" ht="24.75" thickTop="1" thickBot="1" x14ac:dyDescent="0.25">
      <c r="A5" s="250"/>
      <c r="B5" s="571" t="s">
        <v>13</v>
      </c>
      <c r="C5" s="586"/>
      <c r="D5" s="496" t="str">
        <f>Данные!$A5</f>
        <v>BIE</v>
      </c>
      <c r="E5" s="497"/>
      <c r="F5" s="497"/>
      <c r="G5" s="497"/>
      <c r="H5" s="498"/>
      <c r="I5" s="587"/>
      <c r="J5" s="588"/>
      <c r="K5" s="589"/>
      <c r="L5" s="498"/>
      <c r="M5" s="259"/>
      <c r="N5" s="257"/>
      <c r="O5" s="257"/>
      <c r="P5" s="257"/>
      <c r="Q5" s="257"/>
      <c r="R5" s="258"/>
      <c r="S5" s="255"/>
    </row>
    <row r="6" spans="1:19" ht="17.100000000000001" customHeight="1" thickTop="1" thickBot="1" x14ac:dyDescent="0.25">
      <c r="A6" s="250"/>
      <c r="B6" s="571" t="s">
        <v>12</v>
      </c>
      <c r="C6" s="586"/>
      <c r="D6" s="490" t="str">
        <f>Данные!$A2</f>
        <v>X-28МСА-500-1 (Франкония 0,5 л.)</v>
      </c>
      <c r="E6" s="576"/>
      <c r="F6" s="576"/>
      <c r="G6" s="576"/>
      <c r="H6" s="577"/>
      <c r="I6" s="587"/>
      <c r="J6" s="588"/>
      <c r="K6" s="589"/>
      <c r="L6" s="498"/>
      <c r="M6" s="256"/>
      <c r="N6" s="257"/>
      <c r="O6" s="257"/>
      <c r="P6" s="257"/>
      <c r="Q6" s="257"/>
      <c r="R6" s="258"/>
      <c r="S6" s="255"/>
    </row>
    <row r="7" spans="1:19" ht="78.75" customHeight="1" thickTop="1" thickBot="1" x14ac:dyDescent="0.25">
      <c r="A7" s="250"/>
      <c r="B7" s="581" t="s">
        <v>14</v>
      </c>
      <c r="C7" s="590"/>
      <c r="D7" s="499">
        <f>Данные!$A8</f>
        <v>0</v>
      </c>
      <c r="E7" s="583"/>
      <c r="F7" s="583"/>
      <c r="G7" s="583"/>
      <c r="H7" s="584"/>
      <c r="I7" s="591" t="s">
        <v>15</v>
      </c>
      <c r="J7" s="590"/>
      <c r="K7" s="487">
        <f>Данные!$A11</f>
        <v>0</v>
      </c>
      <c r="L7" s="488"/>
      <c r="M7" s="259"/>
      <c r="N7" s="257"/>
      <c r="O7" s="257"/>
      <c r="P7" s="257"/>
      <c r="Q7" s="257"/>
      <c r="R7" s="258"/>
      <c r="S7" s="255"/>
    </row>
    <row r="8" spans="1:19" ht="3.75" customHeight="1" thickBot="1" x14ac:dyDescent="0.25">
      <c r="A8" s="260"/>
      <c r="B8" s="261"/>
      <c r="C8" s="262"/>
      <c r="D8" s="262"/>
      <c r="E8" s="263"/>
      <c r="F8" s="264"/>
      <c r="G8" s="263"/>
      <c r="H8" s="263"/>
      <c r="I8" s="263"/>
      <c r="J8" s="263"/>
      <c r="K8" s="263"/>
      <c r="L8" s="263"/>
      <c r="M8" s="264"/>
      <c r="N8" s="264"/>
      <c r="O8" s="263"/>
      <c r="P8" s="263"/>
      <c r="Q8" s="263"/>
      <c r="R8" s="265"/>
      <c r="S8" s="266"/>
    </row>
    <row r="9" spans="1:19" ht="34.5" thickBot="1" x14ac:dyDescent="0.25">
      <c r="A9" s="267"/>
      <c r="B9" s="238" t="s">
        <v>17</v>
      </c>
      <c r="C9" s="239" t="s">
        <v>18</v>
      </c>
      <c r="D9" s="240" t="s">
        <v>0</v>
      </c>
      <c r="E9" s="240" t="s">
        <v>1</v>
      </c>
      <c r="F9" s="241" t="s">
        <v>21</v>
      </c>
      <c r="G9" s="242" t="s">
        <v>20</v>
      </c>
      <c r="H9" s="268"/>
      <c r="I9" s="268"/>
      <c r="J9" s="268"/>
      <c r="K9" s="328"/>
      <c r="L9" s="328"/>
      <c r="M9" s="328"/>
      <c r="N9" s="328"/>
      <c r="O9" s="328"/>
      <c r="P9" s="328"/>
      <c r="Q9" s="328"/>
      <c r="R9" s="329"/>
      <c r="S9" s="269"/>
    </row>
    <row r="10" spans="1:19" ht="24.75" customHeight="1" x14ac:dyDescent="0.2">
      <c r="A10" s="260"/>
      <c r="B10" s="270" t="s">
        <v>25</v>
      </c>
      <c r="C10" s="362"/>
      <c r="D10" s="271">
        <v>0.1</v>
      </c>
      <c r="E10" s="271">
        <v>-0.1</v>
      </c>
      <c r="F10" s="51" t="s">
        <v>19</v>
      </c>
      <c r="G10" s="287" t="s">
        <v>22</v>
      </c>
      <c r="H10" s="272"/>
      <c r="I10" s="271"/>
      <c r="J10" s="271"/>
      <c r="K10" s="330"/>
      <c r="L10" s="330"/>
      <c r="M10" s="330"/>
      <c r="N10" s="330"/>
      <c r="O10" s="330"/>
      <c r="P10" s="330"/>
      <c r="Q10" s="330"/>
      <c r="R10" s="331"/>
      <c r="S10" s="266"/>
    </row>
    <row r="11" spans="1:19" ht="33.75" x14ac:dyDescent="0.2">
      <c r="A11" s="260"/>
      <c r="B11" s="274" t="s">
        <v>26</v>
      </c>
      <c r="C11" s="342"/>
      <c r="D11" s="275">
        <v>0</v>
      </c>
      <c r="E11" s="275">
        <v>-0.05</v>
      </c>
      <c r="F11" s="113" t="s">
        <v>16</v>
      </c>
      <c r="G11" s="288" t="s">
        <v>45</v>
      </c>
      <c r="H11" s="276"/>
      <c r="I11" s="273"/>
      <c r="J11" s="273"/>
      <c r="K11" s="330"/>
      <c r="L11" s="330"/>
      <c r="M11" s="330"/>
      <c r="N11" s="330"/>
      <c r="O11" s="330"/>
      <c r="P11" s="330"/>
      <c r="Q11" s="330"/>
      <c r="R11" s="332"/>
      <c r="S11" s="266"/>
    </row>
    <row r="12" spans="1:19" ht="24.75" customHeight="1" x14ac:dyDescent="0.2">
      <c r="A12" s="260"/>
      <c r="B12" s="274" t="s">
        <v>2</v>
      </c>
      <c r="C12" s="336">
        <v>89</v>
      </c>
      <c r="D12" s="275">
        <v>0.1</v>
      </c>
      <c r="E12" s="275">
        <v>-0.1</v>
      </c>
      <c r="F12" s="51" t="s">
        <v>19</v>
      </c>
      <c r="G12" s="55" t="s">
        <v>22</v>
      </c>
      <c r="H12" s="277"/>
      <c r="I12" s="275"/>
      <c r="J12" s="275"/>
      <c r="K12" s="333"/>
      <c r="L12" s="333"/>
      <c r="M12" s="333"/>
      <c r="N12" s="333"/>
      <c r="O12" s="333"/>
      <c r="P12" s="333"/>
      <c r="Q12" s="333"/>
      <c r="R12" s="334"/>
      <c r="S12" s="266"/>
    </row>
    <row r="13" spans="1:19" ht="24.75" customHeight="1" x14ac:dyDescent="0.2">
      <c r="A13" s="260"/>
      <c r="B13" s="274" t="s">
        <v>28</v>
      </c>
      <c r="C13" s="336">
        <v>12</v>
      </c>
      <c r="D13" s="275">
        <v>0.1</v>
      </c>
      <c r="E13" s="278">
        <v>-0.1</v>
      </c>
      <c r="F13" s="51" t="s">
        <v>19</v>
      </c>
      <c r="G13" s="55" t="s">
        <v>22</v>
      </c>
      <c r="H13" s="277"/>
      <c r="I13" s="275"/>
      <c r="J13" s="275"/>
      <c r="K13" s="333"/>
      <c r="L13" s="333"/>
      <c r="M13" s="333"/>
      <c r="N13" s="333"/>
      <c r="O13" s="333"/>
      <c r="P13" s="333"/>
      <c r="Q13" s="333"/>
      <c r="R13" s="334"/>
      <c r="S13" s="266"/>
    </row>
    <row r="14" spans="1:19" ht="24.75" customHeight="1" x14ac:dyDescent="0.2">
      <c r="A14" s="260"/>
      <c r="B14" s="274" t="s">
        <v>4</v>
      </c>
      <c r="C14" s="342"/>
      <c r="D14" s="275">
        <v>0.1</v>
      </c>
      <c r="E14" s="275">
        <v>-0.1</v>
      </c>
      <c r="F14" s="51" t="s">
        <v>19</v>
      </c>
      <c r="G14" s="55" t="s">
        <v>22</v>
      </c>
      <c r="H14" s="277"/>
      <c r="I14" s="275"/>
      <c r="J14" s="275"/>
      <c r="K14" s="333"/>
      <c r="L14" s="333"/>
      <c r="M14" s="333"/>
      <c r="N14" s="333"/>
      <c r="O14" s="333"/>
      <c r="P14" s="333"/>
      <c r="Q14" s="333"/>
      <c r="R14" s="334"/>
      <c r="S14" s="266"/>
    </row>
    <row r="15" spans="1:19" ht="24.75" customHeight="1" thickBot="1" x14ac:dyDescent="0.25">
      <c r="A15" s="260"/>
      <c r="B15" s="280"/>
      <c r="C15" s="281"/>
      <c r="D15" s="281"/>
      <c r="E15" s="279"/>
      <c r="F15" s="282"/>
      <c r="G15" s="289"/>
      <c r="H15" s="281"/>
      <c r="I15" s="281"/>
      <c r="J15" s="281"/>
      <c r="K15" s="335"/>
      <c r="L15" s="335"/>
      <c r="M15" s="335"/>
      <c r="N15" s="335"/>
      <c r="O15" s="335"/>
      <c r="P15" s="335"/>
      <c r="Q15" s="335"/>
      <c r="R15" s="322"/>
      <c r="S15" s="266"/>
    </row>
    <row r="16" spans="1:19" ht="6" customHeight="1" thickBot="1" x14ac:dyDescent="0.25">
      <c r="A16" s="283"/>
      <c r="B16" s="284"/>
      <c r="C16" s="284"/>
      <c r="D16" s="284"/>
      <c r="E16" s="285"/>
      <c r="F16" s="285"/>
      <c r="G16" s="284"/>
      <c r="H16" s="284"/>
      <c r="I16" s="284"/>
      <c r="J16" s="284"/>
      <c r="K16" s="284"/>
      <c r="L16" s="284"/>
      <c r="M16" s="284"/>
      <c r="N16" s="284"/>
      <c r="O16" s="284"/>
      <c r="P16" s="284"/>
      <c r="Q16" s="284"/>
      <c r="R16" s="284"/>
      <c r="S16" s="286"/>
    </row>
    <row r="17" spans="12:18" ht="13.5" thickTop="1" x14ac:dyDescent="0.2"/>
    <row r="18" spans="12:18" x14ac:dyDescent="0.2">
      <c r="L18" s="618" t="s">
        <v>129</v>
      </c>
      <c r="M18" s="618"/>
      <c r="N18" s="618"/>
      <c r="O18" s="456"/>
      <c r="P18" s="456"/>
      <c r="Q18" s="466"/>
      <c r="R18" s="466"/>
    </row>
    <row r="19" spans="12:18" x14ac:dyDescent="0.2">
      <c r="O19" s="540" t="s">
        <v>132</v>
      </c>
      <c r="P19" s="540"/>
      <c r="Q19" s="541" t="s">
        <v>133</v>
      </c>
      <c r="R19" s="542"/>
    </row>
  </sheetData>
  <mergeCells count="21">
    <mergeCell ref="K6:L6"/>
    <mergeCell ref="B5:C5"/>
    <mergeCell ref="I2:J3"/>
    <mergeCell ref="K2:L3"/>
    <mergeCell ref="D5:H5"/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view="pageBreakPreview" topLeftCell="A4" zoomScale="110" zoomScaleNormal="100" zoomScaleSheetLayoutView="110" workbookViewId="0">
      <selection activeCell="E32" sqref="E32:F32"/>
    </sheetView>
  </sheetViews>
  <sheetFormatPr defaultRowHeight="12.75" x14ac:dyDescent="0.2"/>
  <cols>
    <col min="1" max="1" width="12.140625" customWidth="1"/>
    <col min="2" max="2" width="22.7109375" customWidth="1"/>
    <col min="3" max="3" width="30.85546875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64"/>
      <c r="B1" s="454" t="s">
        <v>102</v>
      </c>
      <c r="C1" s="364"/>
      <c r="D1" s="453" t="str">
        <f>Данные!A2</f>
        <v>X-28МСА-500-1 (Франкония 0,5 л.)</v>
      </c>
      <c r="E1" s="364"/>
      <c r="F1" s="364"/>
      <c r="G1" s="364"/>
      <c r="H1" s="364"/>
      <c r="I1" s="364"/>
      <c r="J1" s="364"/>
      <c r="K1" s="364"/>
      <c r="L1" s="364"/>
    </row>
    <row r="2" spans="1:13" ht="15.75" x14ac:dyDescent="0.25">
      <c r="A2" s="364"/>
      <c r="B2" s="364" t="s">
        <v>136</v>
      </c>
      <c r="C2" s="364"/>
      <c r="D2" s="364"/>
      <c r="E2" s="364"/>
      <c r="F2" s="364"/>
      <c r="G2" s="364"/>
      <c r="H2" s="364"/>
      <c r="I2" s="364"/>
      <c r="J2" s="365"/>
      <c r="K2" s="365"/>
      <c r="L2" s="365"/>
    </row>
    <row r="3" spans="1:13" x14ac:dyDescent="0.2">
      <c r="A3" s="474"/>
      <c r="B3" s="475" t="s">
        <v>137</v>
      </c>
      <c r="C3" s="476">
        <f>Данные!D11</f>
        <v>44008</v>
      </c>
      <c r="D3" s="477" t="s">
        <v>138</v>
      </c>
      <c r="F3" s="474"/>
      <c r="G3" s="474"/>
      <c r="H3" s="474"/>
      <c r="I3" s="474"/>
      <c r="K3" s="366"/>
      <c r="L3" s="366"/>
      <c r="M3" s="367"/>
    </row>
    <row r="4" spans="1:13" ht="16.5" thickBot="1" x14ac:dyDescent="0.3">
      <c r="A4" s="367"/>
      <c r="F4" s="368"/>
      <c r="G4" s="369"/>
      <c r="H4" s="368"/>
      <c r="I4" s="368"/>
      <c r="J4" s="366"/>
      <c r="K4" s="366"/>
      <c r="M4" s="348"/>
    </row>
    <row r="5" spans="1:13" ht="64.5" thickBot="1" x14ac:dyDescent="0.25">
      <c r="A5" s="370" t="s">
        <v>103</v>
      </c>
      <c r="B5" s="371" t="s">
        <v>104</v>
      </c>
      <c r="C5" s="371" t="s">
        <v>63</v>
      </c>
      <c r="D5" s="372" t="s">
        <v>105</v>
      </c>
      <c r="E5" s="371" t="s">
        <v>106</v>
      </c>
      <c r="F5" s="371" t="s">
        <v>107</v>
      </c>
      <c r="G5" s="371" t="s">
        <v>108</v>
      </c>
      <c r="H5" s="373" t="s">
        <v>109</v>
      </c>
      <c r="I5" s="374"/>
      <c r="J5" s="374"/>
      <c r="K5" s="374"/>
      <c r="L5" s="374"/>
    </row>
    <row r="6" spans="1:13" x14ac:dyDescent="0.2">
      <c r="A6" s="375">
        <v>1</v>
      </c>
      <c r="B6" s="376" t="str">
        <f>Данные!A14</f>
        <v>Чистовая форма</v>
      </c>
      <c r="C6" s="356" t="str">
        <f>Данные!C14</f>
        <v>Ф-Х-28 МСА-500-1-01/BIE</v>
      </c>
      <c r="D6" s="377">
        <f>Данные!$B14</f>
        <v>26</v>
      </c>
      <c r="E6" s="377">
        <v>24</v>
      </c>
      <c r="F6" s="378"/>
      <c r="G6" s="377">
        <f>E6-F6</f>
        <v>24</v>
      </c>
      <c r="H6" s="379"/>
      <c r="I6" s="380"/>
      <c r="J6" s="367"/>
      <c r="K6" s="367"/>
      <c r="L6" s="380"/>
    </row>
    <row r="7" spans="1:13" x14ac:dyDescent="0.2">
      <c r="A7" s="381">
        <f>A6+1</f>
        <v>2</v>
      </c>
      <c r="B7" s="382" t="str">
        <f>Данные!A15</f>
        <v>Чистовой поддон</v>
      </c>
      <c r="C7" s="356" t="str">
        <f>Данные!C15</f>
        <v>Ф-Х-28 МСА-500-1-02/BIE</v>
      </c>
      <c r="D7" s="383">
        <f>Данные!$B15</f>
        <v>26</v>
      </c>
      <c r="E7" s="383">
        <v>24</v>
      </c>
      <c r="F7" s="363"/>
      <c r="G7" s="383">
        <f t="shared" ref="G7:G17" si="0">E7-F7</f>
        <v>24</v>
      </c>
      <c r="H7" s="384"/>
      <c r="I7" s="380"/>
      <c r="J7" s="367"/>
      <c r="K7" s="367"/>
      <c r="L7" s="380"/>
    </row>
    <row r="8" spans="1:13" x14ac:dyDescent="0.2">
      <c r="A8" s="381">
        <f t="shared" ref="A8:A17" si="1">A7+1</f>
        <v>3</v>
      </c>
      <c r="B8" s="382" t="str">
        <f>Данные!A16</f>
        <v>Черновая форма</v>
      </c>
      <c r="C8" s="356" t="str">
        <f>Данные!C16</f>
        <v>Ф-X-28 MCA-500-1-01/03-19/BIE</v>
      </c>
      <c r="D8" s="383">
        <f>Данные!$B16</f>
        <v>26</v>
      </c>
      <c r="E8" s="383">
        <v>32</v>
      </c>
      <c r="F8" s="363"/>
      <c r="G8" s="383">
        <f t="shared" si="0"/>
        <v>32</v>
      </c>
      <c r="H8" s="385"/>
      <c r="I8" s="380"/>
      <c r="J8" s="367"/>
      <c r="K8" s="367"/>
      <c r="L8" s="380"/>
    </row>
    <row r="9" spans="1:13" x14ac:dyDescent="0.2">
      <c r="A9" s="381">
        <f t="shared" si="1"/>
        <v>4</v>
      </c>
      <c r="B9" s="382" t="str">
        <f>Данные!A17</f>
        <v>Черновой поддон</v>
      </c>
      <c r="C9" s="356" t="str">
        <f>Данные!C17</f>
        <v>Ф-X-28 MCA-500-1-01/03-19/BIE</v>
      </c>
      <c r="D9" s="383">
        <f>Данные!$B17</f>
        <v>26</v>
      </c>
      <c r="E9" s="383">
        <v>32</v>
      </c>
      <c r="F9" s="363"/>
      <c r="G9" s="383">
        <f t="shared" si="0"/>
        <v>32</v>
      </c>
      <c r="H9" s="385"/>
      <c r="I9" s="380"/>
      <c r="J9" s="386"/>
      <c r="K9" s="367"/>
      <c r="L9" s="380"/>
    </row>
    <row r="10" spans="1:13" x14ac:dyDescent="0.2">
      <c r="A10" s="381">
        <f t="shared" si="1"/>
        <v>5</v>
      </c>
      <c r="B10" s="382" t="str">
        <f>Данные!A18</f>
        <v>Горловое кольцо</v>
      </c>
      <c r="C10" s="356" t="str">
        <f>Данные!C18</f>
        <v>50 CL BAVARIA 26-600 BIE</v>
      </c>
      <c r="D10" s="383">
        <f>Данные!$B18</f>
        <v>38</v>
      </c>
      <c r="E10" s="383">
        <v>130</v>
      </c>
      <c r="F10" s="363"/>
      <c r="G10" s="383">
        <f t="shared" si="0"/>
        <v>130</v>
      </c>
      <c r="H10" s="385"/>
      <c r="I10" s="386"/>
      <c r="J10" s="386"/>
      <c r="K10" s="386"/>
      <c r="L10" s="380"/>
    </row>
    <row r="11" spans="1:13" x14ac:dyDescent="0.2">
      <c r="A11" s="381">
        <f t="shared" si="1"/>
        <v>6</v>
      </c>
      <c r="B11" s="382" t="str">
        <f>Данные!A19</f>
        <v>Направляющее кольцо</v>
      </c>
      <c r="C11" s="356" t="str">
        <f>Данные!C19</f>
        <v>50 CL BAVARIA 26-600/BIE</v>
      </c>
      <c r="D11" s="383">
        <f>Данные!$B19</f>
        <v>38</v>
      </c>
      <c r="E11" s="383">
        <v>130</v>
      </c>
      <c r="F11" s="363"/>
      <c r="G11" s="383">
        <f t="shared" si="0"/>
        <v>130</v>
      </c>
      <c r="H11" s="385"/>
      <c r="I11" s="380"/>
      <c r="J11" s="386"/>
      <c r="K11" s="367"/>
      <c r="L11" s="380"/>
    </row>
    <row r="12" spans="1:13" x14ac:dyDescent="0.2">
      <c r="A12" s="381">
        <f t="shared" si="1"/>
        <v>7</v>
      </c>
      <c r="B12" s="382" t="str">
        <f>Данные!A20</f>
        <v>Плунжер</v>
      </c>
      <c r="C12" s="356" t="str">
        <f>Данные!C20</f>
        <v>50 CL BAVARIA 26-600/BIE</v>
      </c>
      <c r="D12" s="383">
        <f>Данные!$B20</f>
        <v>29</v>
      </c>
      <c r="E12" s="383">
        <v>60</v>
      </c>
      <c r="F12" s="387"/>
      <c r="G12" s="383">
        <f t="shared" si="0"/>
        <v>60</v>
      </c>
      <c r="H12" s="385"/>
      <c r="I12" s="386"/>
      <c r="J12" s="386"/>
      <c r="K12" s="386"/>
      <c r="L12" s="380"/>
      <c r="M12" s="388"/>
    </row>
    <row r="13" spans="1:13" ht="14.25" customHeight="1" x14ac:dyDescent="0.2">
      <c r="A13" s="381">
        <f t="shared" si="1"/>
        <v>8</v>
      </c>
      <c r="B13" s="382" t="str">
        <f>Данные!A21</f>
        <v>Втулка плунжера</v>
      </c>
      <c r="C13" s="356" t="str">
        <f>Данные!C21</f>
        <v>50 CL BAVARIA/BIE</v>
      </c>
      <c r="D13" s="383">
        <f>Данные!$B21</f>
        <v>36</v>
      </c>
      <c r="E13" s="383">
        <v>18</v>
      </c>
      <c r="F13" s="389"/>
      <c r="G13" s="383">
        <f t="shared" si="0"/>
        <v>18</v>
      </c>
      <c r="H13" s="385"/>
      <c r="I13" s="386"/>
      <c r="J13" s="386"/>
      <c r="K13" s="386"/>
      <c r="L13" s="380"/>
      <c r="M13" s="388"/>
    </row>
    <row r="14" spans="1:13" ht="14.25" customHeight="1" x14ac:dyDescent="0.2">
      <c r="A14" s="381">
        <f t="shared" si="1"/>
        <v>9</v>
      </c>
      <c r="B14" s="382" t="str">
        <f>Данные!A22</f>
        <v>Хватки</v>
      </c>
      <c r="C14" s="356" t="str">
        <f>Данные!C22</f>
        <v>26-600 СС OM</v>
      </c>
      <c r="D14" s="383">
        <f>Данные!$B22</f>
        <v>18</v>
      </c>
      <c r="E14" s="452">
        <v>24</v>
      </c>
      <c r="F14" s="363"/>
      <c r="G14" s="383">
        <f t="shared" si="0"/>
        <v>24</v>
      </c>
      <c r="H14" s="385" t="s">
        <v>39</v>
      </c>
      <c r="I14" s="386"/>
      <c r="J14" s="386"/>
      <c r="K14" s="386"/>
      <c r="L14" s="380"/>
    </row>
    <row r="15" spans="1:13" ht="14.25" customHeight="1" x14ac:dyDescent="0.2">
      <c r="A15" s="381">
        <f t="shared" si="1"/>
        <v>10</v>
      </c>
      <c r="B15" s="382" t="str">
        <f>Данные!A23</f>
        <v>Воронка</v>
      </c>
      <c r="C15" s="356" t="str">
        <f>Данные!C23</f>
        <v>50 CL BAVARIA/BIE</v>
      </c>
      <c r="D15" s="383">
        <f>Данные!$B23</f>
        <v>28</v>
      </c>
      <c r="E15" s="383">
        <v>20</v>
      </c>
      <c r="F15" s="387"/>
      <c r="G15" s="383">
        <f t="shared" si="0"/>
        <v>20</v>
      </c>
      <c r="H15" s="385"/>
      <c r="I15" s="386"/>
      <c r="J15" s="386"/>
      <c r="K15" s="386"/>
      <c r="L15" s="380"/>
    </row>
    <row r="16" spans="1:13" ht="14.25" customHeight="1" x14ac:dyDescent="0.2">
      <c r="A16" s="381">
        <f t="shared" si="1"/>
        <v>11</v>
      </c>
      <c r="B16" s="382" t="str">
        <f>Данные!A24</f>
        <v>Плита охлаждения</v>
      </c>
      <c r="C16" s="356">
        <f>Данные!C24</f>
        <v>0</v>
      </c>
      <c r="D16" s="383">
        <f>Данные!$B24</f>
        <v>0</v>
      </c>
      <c r="E16" s="383">
        <v>8</v>
      </c>
      <c r="F16" s="363"/>
      <c r="G16" s="383">
        <f t="shared" si="0"/>
        <v>8</v>
      </c>
      <c r="H16" s="385"/>
      <c r="I16" s="386"/>
      <c r="J16" s="386"/>
      <c r="K16" s="386"/>
      <c r="L16" s="380"/>
    </row>
    <row r="17" spans="1:12" ht="14.25" customHeight="1" thickBot="1" x14ac:dyDescent="0.25">
      <c r="A17" s="390">
        <f t="shared" si="1"/>
        <v>12</v>
      </c>
      <c r="B17" s="391" t="str">
        <f>Данные!A25</f>
        <v>Охладитель плунжера</v>
      </c>
      <c r="C17" s="392" t="str">
        <f>Данные!C26</f>
        <v>50 CL BAVARIA 26-600 BIE</v>
      </c>
      <c r="D17" s="393">
        <f>Данные!$B26</f>
        <v>17</v>
      </c>
      <c r="E17" s="393">
        <v>18</v>
      </c>
      <c r="F17" s="394"/>
      <c r="G17" s="393">
        <f t="shared" si="0"/>
        <v>18</v>
      </c>
      <c r="H17" s="395"/>
      <c r="I17" s="386"/>
      <c r="J17" s="396"/>
      <c r="K17" s="386"/>
      <c r="L17" s="380"/>
    </row>
    <row r="18" spans="1:12" x14ac:dyDescent="0.2">
      <c r="A18" s="397"/>
      <c r="B18" s="398"/>
      <c r="C18" s="367"/>
      <c r="D18" s="399"/>
      <c r="E18" s="367"/>
      <c r="F18" s="367"/>
      <c r="G18" s="367"/>
      <c r="H18" s="367"/>
      <c r="I18" s="367"/>
      <c r="J18" s="367"/>
    </row>
    <row r="19" spans="1:12" ht="16.5" thickBot="1" x14ac:dyDescent="0.3">
      <c r="A19" s="367"/>
      <c r="B19" s="400" t="s">
        <v>110</v>
      </c>
      <c r="C19" s="348"/>
      <c r="D19" s="348"/>
      <c r="E19" s="348"/>
      <c r="F19" s="348"/>
      <c r="G19" s="367"/>
      <c r="H19" s="367"/>
      <c r="I19" s="367"/>
      <c r="J19" s="401"/>
      <c r="K19" s="401"/>
      <c r="L19" s="401"/>
    </row>
    <row r="20" spans="1:12" ht="64.5" thickBot="1" x14ac:dyDescent="0.25">
      <c r="A20" s="370" t="s">
        <v>111</v>
      </c>
      <c r="B20" s="371" t="s">
        <v>112</v>
      </c>
      <c r="C20" s="371" t="s">
        <v>113</v>
      </c>
      <c r="D20" s="371" t="s">
        <v>114</v>
      </c>
      <c r="E20" s="371" t="s">
        <v>115</v>
      </c>
      <c r="F20" s="371" t="s">
        <v>116</v>
      </c>
      <c r="G20" s="402" t="s">
        <v>117</v>
      </c>
      <c r="H20" s="403" t="s">
        <v>118</v>
      </c>
      <c r="I20" s="404" t="s">
        <v>119</v>
      </c>
      <c r="J20" s="404" t="s">
        <v>135</v>
      </c>
      <c r="K20" s="374"/>
      <c r="L20" s="374"/>
    </row>
    <row r="21" spans="1:12" x14ac:dyDescent="0.2">
      <c r="A21" s="405">
        <f>D6*700000</f>
        <v>18200000</v>
      </c>
      <c r="B21" s="406">
        <v>43759</v>
      </c>
      <c r="C21" s="407">
        <v>43765</v>
      </c>
      <c r="D21" s="406">
        <v>43769</v>
      </c>
      <c r="E21" s="408">
        <v>948096</v>
      </c>
      <c r="F21" s="408">
        <v>1031915</v>
      </c>
      <c r="G21" s="409">
        <f>F21/A$21</f>
        <v>5.6698626373626375E-2</v>
      </c>
      <c r="H21" s="410">
        <f>A21-F21</f>
        <v>17168085</v>
      </c>
      <c r="I21" s="411">
        <f>1-G21</f>
        <v>0.94330137362637367</v>
      </c>
      <c r="J21" s="467"/>
      <c r="K21" s="386"/>
      <c r="L21" s="386"/>
    </row>
    <row r="22" spans="1:12" ht="12.75" customHeight="1" x14ac:dyDescent="0.2">
      <c r="A22" s="413"/>
      <c r="B22" s="414"/>
      <c r="C22" s="414"/>
      <c r="D22" s="414"/>
      <c r="E22" s="415"/>
      <c r="F22" s="415"/>
      <c r="G22" s="409">
        <f>F22/A$21</f>
        <v>0</v>
      </c>
      <c r="H22" s="416">
        <f>H21-F22</f>
        <v>17168085</v>
      </c>
      <c r="I22" s="417">
        <f>I21-G22</f>
        <v>0.94330137362637367</v>
      </c>
      <c r="J22" s="468"/>
      <c r="K22" s="367"/>
      <c r="L22" s="367"/>
    </row>
    <row r="23" spans="1:12" ht="12.75" customHeight="1" x14ac:dyDescent="0.2">
      <c r="A23" s="418"/>
      <c r="B23" s="419"/>
      <c r="C23" s="419"/>
      <c r="D23" s="419"/>
      <c r="E23" s="420"/>
      <c r="F23" s="420"/>
      <c r="G23" s="421"/>
      <c r="H23" s="422"/>
      <c r="I23" s="423"/>
      <c r="J23" s="469"/>
      <c r="K23" s="386"/>
      <c r="L23" s="386"/>
    </row>
    <row r="24" spans="1:12" x14ac:dyDescent="0.2">
      <c r="A24" s="418"/>
      <c r="B24" s="359"/>
      <c r="C24" s="359"/>
      <c r="D24" s="359"/>
      <c r="E24" s="359"/>
      <c r="F24" s="359"/>
      <c r="G24" s="359"/>
      <c r="H24" s="359"/>
      <c r="I24" s="424"/>
      <c r="J24" s="470"/>
      <c r="K24" s="412"/>
      <c r="L24" s="367"/>
    </row>
    <row r="25" spans="1:12" x14ac:dyDescent="0.2">
      <c r="A25" s="418"/>
      <c r="B25" s="419"/>
      <c r="C25" s="419"/>
      <c r="D25" s="419"/>
      <c r="E25" s="420"/>
      <c r="F25" s="420"/>
      <c r="G25" s="425"/>
      <c r="H25" s="422"/>
      <c r="I25" s="423"/>
      <c r="J25" s="469"/>
      <c r="K25" s="426"/>
      <c r="L25" s="367"/>
    </row>
    <row r="26" spans="1:12" x14ac:dyDescent="0.2">
      <c r="A26" s="418"/>
      <c r="B26" s="419"/>
      <c r="C26" s="419"/>
      <c r="D26" s="419"/>
      <c r="E26" s="420"/>
      <c r="F26" s="420"/>
      <c r="G26" s="425"/>
      <c r="H26" s="422"/>
      <c r="I26" s="423"/>
      <c r="J26" s="469"/>
      <c r="K26" s="412"/>
      <c r="L26" s="367"/>
    </row>
    <row r="27" spans="1:12" x14ac:dyDescent="0.2">
      <c r="A27" s="418"/>
      <c r="B27" s="419"/>
      <c r="C27" s="419"/>
      <c r="D27" s="419"/>
      <c r="E27" s="422"/>
      <c r="F27" s="420"/>
      <c r="G27" s="425"/>
      <c r="H27" s="422"/>
      <c r="I27" s="423"/>
      <c r="J27" s="469"/>
      <c r="K27" s="412"/>
      <c r="L27" s="367"/>
    </row>
    <row r="28" spans="1:12" x14ac:dyDescent="0.2">
      <c r="A28" s="418"/>
      <c r="B28" s="419"/>
      <c r="C28" s="419"/>
      <c r="D28" s="419"/>
      <c r="E28" s="422"/>
      <c r="F28" s="420"/>
      <c r="G28" s="425"/>
      <c r="H28" s="422"/>
      <c r="I28" s="423"/>
      <c r="J28" s="469"/>
      <c r="K28" s="412"/>
      <c r="L28" s="367"/>
    </row>
    <row r="29" spans="1:12" x14ac:dyDescent="0.2">
      <c r="A29" s="418"/>
      <c r="B29" s="419"/>
      <c r="C29" s="419"/>
      <c r="D29" s="359"/>
      <c r="E29" s="359"/>
      <c r="F29" s="420"/>
      <c r="G29" s="427"/>
      <c r="H29" s="422"/>
      <c r="I29" s="428"/>
      <c r="J29" s="471"/>
      <c r="K29" s="412"/>
      <c r="L29" s="367"/>
    </row>
    <row r="30" spans="1:12" x14ac:dyDescent="0.2">
      <c r="A30" s="418"/>
      <c r="B30" s="419"/>
      <c r="C30" s="419"/>
      <c r="D30" s="359"/>
      <c r="E30" s="359"/>
      <c r="F30" s="420"/>
      <c r="G30" s="425"/>
      <c r="H30" s="422"/>
      <c r="I30" s="428"/>
      <c r="J30" s="471"/>
      <c r="K30" s="412"/>
      <c r="L30" s="367"/>
    </row>
    <row r="31" spans="1:12" ht="13.5" thickBot="1" x14ac:dyDescent="0.25">
      <c r="A31" s="429"/>
      <c r="B31" s="430"/>
      <c r="C31" s="430"/>
      <c r="D31" s="431"/>
      <c r="E31" s="431"/>
      <c r="F31" s="432"/>
      <c r="G31" s="433"/>
      <c r="H31" s="434"/>
      <c r="I31" s="435"/>
      <c r="J31" s="472"/>
      <c r="K31" s="367"/>
      <c r="L31" s="367"/>
    </row>
    <row r="32" spans="1:12" ht="13.5" thickBot="1" x14ac:dyDescent="0.25">
      <c r="A32" s="436" t="s">
        <v>120</v>
      </c>
      <c r="B32" s="437"/>
      <c r="C32" s="437"/>
      <c r="D32" s="438"/>
      <c r="E32" s="478">
        <f>SUM(E21:E31)</f>
        <v>948096</v>
      </c>
      <c r="F32" s="479">
        <f>SUM(F21:F31)</f>
        <v>1031915</v>
      </c>
      <c r="G32" s="439">
        <f>SUM(G21:G31)</f>
        <v>5.6698626373626375E-2</v>
      </c>
      <c r="H32" s="440">
        <f>A21-F32</f>
        <v>17168085</v>
      </c>
      <c r="I32" s="441">
        <f>1-G32</f>
        <v>0.94330137362637367</v>
      </c>
      <c r="J32" s="473"/>
      <c r="K32" s="442"/>
      <c r="L32" s="442"/>
    </row>
    <row r="35" spans="1:11" x14ac:dyDescent="0.2">
      <c r="A35" s="367"/>
      <c r="B35" s="367"/>
      <c r="C35" s="367"/>
      <c r="D35" s="367"/>
      <c r="E35" s="367"/>
      <c r="F35" s="367"/>
      <c r="G35" s="367"/>
      <c r="H35" s="367"/>
      <c r="I35" s="367"/>
      <c r="J35" s="367"/>
    </row>
    <row r="36" spans="1:11" ht="12.75" customHeight="1" x14ac:dyDescent="0.25">
      <c r="A36" s="507" t="s">
        <v>121</v>
      </c>
      <c r="B36" s="507"/>
      <c r="C36" s="507"/>
      <c r="D36" s="507"/>
      <c r="E36" s="367"/>
      <c r="F36" s="367"/>
      <c r="G36" s="367"/>
      <c r="H36" s="367"/>
      <c r="I36" s="367"/>
      <c r="J36" s="367"/>
    </row>
    <row r="37" spans="1:11" x14ac:dyDescent="0.2">
      <c r="A37" s="508" t="s">
        <v>122</v>
      </c>
      <c r="B37" s="508"/>
      <c r="C37" s="443" t="s">
        <v>123</v>
      </c>
      <c r="D37" s="443" t="s">
        <v>124</v>
      </c>
      <c r="E37" s="367"/>
      <c r="F37" s="367"/>
      <c r="G37" s="367"/>
      <c r="H37" s="367"/>
      <c r="I37" s="367"/>
      <c r="J37" s="367"/>
    </row>
    <row r="38" spans="1:11" x14ac:dyDescent="0.2">
      <c r="A38" s="509">
        <f>A21-F32</f>
        <v>17168085</v>
      </c>
      <c r="B38" s="510"/>
      <c r="C38" s="444">
        <f>1-G32</f>
        <v>0.94330137362637367</v>
      </c>
      <c r="D38" s="445">
        <f>(C38/0.8)*100</f>
        <v>117.91267170329671</v>
      </c>
      <c r="E38" s="446" t="s">
        <v>125</v>
      </c>
      <c r="F38" s="446"/>
      <c r="G38" s="446"/>
      <c r="H38" s="446"/>
      <c r="I38" s="446"/>
      <c r="J38" s="446"/>
    </row>
    <row r="39" spans="1:11" x14ac:dyDescent="0.2">
      <c r="A39" s="367"/>
      <c r="B39" s="367"/>
      <c r="C39" s="367"/>
      <c r="D39" s="367"/>
      <c r="E39" s="367"/>
      <c r="F39" s="367"/>
    </row>
    <row r="40" spans="1:11" x14ac:dyDescent="0.2">
      <c r="A40" s="367"/>
      <c r="B40" s="367"/>
      <c r="C40" s="367"/>
      <c r="D40" s="367"/>
      <c r="E40" s="367"/>
      <c r="F40" s="367"/>
      <c r="G40" s="367"/>
      <c r="H40" s="367"/>
      <c r="I40" s="367"/>
      <c r="J40" s="367"/>
      <c r="K40" t="s">
        <v>39</v>
      </c>
    </row>
    <row r="41" spans="1:11" ht="15.75" x14ac:dyDescent="0.25">
      <c r="A41" s="367"/>
      <c r="B41" s="447"/>
      <c r="C41" s="447"/>
      <c r="D41" s="367"/>
      <c r="E41" s="367"/>
      <c r="F41" s="367"/>
      <c r="G41" s="367"/>
      <c r="H41" s="367"/>
      <c r="I41" s="367"/>
      <c r="J41" s="367"/>
    </row>
    <row r="42" spans="1:11" x14ac:dyDescent="0.2">
      <c r="A42" s="448"/>
      <c r="B42" s="448"/>
      <c r="C42" s="448"/>
      <c r="D42" s="448"/>
      <c r="E42" s="448"/>
      <c r="F42" s="448"/>
      <c r="G42" s="448"/>
      <c r="H42" s="448"/>
      <c r="I42" s="502"/>
      <c r="J42" s="503"/>
    </row>
    <row r="43" spans="1:11" x14ac:dyDescent="0.2">
      <c r="A43" s="449"/>
      <c r="B43" s="450"/>
      <c r="C43" s="450"/>
      <c r="D43" s="367"/>
      <c r="E43" s="367"/>
      <c r="F43" s="450"/>
      <c r="G43" s="396"/>
      <c r="H43" s="450"/>
    </row>
    <row r="44" spans="1:11" x14ac:dyDescent="0.2">
      <c r="A44" s="449"/>
      <c r="B44" s="450"/>
      <c r="C44" s="450"/>
      <c r="D44" s="450"/>
      <c r="E44" s="450"/>
      <c r="F44" s="450"/>
      <c r="G44" s="396"/>
      <c r="H44" s="450"/>
    </row>
    <row r="45" spans="1:11" x14ac:dyDescent="0.2">
      <c r="A45" s="449"/>
      <c r="B45" s="450"/>
      <c r="C45" s="450"/>
      <c r="D45" s="367"/>
      <c r="E45" s="367"/>
      <c r="F45" s="450"/>
      <c r="G45" s="396"/>
      <c r="H45" s="450"/>
    </row>
    <row r="46" spans="1:11" x14ac:dyDescent="0.2">
      <c r="A46" s="449"/>
      <c r="B46" s="450"/>
      <c r="C46" s="450"/>
      <c r="D46" s="450"/>
      <c r="E46" s="450"/>
      <c r="F46" s="450"/>
      <c r="G46" s="396"/>
      <c r="H46" s="450"/>
    </row>
    <row r="47" spans="1:11" x14ac:dyDescent="0.2">
      <c r="A47" s="449"/>
      <c r="B47" s="450"/>
      <c r="C47" s="450"/>
      <c r="D47" s="367"/>
      <c r="E47" s="367"/>
      <c r="F47" s="450"/>
      <c r="G47" s="396"/>
      <c r="H47" s="450"/>
    </row>
    <row r="48" spans="1:11" x14ac:dyDescent="0.2">
      <c r="A48" s="449"/>
      <c r="B48" s="450"/>
      <c r="C48" s="386"/>
      <c r="D48" s="451"/>
      <c r="E48" s="451"/>
      <c r="F48" s="386"/>
      <c r="G48" s="386"/>
      <c r="H48" s="386"/>
    </row>
    <row r="49" spans="1:10" x14ac:dyDescent="0.2">
      <c r="A49" s="449"/>
      <c r="B49" s="450"/>
      <c r="C49" s="450"/>
      <c r="D49" s="450"/>
      <c r="E49" s="450"/>
      <c r="F49" s="450"/>
      <c r="G49" s="396"/>
      <c r="H49" s="450"/>
    </row>
    <row r="50" spans="1:10" x14ac:dyDescent="0.2">
      <c r="A50" s="449"/>
      <c r="B50" s="450"/>
      <c r="C50" s="450"/>
      <c r="D50" s="450"/>
      <c r="E50" s="450"/>
      <c r="F50" s="450"/>
      <c r="G50" s="396"/>
      <c r="H50" s="450"/>
    </row>
    <row r="51" spans="1:10" x14ac:dyDescent="0.2">
      <c r="A51" s="449"/>
      <c r="B51" s="450"/>
      <c r="C51" s="450"/>
      <c r="D51" s="367"/>
      <c r="E51" s="367"/>
      <c r="F51" s="450"/>
      <c r="G51" s="396"/>
      <c r="H51" s="450"/>
    </row>
    <row r="52" spans="1:10" ht="15.75" x14ac:dyDescent="0.25">
      <c r="A52" s="367"/>
      <c r="B52" s="505"/>
      <c r="C52" s="505"/>
      <c r="D52" s="506"/>
      <c r="E52" s="446"/>
      <c r="F52" s="367"/>
      <c r="G52" s="367"/>
      <c r="H52" s="367"/>
      <c r="I52" s="367"/>
      <c r="J52" s="367"/>
    </row>
    <row r="53" spans="1:10" x14ac:dyDescent="0.2">
      <c r="A53" s="448"/>
      <c r="B53" s="448"/>
      <c r="C53" s="448"/>
      <c r="D53" s="448"/>
      <c r="E53" s="448"/>
      <c r="F53" s="448"/>
      <c r="G53" s="448"/>
      <c r="H53" s="448"/>
      <c r="I53" s="502"/>
      <c r="J53" s="503"/>
    </row>
    <row r="54" spans="1:10" x14ac:dyDescent="0.2">
      <c r="A54" s="449"/>
      <c r="B54" s="367"/>
      <c r="C54" s="367"/>
      <c r="D54" s="367"/>
      <c r="E54" s="367"/>
      <c r="F54" s="396"/>
      <c r="G54" s="396"/>
      <c r="H54" s="450"/>
      <c r="I54" s="504"/>
      <c r="J54" s="504"/>
    </row>
    <row r="55" spans="1:10" x14ac:dyDescent="0.2">
      <c r="A55" s="449"/>
      <c r="B55" s="367"/>
      <c r="C55" s="367"/>
      <c r="D55" s="386"/>
      <c r="E55" s="386"/>
      <c r="F55" s="386"/>
      <c r="G55" s="386"/>
      <c r="H55" s="386"/>
      <c r="I55" s="504"/>
      <c r="J55" s="504"/>
    </row>
    <row r="56" spans="1:10" x14ac:dyDescent="0.2">
      <c r="A56" s="367"/>
      <c r="B56" s="367"/>
      <c r="C56" s="367"/>
      <c r="D56" s="367"/>
      <c r="E56" s="367"/>
      <c r="F56" s="367"/>
      <c r="G56" s="367"/>
      <c r="H56" s="367"/>
    </row>
    <row r="61" spans="1:10" x14ac:dyDescent="0.2">
      <c r="B61" s="502"/>
      <c r="C61" s="503"/>
    </row>
    <row r="68" spans="2:3" x14ac:dyDescent="0.2">
      <c r="B68" s="502"/>
      <c r="C68" s="503"/>
    </row>
  </sheetData>
  <mergeCells count="10">
    <mergeCell ref="B52:D52"/>
    <mergeCell ref="A36:D36"/>
    <mergeCell ref="A37:B37"/>
    <mergeCell ref="A38:B38"/>
    <mergeCell ref="I42:J42"/>
    <mergeCell ref="I53:J53"/>
    <mergeCell ref="I54:J54"/>
    <mergeCell ref="I55:J55"/>
    <mergeCell ref="B61:C61"/>
    <mergeCell ref="B68:C68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74"/>
  <sheetViews>
    <sheetView showZeros="0" view="pageBreakPreview" topLeftCell="A40" zoomScaleSheetLayoutView="100" workbookViewId="0">
      <selection activeCell="F69" sqref="F69"/>
    </sheetView>
  </sheetViews>
  <sheetFormatPr defaultColWidth="9.140625" defaultRowHeight="15" x14ac:dyDescent="0.25"/>
  <cols>
    <col min="1" max="3" width="9.140625" style="291"/>
    <col min="4" max="4" width="8" style="291" customWidth="1"/>
    <col min="5" max="5" width="9.140625" style="291"/>
    <col min="6" max="6" width="23.140625" style="291" customWidth="1"/>
    <col min="7" max="7" width="9.140625" style="291" customWidth="1"/>
    <col min="8" max="8" width="16.5703125" style="291" bestFit="1" customWidth="1"/>
    <col min="9" max="9" width="12.7109375" style="291" bestFit="1" customWidth="1"/>
    <col min="10" max="10" width="13" style="291" customWidth="1"/>
    <col min="11" max="16384" width="9.140625" style="291"/>
  </cols>
  <sheetData>
    <row r="2" spans="1:11" s="343" customFormat="1" ht="17.25" x14ac:dyDescent="0.3">
      <c r="G2" s="300" t="s">
        <v>54</v>
      </c>
      <c r="H2" s="301"/>
      <c r="I2" s="301"/>
      <c r="J2" s="301"/>
      <c r="K2" s="301"/>
    </row>
    <row r="3" spans="1:11" s="343" customFormat="1" ht="17.25" x14ac:dyDescent="0.3">
      <c r="G3" s="300" t="s">
        <v>140</v>
      </c>
      <c r="H3" s="301"/>
      <c r="I3" s="301"/>
      <c r="J3" s="301"/>
      <c r="K3" s="301"/>
    </row>
    <row r="4" spans="1:11" s="343" customFormat="1" ht="17.25" x14ac:dyDescent="0.3">
      <c r="G4" s="300" t="s">
        <v>97</v>
      </c>
      <c r="H4" s="301"/>
      <c r="I4" s="301"/>
      <c r="J4" s="301"/>
      <c r="K4" s="301"/>
    </row>
    <row r="5" spans="1:11" s="343" customFormat="1" x14ac:dyDescent="0.25"/>
    <row r="6" spans="1:11" s="343" customFormat="1" ht="17.25" x14ac:dyDescent="0.3">
      <c r="G6" s="344"/>
      <c r="H6" s="300" t="s">
        <v>95</v>
      </c>
      <c r="I6" s="301"/>
      <c r="J6" s="301"/>
    </row>
    <row r="7" spans="1:11" s="343" customFormat="1" ht="17.25" x14ac:dyDescent="0.3">
      <c r="H7" s="301"/>
      <c r="I7" s="301"/>
      <c r="J7" s="301"/>
    </row>
    <row r="8" spans="1:11" s="343" customFormat="1" ht="18.75" x14ac:dyDescent="0.3">
      <c r="G8" s="294" t="s">
        <v>55</v>
      </c>
      <c r="H8" s="344"/>
      <c r="I8" s="300" t="s">
        <v>73</v>
      </c>
      <c r="J8" s="301"/>
    </row>
    <row r="11" spans="1:11" ht="15" customHeight="1" x14ac:dyDescent="0.25">
      <c r="A11" s="534" t="s">
        <v>60</v>
      </c>
      <c r="B11" s="534"/>
      <c r="C11" s="534"/>
      <c r="D11" s="534"/>
      <c r="E11" s="534"/>
      <c r="F11" s="534"/>
      <c r="G11" s="534"/>
      <c r="H11" s="534"/>
      <c r="I11" s="534"/>
      <c r="J11" s="534"/>
    </row>
    <row r="12" spans="1:11" ht="15" customHeight="1" x14ac:dyDescent="0.25">
      <c r="A12" s="533" t="s">
        <v>69</v>
      </c>
      <c r="B12" s="533"/>
      <c r="C12" s="533"/>
      <c r="D12" s="533"/>
      <c r="E12" s="533"/>
      <c r="F12" s="533"/>
      <c r="G12" s="533"/>
      <c r="H12" s="533"/>
      <c r="I12" s="533"/>
      <c r="J12" s="533"/>
    </row>
    <row r="13" spans="1:11" ht="18" customHeight="1" x14ac:dyDescent="0.25">
      <c r="A13" s="535" t="str">
        <f>Данные!A2</f>
        <v>X-28МСА-500-1 (Франкония 0,5 л.)</v>
      </c>
      <c r="B13" s="534"/>
      <c r="C13" s="534"/>
      <c r="D13" s="534"/>
      <c r="E13" s="534"/>
      <c r="F13" s="534"/>
      <c r="G13" s="534"/>
      <c r="H13" s="534"/>
      <c r="I13" s="534"/>
      <c r="J13" s="534"/>
    </row>
    <row r="15" spans="1:11" ht="15.75" x14ac:dyDescent="0.25">
      <c r="A15" s="295" t="s">
        <v>56</v>
      </c>
      <c r="B15" s="295"/>
      <c r="C15" s="295"/>
      <c r="D15" s="295"/>
      <c r="E15" s="295"/>
      <c r="F15" s="295"/>
      <c r="G15" s="296"/>
      <c r="H15" s="297">
        <f>Данные!D11</f>
        <v>44008</v>
      </c>
      <c r="I15" s="295"/>
      <c r="J15" s="296"/>
    </row>
    <row r="16" spans="1:11" ht="15.75" x14ac:dyDescent="0.25">
      <c r="A16" s="295" t="s">
        <v>89</v>
      </c>
      <c r="B16" s="295"/>
      <c r="C16" s="295"/>
      <c r="D16" s="295"/>
      <c r="E16" s="295"/>
      <c r="F16" s="295"/>
      <c r="G16" s="295"/>
      <c r="H16" s="295"/>
      <c r="I16" s="295"/>
      <c r="J16" s="296"/>
    </row>
    <row r="17" spans="1:10" s="345" customFormat="1" ht="15.75" x14ac:dyDescent="0.25">
      <c r="A17" s="303" t="s">
        <v>57</v>
      </c>
      <c r="B17" s="304" t="s">
        <v>58</v>
      </c>
      <c r="C17" s="304"/>
      <c r="D17" s="305" t="str">
        <f>Данные!F11</f>
        <v>начальник производства</v>
      </c>
      <c r="E17" s="304"/>
      <c r="F17" s="304"/>
      <c r="H17" s="304"/>
      <c r="I17" s="304" t="str">
        <f>Данные!J11</f>
        <v>Я.В. Карчмит</v>
      </c>
      <c r="J17" s="296"/>
    </row>
    <row r="18" spans="1:10" s="345" customFormat="1" ht="15.75" x14ac:dyDescent="0.25">
      <c r="A18" s="303" t="s">
        <v>57</v>
      </c>
      <c r="B18" s="304" t="s">
        <v>59</v>
      </c>
      <c r="C18" s="304"/>
      <c r="D18" s="305" t="str">
        <f>Данные!F12</f>
        <v>начальник производственного участка</v>
      </c>
      <c r="E18" s="304"/>
      <c r="F18" s="304"/>
      <c r="G18" s="304"/>
      <c r="I18" s="304" t="str">
        <f>Данные!J12</f>
        <v>Д.Е. Серков</v>
      </c>
      <c r="J18" s="296"/>
    </row>
    <row r="19" spans="1:10" s="345" customFormat="1" ht="15.75" x14ac:dyDescent="0.25">
      <c r="A19" s="304"/>
      <c r="B19" s="304"/>
      <c r="C19" s="304"/>
      <c r="D19" s="304" t="str">
        <f>Данные!F13</f>
        <v>начальник участка ремонта форм</v>
      </c>
      <c r="E19" s="304"/>
      <c r="F19" s="304"/>
      <c r="G19" s="304"/>
      <c r="H19" s="304"/>
      <c r="I19" s="304" t="str">
        <f>Данные!J13</f>
        <v>А.Д. Гавриленко</v>
      </c>
      <c r="J19" s="296"/>
    </row>
    <row r="20" spans="1:10" ht="15.75" x14ac:dyDescent="0.25">
      <c r="A20" s="295" t="s">
        <v>70</v>
      </c>
      <c r="B20" s="295"/>
      <c r="C20" s="295"/>
      <c r="D20" s="295"/>
      <c r="E20" s="295"/>
      <c r="F20" s="295"/>
      <c r="G20" s="295"/>
      <c r="H20" s="295"/>
      <c r="I20" s="297">
        <f>H15</f>
        <v>44008</v>
      </c>
      <c r="J20" s="296"/>
    </row>
    <row r="21" spans="1:10" ht="15.75" x14ac:dyDescent="0.25">
      <c r="A21" s="295" t="s">
        <v>71</v>
      </c>
      <c r="B21" s="295"/>
      <c r="C21" s="295"/>
      <c r="D21" s="295"/>
      <c r="E21" s="295"/>
      <c r="F21" s="295"/>
      <c r="G21" s="295"/>
      <c r="H21" s="295"/>
      <c r="I21" s="295"/>
      <c r="J21" s="296"/>
    </row>
    <row r="22" spans="1:10" ht="15.75" customHeight="1" x14ac:dyDescent="0.25">
      <c r="A22" s="536" t="s">
        <v>61</v>
      </c>
      <c r="B22" s="536" t="s">
        <v>62</v>
      </c>
      <c r="C22" s="536"/>
      <c r="D22" s="536"/>
      <c r="E22" s="536" t="s">
        <v>63</v>
      </c>
      <c r="F22" s="536"/>
      <c r="G22" s="531" t="s">
        <v>64</v>
      </c>
      <c r="H22" s="536" t="s">
        <v>65</v>
      </c>
      <c r="I22" s="536"/>
      <c r="J22" s="536"/>
    </row>
    <row r="23" spans="1:10" x14ac:dyDescent="0.25">
      <c r="A23" s="536"/>
      <c r="B23" s="536"/>
      <c r="C23" s="536"/>
      <c r="D23" s="536"/>
      <c r="E23" s="536"/>
      <c r="F23" s="536"/>
      <c r="G23" s="531"/>
      <c r="H23" s="536"/>
      <c r="I23" s="536"/>
      <c r="J23" s="536"/>
    </row>
    <row r="24" spans="1:10" x14ac:dyDescent="0.25">
      <c r="A24" s="511">
        <v>1</v>
      </c>
      <c r="B24" s="537" t="s">
        <v>40</v>
      </c>
      <c r="C24" s="538"/>
      <c r="D24" s="539"/>
      <c r="E24" s="516" t="str">
        <f>Данные!C14</f>
        <v>Ф-Х-28 МСА-500-1-01/BIE</v>
      </c>
      <c r="F24" s="517"/>
      <c r="G24" s="520">
        <f>Данные!B14</f>
        <v>26</v>
      </c>
      <c r="H24" s="522" t="s">
        <v>166</v>
      </c>
      <c r="I24" s="523"/>
      <c r="J24" s="524"/>
    </row>
    <row r="25" spans="1:10" ht="55.5" customHeight="1" x14ac:dyDescent="0.25">
      <c r="A25" s="512"/>
      <c r="B25" s="528" t="str">
        <f>Данные!$A$38</f>
        <v>(к серийному формокомплекту Бутылка X-28МСА-500-1 (Франкония 0,5 л.))</v>
      </c>
      <c r="C25" s="529"/>
      <c r="D25" s="530"/>
      <c r="E25" s="532"/>
      <c r="F25" s="519"/>
      <c r="G25" s="521"/>
      <c r="H25" s="525"/>
      <c r="I25" s="526"/>
      <c r="J25" s="527"/>
    </row>
    <row r="26" spans="1:10" x14ac:dyDescent="0.25">
      <c r="A26" s="511">
        <f>A24+1</f>
        <v>2</v>
      </c>
      <c r="B26" s="513" t="s">
        <v>100</v>
      </c>
      <c r="C26" s="514"/>
      <c r="D26" s="515"/>
      <c r="E26" s="516" t="str">
        <f>Данные!C15</f>
        <v>Ф-Х-28 МСА-500-1-02/BIE</v>
      </c>
      <c r="F26" s="517"/>
      <c r="G26" s="520">
        <f>Данные!B15</f>
        <v>26</v>
      </c>
      <c r="H26" s="522" t="s">
        <v>167</v>
      </c>
      <c r="I26" s="523"/>
      <c r="J26" s="524"/>
    </row>
    <row r="27" spans="1:10" ht="54.75" customHeight="1" x14ac:dyDescent="0.25">
      <c r="A27" s="512"/>
      <c r="B27" s="528" t="str">
        <f>Данные!$A$38</f>
        <v>(к серийному формокомплекту Бутылка X-28МСА-500-1 (Франкония 0,5 л.))</v>
      </c>
      <c r="C27" s="529"/>
      <c r="D27" s="530"/>
      <c r="E27" s="532"/>
      <c r="F27" s="519"/>
      <c r="G27" s="521"/>
      <c r="H27" s="525"/>
      <c r="I27" s="526"/>
      <c r="J27" s="527"/>
    </row>
    <row r="28" spans="1:10" ht="14.45" customHeight="1" x14ac:dyDescent="0.25">
      <c r="A28" s="511">
        <f t="shared" ref="A28" si="0">A26+1</f>
        <v>3</v>
      </c>
      <c r="B28" s="513" t="s">
        <v>35</v>
      </c>
      <c r="C28" s="514"/>
      <c r="D28" s="515"/>
      <c r="E28" s="516" t="str">
        <f>Данные!C16</f>
        <v>Ф-X-28 MCA-500-1-01/03-19/BIE</v>
      </c>
      <c r="F28" s="517"/>
      <c r="G28" s="520">
        <f>Данные!B16</f>
        <v>26</v>
      </c>
      <c r="H28" s="522" t="s">
        <v>157</v>
      </c>
      <c r="I28" s="523"/>
      <c r="J28" s="524"/>
    </row>
    <row r="29" spans="1:10" ht="53.25" customHeight="1" x14ac:dyDescent="0.25">
      <c r="A29" s="512"/>
      <c r="B29" s="528" t="str">
        <f>Данные!$A$38</f>
        <v>(к серийному формокомплекту Бутылка X-28МСА-500-1 (Франкония 0,5 л.))</v>
      </c>
      <c r="C29" s="529"/>
      <c r="D29" s="530"/>
      <c r="E29" s="532"/>
      <c r="F29" s="519"/>
      <c r="G29" s="521"/>
      <c r="H29" s="525"/>
      <c r="I29" s="526"/>
      <c r="J29" s="527"/>
    </row>
    <row r="30" spans="1:10" ht="14.45" customHeight="1" x14ac:dyDescent="0.25">
      <c r="A30" s="511">
        <f t="shared" ref="A30" si="1">A28+1</f>
        <v>4</v>
      </c>
      <c r="B30" s="513" t="s">
        <v>101</v>
      </c>
      <c r="C30" s="514"/>
      <c r="D30" s="515"/>
      <c r="E30" s="516" t="str">
        <f>Данные!C17</f>
        <v>Ф-X-28 MCA-500-1-01/03-19/BIE</v>
      </c>
      <c r="F30" s="517"/>
      <c r="G30" s="520">
        <f>Данные!B17</f>
        <v>26</v>
      </c>
      <c r="H30" s="522"/>
      <c r="I30" s="523"/>
      <c r="J30" s="524"/>
    </row>
    <row r="31" spans="1:10" ht="54.75" customHeight="1" x14ac:dyDescent="0.25">
      <c r="A31" s="512"/>
      <c r="B31" s="528" t="str">
        <f>Данные!$A$38</f>
        <v>(к серийному формокомплекту Бутылка X-28МСА-500-1 (Франкония 0,5 л.))</v>
      </c>
      <c r="C31" s="529"/>
      <c r="D31" s="530"/>
      <c r="E31" s="518"/>
      <c r="F31" s="519"/>
      <c r="G31" s="521"/>
      <c r="H31" s="525"/>
      <c r="I31" s="526"/>
      <c r="J31" s="527"/>
    </row>
    <row r="32" spans="1:10" ht="14.45" customHeight="1" x14ac:dyDescent="0.25">
      <c r="A32" s="511">
        <f t="shared" ref="A32" si="2">A30+1</f>
        <v>5</v>
      </c>
      <c r="B32" s="513" t="s">
        <v>44</v>
      </c>
      <c r="C32" s="514"/>
      <c r="D32" s="515"/>
      <c r="E32" s="516" t="str">
        <f>Данные!C18</f>
        <v>50 CL BAVARIA 26-600 BIE</v>
      </c>
      <c r="F32" s="517"/>
      <c r="G32" s="520">
        <f>Данные!B18</f>
        <v>38</v>
      </c>
      <c r="H32" s="522"/>
      <c r="I32" s="523"/>
      <c r="J32" s="524"/>
    </row>
    <row r="33" spans="1:10" ht="57" customHeight="1" x14ac:dyDescent="0.25">
      <c r="A33" s="512"/>
      <c r="B33" s="528" t="str">
        <f>Данные!$A$38</f>
        <v>(к серийному формокомплекту Бутылка X-28МСА-500-1 (Франкония 0,5 л.))</v>
      </c>
      <c r="C33" s="529"/>
      <c r="D33" s="530"/>
      <c r="E33" s="518"/>
      <c r="F33" s="519"/>
      <c r="G33" s="521"/>
      <c r="H33" s="525"/>
      <c r="I33" s="526"/>
      <c r="J33" s="527"/>
    </row>
    <row r="34" spans="1:10" ht="14.45" customHeight="1" x14ac:dyDescent="0.25">
      <c r="A34" s="511">
        <f t="shared" ref="A34" si="3">A32+1</f>
        <v>6</v>
      </c>
      <c r="B34" s="513" t="s">
        <v>84</v>
      </c>
      <c r="C34" s="514"/>
      <c r="D34" s="515"/>
      <c r="E34" s="516" t="str">
        <f>Данные!C19</f>
        <v>50 CL BAVARIA 26-600/BIE</v>
      </c>
      <c r="F34" s="517"/>
      <c r="G34" s="520">
        <f>Данные!B19</f>
        <v>38</v>
      </c>
      <c r="H34" s="522"/>
      <c r="I34" s="523"/>
      <c r="J34" s="524"/>
    </row>
    <row r="35" spans="1:10" ht="54.75" customHeight="1" x14ac:dyDescent="0.25">
      <c r="A35" s="512"/>
      <c r="B35" s="528" t="str">
        <f>Данные!$A$38</f>
        <v>(к серийному формокомплекту Бутылка X-28МСА-500-1 (Франкония 0,5 л.))</v>
      </c>
      <c r="C35" s="529"/>
      <c r="D35" s="530"/>
      <c r="E35" s="518"/>
      <c r="F35" s="519"/>
      <c r="G35" s="521"/>
      <c r="H35" s="525"/>
      <c r="I35" s="526"/>
      <c r="J35" s="527"/>
    </row>
    <row r="36" spans="1:10" ht="14.45" customHeight="1" x14ac:dyDescent="0.25">
      <c r="A36" s="511">
        <f t="shared" ref="A36" si="4">A34+1</f>
        <v>7</v>
      </c>
      <c r="B36" s="513" t="s">
        <v>48</v>
      </c>
      <c r="C36" s="514"/>
      <c r="D36" s="515"/>
      <c r="E36" s="516" t="str">
        <f>Данные!C20</f>
        <v>50 CL BAVARIA 26-600/BIE</v>
      </c>
      <c r="F36" s="517"/>
      <c r="G36" s="520">
        <f>Данные!B20</f>
        <v>29</v>
      </c>
      <c r="H36" s="522" t="s">
        <v>162</v>
      </c>
      <c r="I36" s="523"/>
      <c r="J36" s="524"/>
    </row>
    <row r="37" spans="1:10" ht="56.25" customHeight="1" x14ac:dyDescent="0.25">
      <c r="A37" s="512"/>
      <c r="B37" s="528" t="str">
        <f>Данные!$A$38</f>
        <v>(к серийному формокомплекту Бутылка X-28МСА-500-1 (Франкония 0,5 л.))</v>
      </c>
      <c r="C37" s="529"/>
      <c r="D37" s="530"/>
      <c r="E37" s="518"/>
      <c r="F37" s="519"/>
      <c r="G37" s="521"/>
      <c r="H37" s="525"/>
      <c r="I37" s="526"/>
      <c r="J37" s="527"/>
    </row>
    <row r="38" spans="1:10" ht="14.45" customHeight="1" x14ac:dyDescent="0.25">
      <c r="A38" s="511">
        <f t="shared" ref="A38" si="5">A36+1</f>
        <v>8</v>
      </c>
      <c r="B38" s="513" t="s">
        <v>49</v>
      </c>
      <c r="C38" s="514"/>
      <c r="D38" s="515"/>
      <c r="E38" s="516" t="str">
        <f>Данные!C21</f>
        <v>50 CL BAVARIA/BIE</v>
      </c>
      <c r="F38" s="517"/>
      <c r="G38" s="520">
        <f>Данные!B21</f>
        <v>36</v>
      </c>
      <c r="H38" s="522"/>
      <c r="I38" s="523"/>
      <c r="J38" s="524"/>
    </row>
    <row r="39" spans="1:10" ht="54" customHeight="1" x14ac:dyDescent="0.25">
      <c r="A39" s="512"/>
      <c r="B39" s="528" t="str">
        <f>Данные!$A$38</f>
        <v>(к серийному формокомплекту Бутылка X-28МСА-500-1 (Франкония 0,5 л.))</v>
      </c>
      <c r="C39" s="529"/>
      <c r="D39" s="530"/>
      <c r="E39" s="518"/>
      <c r="F39" s="519"/>
      <c r="G39" s="521"/>
      <c r="H39" s="525"/>
      <c r="I39" s="526"/>
      <c r="J39" s="527"/>
    </row>
    <row r="40" spans="1:10" ht="14.45" customHeight="1" x14ac:dyDescent="0.25">
      <c r="A40" s="511">
        <f t="shared" ref="A40" si="6">A38+1</f>
        <v>9</v>
      </c>
      <c r="B40" s="513" t="s">
        <v>52</v>
      </c>
      <c r="C40" s="514"/>
      <c r="D40" s="515"/>
      <c r="E40" s="516" t="str">
        <f>Данные!C23</f>
        <v>50 CL BAVARIA/BIE</v>
      </c>
      <c r="F40" s="517"/>
      <c r="G40" s="520">
        <f>Данные!B23</f>
        <v>28</v>
      </c>
      <c r="H40" s="522"/>
      <c r="I40" s="523"/>
      <c r="J40" s="524"/>
    </row>
    <row r="41" spans="1:10" ht="54.75" customHeight="1" x14ac:dyDescent="0.25">
      <c r="A41" s="512"/>
      <c r="B41" s="528" t="str">
        <f>Данные!$A$38</f>
        <v>(к серийному формокомплекту Бутылка X-28МСА-500-1 (Франкония 0,5 л.))</v>
      </c>
      <c r="C41" s="529"/>
      <c r="D41" s="530"/>
      <c r="E41" s="518"/>
      <c r="F41" s="519"/>
      <c r="G41" s="521"/>
      <c r="H41" s="525"/>
      <c r="I41" s="526"/>
      <c r="J41" s="527"/>
    </row>
    <row r="42" spans="1:10" ht="14.45" customHeight="1" x14ac:dyDescent="0.25">
      <c r="A42" s="511">
        <f t="shared" ref="A42" si="7">A40+1</f>
        <v>10</v>
      </c>
      <c r="B42" s="513" t="s">
        <v>51</v>
      </c>
      <c r="C42" s="514"/>
      <c r="D42" s="515"/>
      <c r="E42" s="516" t="str">
        <f>Данные!C26</f>
        <v>50 CL BAVARIA 26-600 BIE</v>
      </c>
      <c r="F42" s="517"/>
      <c r="G42" s="520">
        <f>Данные!B26</f>
        <v>17</v>
      </c>
      <c r="H42" s="522" t="s">
        <v>149</v>
      </c>
      <c r="I42" s="523"/>
      <c r="J42" s="524"/>
    </row>
    <row r="43" spans="1:10" ht="57.75" customHeight="1" x14ac:dyDescent="0.25">
      <c r="A43" s="512"/>
      <c r="B43" s="528" t="str">
        <f>Данные!$A$38</f>
        <v>(к серийному формокомплекту Бутылка X-28МСА-500-1 (Франкония 0,5 л.))</v>
      </c>
      <c r="C43" s="529"/>
      <c r="D43" s="530"/>
      <c r="E43" s="518"/>
      <c r="F43" s="519"/>
      <c r="G43" s="521"/>
      <c r="H43" s="525"/>
      <c r="I43" s="526"/>
      <c r="J43" s="527"/>
    </row>
    <row r="44" spans="1:10" ht="14.45" customHeight="1" x14ac:dyDescent="0.25">
      <c r="A44" s="511">
        <f t="shared" ref="A44" si="8">A42+1</f>
        <v>11</v>
      </c>
      <c r="B44" s="513" t="s">
        <v>98</v>
      </c>
      <c r="C44" s="514"/>
      <c r="D44" s="515"/>
      <c r="E44" s="516">
        <f>Данные!C27</f>
        <v>0</v>
      </c>
      <c r="F44" s="517"/>
      <c r="G44" s="520">
        <f>Данные!B27</f>
        <v>0</v>
      </c>
      <c r="H44" s="522"/>
      <c r="I44" s="523"/>
      <c r="J44" s="524"/>
    </row>
    <row r="45" spans="1:10" ht="55.5" customHeight="1" x14ac:dyDescent="0.25">
      <c r="A45" s="512"/>
      <c r="B45" s="528" t="str">
        <f>Данные!$A$38</f>
        <v>(к серийному формокомплекту Бутылка X-28МСА-500-1 (Франкония 0,5 л.))</v>
      </c>
      <c r="C45" s="529"/>
      <c r="D45" s="530"/>
      <c r="E45" s="518"/>
      <c r="F45" s="519"/>
      <c r="G45" s="521"/>
      <c r="H45" s="525"/>
      <c r="I45" s="526"/>
      <c r="J45" s="527"/>
    </row>
    <row r="46" spans="1:10" ht="14.45" customHeight="1" x14ac:dyDescent="0.25">
      <c r="A46" s="511">
        <f t="shared" ref="A46:A60" si="9">A44+1</f>
        <v>12</v>
      </c>
      <c r="B46" s="513" t="s">
        <v>66</v>
      </c>
      <c r="C46" s="514"/>
      <c r="D46" s="515"/>
      <c r="E46" s="516">
        <f>Данные!C24</f>
        <v>0</v>
      </c>
      <c r="F46" s="517"/>
      <c r="G46" s="520">
        <f>Данные!B24</f>
        <v>0</v>
      </c>
      <c r="H46" s="522" t="s">
        <v>160</v>
      </c>
      <c r="I46" s="523"/>
      <c r="J46" s="524"/>
    </row>
    <row r="47" spans="1:10" ht="57" customHeight="1" x14ac:dyDescent="0.25">
      <c r="A47" s="512"/>
      <c r="B47" s="528" t="str">
        <f>Данные!$A$38</f>
        <v>(к серийному формокомплекту Бутылка X-28МСА-500-1 (Франкония 0,5 л.))</v>
      </c>
      <c r="C47" s="529"/>
      <c r="D47" s="530"/>
      <c r="E47" s="518"/>
      <c r="F47" s="519"/>
      <c r="G47" s="521"/>
      <c r="H47" s="525"/>
      <c r="I47" s="526"/>
      <c r="J47" s="527"/>
    </row>
    <row r="48" spans="1:10" x14ac:dyDescent="0.25">
      <c r="A48" s="511">
        <f t="shared" si="9"/>
        <v>13</v>
      </c>
      <c r="B48" s="513" t="s">
        <v>40</v>
      </c>
      <c r="C48" s="514"/>
      <c r="D48" s="515"/>
      <c r="E48" s="516" t="str">
        <f>Данные!C28</f>
        <v>50 CL BAVARIA/BIE</v>
      </c>
      <c r="F48" s="517"/>
      <c r="G48" s="520">
        <f>Данные!B28</f>
        <v>22</v>
      </c>
      <c r="H48" s="522"/>
      <c r="I48" s="523"/>
      <c r="J48" s="524"/>
    </row>
    <row r="49" spans="1:10" ht="57" customHeight="1" x14ac:dyDescent="0.25">
      <c r="A49" s="512"/>
      <c r="B49" s="528" t="str">
        <f>Данные!$A$38</f>
        <v>(к серийному формокомплекту Бутылка X-28МСА-500-1 (Франкония 0,5 л.))</v>
      </c>
      <c r="C49" s="529"/>
      <c r="D49" s="530"/>
      <c r="E49" s="518"/>
      <c r="F49" s="519"/>
      <c r="G49" s="521"/>
      <c r="H49" s="525"/>
      <c r="I49" s="526"/>
      <c r="J49" s="527"/>
    </row>
    <row r="50" spans="1:10" x14ac:dyDescent="0.25">
      <c r="A50" s="511">
        <f t="shared" si="9"/>
        <v>14</v>
      </c>
      <c r="B50" s="513" t="s">
        <v>156</v>
      </c>
      <c r="C50" s="514"/>
      <c r="D50" s="515"/>
      <c r="E50" s="516" t="str">
        <f>Данные!C29</f>
        <v>50 CL BAVARIA/BIE</v>
      </c>
      <c r="F50" s="517"/>
      <c r="G50" s="520">
        <f>Данные!B29</f>
        <v>22</v>
      </c>
      <c r="H50" s="522"/>
      <c r="I50" s="523"/>
      <c r="J50" s="524"/>
    </row>
    <row r="51" spans="1:10" ht="57" customHeight="1" x14ac:dyDescent="0.25">
      <c r="A51" s="512"/>
      <c r="B51" s="528" t="str">
        <f>Данные!$A$38</f>
        <v>(к серийному формокомплекту Бутылка X-28МСА-500-1 (Франкония 0,5 л.))</v>
      </c>
      <c r="C51" s="529"/>
      <c r="D51" s="530"/>
      <c r="E51" s="518"/>
      <c r="F51" s="519"/>
      <c r="G51" s="521"/>
      <c r="H51" s="525"/>
      <c r="I51" s="526"/>
      <c r="J51" s="527"/>
    </row>
    <row r="52" spans="1:10" x14ac:dyDescent="0.25">
      <c r="A52" s="511">
        <f t="shared" si="9"/>
        <v>15</v>
      </c>
      <c r="B52" s="513" t="s">
        <v>44</v>
      </c>
      <c r="C52" s="514"/>
      <c r="D52" s="515"/>
      <c r="E52" s="516" t="str">
        <f>Данные!C30</f>
        <v>50 CL BAVARIA 28 МСА</v>
      </c>
      <c r="F52" s="517"/>
      <c r="G52" s="520">
        <f>Данные!B30</f>
        <v>36</v>
      </c>
      <c r="H52" s="522" t="s">
        <v>158</v>
      </c>
      <c r="I52" s="523"/>
      <c r="J52" s="524"/>
    </row>
    <row r="53" spans="1:10" ht="57" customHeight="1" x14ac:dyDescent="0.25">
      <c r="A53" s="512"/>
      <c r="B53" s="528" t="str">
        <f>Данные!$A$38</f>
        <v>(к серийному формокомплекту Бутылка X-28МСА-500-1 (Франкония 0,5 л.))</v>
      </c>
      <c r="C53" s="529"/>
      <c r="D53" s="530"/>
      <c r="E53" s="518"/>
      <c r="F53" s="519"/>
      <c r="G53" s="521"/>
      <c r="H53" s="525"/>
      <c r="I53" s="526"/>
      <c r="J53" s="527"/>
    </row>
    <row r="54" spans="1:10" x14ac:dyDescent="0.25">
      <c r="A54" s="511">
        <f t="shared" si="9"/>
        <v>16</v>
      </c>
      <c r="B54" s="513" t="s">
        <v>48</v>
      </c>
      <c r="C54" s="514"/>
      <c r="D54" s="515"/>
      <c r="E54" s="516" t="str">
        <f>Данные!C32</f>
        <v>50 CL BAVARIA MCA/BIE</v>
      </c>
      <c r="F54" s="517"/>
      <c r="G54" s="520">
        <f>Данные!B32</f>
        <v>23</v>
      </c>
      <c r="H54" s="522" t="s">
        <v>161</v>
      </c>
      <c r="I54" s="523"/>
      <c r="J54" s="524"/>
    </row>
    <row r="55" spans="1:10" ht="57" customHeight="1" x14ac:dyDescent="0.25">
      <c r="A55" s="512"/>
      <c r="B55" s="528" t="str">
        <f>Данные!$A$38</f>
        <v>(к серийному формокомплекту Бутылка X-28МСА-500-1 (Франкония 0,5 л.))</v>
      </c>
      <c r="C55" s="529"/>
      <c r="D55" s="530"/>
      <c r="E55" s="518"/>
      <c r="F55" s="519"/>
      <c r="G55" s="521"/>
      <c r="H55" s="525"/>
      <c r="I55" s="526"/>
      <c r="J55" s="527"/>
    </row>
    <row r="56" spans="1:10" x14ac:dyDescent="0.25">
      <c r="A56" s="511">
        <f t="shared" si="9"/>
        <v>17</v>
      </c>
      <c r="B56" s="513" t="s">
        <v>84</v>
      </c>
      <c r="C56" s="514"/>
      <c r="D56" s="515"/>
      <c r="E56" s="516" t="str">
        <f>Данные!C31</f>
        <v>без маркировки</v>
      </c>
      <c r="F56" s="517"/>
      <c r="G56" s="520">
        <f>Данные!B31</f>
        <v>34</v>
      </c>
      <c r="H56" s="522" t="s">
        <v>159</v>
      </c>
      <c r="I56" s="523"/>
      <c r="J56" s="524"/>
    </row>
    <row r="57" spans="1:10" ht="57" customHeight="1" x14ac:dyDescent="0.25">
      <c r="A57" s="512"/>
      <c r="B57" s="528" t="str">
        <f>Данные!$A$38</f>
        <v>(к серийному формокомплекту Бутылка X-28МСА-500-1 (Франкония 0,5 л.))</v>
      </c>
      <c r="C57" s="529"/>
      <c r="D57" s="530"/>
      <c r="E57" s="518"/>
      <c r="F57" s="519"/>
      <c r="G57" s="521"/>
      <c r="H57" s="525"/>
      <c r="I57" s="526"/>
      <c r="J57" s="527"/>
    </row>
    <row r="58" spans="1:10" x14ac:dyDescent="0.25">
      <c r="A58" s="511">
        <f t="shared" si="9"/>
        <v>18</v>
      </c>
      <c r="B58" s="513" t="s">
        <v>85</v>
      </c>
      <c r="C58" s="514"/>
      <c r="D58" s="515"/>
      <c r="E58" s="516" t="str">
        <f>Данные!C33</f>
        <v>50 CL BAVARIA/BIE</v>
      </c>
      <c r="F58" s="517"/>
      <c r="G58" s="520">
        <f>Данные!B33</f>
        <v>17</v>
      </c>
      <c r="H58" s="522"/>
      <c r="I58" s="523"/>
      <c r="J58" s="524"/>
    </row>
    <row r="59" spans="1:10" ht="57" customHeight="1" x14ac:dyDescent="0.25">
      <c r="A59" s="512"/>
      <c r="B59" s="528" t="str">
        <f>Данные!$A$38</f>
        <v>(к серийному формокомплекту Бутылка X-28МСА-500-1 (Франкония 0,5 л.))</v>
      </c>
      <c r="C59" s="529"/>
      <c r="D59" s="530"/>
      <c r="E59" s="518"/>
      <c r="F59" s="519"/>
      <c r="G59" s="521"/>
      <c r="H59" s="525"/>
      <c r="I59" s="526"/>
      <c r="J59" s="527"/>
    </row>
    <row r="60" spans="1:10" x14ac:dyDescent="0.25">
      <c r="A60" s="511">
        <f t="shared" si="9"/>
        <v>19</v>
      </c>
      <c r="B60" s="513" t="s">
        <v>51</v>
      </c>
      <c r="C60" s="514"/>
      <c r="D60" s="515"/>
      <c r="E60" s="516" t="str">
        <f>Данные!C34</f>
        <v>50 CL BAVARIA МСА/BIE</v>
      </c>
      <c r="F60" s="517"/>
      <c r="G60" s="520">
        <f>Данные!B34</f>
        <v>17</v>
      </c>
      <c r="H60" s="522"/>
      <c r="I60" s="523"/>
      <c r="J60" s="524"/>
    </row>
    <row r="61" spans="1:10" ht="57" customHeight="1" x14ac:dyDescent="0.25">
      <c r="A61" s="512"/>
      <c r="B61" s="528" t="str">
        <f>Данные!$A$38</f>
        <v>(к серийному формокомплекту Бутылка X-28МСА-500-1 (Франкония 0,5 л.))</v>
      </c>
      <c r="C61" s="529"/>
      <c r="D61" s="530"/>
      <c r="E61" s="518"/>
      <c r="F61" s="519"/>
      <c r="G61" s="521"/>
      <c r="H61" s="525"/>
      <c r="I61" s="526"/>
      <c r="J61" s="527"/>
    </row>
    <row r="62" spans="1:10" ht="15.75" x14ac:dyDescent="0.25">
      <c r="A62" s="295"/>
      <c r="B62" s="295"/>
      <c r="C62" s="295"/>
      <c r="D62" s="295"/>
      <c r="E62" s="295"/>
      <c r="F62" s="295"/>
      <c r="G62" s="295"/>
      <c r="H62" s="295"/>
      <c r="I62" s="295"/>
      <c r="J62" s="296"/>
    </row>
    <row r="63" spans="1:10" ht="15.75" x14ac:dyDescent="0.25">
      <c r="A63" s="295" t="s">
        <v>67</v>
      </c>
      <c r="B63" s="295"/>
      <c r="C63" s="295"/>
      <c r="D63" s="295"/>
      <c r="E63" s="295"/>
      <c r="F63" s="295"/>
      <c r="G63" s="295"/>
      <c r="H63" s="295"/>
      <c r="I63" s="295"/>
      <c r="J63" s="296"/>
    </row>
    <row r="64" spans="1:10" ht="15.75" x14ac:dyDescent="0.25">
      <c r="A64" s="295"/>
      <c r="B64" s="295"/>
      <c r="C64" s="295"/>
      <c r="D64" s="302"/>
      <c r="E64" s="302"/>
      <c r="F64" s="302"/>
      <c r="G64" s="302"/>
      <c r="H64" s="302"/>
      <c r="I64" s="295"/>
      <c r="J64" s="296"/>
    </row>
    <row r="65" spans="1:10" ht="15.75" x14ac:dyDescent="0.25">
      <c r="A65" s="295"/>
      <c r="B65" s="298" t="s">
        <v>68</v>
      </c>
      <c r="C65" s="295" t="s">
        <v>163</v>
      </c>
      <c r="D65" s="295"/>
      <c r="E65" s="295"/>
      <c r="F65" s="295"/>
      <c r="G65" s="295"/>
      <c r="H65" s="295"/>
      <c r="I65" s="295"/>
      <c r="J65" s="296"/>
    </row>
    <row r="66" spans="1:10" ht="15.75" x14ac:dyDescent="0.25">
      <c r="A66" s="295"/>
      <c r="B66" s="298" t="s">
        <v>164</v>
      </c>
      <c r="C66" s="295" t="s">
        <v>165</v>
      </c>
      <c r="D66" s="295"/>
      <c r="E66" s="295"/>
      <c r="F66" s="295"/>
      <c r="G66" s="295"/>
      <c r="H66" s="295"/>
      <c r="I66" s="295"/>
      <c r="J66" s="296"/>
    </row>
    <row r="67" spans="1:10" ht="15.75" x14ac:dyDescent="0.25">
      <c r="A67" s="295"/>
      <c r="B67" s="298"/>
      <c r="C67" s="295" t="s">
        <v>168</v>
      </c>
      <c r="D67" s="295"/>
      <c r="E67" s="295"/>
      <c r="F67" s="295"/>
      <c r="G67" s="295"/>
      <c r="H67" s="295"/>
      <c r="I67" s="295"/>
      <c r="J67" s="296"/>
    </row>
    <row r="68" spans="1:10" ht="15.75" x14ac:dyDescent="0.25">
      <c r="A68" s="295"/>
      <c r="B68" s="298"/>
      <c r="C68" s="295"/>
      <c r="D68" s="295"/>
      <c r="E68" s="295"/>
      <c r="F68" s="295"/>
      <c r="G68" s="295"/>
      <c r="H68" s="295"/>
      <c r="I68" s="295"/>
      <c r="J68" s="296"/>
    </row>
    <row r="69" spans="1:10" ht="15.75" x14ac:dyDescent="0.25">
      <c r="A69" s="295"/>
      <c r="B69" s="295"/>
      <c r="C69" s="295"/>
      <c r="D69" s="295"/>
      <c r="E69" s="295"/>
      <c r="F69" s="295"/>
      <c r="G69" s="295"/>
      <c r="H69" s="295"/>
      <c r="I69" s="295"/>
      <c r="J69" s="296"/>
    </row>
    <row r="70" spans="1:10" ht="15.75" x14ac:dyDescent="0.25">
      <c r="A70" s="295"/>
      <c r="B70" s="295"/>
      <c r="C70" s="295"/>
      <c r="D70" s="295"/>
      <c r="E70" s="295"/>
      <c r="G70" s="299"/>
      <c r="H70" s="299"/>
      <c r="I70" s="295" t="str">
        <f>I17</f>
        <v>Я.В. Карчмит</v>
      </c>
      <c r="J70" s="295"/>
    </row>
    <row r="71" spans="1:10" ht="15.75" x14ac:dyDescent="0.25">
      <c r="A71" s="295"/>
      <c r="B71" s="295"/>
      <c r="C71" s="295"/>
      <c r="D71" s="295"/>
      <c r="E71" s="295"/>
      <c r="G71" s="295"/>
      <c r="H71" s="295"/>
      <c r="I71" s="295"/>
      <c r="J71" s="295"/>
    </row>
    <row r="72" spans="1:10" ht="15.75" x14ac:dyDescent="0.25">
      <c r="A72" s="295"/>
      <c r="B72" s="295"/>
      <c r="C72" s="295"/>
      <c r="D72" s="295"/>
      <c r="E72" s="295"/>
      <c r="G72" s="293"/>
      <c r="H72" s="293"/>
      <c r="I72" s="295" t="str">
        <f>I18</f>
        <v>Д.Е. Серков</v>
      </c>
    </row>
    <row r="73" spans="1:10" ht="18" x14ac:dyDescent="0.25">
      <c r="A73" s="292"/>
      <c r="B73" s="292"/>
      <c r="C73" s="292"/>
      <c r="D73" s="292"/>
      <c r="E73" s="292"/>
    </row>
    <row r="74" spans="1:10" ht="18" x14ac:dyDescent="0.25">
      <c r="A74" s="292"/>
      <c r="B74" s="292"/>
      <c r="C74" s="292"/>
      <c r="D74" s="292"/>
      <c r="E74" s="292"/>
      <c r="G74" s="299"/>
      <c r="H74" s="299"/>
      <c r="I74" s="295" t="str">
        <f>I19</f>
        <v>А.Д. Гавриленко</v>
      </c>
      <c r="J74" s="295"/>
    </row>
  </sheetData>
  <mergeCells count="122">
    <mergeCell ref="A60:A61"/>
    <mergeCell ref="B60:D60"/>
    <mergeCell ref="E60:F61"/>
    <mergeCell ref="G60:G61"/>
    <mergeCell ref="H60:J61"/>
    <mergeCell ref="B61:D61"/>
    <mergeCell ref="A58:A59"/>
    <mergeCell ref="B58:D58"/>
    <mergeCell ref="E58:F59"/>
    <mergeCell ref="G58:G59"/>
    <mergeCell ref="H58:J59"/>
    <mergeCell ref="B59:D59"/>
    <mergeCell ref="A56:A57"/>
    <mergeCell ref="B56:D56"/>
    <mergeCell ref="E56:F57"/>
    <mergeCell ref="G56:G57"/>
    <mergeCell ref="H56:J57"/>
    <mergeCell ref="B57:D57"/>
    <mergeCell ref="A54:A55"/>
    <mergeCell ref="B54:D54"/>
    <mergeCell ref="E54:F55"/>
    <mergeCell ref="G54:G55"/>
    <mergeCell ref="H54:J55"/>
    <mergeCell ref="B55:D55"/>
    <mergeCell ref="A52:A53"/>
    <mergeCell ref="B52:D52"/>
    <mergeCell ref="E52:F53"/>
    <mergeCell ref="G52:G53"/>
    <mergeCell ref="H52:J53"/>
    <mergeCell ref="B53:D53"/>
    <mergeCell ref="A50:A51"/>
    <mergeCell ref="B50:D50"/>
    <mergeCell ref="E50:F51"/>
    <mergeCell ref="G50:G51"/>
    <mergeCell ref="H50:J51"/>
    <mergeCell ref="B51:D51"/>
    <mergeCell ref="A48:A49"/>
    <mergeCell ref="B48:D48"/>
    <mergeCell ref="E48:F49"/>
    <mergeCell ref="G48:G49"/>
    <mergeCell ref="H48:J49"/>
    <mergeCell ref="B49:D49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  <mergeCell ref="E26:F27"/>
    <mergeCell ref="G26:G27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A30:A31"/>
    <mergeCell ref="B30:D30"/>
    <mergeCell ref="E30:F31"/>
    <mergeCell ref="G30:G31"/>
    <mergeCell ref="H30:J31"/>
    <mergeCell ref="B31:D31"/>
    <mergeCell ref="A32:A33"/>
    <mergeCell ref="B32:D32"/>
    <mergeCell ref="E32:F33"/>
    <mergeCell ref="G32:G33"/>
    <mergeCell ref="H32:J33"/>
    <mergeCell ref="B33:D33"/>
    <mergeCell ref="A34:A35"/>
    <mergeCell ref="B34:D34"/>
    <mergeCell ref="E34:F35"/>
    <mergeCell ref="G34:G35"/>
    <mergeCell ref="H34:J35"/>
    <mergeCell ref="A36:A37"/>
    <mergeCell ref="B36:D36"/>
    <mergeCell ref="E36:F37"/>
    <mergeCell ref="G36:G37"/>
    <mergeCell ref="H36:J37"/>
    <mergeCell ref="A38:A39"/>
    <mergeCell ref="B38:D38"/>
    <mergeCell ref="E38:F39"/>
    <mergeCell ref="G38:G39"/>
    <mergeCell ref="H38:J39"/>
    <mergeCell ref="A40:A41"/>
    <mergeCell ref="B40:D40"/>
    <mergeCell ref="E40:F41"/>
    <mergeCell ref="G40:G41"/>
    <mergeCell ref="H40:J41"/>
    <mergeCell ref="A46:A47"/>
    <mergeCell ref="B46:D46"/>
    <mergeCell ref="E46:F47"/>
    <mergeCell ref="G46:G47"/>
    <mergeCell ref="H46:J47"/>
    <mergeCell ref="B47:D47"/>
    <mergeCell ref="A42:A43"/>
    <mergeCell ref="B42:D42"/>
    <mergeCell ref="E42:F43"/>
    <mergeCell ref="G42:G43"/>
    <mergeCell ref="H42:J43"/>
    <mergeCell ref="A44:A45"/>
    <mergeCell ref="B44:D44"/>
    <mergeCell ref="E44:F45"/>
    <mergeCell ref="G44:G45"/>
    <mergeCell ref="H44:J45"/>
    <mergeCell ref="B45:D45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1" orientation="portrait" r:id="rId1"/>
  <rowBreaks count="1" manualBreakCount="1">
    <brk id="45" max="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9"/>
  <sheetViews>
    <sheetView showZeros="0" view="pageBreakPreview" zoomScale="90" zoomScaleSheetLayoutView="90" workbookViewId="0">
      <pane xSplit="7" ySplit="8" topLeftCell="H24" activePane="bottomRight" state="frozen"/>
      <selection pane="topRight" activeCell="H1" sqref="H1"/>
      <selection pane="bottomLeft" activeCell="A9" sqref="A9"/>
      <selection pane="bottomRight" activeCell="A29" sqref="A29:XFD29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44"/>
      <c r="C2" s="545"/>
      <c r="D2" s="546"/>
      <c r="E2" s="553" t="s">
        <v>10</v>
      </c>
      <c r="F2" s="554"/>
      <c r="G2" s="554"/>
      <c r="H2" s="555"/>
      <c r="I2" s="560" t="s">
        <v>11</v>
      </c>
      <c r="J2" s="561"/>
      <c r="K2" s="564">
        <f>Данные!B14</f>
        <v>26</v>
      </c>
      <c r="L2" s="565"/>
      <c r="M2" s="66"/>
      <c r="N2" s="67"/>
      <c r="O2" s="68"/>
      <c r="P2" s="556"/>
      <c r="Q2" s="556"/>
      <c r="R2" s="69"/>
      <c r="S2" s="70"/>
    </row>
    <row r="3" spans="1:19" ht="24" thickBot="1" x14ac:dyDescent="0.25">
      <c r="A3" s="65"/>
      <c r="B3" s="547"/>
      <c r="C3" s="548"/>
      <c r="D3" s="549"/>
      <c r="E3" s="557" t="s">
        <v>40</v>
      </c>
      <c r="F3" s="558"/>
      <c r="G3" s="558"/>
      <c r="H3" s="559"/>
      <c r="I3" s="562"/>
      <c r="J3" s="563"/>
      <c r="K3" s="566"/>
      <c r="L3" s="567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50"/>
      <c r="C4" s="551"/>
      <c r="D4" s="552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71" t="s">
        <v>13</v>
      </c>
      <c r="C5" s="572"/>
      <c r="D5" s="496" t="str">
        <f>Данные!$A5</f>
        <v>BIE</v>
      </c>
      <c r="E5" s="497"/>
      <c r="F5" s="497"/>
      <c r="G5" s="497"/>
      <c r="H5" s="498"/>
      <c r="I5" s="573"/>
      <c r="J5" s="574"/>
      <c r="K5" s="497"/>
      <c r="L5" s="498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71" t="s">
        <v>12</v>
      </c>
      <c r="C6" s="575"/>
      <c r="D6" s="490" t="str">
        <f>Данные!$A2</f>
        <v>X-28МСА-500-1 (Франкония 0,5 л.)</v>
      </c>
      <c r="E6" s="576"/>
      <c r="F6" s="576"/>
      <c r="G6" s="576"/>
      <c r="H6" s="577"/>
      <c r="I6" s="573"/>
      <c r="J6" s="574"/>
      <c r="K6" s="497"/>
      <c r="L6" s="498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81" t="s">
        <v>14</v>
      </c>
      <c r="C7" s="582"/>
      <c r="D7" s="499">
        <f>Данные!$A8</f>
        <v>0</v>
      </c>
      <c r="E7" s="583"/>
      <c r="F7" s="583"/>
      <c r="G7" s="583"/>
      <c r="H7" s="584"/>
      <c r="I7" s="581" t="s">
        <v>15</v>
      </c>
      <c r="J7" s="585"/>
      <c r="K7" s="487">
        <f>Данные!$A11</f>
        <v>0</v>
      </c>
      <c r="L7" s="488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1"/>
      <c r="I9" s="88"/>
      <c r="J9" s="307"/>
      <c r="K9" s="307"/>
      <c r="L9" s="307"/>
      <c r="M9" s="307"/>
      <c r="N9" s="307"/>
      <c r="O9" s="307"/>
      <c r="P9" s="307"/>
      <c r="Q9" s="307"/>
      <c r="R9" s="308"/>
      <c r="S9" s="182"/>
    </row>
    <row r="10" spans="1:19" ht="23.25" customHeight="1" x14ac:dyDescent="0.2">
      <c r="A10" s="78"/>
      <c r="B10" s="642" t="s">
        <v>169</v>
      </c>
      <c r="C10" s="643"/>
      <c r="D10" s="643"/>
      <c r="E10" s="643"/>
      <c r="F10" s="644"/>
      <c r="G10" s="56" t="s">
        <v>170</v>
      </c>
      <c r="H10" s="97"/>
      <c r="I10" s="96"/>
      <c r="J10" s="638"/>
      <c r="K10" s="638"/>
      <c r="L10" s="638"/>
      <c r="M10" s="638"/>
      <c r="N10" s="638"/>
      <c r="O10" s="638"/>
      <c r="P10" s="638"/>
      <c r="Q10" s="638"/>
      <c r="R10" s="639"/>
      <c r="S10" s="86"/>
    </row>
    <row r="11" spans="1:19" ht="33.75" x14ac:dyDescent="0.2">
      <c r="A11" s="78"/>
      <c r="B11" s="102" t="s">
        <v>30</v>
      </c>
      <c r="C11" s="103"/>
      <c r="D11" s="103">
        <v>0.05</v>
      </c>
      <c r="E11" s="96">
        <v>0</v>
      </c>
      <c r="F11" s="113" t="s">
        <v>16</v>
      </c>
      <c r="G11" s="59" t="s">
        <v>33</v>
      </c>
      <c r="H11" s="104"/>
      <c r="I11" s="103"/>
      <c r="J11" s="640"/>
      <c r="K11" s="640"/>
      <c r="L11" s="640"/>
      <c r="M11" s="640"/>
      <c r="N11" s="640"/>
      <c r="O11" s="640"/>
      <c r="P11" s="640"/>
      <c r="Q11" s="640"/>
      <c r="R11" s="641"/>
      <c r="S11" s="86"/>
    </row>
    <row r="12" spans="1:19" ht="23.25" customHeight="1" x14ac:dyDescent="0.2">
      <c r="A12" s="78"/>
      <c r="B12" s="102" t="s">
        <v>31</v>
      </c>
      <c r="C12" s="103"/>
      <c r="D12" s="103">
        <v>0.02</v>
      </c>
      <c r="E12" s="96">
        <v>-0.02</v>
      </c>
      <c r="F12" s="51" t="s">
        <v>19</v>
      </c>
      <c r="G12" s="55" t="s">
        <v>22</v>
      </c>
      <c r="H12" s="104"/>
      <c r="I12" s="103"/>
      <c r="J12" s="640"/>
      <c r="K12" s="640"/>
      <c r="L12" s="640"/>
      <c r="M12" s="640"/>
      <c r="N12" s="640"/>
      <c r="O12" s="640"/>
      <c r="P12" s="640"/>
      <c r="Q12" s="640"/>
      <c r="R12" s="641"/>
      <c r="S12" s="86"/>
    </row>
    <row r="13" spans="1:19" ht="23.25" customHeight="1" x14ac:dyDescent="0.2">
      <c r="A13" s="78"/>
      <c r="B13" s="102" t="s">
        <v>32</v>
      </c>
      <c r="C13" s="103"/>
      <c r="D13" s="103">
        <v>0.05</v>
      </c>
      <c r="E13" s="96">
        <v>-0.05</v>
      </c>
      <c r="F13" s="51" t="s">
        <v>19</v>
      </c>
      <c r="G13" s="55" t="s">
        <v>22</v>
      </c>
      <c r="H13" s="104"/>
      <c r="I13" s="103"/>
      <c r="J13" s="640"/>
      <c r="K13" s="640"/>
      <c r="L13" s="640"/>
      <c r="M13" s="640"/>
      <c r="N13" s="640"/>
      <c r="O13" s="640"/>
      <c r="P13" s="640"/>
      <c r="Q13" s="640"/>
      <c r="R13" s="641"/>
      <c r="S13" s="86"/>
    </row>
    <row r="14" spans="1:19" ht="32.450000000000003" customHeight="1" x14ac:dyDescent="0.2">
      <c r="A14" s="78"/>
      <c r="B14" s="102" t="s">
        <v>37</v>
      </c>
      <c r="C14" s="337"/>
      <c r="D14" s="103">
        <v>0.02</v>
      </c>
      <c r="E14" s="96">
        <v>-0.02</v>
      </c>
      <c r="F14" s="51" t="s">
        <v>19</v>
      </c>
      <c r="G14" s="232" t="s">
        <v>34</v>
      </c>
      <c r="H14" s="104"/>
      <c r="I14" s="103"/>
      <c r="J14" s="640"/>
      <c r="K14" s="640"/>
      <c r="L14" s="640"/>
      <c r="M14" s="640"/>
      <c r="N14" s="640"/>
      <c r="O14" s="640"/>
      <c r="P14" s="640"/>
      <c r="Q14" s="640"/>
      <c r="R14" s="641"/>
      <c r="S14" s="86"/>
    </row>
    <row r="15" spans="1:19" ht="28.15" customHeight="1" x14ac:dyDescent="0.2">
      <c r="A15" s="78"/>
      <c r="B15" s="102" t="s">
        <v>38</v>
      </c>
      <c r="C15" s="337"/>
      <c r="D15" s="103">
        <v>0.02</v>
      </c>
      <c r="E15" s="96">
        <v>-0.02</v>
      </c>
      <c r="F15" s="51" t="s">
        <v>19</v>
      </c>
      <c r="G15" s="232" t="s">
        <v>34</v>
      </c>
      <c r="H15" s="104"/>
      <c r="I15" s="103"/>
      <c r="J15" s="640"/>
      <c r="K15" s="640"/>
      <c r="L15" s="640"/>
      <c r="M15" s="640"/>
      <c r="N15" s="640"/>
      <c r="O15" s="640"/>
      <c r="P15" s="640"/>
      <c r="Q15" s="640"/>
      <c r="R15" s="641"/>
      <c r="S15" s="86"/>
    </row>
    <row r="16" spans="1:19" ht="15" x14ac:dyDescent="0.2">
      <c r="A16" s="78"/>
      <c r="B16" s="578" t="s">
        <v>53</v>
      </c>
      <c r="C16" s="579"/>
      <c r="D16" s="579"/>
      <c r="E16" s="580"/>
      <c r="F16" s="113" t="s">
        <v>16</v>
      </c>
      <c r="G16" s="290" t="s">
        <v>43</v>
      </c>
      <c r="H16" s="104"/>
      <c r="I16" s="103"/>
      <c r="J16" s="640"/>
      <c r="K16" s="640"/>
      <c r="L16" s="640"/>
      <c r="M16" s="640"/>
      <c r="N16" s="640"/>
      <c r="O16" s="640"/>
      <c r="P16" s="640"/>
      <c r="Q16" s="640"/>
      <c r="R16" s="641"/>
      <c r="S16" s="86"/>
    </row>
    <row r="17" spans="1:19" ht="15.75" thickBot="1" x14ac:dyDescent="0.25">
      <c r="A17" s="78"/>
      <c r="B17" s="568" t="s">
        <v>42</v>
      </c>
      <c r="C17" s="569"/>
      <c r="D17" s="569"/>
      <c r="E17" s="570"/>
      <c r="F17" s="113" t="s">
        <v>16</v>
      </c>
      <c r="G17" s="51" t="s">
        <v>43</v>
      </c>
      <c r="H17" s="105"/>
      <c r="I17" s="106"/>
      <c r="J17" s="115"/>
      <c r="K17" s="115"/>
      <c r="L17" s="115"/>
      <c r="M17" s="115"/>
      <c r="N17" s="115"/>
      <c r="O17" s="115"/>
      <c r="P17" s="115"/>
      <c r="Q17" s="115"/>
      <c r="R17" s="116"/>
      <c r="S17" s="86"/>
    </row>
    <row r="18" spans="1:19" ht="3.75" customHeight="1" thickBot="1" x14ac:dyDescent="0.25">
      <c r="A18" s="107"/>
      <c r="B18" s="108"/>
      <c r="C18" s="108"/>
      <c r="D18" s="108"/>
      <c r="E18" s="109"/>
      <c r="F18" s="109"/>
      <c r="G18" s="108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1"/>
    </row>
    <row r="19" spans="1:19" ht="35.25" thickTop="1" thickBot="1" x14ac:dyDescent="0.25">
      <c r="B19" s="34" t="s">
        <v>17</v>
      </c>
      <c r="C19" s="35" t="s">
        <v>18</v>
      </c>
      <c r="D19" s="36" t="s">
        <v>0</v>
      </c>
      <c r="E19" s="36" t="s">
        <v>1</v>
      </c>
      <c r="F19" s="37" t="s">
        <v>21</v>
      </c>
      <c r="G19" s="52" t="s">
        <v>20</v>
      </c>
      <c r="H19" s="121"/>
      <c r="I19" s="88"/>
      <c r="J19" s="307"/>
      <c r="K19" s="307"/>
      <c r="L19" s="307"/>
      <c r="M19" s="307"/>
      <c r="N19" s="307"/>
      <c r="O19" s="307"/>
      <c r="P19" s="307"/>
      <c r="Q19" s="307"/>
      <c r="R19" s="308"/>
    </row>
    <row r="20" spans="1:19" ht="24.95" customHeight="1" x14ac:dyDescent="0.2">
      <c r="B20" s="642" t="s">
        <v>169</v>
      </c>
      <c r="C20" s="643"/>
      <c r="D20" s="643"/>
      <c r="E20" s="643"/>
      <c r="F20" s="644"/>
      <c r="G20" s="56" t="s">
        <v>170</v>
      </c>
      <c r="H20" s="97"/>
      <c r="I20" s="96"/>
      <c r="J20" s="638"/>
      <c r="K20" s="638"/>
      <c r="L20" s="638"/>
      <c r="M20" s="638"/>
      <c r="N20" s="638"/>
      <c r="O20" s="638"/>
      <c r="P20" s="638"/>
      <c r="Q20" s="638"/>
      <c r="R20" s="639"/>
    </row>
    <row r="21" spans="1:19" ht="33.75" x14ac:dyDescent="0.2">
      <c r="B21" s="102" t="s">
        <v>30</v>
      </c>
      <c r="C21" s="103"/>
      <c r="D21" s="103">
        <v>0.05</v>
      </c>
      <c r="E21" s="96">
        <v>0</v>
      </c>
      <c r="F21" s="113" t="s">
        <v>16</v>
      </c>
      <c r="G21" s="59" t="s">
        <v>33</v>
      </c>
      <c r="H21" s="104"/>
      <c r="I21" s="103"/>
      <c r="J21" s="640"/>
      <c r="K21" s="640"/>
      <c r="L21" s="640"/>
      <c r="M21" s="640"/>
      <c r="N21" s="640"/>
      <c r="O21" s="640"/>
      <c r="P21" s="640"/>
      <c r="Q21" s="640"/>
      <c r="R21" s="641"/>
    </row>
    <row r="22" spans="1:19" ht="24.95" customHeight="1" x14ac:dyDescent="0.2">
      <c r="B22" s="102" t="s">
        <v>31</v>
      </c>
      <c r="C22" s="103"/>
      <c r="D22" s="103">
        <v>0.02</v>
      </c>
      <c r="E22" s="96">
        <v>-0.02</v>
      </c>
      <c r="F22" s="51" t="s">
        <v>19</v>
      </c>
      <c r="G22" s="55" t="s">
        <v>22</v>
      </c>
      <c r="H22" s="104"/>
      <c r="I22" s="103"/>
      <c r="J22" s="640"/>
      <c r="K22" s="640"/>
      <c r="L22" s="640"/>
      <c r="M22" s="640"/>
      <c r="N22" s="640"/>
      <c r="O22" s="640"/>
      <c r="P22" s="640"/>
      <c r="Q22" s="640"/>
      <c r="R22" s="641"/>
    </row>
    <row r="23" spans="1:19" ht="24.95" customHeight="1" x14ac:dyDescent="0.2">
      <c r="B23" s="102" t="s">
        <v>32</v>
      </c>
      <c r="C23" s="103"/>
      <c r="D23" s="103">
        <v>0.05</v>
      </c>
      <c r="E23" s="96">
        <v>-0.05</v>
      </c>
      <c r="F23" s="51" t="s">
        <v>19</v>
      </c>
      <c r="G23" s="55" t="s">
        <v>22</v>
      </c>
      <c r="H23" s="104"/>
      <c r="I23" s="103"/>
      <c r="J23" s="640"/>
      <c r="K23" s="640"/>
      <c r="L23" s="640"/>
      <c r="M23" s="640"/>
      <c r="N23" s="640"/>
      <c r="O23" s="640"/>
      <c r="P23" s="640"/>
      <c r="Q23" s="640"/>
      <c r="R23" s="641"/>
    </row>
    <row r="24" spans="1:19" ht="33.75" x14ac:dyDescent="0.2">
      <c r="B24" s="102" t="s">
        <v>37</v>
      </c>
      <c r="C24" s="337"/>
      <c r="D24" s="103">
        <v>0.02</v>
      </c>
      <c r="E24" s="96">
        <v>-0.02</v>
      </c>
      <c r="F24" s="51" t="s">
        <v>19</v>
      </c>
      <c r="G24" s="232" t="s">
        <v>34</v>
      </c>
      <c r="H24" s="104"/>
      <c r="I24" s="103"/>
      <c r="J24" s="640"/>
      <c r="K24" s="640"/>
      <c r="L24" s="640"/>
      <c r="M24" s="640"/>
      <c r="N24" s="640"/>
      <c r="O24" s="640"/>
      <c r="P24" s="640"/>
      <c r="Q24" s="640"/>
      <c r="R24" s="641"/>
    </row>
    <row r="25" spans="1:19" ht="33.75" x14ac:dyDescent="0.2">
      <c r="B25" s="102" t="s">
        <v>38</v>
      </c>
      <c r="C25" s="337"/>
      <c r="D25" s="103">
        <v>0.02</v>
      </c>
      <c r="E25" s="96">
        <v>-0.02</v>
      </c>
      <c r="F25" s="51" t="s">
        <v>19</v>
      </c>
      <c r="G25" s="232" t="s">
        <v>34</v>
      </c>
      <c r="H25" s="104"/>
      <c r="I25" s="103"/>
      <c r="J25" s="640"/>
      <c r="K25" s="640"/>
      <c r="L25" s="640"/>
      <c r="M25" s="640"/>
      <c r="N25" s="640"/>
      <c r="O25" s="640"/>
      <c r="P25" s="640"/>
      <c r="Q25" s="640"/>
      <c r="R25" s="641"/>
    </row>
    <row r="26" spans="1:19" ht="15" x14ac:dyDescent="0.2">
      <c r="B26" s="578" t="s">
        <v>53</v>
      </c>
      <c r="C26" s="579"/>
      <c r="D26" s="579"/>
      <c r="E26" s="580"/>
      <c r="F26" s="113" t="s">
        <v>16</v>
      </c>
      <c r="G26" s="290" t="s">
        <v>43</v>
      </c>
      <c r="H26" s="104"/>
      <c r="I26" s="103"/>
      <c r="J26" s="640"/>
      <c r="K26" s="640"/>
      <c r="L26" s="640"/>
      <c r="M26" s="640"/>
      <c r="N26" s="640"/>
      <c r="O26" s="640"/>
      <c r="P26" s="640"/>
      <c r="Q26" s="640"/>
      <c r="R26" s="641"/>
    </row>
    <row r="27" spans="1:19" ht="15.75" thickBot="1" x14ac:dyDescent="0.25">
      <c r="B27" s="568" t="s">
        <v>42</v>
      </c>
      <c r="C27" s="569"/>
      <c r="D27" s="569"/>
      <c r="E27" s="570"/>
      <c r="F27" s="113" t="s">
        <v>16</v>
      </c>
      <c r="G27" s="51" t="s">
        <v>43</v>
      </c>
      <c r="H27" s="105"/>
      <c r="I27" s="106"/>
      <c r="J27" s="115"/>
      <c r="K27" s="115"/>
      <c r="L27" s="115"/>
      <c r="M27" s="115"/>
      <c r="N27" s="115"/>
      <c r="O27" s="115"/>
      <c r="P27" s="115"/>
      <c r="Q27" s="115"/>
      <c r="R27" s="116"/>
    </row>
    <row r="28" spans="1:19" ht="34.5" thickBot="1" x14ac:dyDescent="0.25">
      <c r="B28" s="34" t="s">
        <v>17</v>
      </c>
      <c r="C28" s="35" t="s">
        <v>18</v>
      </c>
      <c r="D28" s="36" t="s">
        <v>0</v>
      </c>
      <c r="E28" s="36" t="s">
        <v>1</v>
      </c>
      <c r="F28" s="37" t="s">
        <v>21</v>
      </c>
      <c r="G28" s="52" t="s">
        <v>20</v>
      </c>
      <c r="H28" s="121"/>
      <c r="I28" s="88"/>
      <c r="J28" s="307"/>
      <c r="K28" s="307"/>
      <c r="L28" s="307"/>
      <c r="M28" s="307"/>
      <c r="N28" s="307"/>
      <c r="O28" s="307"/>
      <c r="P28" s="307"/>
      <c r="Q28" s="307"/>
      <c r="R28" s="308"/>
    </row>
    <row r="29" spans="1:19" ht="24.95" customHeight="1" x14ac:dyDescent="0.2">
      <c r="B29" s="642" t="s">
        <v>169</v>
      </c>
      <c r="C29" s="643"/>
      <c r="D29" s="643"/>
      <c r="E29" s="643"/>
      <c r="F29" s="644"/>
      <c r="G29" s="56" t="s">
        <v>170</v>
      </c>
      <c r="H29" s="97"/>
      <c r="I29" s="96"/>
      <c r="J29" s="638"/>
      <c r="K29" s="638"/>
      <c r="L29" s="638"/>
      <c r="M29" s="638"/>
      <c r="N29" s="638"/>
      <c r="O29" s="638"/>
      <c r="P29" s="638"/>
      <c r="Q29" s="638"/>
      <c r="R29" s="639"/>
    </row>
    <row r="30" spans="1:19" ht="33.75" x14ac:dyDescent="0.2">
      <c r="B30" s="102" t="s">
        <v>30</v>
      </c>
      <c r="C30" s="103"/>
      <c r="D30" s="103">
        <v>0.05</v>
      </c>
      <c r="E30" s="96">
        <v>0</v>
      </c>
      <c r="F30" s="113" t="s">
        <v>16</v>
      </c>
      <c r="G30" s="59" t="s">
        <v>33</v>
      </c>
      <c r="H30" s="104"/>
      <c r="I30" s="103"/>
      <c r="J30" s="640"/>
      <c r="K30" s="640"/>
      <c r="L30" s="640"/>
      <c r="M30" s="640"/>
      <c r="N30" s="640"/>
      <c r="O30" s="640"/>
      <c r="P30" s="640"/>
      <c r="Q30" s="640"/>
      <c r="R30" s="641"/>
    </row>
    <row r="31" spans="1:19" ht="24.95" customHeight="1" x14ac:dyDescent="0.2">
      <c r="B31" s="102" t="s">
        <v>31</v>
      </c>
      <c r="C31" s="103"/>
      <c r="D31" s="103">
        <v>0.02</v>
      </c>
      <c r="E31" s="96">
        <v>-0.02</v>
      </c>
      <c r="F31" s="51" t="s">
        <v>19</v>
      </c>
      <c r="G31" s="55" t="s">
        <v>22</v>
      </c>
      <c r="H31" s="104"/>
      <c r="I31" s="103"/>
      <c r="J31" s="640"/>
      <c r="K31" s="640"/>
      <c r="L31" s="640"/>
      <c r="M31" s="640"/>
      <c r="N31" s="640"/>
      <c r="O31" s="640"/>
      <c r="P31" s="640"/>
      <c r="Q31" s="640"/>
      <c r="R31" s="641"/>
    </row>
    <row r="32" spans="1:19" ht="24.95" customHeight="1" x14ac:dyDescent="0.2">
      <c r="B32" s="102" t="s">
        <v>32</v>
      </c>
      <c r="C32" s="103"/>
      <c r="D32" s="103">
        <v>0.05</v>
      </c>
      <c r="E32" s="96">
        <v>-0.05</v>
      </c>
      <c r="F32" s="51" t="s">
        <v>19</v>
      </c>
      <c r="G32" s="55" t="s">
        <v>22</v>
      </c>
      <c r="H32" s="104"/>
      <c r="I32" s="103"/>
      <c r="J32" s="640"/>
      <c r="K32" s="640"/>
      <c r="L32" s="640"/>
      <c r="M32" s="640"/>
      <c r="N32" s="640"/>
      <c r="O32" s="640"/>
      <c r="P32" s="640"/>
      <c r="Q32" s="640"/>
      <c r="R32" s="641"/>
    </row>
    <row r="33" spans="2:18" ht="33.75" x14ac:dyDescent="0.2">
      <c r="B33" s="102" t="s">
        <v>37</v>
      </c>
      <c r="C33" s="337"/>
      <c r="D33" s="103">
        <v>0.02</v>
      </c>
      <c r="E33" s="96">
        <v>-0.02</v>
      </c>
      <c r="F33" s="51" t="s">
        <v>19</v>
      </c>
      <c r="G33" s="232" t="s">
        <v>34</v>
      </c>
      <c r="H33" s="104"/>
      <c r="I33" s="103"/>
      <c r="J33" s="640"/>
      <c r="K33" s="640"/>
      <c r="L33" s="640"/>
      <c r="M33" s="640"/>
      <c r="N33" s="640"/>
      <c r="O33" s="640"/>
      <c r="P33" s="640"/>
      <c r="Q33" s="640"/>
      <c r="R33" s="641"/>
    </row>
    <row r="34" spans="2:18" ht="33.75" x14ac:dyDescent="0.2">
      <c r="B34" s="102" t="s">
        <v>38</v>
      </c>
      <c r="C34" s="337"/>
      <c r="D34" s="103">
        <v>0.02</v>
      </c>
      <c r="E34" s="96">
        <v>-0.02</v>
      </c>
      <c r="F34" s="51" t="s">
        <v>19</v>
      </c>
      <c r="G34" s="232" t="s">
        <v>34</v>
      </c>
      <c r="H34" s="104"/>
      <c r="I34" s="103"/>
      <c r="J34" s="640"/>
      <c r="K34" s="640"/>
      <c r="L34" s="640"/>
      <c r="M34" s="640"/>
      <c r="N34" s="640"/>
      <c r="O34" s="640"/>
      <c r="P34" s="640"/>
      <c r="Q34" s="640"/>
      <c r="R34" s="641"/>
    </row>
    <row r="35" spans="2:18" ht="15" x14ac:dyDescent="0.2">
      <c r="B35" s="578" t="s">
        <v>53</v>
      </c>
      <c r="C35" s="579"/>
      <c r="D35" s="579"/>
      <c r="E35" s="580"/>
      <c r="F35" s="113" t="s">
        <v>16</v>
      </c>
      <c r="G35" s="290" t="s">
        <v>43</v>
      </c>
      <c r="H35" s="104"/>
      <c r="I35" s="103"/>
      <c r="J35" s="640"/>
      <c r="K35" s="640"/>
      <c r="L35" s="640"/>
      <c r="M35" s="640"/>
      <c r="N35" s="640"/>
      <c r="O35" s="640"/>
      <c r="P35" s="640"/>
      <c r="Q35" s="640"/>
      <c r="R35" s="641"/>
    </row>
    <row r="36" spans="2:18" ht="15.75" thickBot="1" x14ac:dyDescent="0.25">
      <c r="B36" s="568" t="s">
        <v>42</v>
      </c>
      <c r="C36" s="569"/>
      <c r="D36" s="569"/>
      <c r="E36" s="570"/>
      <c r="F36" s="113" t="s">
        <v>16</v>
      </c>
      <c r="G36" s="51" t="s">
        <v>43</v>
      </c>
      <c r="H36" s="105"/>
      <c r="I36" s="106"/>
      <c r="J36" s="115"/>
      <c r="K36" s="115"/>
      <c r="L36" s="115"/>
      <c r="M36" s="115"/>
      <c r="N36" s="115"/>
      <c r="O36" s="115"/>
      <c r="P36" s="115"/>
      <c r="Q36" s="115"/>
      <c r="R36" s="116"/>
    </row>
    <row r="38" spans="2:18" x14ac:dyDescent="0.2">
      <c r="K38" s="543" t="s">
        <v>129</v>
      </c>
      <c r="L38" s="543"/>
      <c r="M38" s="543"/>
      <c r="N38" s="456"/>
      <c r="O38" s="456"/>
      <c r="P38" s="466"/>
      <c r="Q38" s="466"/>
    </row>
    <row r="39" spans="2:18" x14ac:dyDescent="0.2">
      <c r="N39" s="540" t="s">
        <v>132</v>
      </c>
      <c r="O39" s="540"/>
      <c r="P39" s="541" t="s">
        <v>133</v>
      </c>
      <c r="Q39" s="542"/>
    </row>
  </sheetData>
  <mergeCells count="30">
    <mergeCell ref="B36:E36"/>
    <mergeCell ref="B20:F20"/>
    <mergeCell ref="B26:E26"/>
    <mergeCell ref="B27:E27"/>
    <mergeCell ref="B29:F29"/>
    <mergeCell ref="B35:E35"/>
    <mergeCell ref="B16:E16"/>
    <mergeCell ref="I6:J6"/>
    <mergeCell ref="K6:L6"/>
    <mergeCell ref="B7:C7"/>
    <mergeCell ref="D7:H7"/>
    <mergeCell ref="I7:J7"/>
    <mergeCell ref="K7:L7"/>
    <mergeCell ref="B10:F10"/>
    <mergeCell ref="N39:O39"/>
    <mergeCell ref="P39:Q39"/>
    <mergeCell ref="K38:M38"/>
    <mergeCell ref="B2:D4"/>
    <mergeCell ref="E2:H2"/>
    <mergeCell ref="P2:Q2"/>
    <mergeCell ref="E3:H3"/>
    <mergeCell ref="I2:J3"/>
    <mergeCell ref="K2:L3"/>
    <mergeCell ref="B17:E17"/>
    <mergeCell ref="B5:C5"/>
    <mergeCell ref="D5:H5"/>
    <mergeCell ref="I5:J5"/>
    <mergeCell ref="K5:L5"/>
    <mergeCell ref="B6:C6"/>
    <mergeCell ref="D6:H6"/>
  </mergeCells>
  <conditionalFormatting sqref="H10:R17">
    <cfRule type="cellIs" dxfId="31" priority="5" stopIfTrue="1" operator="equal">
      <formula>"ok"</formula>
    </cfRule>
    <cfRule type="cellIs" dxfId="30" priority="6" stopIfTrue="1" operator="notBetween">
      <formula>$C10+$D10</formula>
      <formula>$C10+$E10</formula>
    </cfRule>
  </conditionalFormatting>
  <conditionalFormatting sqref="H20:R27">
    <cfRule type="cellIs" dxfId="29" priority="3" stopIfTrue="1" operator="equal">
      <formula>"ok"</formula>
    </cfRule>
    <cfRule type="cellIs" dxfId="28" priority="4" stopIfTrue="1" operator="notBetween">
      <formula>$C20+$D20</formula>
      <formula>$C20+$E20</formula>
    </cfRule>
  </conditionalFormatting>
  <conditionalFormatting sqref="H29:R36">
    <cfRule type="cellIs" dxfId="27" priority="1" stopIfTrue="1" operator="equal">
      <formula>"ok"</formula>
    </cfRule>
    <cfRule type="cellIs" dxfId="26" priority="2" stopIfTrue="1" operator="notBetween">
      <formula>$C29+$D29</formula>
      <formula>$C29+$E29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69" orientation="portrait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5" sqref="B15:F15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2">
        <f>'Чист. форма'!B2:D4</f>
        <v>0</v>
      </c>
      <c r="C2" s="593"/>
      <c r="D2" s="594"/>
      <c r="E2" s="601" t="s">
        <v>10</v>
      </c>
      <c r="F2" s="602"/>
      <c r="G2" s="602"/>
      <c r="H2" s="603"/>
      <c r="I2" s="607" t="s">
        <v>11</v>
      </c>
      <c r="J2" s="608"/>
      <c r="K2" s="611">
        <f>Данные!B15</f>
        <v>26</v>
      </c>
      <c r="L2" s="612"/>
      <c r="M2" s="66"/>
      <c r="N2" s="67"/>
      <c r="O2" s="68"/>
      <c r="P2" s="556"/>
      <c r="Q2" s="556"/>
      <c r="R2" s="69"/>
      <c r="S2" s="70"/>
    </row>
    <row r="3" spans="1:19" ht="17.25" customHeight="1" thickBot="1" x14ac:dyDescent="0.25">
      <c r="A3" s="65"/>
      <c r="B3" s="595"/>
      <c r="C3" s="596"/>
      <c r="D3" s="597"/>
      <c r="E3" s="604" t="s">
        <v>41</v>
      </c>
      <c r="F3" s="605"/>
      <c r="G3" s="605"/>
      <c r="H3" s="606"/>
      <c r="I3" s="609"/>
      <c r="J3" s="610"/>
      <c r="K3" s="613"/>
      <c r="L3" s="614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598"/>
      <c r="C4" s="599"/>
      <c r="D4" s="600"/>
      <c r="E4" s="234"/>
      <c r="F4" s="234"/>
      <c r="G4" s="234"/>
      <c r="H4" s="234"/>
      <c r="I4" s="235"/>
      <c r="J4" s="233"/>
      <c r="K4" s="236"/>
      <c r="L4" s="237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71" t="s">
        <v>13</v>
      </c>
      <c r="C5" s="586"/>
      <c r="D5" s="496" t="str">
        <f>Данные!$A5</f>
        <v>BIE</v>
      </c>
      <c r="E5" s="497"/>
      <c r="F5" s="497"/>
      <c r="G5" s="497"/>
      <c r="H5" s="498"/>
      <c r="I5" s="587"/>
      <c r="J5" s="588"/>
      <c r="K5" s="589"/>
      <c r="L5" s="498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71" t="s">
        <v>12</v>
      </c>
      <c r="C6" s="586"/>
      <c r="D6" s="490" t="str">
        <f>Данные!$A2</f>
        <v>X-28МСА-500-1 (Франкония 0,5 л.)</v>
      </c>
      <c r="E6" s="576"/>
      <c r="F6" s="576"/>
      <c r="G6" s="576"/>
      <c r="H6" s="577"/>
      <c r="I6" s="587"/>
      <c r="J6" s="588"/>
      <c r="K6" s="589"/>
      <c r="L6" s="498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81" t="s">
        <v>14</v>
      </c>
      <c r="C7" s="590"/>
      <c r="D7" s="499">
        <f>Данные!$A8</f>
        <v>0</v>
      </c>
      <c r="E7" s="583"/>
      <c r="F7" s="583"/>
      <c r="G7" s="583"/>
      <c r="H7" s="584"/>
      <c r="I7" s="591" t="s">
        <v>15</v>
      </c>
      <c r="J7" s="590"/>
      <c r="K7" s="487">
        <f>Данные!$A11</f>
        <v>0</v>
      </c>
      <c r="L7" s="488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07"/>
      <c r="K9" s="307"/>
      <c r="L9" s="307"/>
      <c r="M9" s="307"/>
      <c r="N9" s="307"/>
      <c r="O9" s="307"/>
      <c r="P9" s="307"/>
      <c r="Q9" s="307"/>
      <c r="R9" s="308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3" t="s">
        <v>16</v>
      </c>
      <c r="G10" s="59" t="s">
        <v>24</v>
      </c>
      <c r="H10" s="94"/>
      <c r="I10" s="93"/>
      <c r="J10" s="309"/>
      <c r="K10" s="309"/>
      <c r="L10" s="309"/>
      <c r="M10" s="309"/>
      <c r="N10" s="309"/>
      <c r="O10" s="309"/>
      <c r="P10" s="309"/>
      <c r="Q10" s="309"/>
      <c r="R10" s="310"/>
      <c r="S10" s="86"/>
    </row>
    <row r="11" spans="1:19" ht="24.75" customHeight="1" x14ac:dyDescent="0.2">
      <c r="A11" s="78"/>
      <c r="B11" s="95" t="s">
        <v>28</v>
      </c>
      <c r="C11" s="306">
        <v>25.5</v>
      </c>
      <c r="D11" s="96">
        <v>0.1</v>
      </c>
      <c r="E11" s="101">
        <v>0</v>
      </c>
      <c r="F11" s="51" t="s">
        <v>19</v>
      </c>
      <c r="G11" s="55" t="s">
        <v>22</v>
      </c>
      <c r="H11" s="97"/>
      <c r="I11" s="96"/>
      <c r="J11" s="311"/>
      <c r="K11" s="311"/>
      <c r="L11" s="311"/>
      <c r="M11" s="311"/>
      <c r="N11" s="311"/>
      <c r="O11" s="311"/>
      <c r="P11" s="311"/>
      <c r="Q11" s="311"/>
      <c r="R11" s="312"/>
      <c r="S11" s="86"/>
    </row>
    <row r="12" spans="1:19" ht="24.75" customHeight="1" x14ac:dyDescent="0.2">
      <c r="A12" s="78"/>
      <c r="B12" s="95" t="s">
        <v>4</v>
      </c>
      <c r="C12" s="306"/>
      <c r="D12" s="96">
        <v>0.1</v>
      </c>
      <c r="E12" s="96">
        <v>-0.1</v>
      </c>
      <c r="F12" s="51" t="s">
        <v>19</v>
      </c>
      <c r="G12" s="55" t="s">
        <v>22</v>
      </c>
      <c r="H12" s="97"/>
      <c r="I12" s="96"/>
      <c r="J12" s="311"/>
      <c r="K12" s="311"/>
      <c r="L12" s="311"/>
      <c r="M12" s="311"/>
      <c r="N12" s="311"/>
      <c r="O12" s="311"/>
      <c r="P12" s="311"/>
      <c r="Q12" s="311"/>
      <c r="R12" s="312"/>
      <c r="S12" s="86"/>
    </row>
    <row r="13" spans="1:19" ht="24.75" customHeight="1" x14ac:dyDescent="0.2">
      <c r="A13" s="78"/>
      <c r="B13" s="95" t="s">
        <v>5</v>
      </c>
      <c r="C13" s="360"/>
      <c r="D13" s="96">
        <v>0.1</v>
      </c>
      <c r="E13" s="101">
        <v>-0.1</v>
      </c>
      <c r="F13" s="51" t="s">
        <v>19</v>
      </c>
      <c r="G13" s="56" t="s">
        <v>22</v>
      </c>
      <c r="H13" s="97"/>
      <c r="I13" s="96"/>
      <c r="J13" s="311"/>
      <c r="K13" s="311"/>
      <c r="L13" s="311"/>
      <c r="M13" s="311"/>
      <c r="N13" s="311"/>
      <c r="O13" s="311"/>
      <c r="P13" s="311"/>
      <c r="Q13" s="311"/>
      <c r="R13" s="312"/>
      <c r="S13" s="86"/>
    </row>
    <row r="14" spans="1:19" ht="24.75" customHeight="1" x14ac:dyDescent="0.2">
      <c r="A14" s="78"/>
      <c r="B14" s="616" t="s">
        <v>128</v>
      </c>
      <c r="C14" s="617"/>
      <c r="D14" s="617"/>
      <c r="E14" s="617"/>
      <c r="F14" s="113" t="s">
        <v>16</v>
      </c>
      <c r="G14" s="56" t="s">
        <v>43</v>
      </c>
      <c r="H14" s="104"/>
      <c r="I14" s="103"/>
      <c r="J14" s="313"/>
      <c r="K14" s="313"/>
      <c r="L14" s="313"/>
      <c r="M14" s="313"/>
      <c r="N14" s="313"/>
      <c r="O14" s="313"/>
      <c r="P14" s="313"/>
      <c r="Q14" s="313"/>
      <c r="R14" s="314"/>
      <c r="S14" s="86"/>
    </row>
    <row r="15" spans="1:19" ht="24.75" customHeight="1" x14ac:dyDescent="0.2">
      <c r="A15" s="78"/>
      <c r="B15" s="578" t="s">
        <v>134</v>
      </c>
      <c r="C15" s="579"/>
      <c r="D15" s="579"/>
      <c r="E15" s="579"/>
      <c r="F15" s="615"/>
      <c r="G15" s="56" t="s">
        <v>72</v>
      </c>
      <c r="H15" s="104"/>
      <c r="I15" s="103"/>
      <c r="J15" s="313"/>
      <c r="K15" s="313"/>
      <c r="L15" s="313"/>
      <c r="M15" s="313"/>
      <c r="N15" s="313"/>
      <c r="O15" s="313"/>
      <c r="P15" s="313"/>
      <c r="Q15" s="313"/>
      <c r="R15" s="314"/>
      <c r="S15" s="86"/>
    </row>
    <row r="16" spans="1:19" ht="24.75" customHeight="1" thickBot="1" x14ac:dyDescent="0.25">
      <c r="A16" s="78"/>
      <c r="B16" s="568" t="s">
        <v>42</v>
      </c>
      <c r="C16" s="569"/>
      <c r="D16" s="569"/>
      <c r="E16" s="570"/>
      <c r="F16" s="113" t="s">
        <v>16</v>
      </c>
      <c r="G16" s="112" t="s">
        <v>43</v>
      </c>
      <c r="H16" s="105"/>
      <c r="I16" s="106"/>
      <c r="J16" s="315"/>
      <c r="K16" s="315"/>
      <c r="L16" s="315"/>
      <c r="M16" s="315"/>
      <c r="N16" s="315"/>
      <c r="O16" s="315"/>
      <c r="P16" s="315"/>
      <c r="Q16" s="315"/>
      <c r="R16" s="316"/>
      <c r="S16" s="86"/>
    </row>
    <row r="17" spans="1:19" ht="6" customHeight="1" thickBot="1" x14ac:dyDescent="0.25">
      <c r="A17" s="107"/>
      <c r="B17" s="108"/>
      <c r="C17" s="108"/>
      <c r="D17" s="108"/>
      <c r="E17" s="109"/>
      <c r="F17" s="109"/>
      <c r="G17" s="108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1"/>
    </row>
    <row r="18" spans="1:19" ht="13.5" customHeight="1" thickTop="1" x14ac:dyDescent="0.2">
      <c r="B18" s="117"/>
      <c r="P18" s="118"/>
    </row>
    <row r="19" spans="1:19" ht="12.75" customHeight="1" x14ac:dyDescent="0.2">
      <c r="B19" s="117"/>
      <c r="L19" s="543" t="s">
        <v>129</v>
      </c>
      <c r="M19" s="543"/>
      <c r="N19" s="543"/>
      <c r="O19" s="456"/>
      <c r="P19" s="456"/>
      <c r="Q19" s="466"/>
      <c r="R19" s="466"/>
    </row>
    <row r="20" spans="1:19" x14ac:dyDescent="0.2">
      <c r="O20" s="540" t="s">
        <v>132</v>
      </c>
      <c r="P20" s="540"/>
      <c r="Q20" s="541" t="s">
        <v>133</v>
      </c>
      <c r="R20" s="542"/>
    </row>
  </sheetData>
  <mergeCells count="24">
    <mergeCell ref="O20:P20"/>
    <mergeCell ref="Q20:R20"/>
    <mergeCell ref="L19:N19"/>
    <mergeCell ref="B15:F15"/>
    <mergeCell ref="B14:E14"/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</mergeCells>
  <conditionalFormatting sqref="H16:R16">
    <cfRule type="cellIs" dxfId="25" priority="3" stopIfTrue="1" operator="notBetween">
      <formula>$C16+$D16</formula>
      <formula>$C16+$E16</formula>
    </cfRule>
  </conditionalFormatting>
  <conditionalFormatting sqref="H10 J10:R10 H11:R15">
    <cfRule type="cellIs" dxfId="24" priority="1" stopIfTrue="1" operator="equal">
      <formula>"ok"</formula>
    </cfRule>
    <cfRule type="cellIs" dxfId="2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G12" sqref="G12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44"/>
      <c r="C2" s="545"/>
      <c r="D2" s="546"/>
      <c r="E2" s="553" t="s">
        <v>10</v>
      </c>
      <c r="F2" s="554"/>
      <c r="G2" s="554"/>
      <c r="H2" s="555"/>
      <c r="I2" s="560" t="s">
        <v>11</v>
      </c>
      <c r="J2" s="561"/>
      <c r="K2" s="564">
        <f>Данные!B16</f>
        <v>26</v>
      </c>
      <c r="L2" s="565"/>
      <c r="M2" s="66"/>
      <c r="N2" s="67"/>
      <c r="O2" s="68"/>
      <c r="P2" s="556"/>
      <c r="Q2" s="556"/>
      <c r="R2" s="69"/>
      <c r="S2" s="70"/>
    </row>
    <row r="3" spans="1:24" ht="17.25" customHeight="1" thickBot="1" x14ac:dyDescent="0.25">
      <c r="A3" s="65"/>
      <c r="B3" s="547"/>
      <c r="C3" s="548"/>
      <c r="D3" s="549"/>
      <c r="E3" s="557" t="s">
        <v>35</v>
      </c>
      <c r="F3" s="558"/>
      <c r="G3" s="558"/>
      <c r="H3" s="559"/>
      <c r="I3" s="562"/>
      <c r="J3" s="563"/>
      <c r="K3" s="566"/>
      <c r="L3" s="567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50"/>
      <c r="C4" s="551"/>
      <c r="D4" s="552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71" t="s">
        <v>13</v>
      </c>
      <c r="C5" s="572"/>
      <c r="D5" s="496" t="str">
        <f>Данные!$A5</f>
        <v>BIE</v>
      </c>
      <c r="E5" s="497"/>
      <c r="F5" s="497"/>
      <c r="G5" s="497"/>
      <c r="H5" s="498"/>
      <c r="I5" s="573"/>
      <c r="J5" s="574"/>
      <c r="K5" s="497"/>
      <c r="L5" s="498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71" t="s">
        <v>12</v>
      </c>
      <c r="C6" s="575"/>
      <c r="D6" s="490" t="str">
        <f>Данные!$A2</f>
        <v>X-28МСА-500-1 (Франкония 0,5 л.)</v>
      </c>
      <c r="E6" s="576"/>
      <c r="F6" s="576"/>
      <c r="G6" s="576"/>
      <c r="H6" s="577"/>
      <c r="I6" s="573"/>
      <c r="J6" s="574"/>
      <c r="K6" s="497"/>
      <c r="L6" s="498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81" t="s">
        <v>14</v>
      </c>
      <c r="C7" s="582"/>
      <c r="D7" s="499">
        <f>Данные!$A8</f>
        <v>0</v>
      </c>
      <c r="E7" s="583"/>
      <c r="F7" s="583"/>
      <c r="G7" s="583"/>
      <c r="H7" s="584"/>
      <c r="I7" s="581" t="s">
        <v>15</v>
      </c>
      <c r="J7" s="585"/>
      <c r="K7" s="487">
        <f>Данные!$A11</f>
        <v>0</v>
      </c>
      <c r="L7" s="488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07"/>
      <c r="K9" s="307"/>
      <c r="L9" s="307"/>
      <c r="M9" s="307"/>
      <c r="N9" s="307"/>
      <c r="O9" s="307"/>
      <c r="P9" s="307"/>
      <c r="Q9" s="307"/>
      <c r="R9" s="308"/>
      <c r="S9" s="90"/>
      <c r="V9" s="91"/>
      <c r="W9" s="91"/>
      <c r="X9" s="91"/>
    </row>
    <row r="10" spans="1:24" ht="24.75" customHeight="1" x14ac:dyDescent="0.2">
      <c r="A10" s="78"/>
      <c r="B10" s="642" t="s">
        <v>169</v>
      </c>
      <c r="C10" s="643"/>
      <c r="D10" s="643"/>
      <c r="E10" s="643"/>
      <c r="F10" s="644"/>
      <c r="G10" s="55" t="s">
        <v>170</v>
      </c>
      <c r="H10" s="97"/>
      <c r="I10" s="96"/>
      <c r="J10" s="638"/>
      <c r="K10" s="638"/>
      <c r="L10" s="638"/>
      <c r="M10" s="638"/>
      <c r="N10" s="638"/>
      <c r="O10" s="638"/>
      <c r="P10" s="638"/>
      <c r="Q10" s="638"/>
      <c r="R10" s="639"/>
      <c r="S10" s="86"/>
      <c r="V10" s="91"/>
      <c r="W10" s="100"/>
      <c r="X10" s="91"/>
    </row>
    <row r="11" spans="1:24" ht="24.75" customHeight="1" x14ac:dyDescent="0.2">
      <c r="A11" s="78"/>
      <c r="B11" s="102" t="s">
        <v>30</v>
      </c>
      <c r="C11" s="103"/>
      <c r="D11" s="103">
        <v>0.05</v>
      </c>
      <c r="E11" s="96">
        <v>0</v>
      </c>
      <c r="F11" s="112" t="s">
        <v>19</v>
      </c>
      <c r="G11" s="56" t="s">
        <v>22</v>
      </c>
      <c r="H11" s="97"/>
      <c r="I11" s="96"/>
      <c r="J11" s="638"/>
      <c r="K11" s="638"/>
      <c r="L11" s="638"/>
      <c r="M11" s="638"/>
      <c r="N11" s="638"/>
      <c r="O11" s="638"/>
      <c r="P11" s="638"/>
      <c r="Q11" s="638"/>
      <c r="R11" s="639"/>
      <c r="S11" s="86"/>
      <c r="V11" s="91"/>
      <c r="W11" s="99"/>
      <c r="X11" s="91"/>
    </row>
    <row r="12" spans="1:24" ht="24.75" customHeight="1" x14ac:dyDescent="0.2">
      <c r="A12" s="78"/>
      <c r="B12" s="102" t="s">
        <v>31</v>
      </c>
      <c r="C12" s="103"/>
      <c r="D12" s="103">
        <v>0.05</v>
      </c>
      <c r="E12" s="96">
        <v>0</v>
      </c>
      <c r="F12" s="51" t="s">
        <v>19</v>
      </c>
      <c r="G12" s="480" t="s">
        <v>139</v>
      </c>
      <c r="H12" s="97"/>
      <c r="I12" s="96"/>
      <c r="J12" s="638"/>
      <c r="K12" s="638"/>
      <c r="L12" s="638"/>
      <c r="M12" s="638"/>
      <c r="N12" s="638"/>
      <c r="O12" s="638"/>
      <c r="P12" s="638"/>
      <c r="Q12" s="638"/>
      <c r="R12" s="639"/>
      <c r="S12" s="86"/>
      <c r="V12" s="91"/>
      <c r="W12" s="99"/>
      <c r="X12" s="91"/>
    </row>
    <row r="13" spans="1:24" ht="34.5" thickBot="1" x14ac:dyDescent="0.25">
      <c r="A13" s="78"/>
      <c r="B13" s="102" t="s">
        <v>32</v>
      </c>
      <c r="C13" s="306"/>
      <c r="D13" s="96">
        <v>0.02</v>
      </c>
      <c r="E13" s="96">
        <v>-0.02</v>
      </c>
      <c r="F13" s="51" t="s">
        <v>19</v>
      </c>
      <c r="G13" s="114" t="s">
        <v>34</v>
      </c>
      <c r="H13" s="105"/>
      <c r="I13" s="106"/>
      <c r="J13" s="115"/>
      <c r="K13" s="115"/>
      <c r="L13" s="115"/>
      <c r="M13" s="115"/>
      <c r="N13" s="115"/>
      <c r="O13" s="115"/>
      <c r="P13" s="115"/>
      <c r="Q13" s="115"/>
      <c r="R13" s="116"/>
      <c r="S13" s="86"/>
    </row>
    <row r="14" spans="1:24" ht="34.5" thickBot="1" x14ac:dyDescent="0.25">
      <c r="B14" s="34" t="s">
        <v>17</v>
      </c>
      <c r="C14" s="35" t="s">
        <v>18</v>
      </c>
      <c r="D14" s="36" t="s">
        <v>0</v>
      </c>
      <c r="E14" s="36" t="s">
        <v>1</v>
      </c>
      <c r="F14" s="37" t="s">
        <v>21</v>
      </c>
      <c r="G14" s="52" t="s">
        <v>20</v>
      </c>
      <c r="H14" s="88"/>
      <c r="I14" s="88"/>
      <c r="J14" s="307"/>
      <c r="K14" s="307"/>
      <c r="L14" s="307"/>
      <c r="M14" s="307"/>
      <c r="N14" s="307"/>
      <c r="O14" s="307"/>
      <c r="P14" s="307"/>
      <c r="Q14" s="307"/>
      <c r="R14" s="308"/>
    </row>
    <row r="15" spans="1:24" ht="24.95" customHeight="1" x14ac:dyDescent="0.2">
      <c r="B15" s="642" t="s">
        <v>169</v>
      </c>
      <c r="C15" s="643"/>
      <c r="D15" s="643"/>
      <c r="E15" s="643"/>
      <c r="F15" s="644"/>
      <c r="G15" s="55" t="s">
        <v>170</v>
      </c>
      <c r="H15" s="97"/>
      <c r="I15" s="96"/>
      <c r="J15" s="638"/>
      <c r="K15" s="638"/>
      <c r="L15" s="638"/>
      <c r="M15" s="638"/>
      <c r="N15" s="638"/>
      <c r="O15" s="638"/>
      <c r="P15" s="638"/>
      <c r="Q15" s="638"/>
      <c r="R15" s="639"/>
    </row>
    <row r="16" spans="1:24" ht="24.95" customHeight="1" x14ac:dyDescent="0.2">
      <c r="B16" s="102" t="s">
        <v>30</v>
      </c>
      <c r="C16" s="103"/>
      <c r="D16" s="103">
        <v>0.05</v>
      </c>
      <c r="E16" s="96">
        <v>0</v>
      </c>
      <c r="F16" s="112" t="s">
        <v>19</v>
      </c>
      <c r="G16" s="56" t="s">
        <v>22</v>
      </c>
      <c r="H16" s="97"/>
      <c r="I16" s="96"/>
      <c r="J16" s="638"/>
      <c r="K16" s="638"/>
      <c r="L16" s="638"/>
      <c r="M16" s="638"/>
      <c r="N16" s="638"/>
      <c r="O16" s="638"/>
      <c r="P16" s="638"/>
      <c r="Q16" s="638"/>
      <c r="R16" s="639"/>
    </row>
    <row r="17" spans="2:18" ht="22.5" x14ac:dyDescent="0.2">
      <c r="B17" s="102" t="s">
        <v>31</v>
      </c>
      <c r="C17" s="103"/>
      <c r="D17" s="103">
        <v>0.05</v>
      </c>
      <c r="E17" s="96">
        <v>0</v>
      </c>
      <c r="F17" s="51" t="s">
        <v>19</v>
      </c>
      <c r="G17" s="480" t="s">
        <v>139</v>
      </c>
      <c r="H17" s="97"/>
      <c r="I17" s="96"/>
      <c r="J17" s="638"/>
      <c r="K17" s="638"/>
      <c r="L17" s="638"/>
      <c r="M17" s="638"/>
      <c r="N17" s="638"/>
      <c r="O17" s="638"/>
      <c r="P17" s="638"/>
      <c r="Q17" s="638"/>
      <c r="R17" s="639"/>
    </row>
    <row r="18" spans="2:18" ht="34.5" thickBot="1" x14ac:dyDescent="0.25">
      <c r="B18" s="102" t="s">
        <v>32</v>
      </c>
      <c r="C18" s="306"/>
      <c r="D18" s="96">
        <v>0.02</v>
      </c>
      <c r="E18" s="96">
        <v>-0.02</v>
      </c>
      <c r="F18" s="51" t="s">
        <v>19</v>
      </c>
      <c r="G18" s="114" t="s">
        <v>34</v>
      </c>
      <c r="H18" s="105"/>
      <c r="I18" s="106"/>
      <c r="J18" s="115"/>
      <c r="K18" s="115"/>
      <c r="L18" s="115"/>
      <c r="M18" s="115"/>
      <c r="N18" s="115"/>
      <c r="O18" s="115"/>
      <c r="P18" s="115"/>
      <c r="Q18" s="115"/>
      <c r="R18" s="116"/>
    </row>
    <row r="19" spans="2:18" ht="34.5" thickBot="1" x14ac:dyDescent="0.25">
      <c r="B19" s="34" t="s">
        <v>17</v>
      </c>
      <c r="C19" s="35" t="s">
        <v>18</v>
      </c>
      <c r="D19" s="36" t="s">
        <v>0</v>
      </c>
      <c r="E19" s="36" t="s">
        <v>1</v>
      </c>
      <c r="F19" s="37" t="s">
        <v>21</v>
      </c>
      <c r="G19" s="52" t="s">
        <v>20</v>
      </c>
      <c r="H19" s="88"/>
      <c r="I19" s="88"/>
      <c r="J19" s="307"/>
      <c r="K19" s="307"/>
      <c r="L19" s="307"/>
      <c r="M19" s="307"/>
      <c r="N19" s="307"/>
      <c r="O19" s="307"/>
      <c r="P19" s="307"/>
      <c r="Q19" s="307"/>
      <c r="R19" s="308"/>
    </row>
    <row r="20" spans="2:18" ht="24.95" customHeight="1" x14ac:dyDescent="0.2">
      <c r="B20" s="642" t="s">
        <v>169</v>
      </c>
      <c r="C20" s="643"/>
      <c r="D20" s="643"/>
      <c r="E20" s="643"/>
      <c r="F20" s="644"/>
      <c r="G20" s="55" t="s">
        <v>170</v>
      </c>
      <c r="H20" s="97"/>
      <c r="I20" s="96"/>
      <c r="J20" s="638"/>
      <c r="K20" s="638"/>
      <c r="L20" s="638"/>
      <c r="M20" s="638"/>
      <c r="N20" s="638"/>
      <c r="O20" s="638"/>
      <c r="P20" s="638"/>
      <c r="Q20" s="638"/>
      <c r="R20" s="639"/>
    </row>
    <row r="21" spans="2:18" ht="24.95" customHeight="1" x14ac:dyDescent="0.2">
      <c r="B21" s="102" t="s">
        <v>30</v>
      </c>
      <c r="C21" s="103"/>
      <c r="D21" s="103">
        <v>0.05</v>
      </c>
      <c r="E21" s="96">
        <v>0</v>
      </c>
      <c r="F21" s="112" t="s">
        <v>19</v>
      </c>
      <c r="G21" s="56" t="s">
        <v>22</v>
      </c>
      <c r="H21" s="97"/>
      <c r="I21" s="96"/>
      <c r="J21" s="638"/>
      <c r="K21" s="638"/>
      <c r="L21" s="638"/>
      <c r="M21" s="638"/>
      <c r="N21" s="638"/>
      <c r="O21" s="638"/>
      <c r="P21" s="638"/>
      <c r="Q21" s="638"/>
      <c r="R21" s="639"/>
    </row>
    <row r="22" spans="2:18" ht="22.5" x14ac:dyDescent="0.2">
      <c r="B22" s="102" t="s">
        <v>31</v>
      </c>
      <c r="C22" s="103"/>
      <c r="D22" s="103">
        <v>0.05</v>
      </c>
      <c r="E22" s="96">
        <v>0</v>
      </c>
      <c r="F22" s="51" t="s">
        <v>19</v>
      </c>
      <c r="G22" s="480" t="s">
        <v>139</v>
      </c>
      <c r="H22" s="97"/>
      <c r="I22" s="96"/>
      <c r="J22" s="638"/>
      <c r="K22" s="638"/>
      <c r="L22" s="638"/>
      <c r="M22" s="638"/>
      <c r="N22" s="638"/>
      <c r="O22" s="638"/>
      <c r="P22" s="638"/>
      <c r="Q22" s="638"/>
      <c r="R22" s="639"/>
    </row>
    <row r="23" spans="2:18" ht="34.5" thickBot="1" x14ac:dyDescent="0.25">
      <c r="B23" s="95" t="s">
        <v>32</v>
      </c>
      <c r="C23" s="306"/>
      <c r="D23" s="96">
        <v>0.02</v>
      </c>
      <c r="E23" s="96">
        <v>-0.02</v>
      </c>
      <c r="F23" s="51" t="s">
        <v>19</v>
      </c>
      <c r="G23" s="114" t="s">
        <v>34</v>
      </c>
      <c r="H23" s="105"/>
      <c r="I23" s="106"/>
      <c r="J23" s="115"/>
      <c r="K23" s="115"/>
      <c r="L23" s="115"/>
      <c r="M23" s="115"/>
      <c r="N23" s="115"/>
      <c r="O23" s="115"/>
      <c r="P23" s="115"/>
      <c r="Q23" s="115"/>
      <c r="R23" s="116"/>
    </row>
    <row r="26" spans="2:18" x14ac:dyDescent="0.2">
      <c r="L26" s="618" t="s">
        <v>129</v>
      </c>
      <c r="M26" s="618"/>
      <c r="N26" s="618"/>
      <c r="O26" s="456"/>
      <c r="P26" s="456"/>
      <c r="Q26" s="466"/>
      <c r="R26" s="466"/>
    </row>
    <row r="27" spans="2:18" x14ac:dyDescent="0.2">
      <c r="O27" s="540" t="s">
        <v>132</v>
      </c>
      <c r="P27" s="540"/>
      <c r="Q27" s="541" t="s">
        <v>133</v>
      </c>
      <c r="R27" s="542"/>
    </row>
  </sheetData>
  <mergeCells count="24">
    <mergeCell ref="B15:F15"/>
    <mergeCell ref="B20:F20"/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  <mergeCell ref="O27:P27"/>
    <mergeCell ref="Q27:R27"/>
    <mergeCell ref="L26:N26"/>
    <mergeCell ref="B7:C7"/>
    <mergeCell ref="D7:H7"/>
    <mergeCell ref="I7:J7"/>
    <mergeCell ref="K7:L7"/>
    <mergeCell ref="B10:F10"/>
  </mergeCells>
  <conditionalFormatting sqref="H10:R13">
    <cfRule type="cellIs" dxfId="22" priority="5" stopIfTrue="1" operator="equal">
      <formula>"ok"</formula>
    </cfRule>
    <cfRule type="cellIs" dxfId="21" priority="6" stopIfTrue="1" operator="notBetween">
      <formula>$C10+$D10</formula>
      <formula>$C10+$E10</formula>
    </cfRule>
  </conditionalFormatting>
  <conditionalFormatting sqref="H15:R18">
    <cfRule type="cellIs" dxfId="20" priority="3" stopIfTrue="1" operator="equal">
      <formula>"ok"</formula>
    </cfRule>
    <cfRule type="cellIs" dxfId="19" priority="4" stopIfTrue="1" operator="notBetween">
      <formula>$C15+$D15</formula>
      <formula>$C15+$E15</formula>
    </cfRule>
  </conditionalFormatting>
  <conditionalFormatting sqref="H20:R23">
    <cfRule type="cellIs" dxfId="18" priority="1" stopIfTrue="1" operator="equal">
      <formula>"ok"</formula>
    </cfRule>
    <cfRule type="cellIs" dxfId="17" priority="2" stopIfTrue="1" operator="notBetween">
      <formula>$C20+$D20</formula>
      <formula>$C20+$E20</formula>
    </cfRule>
  </conditionalFormatting>
  <printOptions horizontalCentered="1" verticalCentered="1"/>
  <pageMargins left="0" right="0" top="0.19685039370078741" bottom="0" header="0" footer="0"/>
  <pageSetup paperSize="9" scale="80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1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44"/>
      <c r="C2" s="545"/>
      <c r="D2" s="546"/>
      <c r="E2" s="553" t="s">
        <v>10</v>
      </c>
      <c r="F2" s="554"/>
      <c r="G2" s="554"/>
      <c r="H2" s="555"/>
      <c r="I2" s="560" t="s">
        <v>11</v>
      </c>
      <c r="J2" s="561"/>
      <c r="K2" s="564">
        <f>Данные!B17</f>
        <v>26</v>
      </c>
      <c r="L2" s="565"/>
      <c r="M2" s="7"/>
      <c r="N2" s="8"/>
      <c r="O2" s="9"/>
      <c r="P2" s="619"/>
      <c r="Q2" s="619"/>
      <c r="R2" s="10"/>
      <c r="S2" s="11"/>
    </row>
    <row r="3" spans="1:19" ht="17.25" customHeight="1" thickBot="1" x14ac:dyDescent="0.25">
      <c r="A3" s="6"/>
      <c r="B3" s="547"/>
      <c r="C3" s="548"/>
      <c r="D3" s="549"/>
      <c r="E3" s="557" t="s">
        <v>23</v>
      </c>
      <c r="F3" s="558"/>
      <c r="G3" s="558"/>
      <c r="H3" s="559"/>
      <c r="I3" s="562"/>
      <c r="J3" s="563"/>
      <c r="K3" s="566"/>
      <c r="L3" s="567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50"/>
      <c r="C4" s="551"/>
      <c r="D4" s="552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71" t="s">
        <v>13</v>
      </c>
      <c r="C5" s="572"/>
      <c r="D5" s="496" t="str">
        <f>Данные!$A5</f>
        <v>BIE</v>
      </c>
      <c r="E5" s="497"/>
      <c r="F5" s="497"/>
      <c r="G5" s="497"/>
      <c r="H5" s="498"/>
      <c r="I5" s="573"/>
      <c r="J5" s="574"/>
      <c r="K5" s="497"/>
      <c r="L5" s="498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71" t="s">
        <v>12</v>
      </c>
      <c r="C6" s="575"/>
      <c r="D6" s="490" t="str">
        <f>Данные!$A2</f>
        <v>X-28МСА-500-1 (Франкония 0,5 л.)</v>
      </c>
      <c r="E6" s="576"/>
      <c r="F6" s="576"/>
      <c r="G6" s="576"/>
      <c r="H6" s="577"/>
      <c r="I6" s="573"/>
      <c r="J6" s="574"/>
      <c r="K6" s="497"/>
      <c r="L6" s="498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81" t="s">
        <v>14</v>
      </c>
      <c r="C7" s="582"/>
      <c r="D7" s="499">
        <f>Данные!$A8</f>
        <v>0</v>
      </c>
      <c r="E7" s="583"/>
      <c r="F7" s="583"/>
      <c r="G7" s="583"/>
      <c r="H7" s="584"/>
      <c r="I7" s="581" t="s">
        <v>15</v>
      </c>
      <c r="J7" s="585"/>
      <c r="K7" s="487">
        <f>Данные!$A11</f>
        <v>0</v>
      </c>
      <c r="L7" s="488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17"/>
      <c r="K9" s="317"/>
      <c r="L9" s="317"/>
      <c r="M9" s="317"/>
      <c r="N9" s="317"/>
      <c r="O9" s="317"/>
      <c r="P9" s="317"/>
      <c r="Q9" s="317"/>
      <c r="R9" s="318"/>
      <c r="S9" s="38"/>
    </row>
    <row r="10" spans="1:19" ht="34.5" thickBot="1" x14ac:dyDescent="0.25">
      <c r="A10" s="24"/>
      <c r="B10" s="50" t="s">
        <v>6</v>
      </c>
      <c r="C10" s="361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19"/>
      <c r="K10" s="319"/>
      <c r="L10" s="319"/>
      <c r="M10" s="319"/>
      <c r="N10" s="319"/>
      <c r="O10" s="319"/>
      <c r="P10" s="319"/>
      <c r="Q10" s="319"/>
      <c r="R10" s="320"/>
      <c r="S10" s="32"/>
    </row>
    <row r="11" spans="1:19" ht="23.1" customHeight="1" x14ac:dyDescent="0.2">
      <c r="A11" s="24"/>
      <c r="B11" s="50" t="s">
        <v>2</v>
      </c>
      <c r="C11" s="44"/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19"/>
      <c r="K11" s="319"/>
      <c r="L11" s="319"/>
      <c r="M11" s="319"/>
      <c r="N11" s="319"/>
      <c r="O11" s="319"/>
      <c r="P11" s="319"/>
      <c r="Q11" s="319"/>
      <c r="R11" s="320"/>
      <c r="S11" s="32"/>
    </row>
    <row r="12" spans="1:19" ht="23.1" customHeight="1" x14ac:dyDescent="0.2">
      <c r="A12" s="24"/>
      <c r="B12" s="50" t="s">
        <v>3</v>
      </c>
      <c r="C12" s="32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19"/>
      <c r="K12" s="319"/>
      <c r="L12" s="319"/>
      <c r="M12" s="319"/>
      <c r="N12" s="319"/>
      <c r="O12" s="319"/>
      <c r="P12" s="319"/>
      <c r="Q12" s="319"/>
      <c r="R12" s="320"/>
      <c r="S12" s="32"/>
    </row>
    <row r="13" spans="1:19" ht="23.1" customHeight="1" x14ac:dyDescent="0.2">
      <c r="A13" s="24"/>
      <c r="B13" s="50" t="s">
        <v>7</v>
      </c>
      <c r="C13" s="32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19"/>
      <c r="K13" s="319"/>
      <c r="L13" s="319"/>
      <c r="M13" s="319"/>
      <c r="N13" s="319"/>
      <c r="O13" s="319"/>
      <c r="P13" s="319"/>
      <c r="Q13" s="319"/>
      <c r="R13" s="320"/>
      <c r="S13" s="32"/>
    </row>
    <row r="14" spans="1:19" ht="23.1" customHeight="1" x14ac:dyDescent="0.2">
      <c r="A14" s="24"/>
      <c r="B14" s="50" t="s">
        <v>8</v>
      </c>
      <c r="C14" s="32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19"/>
      <c r="K14" s="319"/>
      <c r="L14" s="319"/>
      <c r="M14" s="319"/>
      <c r="N14" s="319"/>
      <c r="O14" s="319"/>
      <c r="P14" s="319"/>
      <c r="Q14" s="319"/>
      <c r="R14" s="320"/>
      <c r="S14" s="32"/>
    </row>
    <row r="15" spans="1:19" ht="23.1" customHeight="1" thickBot="1" x14ac:dyDescent="0.25">
      <c r="A15" s="24"/>
      <c r="B15" s="57" t="s">
        <v>4</v>
      </c>
      <c r="C15" s="32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21"/>
      <c r="K15" s="321"/>
      <c r="L15" s="321"/>
      <c r="M15" s="321"/>
      <c r="N15" s="321"/>
      <c r="O15" s="321"/>
      <c r="P15" s="321"/>
      <c r="Q15" s="321"/>
      <c r="R15" s="32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18" t="s">
        <v>129</v>
      </c>
      <c r="M18" s="618"/>
      <c r="N18" s="618"/>
      <c r="O18" s="456"/>
      <c r="P18" s="456"/>
      <c r="Q18" s="466"/>
      <c r="R18" s="466"/>
    </row>
    <row r="19" spans="12:18" x14ac:dyDescent="0.2">
      <c r="O19" s="540" t="s">
        <v>132</v>
      </c>
      <c r="P19" s="540"/>
      <c r="Q19" s="541" t="s">
        <v>133</v>
      </c>
      <c r="R19" s="542"/>
    </row>
  </sheetData>
  <mergeCells count="21"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  <mergeCell ref="O19:P19"/>
    <mergeCell ref="Q19:R19"/>
    <mergeCell ref="P2:Q2"/>
    <mergeCell ref="K6:L6"/>
    <mergeCell ref="K5:L5"/>
    <mergeCell ref="L18:N18"/>
  </mergeCells>
  <phoneticPr fontId="15" type="noConversion"/>
  <conditionalFormatting sqref="H10:R15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31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A25" sqref="A25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2"/>
      <c r="C2" s="593"/>
      <c r="D2" s="594"/>
      <c r="E2" s="601" t="s">
        <v>10</v>
      </c>
      <c r="F2" s="602"/>
      <c r="G2" s="602"/>
      <c r="H2" s="603"/>
      <c r="I2" s="607" t="s">
        <v>11</v>
      </c>
      <c r="J2" s="608"/>
      <c r="K2" s="611">
        <f>Данные!B18</f>
        <v>38</v>
      </c>
      <c r="L2" s="612"/>
      <c r="M2" s="620"/>
      <c r="N2" s="621"/>
      <c r="O2" s="621"/>
      <c r="P2" s="621"/>
      <c r="Q2" s="621"/>
      <c r="R2" s="622"/>
      <c r="S2" s="70"/>
    </row>
    <row r="3" spans="1:19" ht="17.25" customHeight="1" thickBot="1" x14ac:dyDescent="0.25">
      <c r="A3" s="65"/>
      <c r="B3" s="595"/>
      <c r="C3" s="596"/>
      <c r="D3" s="597"/>
      <c r="E3" s="604" t="s">
        <v>44</v>
      </c>
      <c r="F3" s="605"/>
      <c r="G3" s="605"/>
      <c r="H3" s="606"/>
      <c r="I3" s="609"/>
      <c r="J3" s="610"/>
      <c r="K3" s="613"/>
      <c r="L3" s="614"/>
      <c r="M3" s="623"/>
      <c r="N3" s="624"/>
      <c r="O3" s="624"/>
      <c r="P3" s="624"/>
      <c r="Q3" s="624"/>
      <c r="R3" s="625"/>
      <c r="S3" s="70"/>
    </row>
    <row r="4" spans="1:19" ht="17.100000000000001" customHeight="1" thickBot="1" x14ac:dyDescent="0.25">
      <c r="A4" s="65"/>
      <c r="B4" s="598"/>
      <c r="C4" s="599"/>
      <c r="D4" s="600"/>
      <c r="E4" s="234"/>
      <c r="F4" s="234"/>
      <c r="G4" s="234"/>
      <c r="H4" s="234"/>
      <c r="I4" s="235"/>
      <c r="J4" s="233"/>
      <c r="K4" s="236"/>
      <c r="L4" s="237"/>
      <c r="M4" s="623"/>
      <c r="N4" s="624"/>
      <c r="O4" s="624"/>
      <c r="P4" s="624"/>
      <c r="Q4" s="624"/>
      <c r="R4" s="625"/>
      <c r="S4" s="70"/>
    </row>
    <row r="5" spans="1:19" ht="24.75" customHeight="1" thickTop="1" thickBot="1" x14ac:dyDescent="0.25">
      <c r="A5" s="65"/>
      <c r="B5" s="571" t="s">
        <v>13</v>
      </c>
      <c r="C5" s="586"/>
      <c r="D5" s="496" t="str">
        <f>Данные!$A5</f>
        <v>BIE</v>
      </c>
      <c r="E5" s="497"/>
      <c r="F5" s="497"/>
      <c r="G5" s="497"/>
      <c r="H5" s="498"/>
      <c r="I5" s="587"/>
      <c r="J5" s="588"/>
      <c r="K5" s="589"/>
      <c r="L5" s="498"/>
      <c r="M5" s="623"/>
      <c r="N5" s="624"/>
      <c r="O5" s="624"/>
      <c r="P5" s="624"/>
      <c r="Q5" s="624"/>
      <c r="R5" s="625"/>
      <c r="S5" s="70"/>
    </row>
    <row r="6" spans="1:19" ht="17.100000000000001" customHeight="1" thickTop="1" thickBot="1" x14ac:dyDescent="0.25">
      <c r="A6" s="65"/>
      <c r="B6" s="571" t="s">
        <v>12</v>
      </c>
      <c r="C6" s="586"/>
      <c r="D6" s="490" t="str">
        <f>Данные!$A2</f>
        <v>X-28МСА-500-1 (Франкония 0,5 л.)</v>
      </c>
      <c r="E6" s="576"/>
      <c r="F6" s="576"/>
      <c r="G6" s="576"/>
      <c r="H6" s="577"/>
      <c r="I6" s="587"/>
      <c r="J6" s="588"/>
      <c r="K6" s="589"/>
      <c r="L6" s="498"/>
      <c r="M6" s="623"/>
      <c r="N6" s="624"/>
      <c r="O6" s="624"/>
      <c r="P6" s="624"/>
      <c r="Q6" s="624"/>
      <c r="R6" s="625"/>
      <c r="S6" s="70"/>
    </row>
    <row r="7" spans="1:19" ht="90.75" customHeight="1" thickTop="1" thickBot="1" x14ac:dyDescent="0.25">
      <c r="A7" s="65"/>
      <c r="B7" s="581" t="s">
        <v>14</v>
      </c>
      <c r="C7" s="590"/>
      <c r="D7" s="499">
        <f>Данные!$A8</f>
        <v>0</v>
      </c>
      <c r="E7" s="583"/>
      <c r="F7" s="583"/>
      <c r="G7" s="583"/>
      <c r="H7" s="584"/>
      <c r="I7" s="591" t="s">
        <v>15</v>
      </c>
      <c r="J7" s="590"/>
      <c r="K7" s="487">
        <f>Данные!$A11</f>
        <v>0</v>
      </c>
      <c r="L7" s="488"/>
      <c r="M7" s="623"/>
      <c r="N7" s="624"/>
      <c r="O7" s="624"/>
      <c r="P7" s="624"/>
      <c r="Q7" s="624"/>
      <c r="R7" s="625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38" t="s">
        <v>17</v>
      </c>
      <c r="C9" s="239" t="s">
        <v>18</v>
      </c>
      <c r="D9" s="240" t="s">
        <v>0</v>
      </c>
      <c r="E9" s="240" t="s">
        <v>1</v>
      </c>
      <c r="F9" s="241" t="s">
        <v>21</v>
      </c>
      <c r="G9" s="242" t="s">
        <v>20</v>
      </c>
      <c r="H9" s="184"/>
      <c r="I9" s="184"/>
      <c r="J9" s="184"/>
      <c r="K9" s="184"/>
      <c r="L9" s="184"/>
      <c r="M9" s="307"/>
      <c r="N9" s="307"/>
      <c r="O9" s="307"/>
      <c r="P9" s="307"/>
      <c r="Q9" s="307"/>
      <c r="R9" s="308"/>
      <c r="S9" s="90"/>
    </row>
    <row r="10" spans="1:19" ht="24.2" customHeight="1" x14ac:dyDescent="0.2">
      <c r="A10" s="78"/>
      <c r="B10" s="185" t="s">
        <v>26</v>
      </c>
      <c r="C10" s="120"/>
      <c r="D10" s="120">
        <v>0.05</v>
      </c>
      <c r="E10" s="120">
        <v>0</v>
      </c>
      <c r="F10" s="51" t="s">
        <v>19</v>
      </c>
      <c r="G10" s="55" t="s">
        <v>22</v>
      </c>
      <c r="H10" s="97"/>
      <c r="I10" s="96"/>
      <c r="J10" s="96"/>
      <c r="K10" s="96"/>
      <c r="L10" s="96"/>
      <c r="M10" s="638"/>
      <c r="N10" s="638"/>
      <c r="O10" s="638"/>
      <c r="P10" s="638"/>
      <c r="Q10" s="638"/>
      <c r="R10" s="639"/>
      <c r="S10" s="86"/>
    </row>
    <row r="11" spans="1:19" ht="33.75" x14ac:dyDescent="0.2">
      <c r="A11" s="78"/>
      <c r="B11" s="95" t="s">
        <v>29</v>
      </c>
      <c r="C11" s="306"/>
      <c r="D11" s="96">
        <v>0.03</v>
      </c>
      <c r="E11" s="96">
        <v>0</v>
      </c>
      <c r="F11" s="113" t="s">
        <v>16</v>
      </c>
      <c r="G11" s="287" t="s">
        <v>130</v>
      </c>
      <c r="H11" s="97"/>
      <c r="I11" s="96"/>
      <c r="J11" s="96"/>
      <c r="K11" s="96"/>
      <c r="L11" s="96"/>
      <c r="M11" s="638"/>
      <c r="N11" s="638"/>
      <c r="O11" s="638"/>
      <c r="P11" s="638"/>
      <c r="Q11" s="638"/>
      <c r="R11" s="639"/>
      <c r="S11" s="86"/>
    </row>
    <row r="12" spans="1:19" ht="30.6" customHeight="1" x14ac:dyDescent="0.2">
      <c r="A12" s="78"/>
      <c r="B12" s="95" t="s">
        <v>38</v>
      </c>
      <c r="C12" s="360"/>
      <c r="D12" s="96"/>
      <c r="E12" s="96"/>
      <c r="F12" s="113"/>
      <c r="G12" s="287"/>
      <c r="H12" s="97"/>
      <c r="I12" s="96"/>
      <c r="J12" s="96"/>
      <c r="K12" s="96"/>
      <c r="L12" s="96"/>
      <c r="M12" s="638"/>
      <c r="N12" s="638"/>
      <c r="O12" s="638"/>
      <c r="P12" s="638"/>
      <c r="Q12" s="638"/>
      <c r="R12" s="639"/>
      <c r="S12" s="86"/>
    </row>
    <row r="13" spans="1:19" ht="24.2" customHeight="1" x14ac:dyDescent="0.2">
      <c r="A13" s="78"/>
      <c r="B13" s="95" t="s">
        <v>32</v>
      </c>
      <c r="C13" s="96"/>
      <c r="D13" s="96">
        <v>0.05</v>
      </c>
      <c r="E13" s="101">
        <v>-0.05</v>
      </c>
      <c r="F13" s="51" t="s">
        <v>19</v>
      </c>
      <c r="G13" s="56" t="s">
        <v>22</v>
      </c>
      <c r="H13" s="97"/>
      <c r="I13" s="96"/>
      <c r="J13" s="96"/>
      <c r="K13" s="96"/>
      <c r="L13" s="96"/>
      <c r="M13" s="638"/>
      <c r="N13" s="638"/>
      <c r="O13" s="638"/>
      <c r="P13" s="638"/>
      <c r="Q13" s="638"/>
      <c r="R13" s="639"/>
      <c r="S13" s="86"/>
    </row>
    <row r="14" spans="1:19" ht="34.5" thickBot="1" x14ac:dyDescent="0.25">
      <c r="A14" s="78"/>
      <c r="B14" s="568" t="s">
        <v>45</v>
      </c>
      <c r="C14" s="569"/>
      <c r="D14" s="569"/>
      <c r="E14" s="570"/>
      <c r="F14" s="113" t="s">
        <v>16</v>
      </c>
      <c r="G14" s="59" t="s">
        <v>24</v>
      </c>
      <c r="H14" s="105"/>
      <c r="I14" s="106"/>
      <c r="J14" s="106"/>
      <c r="K14" s="106"/>
      <c r="L14" s="106"/>
      <c r="M14" s="115"/>
      <c r="N14" s="115"/>
      <c r="O14" s="115"/>
      <c r="P14" s="115"/>
      <c r="Q14" s="115"/>
      <c r="R14" s="116"/>
      <c r="S14" s="86"/>
    </row>
    <row r="15" spans="1:19" ht="6" customHeight="1" thickBot="1" x14ac:dyDescent="0.25">
      <c r="A15" s="107"/>
      <c r="B15" s="108"/>
      <c r="C15" s="108"/>
      <c r="D15" s="108"/>
      <c r="E15" s="109"/>
      <c r="F15" s="109"/>
      <c r="G15" s="108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1"/>
    </row>
    <row r="16" spans="1:19" ht="35.25" thickTop="1" thickBot="1" x14ac:dyDescent="0.25">
      <c r="B16" s="238" t="s">
        <v>17</v>
      </c>
      <c r="C16" s="239" t="s">
        <v>18</v>
      </c>
      <c r="D16" s="240" t="s">
        <v>0</v>
      </c>
      <c r="E16" s="240" t="s">
        <v>1</v>
      </c>
      <c r="F16" s="241" t="s">
        <v>21</v>
      </c>
      <c r="G16" s="242" t="s">
        <v>20</v>
      </c>
      <c r="H16" s="184"/>
      <c r="I16" s="184"/>
      <c r="J16" s="184"/>
      <c r="K16" s="184"/>
      <c r="L16" s="184"/>
      <c r="M16" s="307"/>
      <c r="N16" s="307"/>
      <c r="O16" s="307"/>
      <c r="P16" s="307"/>
      <c r="Q16" s="307"/>
      <c r="R16" s="308"/>
    </row>
    <row r="17" spans="2:18" ht="24.95" customHeight="1" x14ac:dyDescent="0.2">
      <c r="B17" s="185" t="s">
        <v>26</v>
      </c>
      <c r="C17" s="120"/>
      <c r="D17" s="120">
        <v>0.05</v>
      </c>
      <c r="E17" s="120">
        <v>0</v>
      </c>
      <c r="F17" s="51" t="s">
        <v>19</v>
      </c>
      <c r="G17" s="55" t="s">
        <v>22</v>
      </c>
      <c r="H17" s="97"/>
      <c r="I17" s="96"/>
      <c r="J17" s="96"/>
      <c r="K17" s="96"/>
      <c r="L17" s="96"/>
      <c r="M17" s="638"/>
      <c r="N17" s="638"/>
      <c r="O17" s="638"/>
      <c r="P17" s="638"/>
      <c r="Q17" s="638"/>
      <c r="R17" s="639"/>
    </row>
    <row r="18" spans="2:18" ht="33.75" customHeight="1" x14ac:dyDescent="0.2">
      <c r="B18" s="95" t="s">
        <v>29</v>
      </c>
      <c r="C18" s="306"/>
      <c r="D18" s="96">
        <v>0.03</v>
      </c>
      <c r="E18" s="96">
        <v>0</v>
      </c>
      <c r="F18" s="113" t="s">
        <v>16</v>
      </c>
      <c r="G18" s="287" t="s">
        <v>130</v>
      </c>
      <c r="H18" s="97"/>
      <c r="I18" s="96"/>
      <c r="J18" s="96"/>
      <c r="K18" s="96"/>
      <c r="L18" s="96"/>
      <c r="M18" s="638"/>
      <c r="N18" s="638"/>
      <c r="O18" s="638"/>
      <c r="P18" s="638"/>
      <c r="Q18" s="638"/>
      <c r="R18" s="639"/>
    </row>
    <row r="19" spans="2:18" ht="24.95" customHeight="1" x14ac:dyDescent="0.2">
      <c r="B19" s="95" t="s">
        <v>38</v>
      </c>
      <c r="C19" s="360"/>
      <c r="D19" s="96"/>
      <c r="E19" s="96"/>
      <c r="F19" s="113"/>
      <c r="G19" s="287"/>
      <c r="H19" s="97"/>
      <c r="I19" s="96"/>
      <c r="J19" s="96"/>
      <c r="K19" s="96"/>
      <c r="L19" s="96"/>
      <c r="M19" s="638"/>
      <c r="N19" s="638"/>
      <c r="O19" s="638"/>
      <c r="P19" s="638"/>
      <c r="Q19" s="638"/>
      <c r="R19" s="639"/>
    </row>
    <row r="20" spans="2:18" ht="24.95" customHeight="1" x14ac:dyDescent="0.2">
      <c r="B20" s="95" t="s">
        <v>32</v>
      </c>
      <c r="C20" s="96"/>
      <c r="D20" s="96">
        <v>0.05</v>
      </c>
      <c r="E20" s="101">
        <v>-0.05</v>
      </c>
      <c r="F20" s="51" t="s">
        <v>19</v>
      </c>
      <c r="G20" s="56" t="s">
        <v>22</v>
      </c>
      <c r="H20" s="97"/>
      <c r="I20" s="96"/>
      <c r="J20" s="96"/>
      <c r="K20" s="96"/>
      <c r="L20" s="96"/>
      <c r="M20" s="638"/>
      <c r="N20" s="638"/>
      <c r="O20" s="638"/>
      <c r="P20" s="638"/>
      <c r="Q20" s="638"/>
      <c r="R20" s="639"/>
    </row>
    <row r="21" spans="2:18" ht="34.5" thickBot="1" x14ac:dyDescent="0.25">
      <c r="B21" s="568" t="s">
        <v>45</v>
      </c>
      <c r="C21" s="569"/>
      <c r="D21" s="569"/>
      <c r="E21" s="570"/>
      <c r="F21" s="113" t="s">
        <v>16</v>
      </c>
      <c r="G21" s="59" t="s">
        <v>24</v>
      </c>
      <c r="H21" s="105"/>
      <c r="I21" s="106"/>
      <c r="J21" s="106"/>
      <c r="K21" s="106"/>
      <c r="L21" s="106"/>
      <c r="M21" s="115"/>
      <c r="N21" s="115"/>
      <c r="O21" s="115"/>
      <c r="P21" s="115"/>
      <c r="Q21" s="115"/>
      <c r="R21" s="116"/>
    </row>
    <row r="22" spans="2:18" ht="34.5" thickBot="1" x14ac:dyDescent="0.25">
      <c r="B22" s="238" t="s">
        <v>17</v>
      </c>
      <c r="C22" s="239" t="s">
        <v>18</v>
      </c>
      <c r="D22" s="240" t="s">
        <v>0</v>
      </c>
      <c r="E22" s="240" t="s">
        <v>1</v>
      </c>
      <c r="F22" s="241" t="s">
        <v>21</v>
      </c>
      <c r="G22" s="242" t="s">
        <v>20</v>
      </c>
      <c r="H22" s="184"/>
      <c r="I22" s="184"/>
      <c r="J22" s="184"/>
      <c r="K22" s="184"/>
      <c r="L22" s="184"/>
      <c r="M22" s="307"/>
      <c r="N22" s="307"/>
      <c r="O22" s="307"/>
      <c r="P22" s="307"/>
      <c r="Q22" s="307"/>
      <c r="R22" s="308"/>
    </row>
    <row r="23" spans="2:18" ht="24.95" customHeight="1" x14ac:dyDescent="0.2">
      <c r="B23" s="185" t="s">
        <v>26</v>
      </c>
      <c r="C23" s="120"/>
      <c r="D23" s="120">
        <v>0.05</v>
      </c>
      <c r="E23" s="120">
        <v>0</v>
      </c>
      <c r="F23" s="51" t="s">
        <v>19</v>
      </c>
      <c r="G23" s="55" t="s">
        <v>22</v>
      </c>
      <c r="H23" s="97"/>
      <c r="I23" s="96"/>
      <c r="J23" s="96"/>
      <c r="K23" s="96"/>
      <c r="L23" s="96"/>
      <c r="M23" s="638"/>
      <c r="N23" s="638"/>
      <c r="O23" s="638"/>
      <c r="P23" s="638"/>
      <c r="Q23" s="638"/>
      <c r="R23" s="639"/>
    </row>
    <row r="24" spans="2:18" ht="32.25" customHeight="1" x14ac:dyDescent="0.2">
      <c r="B24" s="95" t="s">
        <v>29</v>
      </c>
      <c r="C24" s="306"/>
      <c r="D24" s="96">
        <v>0.03</v>
      </c>
      <c r="E24" s="96">
        <v>0</v>
      </c>
      <c r="F24" s="113" t="s">
        <v>16</v>
      </c>
      <c r="G24" s="287" t="s">
        <v>130</v>
      </c>
      <c r="H24" s="97"/>
      <c r="I24" s="96"/>
      <c r="J24" s="96"/>
      <c r="K24" s="96"/>
      <c r="L24" s="96"/>
      <c r="M24" s="638"/>
      <c r="N24" s="638"/>
      <c r="O24" s="638"/>
      <c r="P24" s="638"/>
      <c r="Q24" s="638"/>
      <c r="R24" s="639"/>
    </row>
    <row r="25" spans="2:18" ht="24.95" customHeight="1" x14ac:dyDescent="0.2">
      <c r="B25" s="95" t="s">
        <v>38</v>
      </c>
      <c r="C25" s="360"/>
      <c r="D25" s="96"/>
      <c r="E25" s="96"/>
      <c r="F25" s="113"/>
      <c r="G25" s="287"/>
      <c r="H25" s="97"/>
      <c r="I25" s="96"/>
      <c r="J25" s="96"/>
      <c r="K25" s="96"/>
      <c r="L25" s="96"/>
      <c r="M25" s="638"/>
      <c r="N25" s="638"/>
      <c r="O25" s="638"/>
      <c r="P25" s="638"/>
      <c r="Q25" s="638"/>
      <c r="R25" s="639"/>
    </row>
    <row r="26" spans="2:18" ht="24.95" customHeight="1" x14ac:dyDescent="0.2">
      <c r="B26" s="95" t="s">
        <v>32</v>
      </c>
      <c r="C26" s="96"/>
      <c r="D26" s="96">
        <v>0.05</v>
      </c>
      <c r="E26" s="101">
        <v>-0.05</v>
      </c>
      <c r="F26" s="51" t="s">
        <v>19</v>
      </c>
      <c r="G26" s="56" t="s">
        <v>22</v>
      </c>
      <c r="H26" s="97"/>
      <c r="I26" s="96"/>
      <c r="J26" s="96"/>
      <c r="K26" s="96"/>
      <c r="L26" s="96"/>
      <c r="M26" s="638"/>
      <c r="N26" s="638"/>
      <c r="O26" s="638"/>
      <c r="P26" s="638"/>
      <c r="Q26" s="638"/>
      <c r="R26" s="639"/>
    </row>
    <row r="27" spans="2:18" ht="34.5" thickBot="1" x14ac:dyDescent="0.25">
      <c r="B27" s="568" t="s">
        <v>45</v>
      </c>
      <c r="C27" s="569"/>
      <c r="D27" s="569"/>
      <c r="E27" s="570"/>
      <c r="F27" s="113" t="s">
        <v>16</v>
      </c>
      <c r="G27" s="59" t="s">
        <v>24</v>
      </c>
      <c r="H27" s="105"/>
      <c r="I27" s="106"/>
      <c r="J27" s="106"/>
      <c r="K27" s="106"/>
      <c r="L27" s="106"/>
      <c r="M27" s="115"/>
      <c r="N27" s="115"/>
      <c r="O27" s="115"/>
      <c r="P27" s="115"/>
      <c r="Q27" s="115"/>
      <c r="R27" s="116"/>
    </row>
    <row r="30" spans="2:18" x14ac:dyDescent="0.2">
      <c r="L30" s="618" t="s">
        <v>129</v>
      </c>
      <c r="M30" s="618"/>
      <c r="N30" s="618"/>
      <c r="O30" s="456"/>
      <c r="P30" s="456"/>
      <c r="Q30" s="466"/>
      <c r="R30" s="466"/>
    </row>
    <row r="31" spans="2:18" x14ac:dyDescent="0.2">
      <c r="O31" s="540" t="s">
        <v>132</v>
      </c>
      <c r="P31" s="540"/>
      <c r="Q31" s="541" t="s">
        <v>133</v>
      </c>
      <c r="R31" s="542"/>
    </row>
  </sheetData>
  <mergeCells count="24">
    <mergeCell ref="B21:E21"/>
    <mergeCell ref="B27:E27"/>
    <mergeCell ref="I6:J6"/>
    <mergeCell ref="B7:C7"/>
    <mergeCell ref="D7:H7"/>
    <mergeCell ref="I7:J7"/>
    <mergeCell ref="L30:N30"/>
    <mergeCell ref="B14:E14"/>
    <mergeCell ref="O31:P31"/>
    <mergeCell ref="Q31:R31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</mergeCells>
  <conditionalFormatting sqref="H10:R14">
    <cfRule type="cellIs" dxfId="14" priority="8" stopIfTrue="1" operator="equal">
      <formula>"ok"</formula>
    </cfRule>
    <cfRule type="cellIs" dxfId="13" priority="9" stopIfTrue="1" operator="notBetween">
      <formula>$C10+$D10</formula>
      <formula>$C10+$E10</formula>
    </cfRule>
  </conditionalFormatting>
  <conditionalFormatting sqref="H17:R21">
    <cfRule type="cellIs" dxfId="12" priority="3" stopIfTrue="1" operator="equal">
      <formula>"ok"</formula>
    </cfRule>
    <cfRule type="cellIs" dxfId="11" priority="4" stopIfTrue="1" operator="notBetween">
      <formula>$C17+$D17</formula>
      <formula>$C17+$E17</formula>
    </cfRule>
  </conditionalFormatting>
  <conditionalFormatting sqref="H23:R27">
    <cfRule type="cellIs" dxfId="10" priority="1" stopIfTrue="1" operator="equal">
      <formula>"ok"</formula>
    </cfRule>
    <cfRule type="cellIs" dxfId="9" priority="2" stopIfTrue="1" operator="notBetween">
      <formula>$C23+$D23</formula>
      <formula>$C23+$E23</formula>
    </cfRule>
  </conditionalFormatting>
  <printOptions horizontalCentered="1" verticalCentered="1"/>
  <pageMargins left="0.19685039370078741" right="0.19685039370078741" top="0.15748031496062992" bottom="0" header="0" footer="0"/>
  <pageSetup paperSize="9" scale="74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7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F10" sqref="F1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2"/>
      <c r="C2" s="593"/>
      <c r="D2" s="594"/>
      <c r="E2" s="601" t="s">
        <v>10</v>
      </c>
      <c r="F2" s="602"/>
      <c r="G2" s="602"/>
      <c r="H2" s="603"/>
      <c r="I2" s="607" t="s">
        <v>11</v>
      </c>
      <c r="J2" s="608"/>
      <c r="K2" s="611">
        <f>Данные!B19</f>
        <v>38</v>
      </c>
      <c r="L2" s="612"/>
      <c r="M2" s="66"/>
      <c r="N2" s="67"/>
      <c r="O2" s="68"/>
      <c r="P2" s="626"/>
      <c r="Q2" s="626"/>
      <c r="R2" s="69"/>
      <c r="S2" s="70"/>
    </row>
    <row r="3" spans="1:19" ht="17.25" customHeight="1" thickBot="1" x14ac:dyDescent="0.25">
      <c r="A3" s="65"/>
      <c r="B3" s="595"/>
      <c r="C3" s="596"/>
      <c r="D3" s="597"/>
      <c r="E3" s="604" t="s">
        <v>84</v>
      </c>
      <c r="F3" s="605"/>
      <c r="G3" s="605"/>
      <c r="H3" s="606"/>
      <c r="I3" s="609"/>
      <c r="J3" s="610"/>
      <c r="K3" s="613"/>
      <c r="L3" s="614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598"/>
      <c r="C4" s="599"/>
      <c r="D4" s="600"/>
      <c r="E4" s="234"/>
      <c r="F4" s="234"/>
      <c r="G4" s="234"/>
      <c r="H4" s="234"/>
      <c r="I4" s="235"/>
      <c r="J4" s="233"/>
      <c r="K4" s="236"/>
      <c r="L4" s="237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71" t="s">
        <v>13</v>
      </c>
      <c r="C5" s="586"/>
      <c r="D5" s="496" t="str">
        <f>Данные!$A5</f>
        <v>BIE</v>
      </c>
      <c r="E5" s="497"/>
      <c r="F5" s="497"/>
      <c r="G5" s="497"/>
      <c r="H5" s="498"/>
      <c r="I5" s="587"/>
      <c r="J5" s="588"/>
      <c r="K5" s="589"/>
      <c r="L5" s="498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71" t="s">
        <v>12</v>
      </c>
      <c r="C6" s="586"/>
      <c r="D6" s="490" t="str">
        <f>Данные!$A2</f>
        <v>X-28МСА-500-1 (Франкония 0,5 л.)</v>
      </c>
      <c r="E6" s="576"/>
      <c r="F6" s="576"/>
      <c r="G6" s="576"/>
      <c r="H6" s="577"/>
      <c r="I6" s="587"/>
      <c r="J6" s="588"/>
      <c r="K6" s="589"/>
      <c r="L6" s="498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81" t="s">
        <v>14</v>
      </c>
      <c r="C7" s="590"/>
      <c r="D7" s="499">
        <f>Данные!$A8</f>
        <v>0</v>
      </c>
      <c r="E7" s="583"/>
      <c r="F7" s="583"/>
      <c r="G7" s="583"/>
      <c r="H7" s="584"/>
      <c r="I7" s="591" t="s">
        <v>15</v>
      </c>
      <c r="J7" s="590"/>
      <c r="K7" s="487">
        <f>Данные!$A11</f>
        <v>0</v>
      </c>
      <c r="L7" s="488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38" t="s">
        <v>17</v>
      </c>
      <c r="C9" s="239" t="s">
        <v>18</v>
      </c>
      <c r="D9" s="240" t="s">
        <v>0</v>
      </c>
      <c r="E9" s="240" t="s">
        <v>1</v>
      </c>
      <c r="F9" s="241" t="s">
        <v>21</v>
      </c>
      <c r="G9" s="242" t="s">
        <v>20</v>
      </c>
      <c r="H9" s="121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19" t="s">
        <v>26</v>
      </c>
      <c r="C10" s="96"/>
      <c r="D10" s="96">
        <v>0.05</v>
      </c>
      <c r="E10" s="96">
        <v>0</v>
      </c>
      <c r="F10" s="113" t="s">
        <v>16</v>
      </c>
      <c r="G10" s="59" t="s">
        <v>46</v>
      </c>
      <c r="H10" s="97"/>
      <c r="I10" s="96"/>
      <c r="J10" s="96"/>
      <c r="K10" s="96"/>
      <c r="L10" s="96"/>
      <c r="M10" s="96"/>
      <c r="N10" s="96"/>
      <c r="O10" s="96"/>
      <c r="P10" s="96"/>
      <c r="Q10" s="96"/>
      <c r="R10" s="98"/>
      <c r="S10" s="86"/>
    </row>
    <row r="11" spans="1:19" ht="23.1" customHeight="1" x14ac:dyDescent="0.2">
      <c r="A11" s="78"/>
      <c r="B11" s="119" t="s">
        <v>2</v>
      </c>
      <c r="C11" s="96"/>
      <c r="D11" s="96">
        <v>0.02</v>
      </c>
      <c r="E11" s="96">
        <v>0</v>
      </c>
      <c r="F11" s="51" t="s">
        <v>19</v>
      </c>
      <c r="G11" s="55" t="s">
        <v>22</v>
      </c>
      <c r="H11" s="97"/>
      <c r="I11" s="96"/>
      <c r="J11" s="96"/>
      <c r="K11" s="96"/>
      <c r="L11" s="96"/>
      <c r="M11" s="96"/>
      <c r="N11" s="96"/>
      <c r="O11" s="96"/>
      <c r="P11" s="96"/>
      <c r="Q11" s="96"/>
      <c r="R11" s="98"/>
      <c r="S11" s="86"/>
    </row>
    <row r="12" spans="1:19" s="461" customFormat="1" ht="25.15" customHeight="1" x14ac:dyDescent="0.2">
      <c r="A12" s="457"/>
      <c r="B12" s="462" t="s">
        <v>3</v>
      </c>
      <c r="C12" s="463"/>
      <c r="D12" s="459">
        <v>0</v>
      </c>
      <c r="E12" s="459">
        <v>-0.03</v>
      </c>
      <c r="F12" s="458" t="s">
        <v>16</v>
      </c>
      <c r="G12" s="287" t="s">
        <v>131</v>
      </c>
      <c r="H12" s="464"/>
      <c r="I12" s="459"/>
      <c r="J12" s="459"/>
      <c r="K12" s="459"/>
      <c r="L12" s="459"/>
      <c r="M12" s="459"/>
      <c r="N12" s="459"/>
      <c r="O12" s="459"/>
      <c r="P12" s="459"/>
      <c r="Q12" s="459"/>
      <c r="R12" s="465"/>
      <c r="S12" s="460"/>
    </row>
    <row r="13" spans="1:19" ht="23.1" customHeight="1" thickBot="1" x14ac:dyDescent="0.25">
      <c r="A13" s="78"/>
      <c r="B13" s="568" t="s">
        <v>47</v>
      </c>
      <c r="C13" s="569"/>
      <c r="D13" s="569"/>
      <c r="E13" s="570"/>
      <c r="F13" s="243" t="s">
        <v>16</v>
      </c>
      <c r="G13" s="183" t="s">
        <v>43</v>
      </c>
      <c r="H13" s="105"/>
      <c r="I13" s="106"/>
      <c r="J13" s="106"/>
      <c r="K13" s="106"/>
      <c r="L13" s="106"/>
      <c r="M13" s="106"/>
      <c r="N13" s="106"/>
      <c r="O13" s="106"/>
      <c r="P13" s="106"/>
      <c r="Q13" s="115"/>
      <c r="R13" s="116"/>
      <c r="S13" s="86"/>
    </row>
    <row r="14" spans="1:19" ht="34.5" thickBot="1" x14ac:dyDescent="0.25">
      <c r="B14" s="238" t="s">
        <v>17</v>
      </c>
      <c r="C14" s="239" t="s">
        <v>18</v>
      </c>
      <c r="D14" s="240" t="s">
        <v>0</v>
      </c>
      <c r="E14" s="240" t="s">
        <v>1</v>
      </c>
      <c r="F14" s="241" t="s">
        <v>21</v>
      </c>
      <c r="G14" s="242" t="s">
        <v>20</v>
      </c>
      <c r="H14" s="121"/>
      <c r="I14" s="88"/>
      <c r="J14" s="88"/>
      <c r="K14" s="88"/>
      <c r="L14" s="88"/>
      <c r="M14" s="88"/>
      <c r="N14" s="88"/>
      <c r="O14" s="88"/>
      <c r="P14" s="88"/>
      <c r="Q14" s="88"/>
      <c r="R14" s="89"/>
    </row>
    <row r="15" spans="1:19" ht="45" x14ac:dyDescent="0.2">
      <c r="B15" s="119" t="s">
        <v>26</v>
      </c>
      <c r="C15" s="96"/>
      <c r="D15" s="96">
        <v>0.05</v>
      </c>
      <c r="E15" s="96">
        <v>0</v>
      </c>
      <c r="F15" s="113" t="s">
        <v>16</v>
      </c>
      <c r="G15" s="59" t="s">
        <v>46</v>
      </c>
      <c r="H15" s="97"/>
      <c r="I15" s="96"/>
      <c r="J15" s="96"/>
      <c r="K15" s="96"/>
      <c r="L15" s="96"/>
      <c r="M15" s="96"/>
      <c r="N15" s="96"/>
      <c r="O15" s="96"/>
      <c r="P15" s="96"/>
      <c r="Q15" s="96"/>
      <c r="R15" s="98"/>
    </row>
    <row r="16" spans="1:19" ht="24.95" customHeight="1" x14ac:dyDescent="0.2">
      <c r="B16" s="119" t="s">
        <v>2</v>
      </c>
      <c r="C16" s="96"/>
      <c r="D16" s="96">
        <v>0.02</v>
      </c>
      <c r="E16" s="96">
        <v>0</v>
      </c>
      <c r="F16" s="51" t="s">
        <v>19</v>
      </c>
      <c r="G16" s="55" t="s">
        <v>22</v>
      </c>
      <c r="H16" s="97"/>
      <c r="I16" s="96"/>
      <c r="J16" s="96"/>
      <c r="K16" s="96"/>
      <c r="L16" s="96"/>
      <c r="M16" s="96"/>
      <c r="N16" s="96"/>
      <c r="O16" s="96"/>
      <c r="P16" s="96"/>
      <c r="Q16" s="96"/>
      <c r="R16" s="98"/>
    </row>
    <row r="17" spans="2:18" ht="33.75" x14ac:dyDescent="0.2">
      <c r="B17" s="462" t="s">
        <v>3</v>
      </c>
      <c r="C17" s="463"/>
      <c r="D17" s="459">
        <v>0</v>
      </c>
      <c r="E17" s="459">
        <v>-0.03</v>
      </c>
      <c r="F17" s="458" t="s">
        <v>16</v>
      </c>
      <c r="G17" s="287" t="s">
        <v>131</v>
      </c>
      <c r="H17" s="464"/>
      <c r="I17" s="459"/>
      <c r="J17" s="459"/>
      <c r="K17" s="459"/>
      <c r="L17" s="459"/>
      <c r="M17" s="459"/>
      <c r="N17" s="459"/>
      <c r="O17" s="459"/>
      <c r="P17" s="459"/>
      <c r="Q17" s="459"/>
      <c r="R17" s="465"/>
    </row>
    <row r="18" spans="2:18" ht="15.75" thickBot="1" x14ac:dyDescent="0.25">
      <c r="B18" s="568" t="s">
        <v>47</v>
      </c>
      <c r="C18" s="569"/>
      <c r="D18" s="569"/>
      <c r="E18" s="570"/>
      <c r="F18" s="243" t="s">
        <v>16</v>
      </c>
      <c r="G18" s="183" t="s">
        <v>43</v>
      </c>
      <c r="H18" s="105"/>
      <c r="I18" s="106"/>
      <c r="J18" s="106"/>
      <c r="K18" s="106"/>
      <c r="L18" s="106"/>
      <c r="M18" s="106"/>
      <c r="N18" s="106"/>
      <c r="O18" s="106"/>
      <c r="P18" s="106"/>
      <c r="Q18" s="115"/>
      <c r="R18" s="116"/>
    </row>
    <row r="19" spans="2:18" ht="34.5" thickBot="1" x14ac:dyDescent="0.25">
      <c r="B19" s="238" t="s">
        <v>17</v>
      </c>
      <c r="C19" s="239" t="s">
        <v>18</v>
      </c>
      <c r="D19" s="240" t="s">
        <v>0</v>
      </c>
      <c r="E19" s="240" t="s">
        <v>1</v>
      </c>
      <c r="F19" s="241" t="s">
        <v>21</v>
      </c>
      <c r="G19" s="242" t="s">
        <v>20</v>
      </c>
      <c r="H19" s="121"/>
      <c r="I19" s="88"/>
      <c r="J19" s="88"/>
      <c r="K19" s="88"/>
      <c r="L19" s="88"/>
      <c r="M19" s="88"/>
      <c r="N19" s="88"/>
      <c r="O19" s="88"/>
      <c r="P19" s="88"/>
      <c r="Q19" s="88"/>
      <c r="R19" s="89"/>
    </row>
    <row r="20" spans="2:18" ht="45" x14ac:dyDescent="0.2">
      <c r="B20" s="119" t="s">
        <v>26</v>
      </c>
      <c r="C20" s="96"/>
      <c r="D20" s="96">
        <v>0.05</v>
      </c>
      <c r="E20" s="96">
        <v>0</v>
      </c>
      <c r="F20" s="113" t="s">
        <v>16</v>
      </c>
      <c r="G20" s="59" t="s">
        <v>46</v>
      </c>
      <c r="H20" s="97"/>
      <c r="I20" s="96"/>
      <c r="J20" s="96"/>
      <c r="K20" s="96"/>
      <c r="L20" s="96"/>
      <c r="M20" s="96"/>
      <c r="N20" s="96"/>
      <c r="O20" s="96"/>
      <c r="P20" s="96"/>
      <c r="Q20" s="96"/>
      <c r="R20" s="98"/>
    </row>
    <row r="21" spans="2:18" ht="24.95" customHeight="1" x14ac:dyDescent="0.2">
      <c r="B21" s="119" t="s">
        <v>2</v>
      </c>
      <c r="C21" s="96"/>
      <c r="D21" s="96">
        <v>0.02</v>
      </c>
      <c r="E21" s="96">
        <v>0</v>
      </c>
      <c r="F21" s="51" t="s">
        <v>19</v>
      </c>
      <c r="G21" s="55" t="s">
        <v>22</v>
      </c>
      <c r="H21" s="97"/>
      <c r="I21" s="96"/>
      <c r="J21" s="96"/>
      <c r="K21" s="96"/>
      <c r="L21" s="96"/>
      <c r="M21" s="96"/>
      <c r="N21" s="96"/>
      <c r="O21" s="96"/>
      <c r="P21" s="96"/>
      <c r="Q21" s="96"/>
      <c r="R21" s="98"/>
    </row>
    <row r="22" spans="2:18" ht="33.75" x14ac:dyDescent="0.2">
      <c r="B22" s="462" t="s">
        <v>3</v>
      </c>
      <c r="C22" s="463"/>
      <c r="D22" s="459">
        <v>0</v>
      </c>
      <c r="E22" s="459">
        <v>-0.03</v>
      </c>
      <c r="F22" s="458" t="s">
        <v>16</v>
      </c>
      <c r="G22" s="287" t="s">
        <v>131</v>
      </c>
      <c r="H22" s="464"/>
      <c r="I22" s="459"/>
      <c r="J22" s="459"/>
      <c r="K22" s="459"/>
      <c r="L22" s="459"/>
      <c r="M22" s="459"/>
      <c r="N22" s="459"/>
      <c r="O22" s="459"/>
      <c r="P22" s="459"/>
      <c r="Q22" s="459"/>
      <c r="R22" s="465"/>
    </row>
    <row r="23" spans="2:18" ht="15.75" thickBot="1" x14ac:dyDescent="0.25">
      <c r="B23" s="568" t="s">
        <v>47</v>
      </c>
      <c r="C23" s="569"/>
      <c r="D23" s="569"/>
      <c r="E23" s="570"/>
      <c r="F23" s="243" t="s">
        <v>16</v>
      </c>
      <c r="G23" s="183" t="s">
        <v>43</v>
      </c>
      <c r="H23" s="105"/>
      <c r="I23" s="106"/>
      <c r="J23" s="106"/>
      <c r="K23" s="106"/>
      <c r="L23" s="106"/>
      <c r="M23" s="106"/>
      <c r="N23" s="106"/>
      <c r="O23" s="106"/>
      <c r="P23" s="106"/>
      <c r="Q23" s="115"/>
      <c r="R23" s="116"/>
    </row>
    <row r="26" spans="2:18" x14ac:dyDescent="0.2">
      <c r="L26" s="618" t="s">
        <v>129</v>
      </c>
      <c r="M26" s="618"/>
      <c r="N26" s="618"/>
      <c r="O26" s="456"/>
      <c r="P26" s="456"/>
      <c r="Q26" s="466"/>
      <c r="R26" s="466"/>
    </row>
    <row r="27" spans="2:18" x14ac:dyDescent="0.2">
      <c r="O27" s="540" t="s">
        <v>132</v>
      </c>
      <c r="P27" s="540"/>
      <c r="Q27" s="541" t="s">
        <v>133</v>
      </c>
      <c r="R27" s="542"/>
    </row>
  </sheetData>
  <mergeCells count="24">
    <mergeCell ref="B18:E18"/>
    <mergeCell ref="B23:E23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Q27:R27"/>
    <mergeCell ref="B6:C6"/>
    <mergeCell ref="D6:H6"/>
    <mergeCell ref="I6:J6"/>
    <mergeCell ref="K6:L6"/>
    <mergeCell ref="O27:P27"/>
    <mergeCell ref="K7:L7"/>
    <mergeCell ref="B7:C7"/>
    <mergeCell ref="D7:H7"/>
    <mergeCell ref="I7:J7"/>
    <mergeCell ref="L26:N26"/>
    <mergeCell ref="B13:E13"/>
  </mergeCells>
  <conditionalFormatting sqref="H10:R12">
    <cfRule type="cellIs" dxfId="8" priority="5" stopIfTrue="1" operator="equal">
      <formula>"ok"</formula>
    </cfRule>
    <cfRule type="cellIs" dxfId="7" priority="6" stopIfTrue="1" operator="notBetween">
      <formula>$C10+$D10</formula>
      <formula>$C10+$E10</formula>
    </cfRule>
  </conditionalFormatting>
  <conditionalFormatting sqref="H15:R17">
    <cfRule type="cellIs" dxfId="6" priority="3" stopIfTrue="1" operator="equal">
      <formula>"ok"</formula>
    </cfRule>
    <cfRule type="cellIs" dxfId="5" priority="4" stopIfTrue="1" operator="notBetween">
      <formula>$C15+$D15</formula>
      <formula>$C15+$E15</formula>
    </cfRule>
  </conditionalFormatting>
  <conditionalFormatting sqref="H20:R22">
    <cfRule type="cellIs" dxfId="4" priority="1" stopIfTrue="1" operator="equal">
      <formula>"ok"</formula>
    </cfRule>
    <cfRule type="cellIs" dxfId="3" priority="2" stopIfTrue="1" operator="notBetween">
      <formula>$C20+$D20</formula>
      <formula>$C20+$E20</formula>
    </cfRule>
  </conditionalFormatting>
  <printOptions horizontalCentered="1" verticalCentered="1"/>
  <pageMargins left="0" right="0" top="0" bottom="0" header="0" footer="0"/>
  <pageSetup paperSize="9" scale="85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2021-03-02T08:33:30Z</cp:lastPrinted>
  <dcterms:created xsi:type="dcterms:W3CDTF">2004-01-21T15:24:02Z</dcterms:created>
  <dcterms:modified xsi:type="dcterms:W3CDTF">2021-03-02T08:40:55Z</dcterms:modified>
</cp:coreProperties>
</file>