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А-700 (Байрон 0.7 л.)\"/>
    </mc:Choice>
  </mc:AlternateContent>
  <xr:revisionPtr revIDLastSave="0" documentId="13_ncr:1_{73E75398-E4A6-4329-B413-3925BB51C03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Паспорт!$A$1:$J$38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A21" i="16" l="1"/>
  <c r="H21" i="16" s="1"/>
  <c r="H22" i="16" s="1"/>
  <c r="G21" i="16" l="1"/>
  <c r="I21" i="16" s="1"/>
  <c r="G22" i="16"/>
  <c r="I22" i="16" l="1"/>
  <c r="C3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D1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39" i="17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2" i="16" l="1"/>
  <c r="A38" i="16"/>
  <c r="G46" i="14"/>
  <c r="E46" i="14"/>
  <c r="B47" i="14"/>
  <c r="G44" i="14"/>
  <c r="B45" i="14"/>
  <c r="G42" i="14"/>
  <c r="E42" i="14"/>
  <c r="B43" i="14"/>
  <c r="G40" i="14"/>
  <c r="B41" i="14"/>
  <c r="E40" i="14"/>
  <c r="G38" i="14"/>
  <c r="E38" i="14"/>
  <c r="B39" i="14"/>
  <c r="E36" i="14"/>
  <c r="B37" i="14"/>
  <c r="E34" i="14"/>
  <c r="B35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<sst xmlns="http://schemas.openxmlformats.org/spreadsheetml/2006/main" count="542" uniqueCount="153">
  <si>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</si>
  <si>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</si>
  <si>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</si>
  <si>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</si>
  <si>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</si>
  <si>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</si>
  <si>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</si>
  <si>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</si>
  <si>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</si>
  <si>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</si>
  <si>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</si>
  <si>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</si>
  <si>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</si>
  <si>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</si>
  <si>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</si>
  <si>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</si>
  <si>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</si>
  <si>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</si>
  <si>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</si>
  <si>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</si>
  <si>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</si>
  <si>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</si>
  <si>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</si>
  <si>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</si>
  <si>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</si>
  <si>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</si>
  <si>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</si>
  <si>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</si>
  <si>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</si>
  <si>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</si>
  <si>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</si>
  <si>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</si>
  <si>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</si>
  <si>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</si>
  <si>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</si>
  <si>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</si>
  <si>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</si>
  <si>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</si>
  <si>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</si>
  <si>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</si>
  <si>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</si>
  <si>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</si>
  <si>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</si>
  <si>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</si>
  <si>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</si>
  <si>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</si>
  <si>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</si>
  <si>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</si>
  <si>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</si>
  <si>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</si>
  <si>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</si>
  <si>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</si>
  <si>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</si>
  <si>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</si>
  <si>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</si>
  <si>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</si>
  <si>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</si>
  <si>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</si>
  <si>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</si>
  <si>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</si>
  <si>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</si>
  <si>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</si>
  <si>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</si>
  <si>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</si>
  <si>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</si>
  <si>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</si>
  <si>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</si>
  <si>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</si>
  <si>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</si>
  <si>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</si>
  <si>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</si>
  <si>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</si>
  <si>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</si>
  <si>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</si>
  <si>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</si>
  <si>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</si>
  <si>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</si>
  <si>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</si>
  <si>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</si>
  <si>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</si>
  <si>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</si>
  <si>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</si>
  <si>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</si>
  <si>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</si>
  <si>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</si>
  <si>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</si>
  <si>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</si>
  <si>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</si>
  <si>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</si>
  <si>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</si>
  <si>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</si>
  <si>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</si>
  <si>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</si>
  <si>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</si>
  <si>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</si>
  <si>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</si>
  <si>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</si>
  <si>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</si>
  <si>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</si>
  <si>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</si>
  <si>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</si>
  <si>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</si>
  <si>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</si>
  <si>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</si>
  <si>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</si>
  <si>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</si>
  <si>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</si>
  <si>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</si>
  <si>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 xml:space="preserve"> (владелец ООО "Ведатранзит" дог. №3 от 23.01.2019)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</si>
  <si>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</si>
  <si>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</si>
  <si>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</si>
  <si>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</si>
  <si>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</si>
  <si>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</si>
  <si>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</si>
  <si>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</si>
  <si>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</si>
  <si>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</si>
  <si>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</si>
  <si>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</si>
  <si>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</si>
  <si>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</si>
  <si>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</si>
  <si>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</si>
  <si>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</si>
  <si>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</si>
  <si>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</si>
  <si>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</si>
  <si>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</si>
  <si>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</si>
  <si>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</si>
  <si>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</t>
  </si>
  <si>
    <t>Штангенциркуль, нутромер</t>
  </si>
  <si>
    <t>R (тепловой зазар)</t>
  </si>
  <si>
    <t>S (вакуумный зазор)</t>
  </si>
  <si>
    <t>0,2 / 0,1</t>
  </si>
  <si>
    <t>75,75 / 55,75</t>
  </si>
  <si>
    <t>А</t>
  </si>
  <si>
    <t>XXI-В-30-4А-700 (Байрон 0.7 л.)</t>
  </si>
  <si>
    <t>XXI-В-30-4А-700</t>
  </si>
  <si>
    <t>(c остаточным ресурсом 100 %)</t>
  </si>
  <si>
    <t>Дата поставки</t>
  </si>
  <si>
    <t>(к серийному формокомплекту Бутылка XXI-В-30-4А-700 БАЙРОН)</t>
  </si>
  <si>
    <t>Полная высота 53,5 мм</t>
  </si>
  <si>
    <t>60 / 40</t>
  </si>
  <si>
    <t>50 / 35</t>
  </si>
  <si>
    <t>86 / 62</t>
  </si>
  <si>
    <t>Корпус низ на расстоянии 60 мм</t>
  </si>
  <si>
    <t>Корпус низ на расстоянии 55 мм</t>
  </si>
  <si>
    <t>Корпус низ и плечи (M)</t>
  </si>
  <si>
    <t>Профиль чистовой формы в точках контроля увеличен от 0,4 до 0,6 мм относительно чертежа</t>
  </si>
  <si>
    <t>Вес, гр. (ном. 570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</si>
</sst>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47" fillId="0" borderId="97" xfId="0" applyFont="1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17" fillId="0" borderId="26" xfId="0" applyFont="1" applyBorder="1" applyAlignment="1">
      <alignment horizontal="center" vertical="center" wrapTex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2" fontId="58" fillId="0" borderId="30" xfId="1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1" fontId="0" fillId="0" borderId="61" xfId="4" applyNumberFormat="1" applyFont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95" xfId="0" applyNumberFormat="1" applyBorder="1" applyAlignment="1">
      <alignment horizontal="center"/>
    </xf>
    <xf numFmtId="1" fontId="0" fillId="0" borderId="96" xfId="4" applyNumberFormat="1" applyFont="1" applyBorder="1" applyAlignment="1">
      <alignment horizont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Zeros="0" view="pageBreakPreview" zoomScaleSheetLayoutView="100" workbookViewId="0">
      <selection activeCell="D1" sqref="D1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1" spans="1:10" s="371" customFormat="1" ht="15.75" x14ac:dyDescent="0.25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75" x14ac:dyDescent="0.25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75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 x14ac:dyDescent="0.25">
      <c r="A4" s="531" t="s">
        <v>64</v>
      </c>
      <c r="B4" s="531" t="s">
        <v>65</v>
      </c>
      <c r="C4" s="531"/>
      <c r="D4" s="531"/>
      <c r="E4" s="531" t="s">
        <v>66</v>
      </c>
      <c r="F4" s="531"/>
      <c r="G4" s="532" t="s">
        <v>67</v>
      </c>
      <c r="H4" s="531" t="s">
        <v>68</v>
      </c>
      <c r="I4" s="531"/>
      <c r="J4" s="531"/>
    </row>
    <row r="5" spans="1:10" x14ac:dyDescent="0.25">
      <c r="A5" s="531"/>
      <c r="B5" s="531"/>
      <c r="C5" s="531"/>
      <c r="D5" s="531"/>
      <c r="E5" s="531"/>
      <c r="F5" s="531"/>
      <c r="G5" s="532"/>
      <c r="H5" s="531"/>
      <c r="I5" s="531"/>
      <c r="J5" s="531"/>
    </row>
    <row r="6" spans="1:10" x14ac:dyDescent="0.25">
      <c r="A6" s="506">
        <v>1</v>
      </c>
      <c r="B6" s="528" t="s">
        <v>42</v>
      </c>
      <c r="C6" s="529"/>
      <c r="D6" s="530"/>
      <c r="E6" s="511"/>
      <c r="F6" s="512"/>
      <c r="G6" s="515"/>
      <c r="H6" s="517"/>
      <c r="I6" s="518"/>
      <c r="J6" s="519"/>
    </row>
    <row r="7" spans="1:10" ht="40.15" customHeight="1" x14ac:dyDescent="0.25">
      <c r="A7" s="526"/>
      <c r="B7" s="523"/>
      <c r="C7" s="524"/>
      <c r="D7" s="525"/>
      <c r="E7" s="527"/>
      <c r="F7" s="514"/>
      <c r="G7" s="516"/>
      <c r="H7" s="520"/>
      <c r="I7" s="521"/>
      <c r="J7" s="522"/>
    </row>
    <row r="8" spans="1:10" x14ac:dyDescent="0.25">
      <c r="A8" s="506">
        <v>1</v>
      </c>
      <c r="B8" s="508" t="s">
        <v>106</v>
      </c>
      <c r="C8" s="509"/>
      <c r="D8" s="510"/>
      <c r="E8" s="511"/>
      <c r="F8" s="512"/>
      <c r="G8" s="515"/>
      <c r="H8" s="517"/>
      <c r="I8" s="518"/>
      <c r="J8" s="519"/>
    </row>
    <row r="9" spans="1:10" ht="40.15" customHeight="1" x14ac:dyDescent="0.25">
      <c r="A9" s="526"/>
      <c r="B9" s="523"/>
      <c r="C9" s="524"/>
      <c r="D9" s="525"/>
      <c r="E9" s="527"/>
      <c r="F9" s="514"/>
      <c r="G9" s="516"/>
      <c r="H9" s="520"/>
      <c r="I9" s="521"/>
      <c r="J9" s="522"/>
    </row>
    <row r="10" spans="1:10" x14ac:dyDescent="0.25">
      <c r="A10" s="506">
        <v>1</v>
      </c>
      <c r="B10" s="508" t="s">
        <v>38</v>
      </c>
      <c r="C10" s="509"/>
      <c r="D10" s="510"/>
      <c r="E10" s="511"/>
      <c r="F10" s="512"/>
      <c r="G10" s="515"/>
      <c r="H10" s="517"/>
      <c r="I10" s="518"/>
      <c r="J10" s="519"/>
    </row>
    <row r="11" spans="1:10" ht="40.15" customHeight="1" x14ac:dyDescent="0.25">
      <c r="A11" s="526"/>
      <c r="B11" s="523"/>
      <c r="C11" s="524"/>
      <c r="D11" s="525"/>
      <c r="E11" s="527"/>
      <c r="F11" s="514"/>
      <c r="G11" s="516"/>
      <c r="H11" s="520"/>
      <c r="I11" s="521"/>
      <c r="J11" s="522"/>
    </row>
    <row r="12" spans="1:10" ht="14.45" customHeight="1" x14ac:dyDescent="0.25">
      <c r="A12" s="506">
        <v>1</v>
      </c>
      <c r="B12" s="508" t="s">
        <v>107</v>
      </c>
      <c r="C12" s="509"/>
      <c r="D12" s="510"/>
      <c r="E12" s="511"/>
      <c r="F12" s="512"/>
      <c r="G12" s="515"/>
      <c r="H12" s="517"/>
      <c r="I12" s="518"/>
      <c r="J12" s="519"/>
    </row>
    <row r="13" spans="1:10" ht="40.15" customHeight="1" x14ac:dyDescent="0.25">
      <c r="A13" s="507"/>
      <c r="B13" s="523"/>
      <c r="C13" s="524"/>
      <c r="D13" s="525"/>
      <c r="E13" s="513"/>
      <c r="F13" s="514"/>
      <c r="G13" s="516"/>
      <c r="H13" s="520"/>
      <c r="I13" s="521"/>
      <c r="J13" s="522"/>
    </row>
    <row r="14" spans="1:10" ht="14.45" customHeight="1" x14ac:dyDescent="0.25">
      <c r="A14" s="506">
        <v>1</v>
      </c>
      <c r="B14" s="508" t="s">
        <v>46</v>
      </c>
      <c r="C14" s="509"/>
      <c r="D14" s="510"/>
      <c r="E14" s="511"/>
      <c r="F14" s="512"/>
      <c r="G14" s="515"/>
      <c r="H14" s="517"/>
      <c r="I14" s="518"/>
      <c r="J14" s="519"/>
    </row>
    <row r="15" spans="1:10" ht="40.15" customHeight="1" x14ac:dyDescent="0.25">
      <c r="A15" s="507"/>
      <c r="B15" s="523"/>
      <c r="C15" s="524"/>
      <c r="D15" s="525"/>
      <c r="E15" s="513"/>
      <c r="F15" s="514"/>
      <c r="G15" s="516"/>
      <c r="H15" s="520"/>
      <c r="I15" s="521"/>
      <c r="J15" s="522"/>
    </row>
    <row r="16" spans="1:10" ht="14.45" customHeight="1" x14ac:dyDescent="0.25">
      <c r="A16" s="506">
        <v>1</v>
      </c>
      <c r="B16" s="508" t="s">
        <v>88</v>
      </c>
      <c r="C16" s="509"/>
      <c r="D16" s="510"/>
      <c r="E16" s="511"/>
      <c r="F16" s="512"/>
      <c r="G16" s="515"/>
      <c r="H16" s="517"/>
      <c r="I16" s="518"/>
      <c r="J16" s="519"/>
    </row>
    <row r="17" spans="1:10" ht="40.15" customHeight="1" x14ac:dyDescent="0.25">
      <c r="A17" s="507"/>
      <c r="B17" s="523"/>
      <c r="C17" s="524"/>
      <c r="D17" s="525"/>
      <c r="E17" s="513"/>
      <c r="F17" s="514"/>
      <c r="G17" s="516"/>
      <c r="H17" s="520"/>
      <c r="I17" s="521"/>
      <c r="J17" s="522"/>
    </row>
    <row r="18" spans="1:10" ht="14.45" customHeight="1" x14ac:dyDescent="0.25">
      <c r="A18" s="506">
        <v>1</v>
      </c>
      <c r="B18" s="508" t="s">
        <v>50</v>
      </c>
      <c r="C18" s="509"/>
      <c r="D18" s="510"/>
      <c r="E18" s="511"/>
      <c r="F18" s="512"/>
      <c r="G18" s="515"/>
      <c r="H18" s="517"/>
      <c r="I18" s="518"/>
      <c r="J18" s="519"/>
    </row>
    <row r="19" spans="1:10" ht="40.15" customHeight="1" x14ac:dyDescent="0.25">
      <c r="A19" s="507"/>
      <c r="B19" s="523"/>
      <c r="C19" s="524"/>
      <c r="D19" s="525"/>
      <c r="E19" s="513"/>
      <c r="F19" s="514"/>
      <c r="G19" s="516"/>
      <c r="H19" s="520"/>
      <c r="I19" s="521"/>
      <c r="J19" s="522"/>
    </row>
    <row r="20" spans="1:10" ht="14.45" customHeight="1" x14ac:dyDescent="0.25">
      <c r="A20" s="506">
        <v>1</v>
      </c>
      <c r="B20" s="508" t="s">
        <v>52</v>
      </c>
      <c r="C20" s="509"/>
      <c r="D20" s="510"/>
      <c r="E20" s="511"/>
      <c r="F20" s="512"/>
      <c r="G20" s="515"/>
      <c r="H20" s="517"/>
      <c r="I20" s="518"/>
      <c r="J20" s="519"/>
    </row>
    <row r="21" spans="1:10" ht="40.15" customHeight="1" x14ac:dyDescent="0.25">
      <c r="A21" s="507"/>
      <c r="B21" s="523"/>
      <c r="C21" s="524"/>
      <c r="D21" s="525"/>
      <c r="E21" s="513"/>
      <c r="F21" s="514"/>
      <c r="G21" s="516"/>
      <c r="H21" s="520"/>
      <c r="I21" s="521"/>
      <c r="J21" s="522"/>
    </row>
    <row r="22" spans="1:10" ht="14.45" customHeight="1" x14ac:dyDescent="0.25">
      <c r="A22" s="506">
        <v>1</v>
      </c>
      <c r="B22" s="508" t="s">
        <v>55</v>
      </c>
      <c r="C22" s="509"/>
      <c r="D22" s="510"/>
      <c r="E22" s="511"/>
      <c r="F22" s="512"/>
      <c r="G22" s="515"/>
      <c r="H22" s="517"/>
      <c r="I22" s="518"/>
      <c r="J22" s="519"/>
    </row>
    <row r="23" spans="1:10" ht="40.15" customHeight="1" x14ac:dyDescent="0.25">
      <c r="A23" s="507"/>
      <c r="B23" s="523"/>
      <c r="C23" s="524"/>
      <c r="D23" s="525"/>
      <c r="E23" s="513"/>
      <c r="F23" s="514"/>
      <c r="G23" s="516"/>
      <c r="H23" s="520"/>
      <c r="I23" s="521"/>
      <c r="J23" s="522"/>
    </row>
    <row r="24" spans="1:10" ht="14.45" customHeight="1" x14ac:dyDescent="0.25">
      <c r="A24" s="506">
        <v>1</v>
      </c>
      <c r="B24" s="508" t="s">
        <v>54</v>
      </c>
      <c r="C24" s="509"/>
      <c r="D24" s="510"/>
      <c r="E24" s="511"/>
      <c r="F24" s="512"/>
      <c r="G24" s="515"/>
      <c r="H24" s="517"/>
      <c r="I24" s="518"/>
      <c r="J24" s="519"/>
    </row>
    <row r="25" spans="1:10" ht="40.15" customHeight="1" x14ac:dyDescent="0.25">
      <c r="A25" s="507"/>
      <c r="B25" s="523"/>
      <c r="C25" s="524"/>
      <c r="D25" s="525"/>
      <c r="E25" s="513"/>
      <c r="F25" s="514"/>
      <c r="G25" s="516"/>
      <c r="H25" s="520"/>
      <c r="I25" s="521"/>
      <c r="J25" s="522"/>
    </row>
    <row r="26" spans="1:10" ht="14.45" customHeight="1" x14ac:dyDescent="0.25">
      <c r="A26" s="506">
        <v>1</v>
      </c>
      <c r="B26" s="508" t="s">
        <v>104</v>
      </c>
      <c r="C26" s="509"/>
      <c r="D26" s="510"/>
      <c r="E26" s="511"/>
      <c r="F26" s="512"/>
      <c r="G26" s="515"/>
      <c r="H26" s="517"/>
      <c r="I26" s="518"/>
      <c r="J26" s="519"/>
    </row>
    <row r="27" spans="1:10" ht="40.15" customHeight="1" x14ac:dyDescent="0.25">
      <c r="A27" s="507"/>
      <c r="B27" s="523"/>
      <c r="C27" s="524"/>
      <c r="D27" s="525"/>
      <c r="E27" s="513"/>
      <c r="F27" s="514"/>
      <c r="G27" s="516"/>
      <c r="H27" s="520"/>
      <c r="I27" s="521"/>
      <c r="J27" s="522"/>
    </row>
    <row r="28" spans="1:10" ht="14.45" customHeight="1" x14ac:dyDescent="0.25">
      <c r="A28" s="506">
        <v>1</v>
      </c>
      <c r="B28" s="508" t="s">
        <v>69</v>
      </c>
      <c r="C28" s="509"/>
      <c r="D28" s="510"/>
      <c r="E28" s="511"/>
      <c r="F28" s="512"/>
      <c r="G28" s="515"/>
      <c r="H28" s="517"/>
      <c r="I28" s="518"/>
      <c r="J28" s="519"/>
    </row>
    <row r="29" spans="1:10" ht="40.15" customHeight="1" x14ac:dyDescent="0.25">
      <c r="A29" s="507"/>
      <c r="B29" s="523"/>
      <c r="C29" s="524"/>
      <c r="D29" s="525"/>
      <c r="E29" s="513"/>
      <c r="F29" s="514"/>
      <c r="G29" s="516"/>
      <c r="H29" s="520"/>
      <c r="I29" s="521"/>
      <c r="J29" s="522"/>
    </row>
    <row r="30" spans="1:10" ht="15.75" x14ac:dyDescent="0.25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1" customFormat="1" ht="15.75" x14ac:dyDescent="0.25">
      <c r="A31" s="479"/>
      <c r="B31" s="479"/>
      <c r="C31" s="479"/>
      <c r="D31" s="479"/>
      <c r="E31" s="479"/>
      <c r="F31" s="479"/>
      <c r="G31" s="479"/>
      <c r="H31" s="479"/>
      <c r="I31" s="479"/>
      <c r="J31" s="480"/>
    </row>
    <row r="32" spans="1:10" s="481" customFormat="1" ht="15.75" x14ac:dyDescent="0.25">
      <c r="A32" s="479"/>
      <c r="B32" s="479"/>
      <c r="C32" s="479"/>
      <c r="D32" s="482"/>
      <c r="E32" s="482"/>
      <c r="F32" s="482"/>
      <c r="G32" s="482"/>
      <c r="H32" s="482"/>
      <c r="I32" s="479"/>
      <c r="J32" s="480"/>
    </row>
    <row r="33" spans="1:10" s="481" customFormat="1" ht="15.75" x14ac:dyDescent="0.25">
      <c r="A33" s="479"/>
      <c r="B33" s="483"/>
      <c r="C33" s="479"/>
      <c r="D33" s="479"/>
      <c r="E33" s="479"/>
      <c r="F33" s="479"/>
      <c r="G33" s="479"/>
      <c r="H33" s="479"/>
      <c r="I33" s="479"/>
      <c r="J33" s="480"/>
    </row>
    <row r="34" spans="1:10" s="481" customFormat="1" ht="15.75" x14ac:dyDescent="0.25">
      <c r="A34" s="479"/>
      <c r="B34" s="479"/>
      <c r="C34" s="479"/>
      <c r="D34" s="479"/>
      <c r="E34" s="479"/>
      <c r="F34" s="479"/>
      <c r="G34" s="479"/>
      <c r="H34" s="479"/>
      <c r="I34" s="479"/>
      <c r="J34" s="480"/>
    </row>
    <row r="35" spans="1:10" s="481" customFormat="1" ht="15.75" x14ac:dyDescent="0.25">
      <c r="A35" s="479"/>
      <c r="B35" s="479"/>
      <c r="C35" s="479"/>
      <c r="D35" s="479"/>
      <c r="E35" s="479"/>
      <c r="G35" s="479"/>
      <c r="H35" s="479"/>
      <c r="I35" s="479"/>
      <c r="J35" s="479"/>
    </row>
    <row r="36" spans="1:10" s="481" customFormat="1" ht="15.75" x14ac:dyDescent="0.25">
      <c r="A36" s="479"/>
      <c r="B36" s="479"/>
      <c r="C36" s="479"/>
      <c r="D36" s="479"/>
      <c r="E36" s="479"/>
      <c r="G36" s="479"/>
      <c r="H36" s="479"/>
      <c r="I36" s="479"/>
      <c r="J36" s="479"/>
    </row>
    <row r="37" spans="1:10" s="481" customFormat="1" ht="15.75" x14ac:dyDescent="0.25">
      <c r="A37" s="479"/>
      <c r="B37" s="479"/>
      <c r="C37" s="479"/>
      <c r="D37" s="479"/>
      <c r="E37" s="479"/>
      <c r="I37" s="479"/>
    </row>
    <row r="38" spans="1:10" s="481" customFormat="1" ht="18" x14ac:dyDescent="0.25">
      <c r="A38" s="484"/>
      <c r="B38" s="484"/>
      <c r="C38" s="484"/>
      <c r="D38" s="484"/>
      <c r="E38" s="484"/>
    </row>
    <row r="39" spans="1:10" ht="18" x14ac:dyDescent="0.25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Данные!B19</f>
        <v>0</v>
      </c>
      <c r="L2" s="635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8"/>
      <c r="C3" s="619"/>
      <c r="D3" s="620"/>
      <c r="E3" s="627" t="s">
        <v>88</v>
      </c>
      <c r="F3" s="628"/>
      <c r="G3" s="628"/>
      <c r="H3" s="629"/>
      <c r="I3" s="632"/>
      <c r="J3" s="633"/>
      <c r="K3" s="636"/>
      <c r="L3" s="63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66" t="s">
        <v>49</v>
      </c>
      <c r="C16" s="567"/>
      <c r="D16" s="567"/>
      <c r="E16" s="568"/>
      <c r="F16" s="261" t="s">
        <v>16</v>
      </c>
      <c r="G16" s="200" t="s">
        <v>45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Данные!B20</f>
        <v>0</v>
      </c>
      <c r="L2" s="635"/>
      <c r="M2" s="173"/>
      <c r="N2" s="174"/>
      <c r="O2" s="175"/>
      <c r="P2" s="646"/>
      <c r="Q2" s="646"/>
      <c r="R2" s="176"/>
      <c r="S2" s="177"/>
    </row>
    <row r="3" spans="1:19" ht="17.25" customHeight="1" thickBot="1" x14ac:dyDescent="0.25">
      <c r="A3" s="172"/>
      <c r="B3" s="618"/>
      <c r="C3" s="619"/>
      <c r="D3" s="620"/>
      <c r="E3" s="627" t="s">
        <v>50</v>
      </c>
      <c r="F3" s="628"/>
      <c r="G3" s="628"/>
      <c r="H3" s="629"/>
      <c r="I3" s="632"/>
      <c r="J3" s="633"/>
      <c r="K3" s="636"/>
      <c r="L3" s="637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41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51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Данные!B21</f>
        <v>20</v>
      </c>
      <c r="L2" s="635"/>
      <c r="M2" s="212"/>
      <c r="N2" s="213"/>
      <c r="O2" s="214"/>
      <c r="P2" s="650"/>
      <c r="Q2" s="650"/>
      <c r="R2" s="215"/>
      <c r="S2" s="216"/>
    </row>
    <row r="3" spans="1:19" ht="17.25" customHeight="1" thickBot="1" x14ac:dyDescent="0.25">
      <c r="A3" s="211"/>
      <c r="B3" s="618"/>
      <c r="C3" s="619"/>
      <c r="D3" s="620"/>
      <c r="E3" s="627" t="s">
        <v>52</v>
      </c>
      <c r="F3" s="628"/>
      <c r="G3" s="628"/>
      <c r="H3" s="629"/>
      <c r="I3" s="632"/>
      <c r="J3" s="633"/>
      <c r="K3" s="636"/>
      <c r="L3" s="637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47" t="s">
        <v>53</v>
      </c>
      <c r="C18" s="648"/>
      <c r="D18" s="648"/>
      <c r="E18" s="649"/>
      <c r="F18" s="118" t="s">
        <v>16</v>
      </c>
      <c r="G18" s="262" t="s">
        <v>45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Данные!B25</f>
        <v>18</v>
      </c>
      <c r="L2" s="635"/>
      <c r="M2" s="136"/>
      <c r="N2" s="137"/>
      <c r="O2" s="138"/>
      <c r="P2" s="651"/>
      <c r="Q2" s="651"/>
      <c r="R2" s="139"/>
      <c r="S2" s="140"/>
    </row>
    <row r="3" spans="1:19" ht="17.25" customHeight="1" thickBot="1" x14ac:dyDescent="0.25">
      <c r="A3" s="135"/>
      <c r="B3" s="618"/>
      <c r="C3" s="619"/>
      <c r="D3" s="620"/>
      <c r="E3" s="627" t="s">
        <v>54</v>
      </c>
      <c r="F3" s="628"/>
      <c r="G3" s="628"/>
      <c r="H3" s="629"/>
      <c r="I3" s="632"/>
      <c r="J3" s="633"/>
      <c r="K3" s="636"/>
      <c r="L3" s="637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53">
        <f>Данные!B23</f>
        <v>18</v>
      </c>
      <c r="L2" s="654"/>
      <c r="M2" s="269"/>
      <c r="N2" s="270"/>
      <c r="O2" s="271"/>
      <c r="P2" s="652"/>
      <c r="Q2" s="652"/>
      <c r="R2" s="272"/>
      <c r="S2" s="273"/>
    </row>
    <row r="3" spans="1:19" ht="17.25" customHeight="1" thickBot="1" x14ac:dyDescent="0.25">
      <c r="A3" s="268"/>
      <c r="B3" s="618"/>
      <c r="C3" s="619"/>
      <c r="D3" s="620"/>
      <c r="E3" s="627" t="s">
        <v>55</v>
      </c>
      <c r="F3" s="628"/>
      <c r="G3" s="628"/>
      <c r="H3" s="629"/>
      <c r="I3" s="632"/>
      <c r="J3" s="633"/>
      <c r="K3" s="655"/>
      <c r="L3" s="656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146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47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3" zoomScale="120" zoomScaleNormal="100" zoomScaleSheetLayoutView="120" workbookViewId="0">
      <selection activeCell="B24" sqref="B24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392"/>
      <c r="B1" s="487" t="s">
        <v>132</v>
      </c>
      <c r="C1" s="392"/>
      <c r="D1" s="488" t="str">
        <f>Данные!A2</f>
        <v>XXI-В-30-4А-700 (Байрон 0.7 л.)</v>
      </c>
      <c r="E1" s="392"/>
      <c r="F1" s="392"/>
      <c r="G1" s="392"/>
      <c r="H1" s="392"/>
      <c r="I1" s="392"/>
      <c r="J1" s="392"/>
      <c r="K1" s="392"/>
      <c r="L1" s="392"/>
    </row>
    <row r="2" spans="1:13" ht="15.75" x14ac:dyDescent="0.25">
      <c r="A2" s="392"/>
      <c r="B2" s="392" t="s">
        <v>108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 x14ac:dyDescent="0.2">
      <c r="B3" s="496" t="s">
        <v>142</v>
      </c>
      <c r="C3" s="497">
        <f>Данные!D11</f>
        <v>43775</v>
      </c>
      <c r="D3" s="495" t="s">
        <v>141</v>
      </c>
      <c r="E3" s="495"/>
      <c r="F3" s="495"/>
      <c r="G3" s="495"/>
      <c r="H3" s="495"/>
      <c r="I3" s="495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109</v>
      </c>
      <c r="B5" s="400" t="s">
        <v>110</v>
      </c>
      <c r="C5" s="400" t="s">
        <v>66</v>
      </c>
      <c r="D5" s="485" t="s">
        <v>111</v>
      </c>
      <c r="E5" s="400" t="s">
        <v>112</v>
      </c>
      <c r="F5" s="400" t="s">
        <v>113</v>
      </c>
      <c r="G5" s="400" t="s">
        <v>114</v>
      </c>
      <c r="H5" s="401" t="s">
        <v>115</v>
      </c>
      <c r="I5" s="402"/>
      <c r="J5" s="402"/>
      <c r="K5" s="402"/>
      <c r="L5" s="402"/>
    </row>
    <row r="6" spans="1:13" x14ac:dyDescent="0.2">
      <c r="A6" s="403">
        <v>1</v>
      </c>
      <c r="B6" s="475" t="str">
        <f>Данные!A14</f>
        <v>Чистовая форма</v>
      </c>
      <c r="C6" s="384" t="str">
        <f>Данные!C14</f>
        <v>XXI-В-30-4А-700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XXI-В-30-4А-700</v>
      </c>
      <c r="D7" s="410">
        <f>Данные!$B15</f>
        <v>22</v>
      </c>
      <c r="E7" s="410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XXI-В-30-4А-700</v>
      </c>
      <c r="D8" s="410">
        <f>Данные!$B16</f>
        <v>26</v>
      </c>
      <c r="E8" s="410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XXI-В-30-4А-700</v>
      </c>
      <c r="D9" s="410">
        <f>Данные!$B17</f>
        <v>26</v>
      </c>
      <c r="E9" s="410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XXI-В-30-4А-700</v>
      </c>
      <c r="D10" s="410">
        <f>Данные!$B18</f>
        <v>0</v>
      </c>
      <c r="E10" s="410"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XXI-В-30-4А-700</v>
      </c>
      <c r="D11" s="410">
        <f>Данные!$B19</f>
        <v>0</v>
      </c>
      <c r="E11" s="410"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XXI-В-30-4А-700</v>
      </c>
      <c r="D12" s="410">
        <f>Данные!$B20</f>
        <v>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XXI-В-30-4А-700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Данные!$B22</f>
        <v>нет</v>
      </c>
      <c r="E14" s="494" t="s">
        <v>91</v>
      </c>
      <c r="F14" s="391"/>
      <c r="G14" s="410" t="e">
        <f t="shared" si="0"/>
        <v>#VALUE!</v>
      </c>
      <c r="H14" s="412" t="s">
        <v>41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XXI-В-30-4А-700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XXI-В-30-4А-700</v>
      </c>
      <c r="D16" s="410">
        <f>Данные!$B24</f>
        <v>8</v>
      </c>
      <c r="E16" s="410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76" t="str">
        <f>Данные!A25</f>
        <v>Дутьевая головка</v>
      </c>
      <c r="C17" s="478" t="str">
        <f>Данные!C25</f>
        <v>XXI-В-30-4А-700</v>
      </c>
      <c r="D17" s="418">
        <f>Данные!$B25</f>
        <v>18</v>
      </c>
      <c r="E17" s="418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77"/>
      <c r="C18" s="395"/>
      <c r="D18" s="486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116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117</v>
      </c>
      <c r="B20" s="400" t="s">
        <v>118</v>
      </c>
      <c r="C20" s="400" t="s">
        <v>119</v>
      </c>
      <c r="D20" s="400" t="s">
        <v>120</v>
      </c>
      <c r="E20" s="400" t="s">
        <v>121</v>
      </c>
      <c r="F20" s="400" t="s">
        <v>122</v>
      </c>
      <c r="G20" s="425" t="s">
        <v>123</v>
      </c>
      <c r="H20" s="426" t="s">
        <v>124</v>
      </c>
      <c r="I20" s="427" t="s">
        <v>125</v>
      </c>
      <c r="J20" s="427" t="s">
        <v>152</v>
      </c>
      <c r="K20" s="402"/>
      <c r="L20" s="402"/>
    </row>
    <row r="21" spans="1:12" x14ac:dyDescent="0.2">
      <c r="A21" s="428">
        <f>E6*700000</f>
        <v>15400000</v>
      </c>
      <c r="B21" s="429">
        <v>43791</v>
      </c>
      <c r="C21" s="499">
        <v>43794</v>
      </c>
      <c r="D21" s="499">
        <v>43795</v>
      </c>
      <c r="E21" s="430">
        <v>468000</v>
      </c>
      <c r="F21" s="430">
        <v>521755</v>
      </c>
      <c r="G21" s="431">
        <f>F21/A$21</f>
        <v>3.3880194805194802E-2</v>
      </c>
      <c r="H21" s="432">
        <f>A21-F21</f>
        <v>14878245</v>
      </c>
      <c r="I21" s="433">
        <f>1-G21</f>
        <v>0.96611980519480523</v>
      </c>
      <c r="J21" s="500"/>
      <c r="K21" s="413"/>
      <c r="L21" s="413"/>
    </row>
    <row r="22" spans="1:12" ht="12.75" customHeight="1" x14ac:dyDescent="0.2">
      <c r="A22" s="435"/>
      <c r="B22" s="436">
        <v>43998</v>
      </c>
      <c r="C22" s="436">
        <v>44000</v>
      </c>
      <c r="D22" s="436">
        <v>44006</v>
      </c>
      <c r="E22" s="437">
        <v>382590</v>
      </c>
      <c r="F22" s="437">
        <v>413025</v>
      </c>
      <c r="G22" s="431">
        <f>F22/A$21</f>
        <v>2.6819805194805195E-2</v>
      </c>
      <c r="H22" s="438">
        <f>H21-F22</f>
        <v>14465220</v>
      </c>
      <c r="I22" s="439">
        <f>I21-G22</f>
        <v>0.93930000000000002</v>
      </c>
      <c r="J22" s="500">
        <v>557</v>
      </c>
      <c r="K22" s="395"/>
      <c r="L22" s="395"/>
    </row>
    <row r="23" spans="1:12" ht="12.75" customHeight="1" x14ac:dyDescent="0.2">
      <c r="A23" s="440"/>
      <c r="B23" s="441">
        <v>44267</v>
      </c>
      <c r="C23" s="441">
        <v>44269</v>
      </c>
      <c r="D23" s="441">
        <v>44287</v>
      </c>
      <c r="E23" s="442">
        <v>372060</v>
      </c>
      <c r="F23" s="442">
        <v>409389</v>
      </c>
      <c r="G23" s="431">
        <f>F23/A$21</f>
        <v>2.6583701298701298E-2</v>
      </c>
      <c r="H23" s="438">
        <f>H22-F23</f>
        <v>14055831</v>
      </c>
      <c r="I23" s="439">
        <f>I22-G23</f>
        <v>0.91271629870129878</v>
      </c>
      <c r="J23" s="501">
        <v>558</v>
      </c>
      <c r="K23" s="413"/>
      <c r="L23" s="413"/>
    </row>
    <row r="24" spans="1:12" x14ac:dyDescent="0.2">
      <c r="A24" s="440"/>
      <c r="B24" s="387"/>
      <c r="C24" s="387"/>
      <c r="D24" s="387"/>
      <c r="E24" s="387"/>
      <c r="F24" s="387"/>
      <c r="G24" s="387"/>
      <c r="H24" s="387"/>
      <c r="I24" s="445"/>
      <c r="J24" s="502"/>
      <c r="K24" s="434"/>
      <c r="L24" s="395"/>
    </row>
    <row r="25" spans="1:12" x14ac:dyDescent="0.2">
      <c r="A25" s="440"/>
      <c r="B25" s="441"/>
      <c r="C25" s="441"/>
      <c r="D25" s="441"/>
      <c r="E25" s="442"/>
      <c r="F25" s="442"/>
      <c r="G25" s="446"/>
      <c r="H25" s="443"/>
      <c r="I25" s="444"/>
      <c r="J25" s="501"/>
      <c r="K25" s="447"/>
      <c r="L25" s="395"/>
    </row>
    <row r="26" spans="1:12" x14ac:dyDescent="0.2">
      <c r="A26" s="440"/>
      <c r="B26" s="441"/>
      <c r="C26" s="441"/>
      <c r="D26" s="441"/>
      <c r="E26" s="442"/>
      <c r="F26" s="442"/>
      <c r="G26" s="446"/>
      <c r="H26" s="443"/>
      <c r="I26" s="444"/>
      <c r="J26" s="501"/>
      <c r="K26" s="434"/>
      <c r="L26" s="395"/>
    </row>
    <row r="27" spans="1:12" x14ac:dyDescent="0.2">
      <c r="A27" s="440"/>
      <c r="B27" s="441"/>
      <c r="C27" s="441"/>
      <c r="D27" s="441"/>
      <c r="E27" s="443"/>
      <c r="F27" s="442"/>
      <c r="G27" s="446"/>
      <c r="H27" s="443"/>
      <c r="I27" s="444"/>
      <c r="J27" s="501"/>
      <c r="K27" s="434"/>
      <c r="L27" s="395"/>
    </row>
    <row r="28" spans="1:12" x14ac:dyDescent="0.2">
      <c r="A28" s="440"/>
      <c r="B28" s="441"/>
      <c r="C28" s="441"/>
      <c r="D28" s="441"/>
      <c r="E28" s="443"/>
      <c r="F28" s="442"/>
      <c r="G28" s="446"/>
      <c r="H28" s="443"/>
      <c r="I28" s="444"/>
      <c r="J28" s="501"/>
      <c r="K28" s="434"/>
      <c r="L28" s="395"/>
    </row>
    <row r="29" spans="1:12" x14ac:dyDescent="0.2">
      <c r="A29" s="440"/>
      <c r="B29" s="441"/>
      <c r="C29" s="441"/>
      <c r="D29" s="387"/>
      <c r="E29" s="387"/>
      <c r="F29" s="442"/>
      <c r="G29" s="448"/>
      <c r="H29" s="443"/>
      <c r="I29" s="449"/>
      <c r="J29" s="503"/>
      <c r="K29" s="434"/>
      <c r="L29" s="395"/>
    </row>
    <row r="30" spans="1:12" x14ac:dyDescent="0.2">
      <c r="A30" s="440"/>
      <c r="B30" s="441"/>
      <c r="C30" s="441"/>
      <c r="D30" s="387"/>
      <c r="E30" s="387"/>
      <c r="F30" s="442"/>
      <c r="G30" s="446"/>
      <c r="H30" s="443"/>
      <c r="I30" s="449"/>
      <c r="J30" s="503"/>
      <c r="K30" s="434"/>
      <c r="L30" s="395"/>
    </row>
    <row r="31" spans="1:12" ht="13.5" thickBot="1" x14ac:dyDescent="0.25">
      <c r="A31" s="450"/>
      <c r="B31" s="451"/>
      <c r="C31" s="451"/>
      <c r="D31" s="452"/>
      <c r="E31" s="452"/>
      <c r="F31" s="453"/>
      <c r="G31" s="454"/>
      <c r="H31" s="455"/>
      <c r="I31" s="456"/>
      <c r="J31" s="504"/>
      <c r="K31" s="395"/>
      <c r="L31" s="395"/>
    </row>
    <row r="32" spans="1:12" ht="13.5" thickBot="1" x14ac:dyDescent="0.25">
      <c r="A32" s="457" t="s">
        <v>126</v>
      </c>
      <c r="B32" s="458"/>
      <c r="C32" s="458"/>
      <c r="D32" s="459"/>
      <c r="E32" s="460">
        <f>SUM(E21:E31)</f>
        <v>1222650</v>
      </c>
      <c r="F32" s="461">
        <f>SUM(F21:F31)</f>
        <v>1344169</v>
      </c>
      <c r="G32" s="462">
        <f>SUM(G21:G31)</f>
        <v>8.7283701298701291E-2</v>
      </c>
      <c r="H32" s="463">
        <f>A21-F32</f>
        <v>14055831</v>
      </c>
      <c r="I32" s="464">
        <f>1-G32</f>
        <v>0.91271629870129867</v>
      </c>
      <c r="J32" s="505"/>
      <c r="K32" s="465"/>
      <c r="L32" s="465"/>
    </row>
    <row r="35" spans="1:1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 x14ac:dyDescent="0.25">
      <c r="A36" s="535" t="s">
        <v>127</v>
      </c>
      <c r="B36" s="535"/>
      <c r="C36" s="535"/>
      <c r="D36" s="535"/>
      <c r="E36" s="395"/>
      <c r="F36" s="395"/>
      <c r="G36" s="395"/>
      <c r="H36" s="395"/>
      <c r="I36" s="395"/>
      <c r="J36" s="395"/>
    </row>
    <row r="37" spans="1:11" x14ac:dyDescent="0.2">
      <c r="A37" s="536" t="s">
        <v>128</v>
      </c>
      <c r="B37" s="536"/>
      <c r="C37" s="466" t="s">
        <v>129</v>
      </c>
      <c r="D37" s="466" t="s">
        <v>130</v>
      </c>
      <c r="E37" s="395"/>
      <c r="F37" s="395"/>
      <c r="G37" s="395"/>
      <c r="H37" s="395"/>
      <c r="I37" s="395"/>
      <c r="J37" s="395"/>
    </row>
    <row r="38" spans="1:11" x14ac:dyDescent="0.2">
      <c r="A38" s="533">
        <f>A21-F32</f>
        <v>14055831</v>
      </c>
      <c r="B38" s="534"/>
      <c r="C38" s="467">
        <f>1-G32</f>
        <v>0.91271629870129867</v>
      </c>
      <c r="D38" s="468">
        <f>(C38/0.8)*100</f>
        <v>114.08953733766232</v>
      </c>
      <c r="E38" s="469" t="s">
        <v>131</v>
      </c>
      <c r="F38" s="469"/>
      <c r="G38" s="469"/>
      <c r="H38" s="469"/>
      <c r="I38" s="469"/>
      <c r="J38" s="469"/>
    </row>
    <row r="39" spans="1:11" x14ac:dyDescent="0.2">
      <c r="A39" s="395"/>
      <c r="B39" s="395"/>
      <c r="C39" s="395"/>
      <c r="D39" s="395"/>
      <c r="E39" s="395"/>
      <c r="F39" s="395"/>
    </row>
    <row r="40" spans="1:11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41</v>
      </c>
    </row>
    <row r="41" spans="1:11" ht="15.75" x14ac:dyDescent="0.25">
      <c r="A41" s="395"/>
      <c r="B41" s="470"/>
      <c r="C41" s="470"/>
      <c r="D41" s="395"/>
      <c r="E41" s="395"/>
      <c r="F41" s="395"/>
      <c r="G41" s="395"/>
      <c r="H41" s="395"/>
      <c r="I41" s="395"/>
      <c r="J41" s="395"/>
    </row>
    <row r="42" spans="1:11" x14ac:dyDescent="0.2">
      <c r="A42" s="471"/>
      <c r="B42" s="471"/>
      <c r="C42" s="471"/>
      <c r="D42" s="471"/>
      <c r="E42" s="471"/>
      <c r="F42" s="471"/>
      <c r="G42" s="471"/>
      <c r="H42" s="471"/>
      <c r="I42" s="537"/>
      <c r="J42" s="538"/>
    </row>
    <row r="43" spans="1:11" x14ac:dyDescent="0.2">
      <c r="A43" s="472"/>
      <c r="B43" s="473"/>
      <c r="C43" s="473"/>
      <c r="D43" s="395"/>
      <c r="E43" s="395"/>
      <c r="F43" s="473"/>
      <c r="G43" s="421"/>
      <c r="H43" s="473"/>
    </row>
    <row r="44" spans="1:11" x14ac:dyDescent="0.2">
      <c r="A44" s="472"/>
      <c r="B44" s="473"/>
      <c r="C44" s="473"/>
      <c r="D44" s="473"/>
      <c r="E44" s="473"/>
      <c r="F44" s="473"/>
      <c r="G44" s="421"/>
      <c r="H44" s="473"/>
    </row>
    <row r="45" spans="1:11" x14ac:dyDescent="0.2">
      <c r="A45" s="472"/>
      <c r="B45" s="473"/>
      <c r="C45" s="473"/>
      <c r="D45" s="395"/>
      <c r="E45" s="395"/>
      <c r="F45" s="473"/>
      <c r="G45" s="421"/>
      <c r="H45" s="473"/>
    </row>
    <row r="46" spans="1:11" x14ac:dyDescent="0.2">
      <c r="A46" s="472"/>
      <c r="B46" s="473"/>
      <c r="C46" s="473"/>
      <c r="D46" s="473"/>
      <c r="E46" s="473"/>
      <c r="F46" s="473"/>
      <c r="G46" s="421"/>
      <c r="H46" s="473"/>
    </row>
    <row r="47" spans="1:11" x14ac:dyDescent="0.2">
      <c r="A47" s="472"/>
      <c r="B47" s="473"/>
      <c r="C47" s="473"/>
      <c r="D47" s="395"/>
      <c r="E47" s="395"/>
      <c r="F47" s="473"/>
      <c r="G47" s="421"/>
      <c r="H47" s="473"/>
    </row>
    <row r="48" spans="1:11" x14ac:dyDescent="0.2">
      <c r="A48" s="472"/>
      <c r="B48" s="473"/>
      <c r="C48" s="413"/>
      <c r="D48" s="474"/>
      <c r="E48" s="474"/>
      <c r="F48" s="413"/>
      <c r="G48" s="413"/>
      <c r="H48" s="413"/>
    </row>
    <row r="49" spans="1:10" x14ac:dyDescent="0.2">
      <c r="A49" s="472"/>
      <c r="B49" s="473"/>
      <c r="C49" s="473"/>
      <c r="D49" s="473"/>
      <c r="E49" s="473"/>
      <c r="F49" s="473"/>
      <c r="G49" s="421"/>
      <c r="H49" s="473"/>
    </row>
    <row r="50" spans="1:10" x14ac:dyDescent="0.2">
      <c r="A50" s="472"/>
      <c r="B50" s="473"/>
      <c r="C50" s="473"/>
      <c r="D50" s="473"/>
      <c r="E50" s="473"/>
      <c r="F50" s="473"/>
      <c r="G50" s="421"/>
      <c r="H50" s="473"/>
    </row>
    <row r="51" spans="1:10" x14ac:dyDescent="0.2">
      <c r="A51" s="472"/>
      <c r="B51" s="473"/>
      <c r="C51" s="473"/>
      <c r="D51" s="395"/>
      <c r="E51" s="395"/>
      <c r="F51" s="473"/>
      <c r="G51" s="421"/>
      <c r="H51" s="473"/>
    </row>
    <row r="52" spans="1:10" ht="15.75" x14ac:dyDescent="0.25">
      <c r="A52" s="395"/>
      <c r="B52" s="539"/>
      <c r="C52" s="539"/>
      <c r="D52" s="540"/>
      <c r="E52" s="469"/>
      <c r="F52" s="395"/>
      <c r="G52" s="395"/>
      <c r="H52" s="395"/>
      <c r="I52" s="395"/>
      <c r="J52" s="395"/>
    </row>
    <row r="53" spans="1:10" x14ac:dyDescent="0.2">
      <c r="A53" s="471"/>
      <c r="B53" s="471"/>
      <c r="C53" s="471"/>
      <c r="D53" s="471"/>
      <c r="E53" s="471"/>
      <c r="F53" s="471"/>
      <c r="G53" s="471"/>
      <c r="H53" s="471"/>
      <c r="I53" s="537"/>
      <c r="J53" s="538"/>
    </row>
    <row r="54" spans="1:10" x14ac:dyDescent="0.2">
      <c r="A54" s="472"/>
      <c r="B54" s="395"/>
      <c r="C54" s="395"/>
      <c r="D54" s="395"/>
      <c r="E54" s="395"/>
      <c r="F54" s="421"/>
      <c r="G54" s="421"/>
      <c r="H54" s="473"/>
      <c r="I54" s="541"/>
      <c r="J54" s="541"/>
    </row>
    <row r="55" spans="1:10" x14ac:dyDescent="0.2">
      <c r="A55" s="472"/>
      <c r="B55" s="395"/>
      <c r="C55" s="395"/>
      <c r="D55" s="413"/>
      <c r="E55" s="413"/>
      <c r="F55" s="413"/>
      <c r="G55" s="413"/>
      <c r="H55" s="413"/>
      <c r="I55" s="541"/>
      <c r="J55" s="541"/>
    </row>
    <row r="56" spans="1:10" x14ac:dyDescent="0.2">
      <c r="A56" s="395"/>
      <c r="B56" s="395"/>
      <c r="C56" s="395"/>
      <c r="D56" s="395"/>
      <c r="E56" s="395"/>
      <c r="F56" s="395"/>
      <c r="G56" s="395"/>
      <c r="H56" s="395"/>
    </row>
    <row r="61" spans="1:10" x14ac:dyDescent="0.2">
      <c r="B61" s="537"/>
      <c r="C61" s="538"/>
    </row>
    <row r="68" spans="2:3" x14ac:dyDescent="0.2">
      <c r="B68" s="537"/>
      <c r="C68" s="538"/>
    </row>
  </sheetData>
  <mergeCells count="10">
    <mergeCell ref="A38:B38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topLeftCell="A7" workbookViewId="0">
      <selection activeCell="C40" sqref="C4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45" t="s">
        <v>138</v>
      </c>
      <c r="B1" s="549"/>
      <c r="C1" s="549"/>
      <c r="D1" s="549"/>
      <c r="E1" s="549"/>
      <c r="G1" s="373" t="s">
        <v>80</v>
      </c>
    </row>
    <row r="2" spans="1:11" ht="17.25" thickTop="1" thickBot="1" x14ac:dyDescent="0.25">
      <c r="A2" s="546" t="s">
        <v>139</v>
      </c>
      <c r="B2" s="547"/>
      <c r="C2" s="547"/>
      <c r="D2" s="547"/>
      <c r="E2" s="548"/>
      <c r="G2" s="372" t="s">
        <v>78</v>
      </c>
    </row>
    <row r="3" spans="1:11" ht="15.75" thickTop="1" x14ac:dyDescent="0.2">
      <c r="G3" s="372" t="s">
        <v>79</v>
      </c>
    </row>
    <row r="4" spans="1:11" ht="13.5" thickBot="1" x14ac:dyDescent="0.25">
      <c r="A4" s="550" t="s">
        <v>81</v>
      </c>
      <c r="B4" s="551"/>
      <c r="C4" s="551"/>
      <c r="D4" s="551"/>
      <c r="E4" s="551"/>
    </row>
    <row r="5" spans="1:11" ht="17.25" thickTop="1" thickBot="1" x14ac:dyDescent="0.25">
      <c r="A5" s="552" t="s">
        <v>85</v>
      </c>
      <c r="B5" s="553"/>
      <c r="C5" s="553"/>
      <c r="D5" s="553"/>
      <c r="E5" s="554"/>
    </row>
    <row r="6" spans="1:11" ht="13.5" thickTop="1" x14ac:dyDescent="0.2"/>
    <row r="7" spans="1:11" ht="13.5" thickBot="1" x14ac:dyDescent="0.25">
      <c r="A7" s="545" t="s">
        <v>82</v>
      </c>
      <c r="B7" s="549"/>
      <c r="C7" s="549"/>
      <c r="D7" s="549"/>
      <c r="E7" s="549"/>
    </row>
    <row r="8" spans="1:11" ht="17.25" thickTop="1" thickBot="1" x14ac:dyDescent="0.25">
      <c r="A8" s="555"/>
      <c r="B8" s="556"/>
      <c r="C8" s="556"/>
      <c r="D8" s="556"/>
      <c r="E8" s="557"/>
    </row>
    <row r="10" spans="1:11" ht="13.5" thickBot="1" x14ac:dyDescent="0.25">
      <c r="A10" s="545" t="s">
        <v>83</v>
      </c>
      <c r="B10" s="545"/>
      <c r="C10" s="374"/>
      <c r="D10" s="382" t="s">
        <v>92</v>
      </c>
      <c r="E10" s="374"/>
      <c r="F10" t="s">
        <v>93</v>
      </c>
    </row>
    <row r="11" spans="1:11" ht="17.25" thickTop="1" thickBot="1" x14ac:dyDescent="0.25">
      <c r="A11" s="543"/>
      <c r="B11" s="544"/>
      <c r="D11" s="381">
        <v>43775</v>
      </c>
      <c r="F11" s="558" t="s">
        <v>95</v>
      </c>
      <c r="G11" s="558"/>
      <c r="H11" s="558"/>
      <c r="I11" s="558"/>
      <c r="J11" s="559" t="s">
        <v>97</v>
      </c>
      <c r="K11" s="559"/>
    </row>
    <row r="12" spans="1:11" x14ac:dyDescent="0.2">
      <c r="F12" s="558" t="s">
        <v>84</v>
      </c>
      <c r="G12" s="558"/>
      <c r="H12" s="558"/>
      <c r="I12" s="558"/>
      <c r="J12" s="559" t="s">
        <v>98</v>
      </c>
      <c r="K12" s="559"/>
    </row>
    <row r="13" spans="1:11" x14ac:dyDescent="0.2">
      <c r="A13" s="375" t="s">
        <v>86</v>
      </c>
      <c r="B13" s="376" t="s">
        <v>87</v>
      </c>
      <c r="C13" s="386" t="s">
        <v>102</v>
      </c>
      <c r="F13" s="558" t="s">
        <v>96</v>
      </c>
      <c r="G13" s="558"/>
      <c r="H13" s="558"/>
      <c r="I13" s="558"/>
      <c r="J13" s="559" t="s">
        <v>99</v>
      </c>
      <c r="K13" s="559"/>
    </row>
    <row r="14" spans="1:11" x14ac:dyDescent="0.2">
      <c r="A14" s="377" t="s">
        <v>42</v>
      </c>
      <c r="B14" s="378">
        <v>22</v>
      </c>
      <c r="C14" s="384" t="s">
        <v>140</v>
      </c>
    </row>
    <row r="15" spans="1:11" x14ac:dyDescent="0.2">
      <c r="A15" s="377" t="s">
        <v>43</v>
      </c>
      <c r="B15" s="378">
        <v>22</v>
      </c>
      <c r="C15" s="384" t="s">
        <v>140</v>
      </c>
    </row>
    <row r="16" spans="1:11" x14ac:dyDescent="0.2">
      <c r="A16" s="377" t="s">
        <v>38</v>
      </c>
      <c r="B16" s="378">
        <v>26</v>
      </c>
      <c r="C16" s="384" t="s">
        <v>140</v>
      </c>
    </row>
    <row r="17" spans="1:3" x14ac:dyDescent="0.2">
      <c r="A17" s="377" t="s">
        <v>23</v>
      </c>
      <c r="B17" s="378">
        <v>26</v>
      </c>
      <c r="C17" s="384" t="s">
        <v>140</v>
      </c>
    </row>
    <row r="18" spans="1:3" x14ac:dyDescent="0.2">
      <c r="A18" s="377" t="s">
        <v>46</v>
      </c>
      <c r="B18" s="378"/>
      <c r="C18" s="384" t="s">
        <v>140</v>
      </c>
    </row>
    <row r="19" spans="1:3" x14ac:dyDescent="0.2">
      <c r="A19" s="377" t="s">
        <v>88</v>
      </c>
      <c r="B19" s="378"/>
      <c r="C19" s="384" t="s">
        <v>140</v>
      </c>
    </row>
    <row r="20" spans="1:3" x14ac:dyDescent="0.2">
      <c r="A20" s="377" t="s">
        <v>50</v>
      </c>
      <c r="B20" s="378"/>
      <c r="C20" s="384" t="s">
        <v>140</v>
      </c>
    </row>
    <row r="21" spans="1:3" x14ac:dyDescent="0.2">
      <c r="A21" s="377" t="s">
        <v>52</v>
      </c>
      <c r="B21" s="378">
        <v>20</v>
      </c>
      <c r="C21" s="384" t="s">
        <v>140</v>
      </c>
    </row>
    <row r="22" spans="1:3" x14ac:dyDescent="0.2">
      <c r="A22" s="377" t="s">
        <v>89</v>
      </c>
      <c r="B22" s="384" t="s">
        <v>91</v>
      </c>
      <c r="C22" s="384"/>
    </row>
    <row r="23" spans="1:3" x14ac:dyDescent="0.2">
      <c r="A23" s="377" t="s">
        <v>55</v>
      </c>
      <c r="B23" s="378">
        <v>18</v>
      </c>
      <c r="C23" s="384" t="s">
        <v>140</v>
      </c>
    </row>
    <row r="24" spans="1:3" x14ac:dyDescent="0.2">
      <c r="A24" s="377" t="s">
        <v>69</v>
      </c>
      <c r="B24" s="378">
        <v>8</v>
      </c>
      <c r="C24" s="384" t="s">
        <v>140</v>
      </c>
    </row>
    <row r="25" spans="1:3" x14ac:dyDescent="0.2">
      <c r="A25" s="379" t="s">
        <v>54</v>
      </c>
      <c r="B25" s="380">
        <v>18</v>
      </c>
      <c r="C25" s="384" t="s">
        <v>140</v>
      </c>
    </row>
    <row r="26" spans="1:3" x14ac:dyDescent="0.2">
      <c r="A26" s="379" t="s">
        <v>104</v>
      </c>
      <c r="B26" s="385">
        <v>18</v>
      </c>
      <c r="C26" s="387"/>
    </row>
    <row r="27" spans="1:3" x14ac:dyDescent="0.2">
      <c r="A27" s="379" t="s">
        <v>90</v>
      </c>
      <c r="B27" s="391"/>
      <c r="C27" s="387"/>
    </row>
    <row r="28" spans="1:3" x14ac:dyDescent="0.2">
      <c r="A28" s="383"/>
    </row>
    <row r="29" spans="1:3" x14ac:dyDescent="0.2">
      <c r="A29" s="542" t="s">
        <v>105</v>
      </c>
      <c r="B29" s="542"/>
      <c r="C29" s="542"/>
    </row>
    <row r="30" spans="1:3" x14ac:dyDescent="0.2">
      <c r="A30" s="373" t="s">
        <v>143</v>
      </c>
    </row>
    <row r="40" spans="3:3" x14ac:dyDescent="0.2">
      <c r="C40" t="s">
        <v>41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7"/>
  <sheetViews>
    <sheetView showZeros="0" view="pageBreakPreview" topLeftCell="A32" zoomScaleSheetLayoutView="100" workbookViewId="0">
      <selection activeCell="H24" sqref="H24:J25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57</v>
      </c>
      <c r="H2" s="319"/>
      <c r="I2" s="319"/>
      <c r="J2" s="319"/>
      <c r="K2" s="319"/>
    </row>
    <row r="3" spans="1:11" s="369" customFormat="1" ht="17.25" x14ac:dyDescent="0.3">
      <c r="G3" s="318" t="s">
        <v>100</v>
      </c>
      <c r="H3" s="319"/>
      <c r="I3" s="319"/>
      <c r="J3" s="319"/>
      <c r="K3" s="319"/>
    </row>
    <row r="4" spans="1:11" s="369" customFormat="1" ht="17.25" x14ac:dyDescent="0.3">
      <c r="G4" s="318" t="s">
        <v>103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101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58</v>
      </c>
      <c r="H8" s="370"/>
      <c r="I8" s="318" t="s">
        <v>77</v>
      </c>
      <c r="J8" s="319"/>
    </row>
    <row r="11" spans="1:11" ht="15" customHeight="1" x14ac:dyDescent="0.25">
      <c r="A11" s="561" t="s">
        <v>63</v>
      </c>
      <c r="B11" s="561"/>
      <c r="C11" s="561"/>
      <c r="D11" s="561"/>
      <c r="E11" s="561"/>
      <c r="F11" s="561"/>
      <c r="G11" s="561"/>
      <c r="H11" s="561"/>
      <c r="I11" s="561"/>
      <c r="J11" s="561"/>
    </row>
    <row r="12" spans="1:11" ht="15" customHeight="1" x14ac:dyDescent="0.25">
      <c r="A12" s="560" t="s">
        <v>73</v>
      </c>
      <c r="B12" s="560"/>
      <c r="C12" s="560"/>
      <c r="D12" s="560"/>
      <c r="E12" s="560"/>
      <c r="F12" s="560"/>
      <c r="G12" s="560"/>
      <c r="H12" s="560"/>
      <c r="I12" s="560"/>
      <c r="J12" s="560"/>
    </row>
    <row r="13" spans="1:11" ht="18" customHeight="1" x14ac:dyDescent="0.25">
      <c r="A13" s="562" t="str">
        <f>Данные!A2</f>
        <v>XXI-В-30-4А-700 (Байрон 0.7 л.)</v>
      </c>
      <c r="B13" s="561"/>
      <c r="C13" s="561"/>
      <c r="D13" s="561"/>
      <c r="E13" s="561"/>
      <c r="F13" s="561"/>
      <c r="G13" s="561"/>
      <c r="H13" s="561"/>
      <c r="I13" s="561"/>
      <c r="J13" s="561"/>
    </row>
    <row r="15" spans="1:11" ht="15.75" x14ac:dyDescent="0.25">
      <c r="A15" s="313" t="s">
        <v>59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75" x14ac:dyDescent="0.25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60</v>
      </c>
      <c r="B17" s="322" t="s">
        <v>61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60</v>
      </c>
      <c r="B18" s="322" t="s">
        <v>62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74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75" x14ac:dyDescent="0.25">
      <c r="A21" s="313" t="s">
        <v>75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31" t="s">
        <v>64</v>
      </c>
      <c r="B22" s="531" t="s">
        <v>65</v>
      </c>
      <c r="C22" s="531"/>
      <c r="D22" s="531"/>
      <c r="E22" s="531" t="s">
        <v>66</v>
      </c>
      <c r="F22" s="531"/>
      <c r="G22" s="532" t="s">
        <v>67</v>
      </c>
      <c r="H22" s="531" t="s">
        <v>68</v>
      </c>
      <c r="I22" s="531"/>
      <c r="J22" s="531"/>
    </row>
    <row r="23" spans="1:10" x14ac:dyDescent="0.25">
      <c r="A23" s="531"/>
      <c r="B23" s="531"/>
      <c r="C23" s="531"/>
      <c r="D23" s="531"/>
      <c r="E23" s="531"/>
      <c r="F23" s="531"/>
      <c r="G23" s="532"/>
      <c r="H23" s="531"/>
      <c r="I23" s="531"/>
      <c r="J23" s="531"/>
    </row>
    <row r="24" spans="1:10" x14ac:dyDescent="0.25">
      <c r="A24" s="506">
        <v>1</v>
      </c>
      <c r="B24" s="508" t="s">
        <v>42</v>
      </c>
      <c r="C24" s="509"/>
      <c r="D24" s="510"/>
      <c r="E24" s="511" t="str">
        <f>Данные!C14</f>
        <v>XXI-В-30-4А-700</v>
      </c>
      <c r="F24" s="512"/>
      <c r="G24" s="515">
        <f>Данные!B14</f>
        <v>22</v>
      </c>
      <c r="H24" s="517" t="s">
        <v>151</v>
      </c>
      <c r="I24" s="518"/>
      <c r="J24" s="519"/>
    </row>
    <row r="25" spans="1:10" ht="45.6" customHeight="1" x14ac:dyDescent="0.25">
      <c r="A25" s="526"/>
      <c r="B25" s="563" t="str">
        <f>Данные!$A$30</f>
        <v>(к серийному формокомплекту Бутылка XXI-В-30-4А-700 БАЙРОН)</v>
      </c>
      <c r="C25" s="564"/>
      <c r="D25" s="565"/>
      <c r="E25" s="527"/>
      <c r="F25" s="514"/>
      <c r="G25" s="516"/>
      <c r="H25" s="520"/>
      <c r="I25" s="521"/>
      <c r="J25" s="522"/>
    </row>
    <row r="26" spans="1:10" x14ac:dyDescent="0.25">
      <c r="A26" s="506">
        <f>A24+1</f>
        <v>2</v>
      </c>
      <c r="B26" s="508" t="s">
        <v>106</v>
      </c>
      <c r="C26" s="509"/>
      <c r="D26" s="510"/>
      <c r="E26" s="511" t="str">
        <f>Данные!C15</f>
        <v>XXI-В-30-4А-700</v>
      </c>
      <c r="F26" s="512"/>
      <c r="G26" s="515">
        <f>Данные!B15</f>
        <v>22</v>
      </c>
      <c r="H26" s="517"/>
      <c r="I26" s="518"/>
      <c r="J26" s="519"/>
    </row>
    <row r="27" spans="1:10" ht="44.45" customHeight="1" x14ac:dyDescent="0.25">
      <c r="A27" s="526"/>
      <c r="B27" s="563" t="str">
        <f>Данные!$A$30</f>
        <v>(к серийному формокомплекту Бутылка XXI-В-30-4А-700 БАЙРОН)</v>
      </c>
      <c r="C27" s="564"/>
      <c r="D27" s="565"/>
      <c r="E27" s="527"/>
      <c r="F27" s="514"/>
      <c r="G27" s="516"/>
      <c r="H27" s="520"/>
      <c r="I27" s="521"/>
      <c r="J27" s="522"/>
    </row>
    <row r="28" spans="1:10" ht="14.45" customHeight="1" x14ac:dyDescent="0.25">
      <c r="A28" s="506">
        <f t="shared" ref="A28" si="0">A26+1</f>
        <v>3</v>
      </c>
      <c r="B28" s="508" t="s">
        <v>38</v>
      </c>
      <c r="C28" s="509"/>
      <c r="D28" s="510"/>
      <c r="E28" s="511" t="str">
        <f>Данные!C16</f>
        <v>XXI-В-30-4А-700</v>
      </c>
      <c r="F28" s="512"/>
      <c r="G28" s="515">
        <f>Данные!B16</f>
        <v>26</v>
      </c>
      <c r="H28" s="517"/>
      <c r="I28" s="518"/>
      <c r="J28" s="519"/>
    </row>
    <row r="29" spans="1:10" ht="46.15" customHeight="1" x14ac:dyDescent="0.25">
      <c r="A29" s="526"/>
      <c r="B29" s="563" t="str">
        <f>Данные!$A$30</f>
        <v>(к серийному формокомплекту Бутылка XXI-В-30-4А-700 БАЙРОН)</v>
      </c>
      <c r="C29" s="564"/>
      <c r="D29" s="565"/>
      <c r="E29" s="527"/>
      <c r="F29" s="514"/>
      <c r="G29" s="516"/>
      <c r="H29" s="520"/>
      <c r="I29" s="521"/>
      <c r="J29" s="522"/>
    </row>
    <row r="30" spans="1:10" ht="14.45" customHeight="1" x14ac:dyDescent="0.25">
      <c r="A30" s="506">
        <f t="shared" ref="A30" si="1">A28+1</f>
        <v>4</v>
      </c>
      <c r="B30" s="508" t="s">
        <v>107</v>
      </c>
      <c r="C30" s="509"/>
      <c r="D30" s="510"/>
      <c r="E30" s="511" t="str">
        <f>Данные!C17</f>
        <v>XXI-В-30-4А-700</v>
      </c>
      <c r="F30" s="512"/>
      <c r="G30" s="515">
        <f>Данные!B17</f>
        <v>26</v>
      </c>
      <c r="H30" s="517"/>
      <c r="I30" s="518"/>
      <c r="J30" s="519"/>
    </row>
    <row r="31" spans="1:10" ht="48.6" customHeight="1" x14ac:dyDescent="0.25">
      <c r="A31" s="526"/>
      <c r="B31" s="563" t="str">
        <f>Данные!$A$30</f>
        <v>(к серийному формокомплекту Бутылка XXI-В-30-4А-700 БАЙРОН)</v>
      </c>
      <c r="C31" s="564"/>
      <c r="D31" s="565"/>
      <c r="E31" s="513"/>
      <c r="F31" s="514"/>
      <c r="G31" s="516"/>
      <c r="H31" s="520"/>
      <c r="I31" s="521"/>
      <c r="J31" s="522"/>
    </row>
    <row r="32" spans="1:10" ht="14.45" customHeight="1" x14ac:dyDescent="0.25">
      <c r="A32" s="506">
        <f t="shared" ref="A32" si="2">A30+1</f>
        <v>5</v>
      </c>
      <c r="B32" s="508" t="s">
        <v>46</v>
      </c>
      <c r="C32" s="509"/>
      <c r="D32" s="510"/>
      <c r="E32" s="511" t="str">
        <f>Данные!C18</f>
        <v>XXI-В-30-4А-700</v>
      </c>
      <c r="F32" s="512"/>
      <c r="G32" s="515" t="s">
        <v>60</v>
      </c>
      <c r="H32" s="517"/>
      <c r="I32" s="518"/>
      <c r="J32" s="519"/>
    </row>
    <row r="33" spans="1:10" ht="44.45" customHeight="1" x14ac:dyDescent="0.25">
      <c r="A33" s="526"/>
      <c r="B33" s="563" t="str">
        <f>Данные!$A$30</f>
        <v>(к серийному формокомплекту Бутылка XXI-В-30-4А-700 БАЙРОН)</v>
      </c>
      <c r="C33" s="564"/>
      <c r="D33" s="565"/>
      <c r="E33" s="513"/>
      <c r="F33" s="514"/>
      <c r="G33" s="516"/>
      <c r="H33" s="520"/>
      <c r="I33" s="521"/>
      <c r="J33" s="522"/>
    </row>
    <row r="34" spans="1:10" ht="14.45" customHeight="1" x14ac:dyDescent="0.25">
      <c r="A34" s="506">
        <f t="shared" ref="A34" si="3">A32+1</f>
        <v>6</v>
      </c>
      <c r="B34" s="508" t="s">
        <v>88</v>
      </c>
      <c r="C34" s="509"/>
      <c r="D34" s="510"/>
      <c r="E34" s="511" t="str">
        <f>Данные!C19</f>
        <v>XXI-В-30-4А-700</v>
      </c>
      <c r="F34" s="512"/>
      <c r="G34" s="515" t="s">
        <v>60</v>
      </c>
      <c r="H34" s="517"/>
      <c r="I34" s="518"/>
      <c r="J34" s="519"/>
    </row>
    <row r="35" spans="1:10" ht="40.15" customHeight="1" x14ac:dyDescent="0.25">
      <c r="A35" s="526"/>
      <c r="B35" s="563" t="str">
        <f>Данные!$A$30</f>
        <v>(к серийному формокомплекту Бутылка XXI-В-30-4А-700 БАЙРОН)</v>
      </c>
      <c r="C35" s="564"/>
      <c r="D35" s="565"/>
      <c r="E35" s="513"/>
      <c r="F35" s="514"/>
      <c r="G35" s="516"/>
      <c r="H35" s="520"/>
      <c r="I35" s="521"/>
      <c r="J35" s="522"/>
    </row>
    <row r="36" spans="1:10" ht="14.45" customHeight="1" x14ac:dyDescent="0.25">
      <c r="A36" s="506">
        <f t="shared" ref="A36" si="4">A34+1</f>
        <v>7</v>
      </c>
      <c r="B36" s="508" t="s">
        <v>50</v>
      </c>
      <c r="C36" s="509"/>
      <c r="D36" s="510"/>
      <c r="E36" s="511" t="str">
        <f>Данные!C20</f>
        <v>XXI-В-30-4А-700</v>
      </c>
      <c r="F36" s="512"/>
      <c r="G36" s="515" t="s">
        <v>60</v>
      </c>
      <c r="H36" s="517"/>
      <c r="I36" s="518"/>
      <c r="J36" s="519"/>
    </row>
    <row r="37" spans="1:10" ht="40.15" customHeight="1" x14ac:dyDescent="0.25">
      <c r="A37" s="526"/>
      <c r="B37" s="563" t="str">
        <f>Данные!$A$30</f>
        <v>(к серийному формокомплекту Бутылка XXI-В-30-4А-700 БАЙРОН)</v>
      </c>
      <c r="C37" s="564"/>
      <c r="D37" s="565"/>
      <c r="E37" s="513"/>
      <c r="F37" s="514"/>
      <c r="G37" s="516"/>
      <c r="H37" s="520"/>
      <c r="I37" s="521"/>
      <c r="J37" s="522"/>
    </row>
    <row r="38" spans="1:10" ht="14.45" customHeight="1" x14ac:dyDescent="0.25">
      <c r="A38" s="506">
        <f t="shared" ref="A38" si="5">A36+1</f>
        <v>8</v>
      </c>
      <c r="B38" s="508" t="s">
        <v>52</v>
      </c>
      <c r="C38" s="509"/>
      <c r="D38" s="510"/>
      <c r="E38" s="511" t="str">
        <f>Данные!C21</f>
        <v>XXI-В-30-4А-700</v>
      </c>
      <c r="F38" s="512"/>
      <c r="G38" s="515">
        <f>Данные!B21</f>
        <v>20</v>
      </c>
      <c r="H38" s="517"/>
      <c r="I38" s="518"/>
      <c r="J38" s="519"/>
    </row>
    <row r="39" spans="1:10" ht="49.15" customHeight="1" x14ac:dyDescent="0.25">
      <c r="A39" s="526"/>
      <c r="B39" s="563" t="str">
        <f>Данные!$A$30</f>
        <v>(к серийному формокомплекту Бутылка XXI-В-30-4А-700 БАЙРОН)</v>
      </c>
      <c r="C39" s="564"/>
      <c r="D39" s="565"/>
      <c r="E39" s="513"/>
      <c r="F39" s="514"/>
      <c r="G39" s="516"/>
      <c r="H39" s="520"/>
      <c r="I39" s="521"/>
      <c r="J39" s="522"/>
    </row>
    <row r="40" spans="1:10" ht="14.45" customHeight="1" x14ac:dyDescent="0.25">
      <c r="A40" s="506">
        <f t="shared" ref="A40" si="6">A38+1</f>
        <v>9</v>
      </c>
      <c r="B40" s="508" t="s">
        <v>55</v>
      </c>
      <c r="C40" s="509"/>
      <c r="D40" s="510"/>
      <c r="E40" s="511" t="str">
        <f>Данные!C23</f>
        <v>XXI-В-30-4А-700</v>
      </c>
      <c r="F40" s="512"/>
      <c r="G40" s="515">
        <f>Данные!B23</f>
        <v>18</v>
      </c>
      <c r="H40" s="517"/>
      <c r="I40" s="518"/>
      <c r="J40" s="519"/>
    </row>
    <row r="41" spans="1:10" ht="47.45" customHeight="1" x14ac:dyDescent="0.25">
      <c r="A41" s="526"/>
      <c r="B41" s="563" t="str">
        <f>Данные!$A$30</f>
        <v>(к серийному формокомплекту Бутылка XXI-В-30-4А-700 БАЙРОН)</v>
      </c>
      <c r="C41" s="564"/>
      <c r="D41" s="565"/>
      <c r="E41" s="513"/>
      <c r="F41" s="514"/>
      <c r="G41" s="516"/>
      <c r="H41" s="520"/>
      <c r="I41" s="521"/>
      <c r="J41" s="522"/>
    </row>
    <row r="42" spans="1:10" ht="14.45" customHeight="1" x14ac:dyDescent="0.25">
      <c r="A42" s="506">
        <f t="shared" ref="A42" si="7">A40+1</f>
        <v>10</v>
      </c>
      <c r="B42" s="508" t="s">
        <v>54</v>
      </c>
      <c r="C42" s="509"/>
      <c r="D42" s="510"/>
      <c r="E42" s="511" t="str">
        <f>Данные!C25</f>
        <v>XXI-В-30-4А-700</v>
      </c>
      <c r="F42" s="512"/>
      <c r="G42" s="515">
        <f>Данные!B25</f>
        <v>18</v>
      </c>
      <c r="H42" s="517"/>
      <c r="I42" s="518"/>
      <c r="J42" s="519"/>
    </row>
    <row r="43" spans="1:10" ht="48.6" customHeight="1" x14ac:dyDescent="0.25">
      <c r="A43" s="526"/>
      <c r="B43" s="563" t="str">
        <f>Данные!$A$30</f>
        <v>(к серийному формокомплекту Бутылка XXI-В-30-4А-700 БАЙРОН)</v>
      </c>
      <c r="C43" s="564"/>
      <c r="D43" s="565"/>
      <c r="E43" s="513"/>
      <c r="F43" s="514"/>
      <c r="G43" s="516"/>
      <c r="H43" s="520"/>
      <c r="I43" s="521"/>
      <c r="J43" s="522"/>
    </row>
    <row r="44" spans="1:10" ht="14.45" customHeight="1" x14ac:dyDescent="0.25">
      <c r="A44" s="506">
        <f t="shared" ref="A44" si="8">A42+1</f>
        <v>11</v>
      </c>
      <c r="B44" s="508" t="s">
        <v>104</v>
      </c>
      <c r="C44" s="509"/>
      <c r="D44" s="510"/>
      <c r="E44" s="511" t="s">
        <v>60</v>
      </c>
      <c r="F44" s="512"/>
      <c r="G44" s="515">
        <f>Данные!B26</f>
        <v>18</v>
      </c>
      <c r="H44" s="517"/>
      <c r="I44" s="518"/>
      <c r="J44" s="519"/>
    </row>
    <row r="45" spans="1:10" ht="40.9" customHeight="1" x14ac:dyDescent="0.25">
      <c r="A45" s="526"/>
      <c r="B45" s="563" t="str">
        <f>Данные!$A$30</f>
        <v>(к серийному формокомплекту Бутылка XXI-В-30-4А-700 БАЙРОН)</v>
      </c>
      <c r="C45" s="564"/>
      <c r="D45" s="565"/>
      <c r="E45" s="513"/>
      <c r="F45" s="514"/>
      <c r="G45" s="516"/>
      <c r="H45" s="520"/>
      <c r="I45" s="521"/>
      <c r="J45" s="522"/>
    </row>
    <row r="46" spans="1:10" ht="14.45" customHeight="1" x14ac:dyDescent="0.25">
      <c r="A46" s="506">
        <f t="shared" ref="A46" si="9">A44+1</f>
        <v>12</v>
      </c>
      <c r="B46" s="508" t="s">
        <v>69</v>
      </c>
      <c r="C46" s="509"/>
      <c r="D46" s="510"/>
      <c r="E46" s="511" t="str">
        <f>Данные!C24</f>
        <v>XXI-В-30-4А-700</v>
      </c>
      <c r="F46" s="512"/>
      <c r="G46" s="515">
        <f>Данные!B24</f>
        <v>8</v>
      </c>
      <c r="H46" s="517"/>
      <c r="I46" s="518"/>
      <c r="J46" s="519"/>
    </row>
    <row r="47" spans="1:10" ht="42.6" customHeight="1" x14ac:dyDescent="0.25">
      <c r="A47" s="526"/>
      <c r="B47" s="563" t="str">
        <f>Данные!$A$30</f>
        <v>(к серийному формокомплекту Бутылка XXI-В-30-4А-700 БАЙРОН)</v>
      </c>
      <c r="C47" s="564"/>
      <c r="D47" s="565"/>
      <c r="E47" s="513"/>
      <c r="F47" s="514"/>
      <c r="G47" s="516"/>
      <c r="H47" s="520"/>
      <c r="I47" s="521"/>
      <c r="J47" s="522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70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71</v>
      </c>
      <c r="C51" s="313" t="s">
        <v>72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20" sqref="F20"/>
    </sheetView>
  </sheetViews>
  <sheetFormatPr defaultColWidth="9.140625" defaultRowHeight="12.75" x14ac:dyDescent="0.2"/>
  <cols>
    <col min="1" max="1" width="1.28515625" style="64" customWidth="1"/>
    <col min="2" max="2" width="10.710937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3.1406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84"/>
      <c r="C2" s="585"/>
      <c r="D2" s="586"/>
      <c r="E2" s="593" t="s">
        <v>10</v>
      </c>
      <c r="F2" s="594"/>
      <c r="G2" s="594"/>
      <c r="H2" s="595"/>
      <c r="I2" s="600" t="s">
        <v>11</v>
      </c>
      <c r="J2" s="601"/>
      <c r="K2" s="604">
        <f>Данные!B14</f>
        <v>22</v>
      </c>
      <c r="L2" s="605"/>
      <c r="M2" s="66"/>
      <c r="N2" s="67"/>
      <c r="O2" s="68"/>
      <c r="P2" s="596"/>
      <c r="Q2" s="596"/>
      <c r="R2" s="69"/>
      <c r="S2" s="70"/>
    </row>
    <row r="3" spans="1:19" ht="24" thickBot="1" x14ac:dyDescent="0.25">
      <c r="A3" s="65"/>
      <c r="B3" s="587"/>
      <c r="C3" s="588"/>
      <c r="D3" s="589"/>
      <c r="E3" s="597" t="s">
        <v>42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90"/>
      <c r="C4" s="591"/>
      <c r="D4" s="59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9" t="s">
        <v>13</v>
      </c>
      <c r="C5" s="570"/>
      <c r="D5" s="552" t="str">
        <f>Данные!$A5</f>
        <v>PCI</v>
      </c>
      <c r="E5" s="553"/>
      <c r="F5" s="553"/>
      <c r="G5" s="553"/>
      <c r="H5" s="554"/>
      <c r="I5" s="571"/>
      <c r="J5" s="572"/>
      <c r="K5" s="553"/>
      <c r="L5" s="55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9" t="s">
        <v>12</v>
      </c>
      <c r="C6" s="573"/>
      <c r="D6" s="546" t="str">
        <f>Данные!$A2</f>
        <v>XXI-В-30-4А-700 (Байрон 0.7 л.)</v>
      </c>
      <c r="E6" s="574"/>
      <c r="F6" s="574"/>
      <c r="G6" s="574"/>
      <c r="H6" s="575"/>
      <c r="I6" s="571"/>
      <c r="J6" s="572"/>
      <c r="K6" s="553"/>
      <c r="L6" s="55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6" t="s">
        <v>14</v>
      </c>
      <c r="C7" s="577"/>
      <c r="D7" s="555">
        <f>Данные!$A8</f>
        <v>0</v>
      </c>
      <c r="E7" s="578"/>
      <c r="F7" s="578"/>
      <c r="G7" s="578"/>
      <c r="H7" s="579"/>
      <c r="I7" s="576" t="s">
        <v>15</v>
      </c>
      <c r="J7" s="580"/>
      <c r="K7" s="543">
        <f>Данные!$A11</f>
        <v>0</v>
      </c>
      <c r="L7" s="54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3.2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491" t="s">
        <v>25</v>
      </c>
      <c r="C10" s="93">
        <v>308.7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492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492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492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492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492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492" t="s">
        <v>5</v>
      </c>
      <c r="C16" s="98">
        <v>278.2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492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9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8.25" x14ac:dyDescent="0.2">
      <c r="A18" s="78"/>
      <c r="B18" s="493" t="s">
        <v>150</v>
      </c>
      <c r="C18" s="363" t="s">
        <v>147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493" t="s">
        <v>33</v>
      </c>
      <c r="C19" s="363">
        <v>26.2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51" x14ac:dyDescent="0.2">
      <c r="A20" s="78"/>
      <c r="B20" s="493" t="s">
        <v>148</v>
      </c>
      <c r="C20" s="363">
        <v>79</v>
      </c>
      <c r="D20" s="106"/>
      <c r="E20" s="98"/>
      <c r="F20" s="51" t="s">
        <v>19</v>
      </c>
      <c r="G20" s="305" t="s">
        <v>133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51" x14ac:dyDescent="0.2">
      <c r="A21" s="78"/>
      <c r="B21" s="493" t="s">
        <v>149</v>
      </c>
      <c r="C21" s="363">
        <v>57</v>
      </c>
      <c r="D21" s="106"/>
      <c r="E21" s="98"/>
      <c r="F21" s="51" t="s">
        <v>19</v>
      </c>
      <c r="G21" s="305" t="s">
        <v>133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8.25" x14ac:dyDescent="0.2">
      <c r="A22" s="78"/>
      <c r="B22" s="493" t="s">
        <v>134</v>
      </c>
      <c r="C22" s="325">
        <v>0.3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8.25" x14ac:dyDescent="0.2">
      <c r="A23" s="78"/>
      <c r="B23" s="493" t="s">
        <v>135</v>
      </c>
      <c r="C23" s="325" t="s">
        <v>136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x14ac:dyDescent="0.2">
      <c r="A24" s="78"/>
      <c r="B24" s="581" t="s">
        <v>56</v>
      </c>
      <c r="C24" s="582"/>
      <c r="D24" s="582"/>
      <c r="E24" s="583"/>
      <c r="F24" s="118" t="s">
        <v>16</v>
      </c>
      <c r="G24" s="308" t="s">
        <v>45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.75" thickBot="1" x14ac:dyDescent="0.25">
      <c r="A25" s="78"/>
      <c r="B25" s="566" t="s">
        <v>44</v>
      </c>
      <c r="C25" s="567"/>
      <c r="D25" s="567"/>
      <c r="E25" s="568"/>
      <c r="F25" s="118" t="s">
        <v>16</v>
      </c>
      <c r="G25" s="490" t="s">
        <v>45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7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5">
        <f>'Чист. форма'!B2:D4</f>
        <v>0</v>
      </c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Данные!B15</f>
        <v>22</v>
      </c>
      <c r="L2" s="635"/>
      <c r="M2" s="66"/>
      <c r="N2" s="67"/>
      <c r="O2" s="68"/>
      <c r="P2" s="596"/>
      <c r="Q2" s="596"/>
      <c r="R2" s="69"/>
      <c r="S2" s="70"/>
    </row>
    <row r="3" spans="1:19" ht="17.25" customHeight="1" thickBot="1" x14ac:dyDescent="0.25">
      <c r="A3" s="65"/>
      <c r="B3" s="618"/>
      <c r="C3" s="619"/>
      <c r="D3" s="620"/>
      <c r="E3" s="627" t="s">
        <v>43</v>
      </c>
      <c r="F3" s="628"/>
      <c r="G3" s="628"/>
      <c r="H3" s="629"/>
      <c r="I3" s="632"/>
      <c r="J3" s="633"/>
      <c r="K3" s="636"/>
      <c r="L3" s="63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498" t="s">
        <v>137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81" t="s">
        <v>144</v>
      </c>
      <c r="C14" s="582"/>
      <c r="D14" s="582"/>
      <c r="E14" s="582"/>
      <c r="F14" s="614"/>
      <c r="G14" s="56" t="s">
        <v>76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66" t="s">
        <v>44</v>
      </c>
      <c r="C15" s="567"/>
      <c r="D15" s="567"/>
      <c r="E15" s="568"/>
      <c r="F15" s="118" t="s">
        <v>16</v>
      </c>
      <c r="G15" s="117" t="s">
        <v>45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84"/>
      <c r="C2" s="585"/>
      <c r="D2" s="586"/>
      <c r="E2" s="593" t="s">
        <v>10</v>
      </c>
      <c r="F2" s="594"/>
      <c r="G2" s="594"/>
      <c r="H2" s="595"/>
      <c r="I2" s="600" t="s">
        <v>11</v>
      </c>
      <c r="J2" s="601"/>
      <c r="K2" s="604">
        <f>Данные!B16</f>
        <v>26</v>
      </c>
      <c r="L2" s="605"/>
      <c r="M2" s="66"/>
      <c r="N2" s="67"/>
      <c r="O2" s="68"/>
      <c r="P2" s="596"/>
      <c r="Q2" s="596"/>
      <c r="R2" s="69"/>
      <c r="S2" s="70"/>
    </row>
    <row r="3" spans="1:24" ht="17.25" customHeight="1" thickBot="1" x14ac:dyDescent="0.25">
      <c r="A3" s="65"/>
      <c r="B3" s="587"/>
      <c r="C3" s="588"/>
      <c r="D3" s="589"/>
      <c r="E3" s="597" t="s">
        <v>38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90"/>
      <c r="C4" s="591"/>
      <c r="D4" s="59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9" t="s">
        <v>13</v>
      </c>
      <c r="C5" s="570"/>
      <c r="D5" s="552" t="str">
        <f>Данные!$A5</f>
        <v>PCI</v>
      </c>
      <c r="E5" s="553"/>
      <c r="F5" s="553"/>
      <c r="G5" s="553"/>
      <c r="H5" s="554"/>
      <c r="I5" s="571"/>
      <c r="J5" s="572"/>
      <c r="K5" s="553"/>
      <c r="L5" s="55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9" t="s">
        <v>12</v>
      </c>
      <c r="C6" s="573"/>
      <c r="D6" s="546" t="str">
        <f>Данные!$A2</f>
        <v>XXI-В-30-4А-700 (Байрон 0.7 л.)</v>
      </c>
      <c r="E6" s="574"/>
      <c r="F6" s="574"/>
      <c r="G6" s="574"/>
      <c r="H6" s="575"/>
      <c r="I6" s="571"/>
      <c r="J6" s="572"/>
      <c r="K6" s="553"/>
      <c r="L6" s="55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6" t="s">
        <v>14</v>
      </c>
      <c r="C7" s="577"/>
      <c r="D7" s="555">
        <f>Данные!$A8</f>
        <v>0</v>
      </c>
      <c r="E7" s="578"/>
      <c r="F7" s="578"/>
      <c r="G7" s="578"/>
      <c r="H7" s="579"/>
      <c r="I7" s="576" t="s">
        <v>15</v>
      </c>
      <c r="J7" s="580"/>
      <c r="K7" s="543">
        <f>Данные!$A11</f>
        <v>0</v>
      </c>
      <c r="L7" s="54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286.95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260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145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84"/>
      <c r="C2" s="585"/>
      <c r="D2" s="586"/>
      <c r="E2" s="593" t="s">
        <v>10</v>
      </c>
      <c r="F2" s="594"/>
      <c r="G2" s="594"/>
      <c r="H2" s="595"/>
      <c r="I2" s="600" t="s">
        <v>11</v>
      </c>
      <c r="J2" s="601"/>
      <c r="K2" s="604">
        <f>Данные!B17</f>
        <v>26</v>
      </c>
      <c r="L2" s="605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87"/>
      <c r="C3" s="588"/>
      <c r="D3" s="589"/>
      <c r="E3" s="597" t="s">
        <v>23</v>
      </c>
      <c r="F3" s="598"/>
      <c r="G3" s="598"/>
      <c r="H3" s="599"/>
      <c r="I3" s="602"/>
      <c r="J3" s="603"/>
      <c r="K3" s="606"/>
      <c r="L3" s="60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90"/>
      <c r="C4" s="591"/>
      <c r="D4" s="59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9" t="s">
        <v>13</v>
      </c>
      <c r="C5" s="570"/>
      <c r="D5" s="552" t="str">
        <f>Данные!$A5</f>
        <v>PCI</v>
      </c>
      <c r="E5" s="553"/>
      <c r="F5" s="553"/>
      <c r="G5" s="553"/>
      <c r="H5" s="554"/>
      <c r="I5" s="571"/>
      <c r="J5" s="572"/>
      <c r="K5" s="553"/>
      <c r="L5" s="55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9" t="s">
        <v>12</v>
      </c>
      <c r="C6" s="573"/>
      <c r="D6" s="546" t="str">
        <f>Данные!$A2</f>
        <v>XXI-В-30-4А-700 (Байрон 0.7 л.)</v>
      </c>
      <c r="E6" s="574"/>
      <c r="F6" s="574"/>
      <c r="G6" s="574"/>
      <c r="H6" s="575"/>
      <c r="I6" s="571"/>
      <c r="J6" s="572"/>
      <c r="K6" s="553"/>
      <c r="L6" s="55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6" t="s">
        <v>14</v>
      </c>
      <c r="C7" s="577"/>
      <c r="D7" s="555">
        <f>Данные!$A8</f>
        <v>0</v>
      </c>
      <c r="E7" s="578"/>
      <c r="F7" s="578"/>
      <c r="G7" s="578"/>
      <c r="H7" s="579"/>
      <c r="I7" s="576" t="s">
        <v>15</v>
      </c>
      <c r="J7" s="580"/>
      <c r="K7" s="543">
        <f>Данные!$A11</f>
        <v>0</v>
      </c>
      <c r="L7" s="54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145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5"/>
      <c r="C2" s="616"/>
      <c r="D2" s="617"/>
      <c r="E2" s="624" t="s">
        <v>10</v>
      </c>
      <c r="F2" s="625"/>
      <c r="G2" s="625"/>
      <c r="H2" s="626"/>
      <c r="I2" s="630" t="s">
        <v>11</v>
      </c>
      <c r="J2" s="631"/>
      <c r="K2" s="634">
        <f>Данные!B18</f>
        <v>0</v>
      </c>
      <c r="L2" s="635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8"/>
      <c r="C3" s="619"/>
      <c r="D3" s="620"/>
      <c r="E3" s="627" t="s">
        <v>46</v>
      </c>
      <c r="F3" s="628"/>
      <c r="G3" s="628"/>
      <c r="H3" s="629"/>
      <c r="I3" s="632"/>
      <c r="J3" s="633"/>
      <c r="K3" s="636"/>
      <c r="L3" s="637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21"/>
      <c r="C4" s="622"/>
      <c r="D4" s="623"/>
      <c r="E4" s="252"/>
      <c r="F4" s="252"/>
      <c r="G4" s="252"/>
      <c r="H4" s="252"/>
      <c r="I4" s="253"/>
      <c r="J4" s="251"/>
      <c r="K4" s="254"/>
      <c r="L4" s="255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69" t="s">
        <v>13</v>
      </c>
      <c r="C5" s="608"/>
      <c r="D5" s="552" t="str">
        <f>Данные!$A5</f>
        <v>PCI</v>
      </c>
      <c r="E5" s="553"/>
      <c r="F5" s="553"/>
      <c r="G5" s="553"/>
      <c r="H5" s="554"/>
      <c r="I5" s="609"/>
      <c r="J5" s="610"/>
      <c r="K5" s="611"/>
      <c r="L5" s="554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69" t="s">
        <v>12</v>
      </c>
      <c r="C6" s="608"/>
      <c r="D6" s="546" t="str">
        <f>Данные!$A2</f>
        <v>XXI-В-30-4А-700 (Байрон 0.7 л.)</v>
      </c>
      <c r="E6" s="574"/>
      <c r="F6" s="574"/>
      <c r="G6" s="574"/>
      <c r="H6" s="575"/>
      <c r="I6" s="609"/>
      <c r="J6" s="610"/>
      <c r="K6" s="611"/>
      <c r="L6" s="554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76" t="s">
        <v>14</v>
      </c>
      <c r="C7" s="612"/>
      <c r="D7" s="555">
        <f>Данные!$A8</f>
        <v>0</v>
      </c>
      <c r="E7" s="578"/>
      <c r="F7" s="578"/>
      <c r="G7" s="578"/>
      <c r="H7" s="579"/>
      <c r="I7" s="613" t="s">
        <v>15</v>
      </c>
      <c r="J7" s="612"/>
      <c r="K7" s="543">
        <f>Данные!$A11</f>
        <v>0</v>
      </c>
      <c r="L7" s="544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66" t="s">
        <v>47</v>
      </c>
      <c r="C21" s="567"/>
      <c r="D21" s="567"/>
      <c r="E21" s="568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2019-11-22T06:59:46Z</cp:lastPrinted>
  <dcterms:created xsi:type="dcterms:W3CDTF">2004-01-21T15:24:02Z</dcterms:created>
  <dcterms:modified xsi:type="dcterms:W3CDTF">2021-04-01T13:07:17Z</dcterms:modified>
</cp:coreProperties>
</file>