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2В-500-23 Залихватская\"/>
    </mc:Choice>
  </mc:AlternateContent>
  <xr:revisionPtr revIDLastSave="0" documentId="13_ncr:1_{E042815B-5FCE-41B2-ACDD-C6F7E4B289F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<sst xmlns="http://schemas.openxmlformats.org/spreadsheetml/2006/main" count="542" uniqueCount="152">
  <si>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</si>
  <si>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</si>
  <si>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</si>
  <si>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</si>
  <si>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</si>
  <si>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</si>
  <si>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</si>
  <si>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</si>
  <si>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</si>
  <si>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</si>
  <si>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</si>
  <si>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</si>
  <si>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</si>
  <si>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</si>
  <si>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</si>
  <si>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</si>
  <si>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</si>
  <si>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</si>
  <si>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</si>
  <si>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</si>
  <si>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</si>
  <si>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</si>
  <si>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</si>
  <si>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</si>
  <si>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</si>
  <si>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</si>
  <si>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</si>
  <si>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</si>
  <si>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</si>
  <si>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</si>
  <si>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</si>
  <si>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</si>
  <si>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</si>
  <si>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</si>
  <si>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</si>
  <si>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</si>
  <si>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</si>
  <si>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</si>
  <si>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</si>
  <si>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</si>
  <si>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</si>
  <si>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</si>
  <si>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</si>
  <si>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</si>
  <si>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</si>
  <si>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</si>
  <si>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</si>
  <si>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</si>
  <si>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</si>
  <si>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</si>
  <si>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</si>
  <si>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</si>
  <si>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</si>
  <si>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</si>
  <si>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</si>
  <si>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</si>
  <si>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</si>
  <si>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</si>
  <si>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</si>
  <si>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</si>
  <si>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</si>
  <si>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</si>
  <si>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</si>
  <si>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</si>
  <si>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</si>
  <si>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</si>
  <si>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</si>
  <si>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</si>
  <si>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</si>
  <si>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</si>
  <si>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</si>
  <si>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</si>
  <si>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</si>
  <si>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</si>
  <si>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</si>
  <si>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</si>
  <si>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</si>
  <si>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</si>
  <si>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</si>
  <si>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</si>
  <si>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</si>
  <si>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</si>
  <si>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</si>
  <si>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</si>
  <si>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</si>
  <si>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</si>
  <si>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</si>
  <si>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</si>
  <si>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</si>
  <si>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</si>
  <si>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</si>
  <si>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</si>
  <si>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</si>
  <si>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</si>
  <si>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</si>
  <si>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</si>
  <si>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</si>
  <si>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</si>
  <si>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</si>
  <si>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</si>
  <si>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</si>
  <si>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</si>
  <si>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</si>
  <si>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</si>
  <si>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</si>
  <si>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</si>
  <si>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</si>
  <si>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</si>
  <si>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</si>
  <si>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</si>
  <si>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</si>
  <si>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</si>
  <si>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</si>
  <si>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</si>
  <si>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</si>
  <si>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</si>
  <si>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</si>
  <si>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</si>
  <si>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</si>
  <si>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</si>
  <si>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</si>
  <si>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</si>
  <si>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</si>
  <si>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</si>
  <si>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</si>
  <si>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</si>
  <si>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</si>
  <si>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</si>
  <si>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</si>
  <si>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</si>
  <si>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</si>
  <si>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</si>
  <si>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</si>
  <si>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</si>
  <si>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</si>
  <si>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</si>
  <si>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</si>
  <si>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</si>
  <si>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</si>
  <si>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</si>
  <si>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</si>
  <si>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</si>
  <si>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</si>
  <si>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</si>
  <si>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</si>
  <si>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</si>
  <si>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</si>
  <si>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</si>
  <si>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</si>
  <si>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XXI-КПМ-22В-500-23 Залихватская (тест)</t>
  </si>
  <si>
    <t>Zalihvatskaya 0,5 L</t>
  </si>
  <si>
    <t>(к тестовому формокомплекту Бутылка XXI-КПМ-22В-500-23 Залихватская (тест))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</si>
</sst>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I20" sqref="I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6" t="s">
        <v>82</v>
      </c>
      <c r="B1" s="510"/>
      <c r="C1" s="510"/>
      <c r="D1" s="510"/>
      <c r="E1" s="510"/>
      <c r="G1" s="363" t="s">
        <v>81</v>
      </c>
    </row>
    <row r="2" spans="1:11" ht="17.25" thickTop="1" thickBot="1" x14ac:dyDescent="0.25">
      <c r="A2" s="507" t="s">
        <v>149</v>
      </c>
      <c r="B2" s="508"/>
      <c r="C2" s="508"/>
      <c r="D2" s="508"/>
      <c r="E2" s="509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1" t="s">
        <v>83</v>
      </c>
      <c r="B4" s="512"/>
      <c r="C4" s="512"/>
      <c r="D4" s="512"/>
      <c r="E4" s="512"/>
    </row>
    <row r="5" spans="1:11" ht="17.25" thickTop="1" thickBot="1" x14ac:dyDescent="0.25">
      <c r="A5" s="513" t="s">
        <v>87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84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85</v>
      </c>
      <c r="B10" s="506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4"/>
      <c r="B11" s="505"/>
      <c r="D11" s="369">
        <v>44047</v>
      </c>
      <c r="F11" s="519" t="s">
        <v>96</v>
      </c>
      <c r="G11" s="519"/>
      <c r="H11" s="519"/>
      <c r="I11" s="519"/>
      <c r="J11" s="520" t="s">
        <v>98</v>
      </c>
      <c r="K11" s="520"/>
    </row>
    <row r="12" spans="1:11" x14ac:dyDescent="0.2">
      <c r="F12" s="519" t="s">
        <v>86</v>
      </c>
      <c r="G12" s="519"/>
      <c r="H12" s="519"/>
      <c r="I12" s="519"/>
      <c r="J12" s="520" t="s">
        <v>99</v>
      </c>
      <c r="K12" s="520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19" t="s">
        <v>97</v>
      </c>
      <c r="G13" s="519"/>
      <c r="H13" s="519"/>
      <c r="I13" s="519"/>
      <c r="J13" s="520" t="s">
        <v>100</v>
      </c>
      <c r="K13" s="520"/>
    </row>
    <row r="14" spans="1:11" x14ac:dyDescent="0.2">
      <c r="A14" s="365" t="s">
        <v>43</v>
      </c>
      <c r="B14" s="366">
        <v>2</v>
      </c>
      <c r="C14" s="372" t="s">
        <v>150</v>
      </c>
      <c r="D14" s="366">
        <v>32.5</v>
      </c>
      <c r="E14" s="366">
        <f>B14*D14</f>
        <v>65</v>
      </c>
    </row>
    <row r="15" spans="1:11" x14ac:dyDescent="0.2">
      <c r="A15" s="365" t="s">
        <v>44</v>
      </c>
      <c r="B15" s="366">
        <v>2</v>
      </c>
      <c r="C15" s="372" t="s">
        <v>150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2" t="s">
        <v>150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150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2" t="s">
        <v>150</v>
      </c>
      <c r="D18" s="366">
        <v>1.29</v>
      </c>
      <c r="E18" s="366">
        <f t="shared" si="0"/>
        <v>3.87</v>
      </c>
    </row>
    <row r="19" spans="1:7" x14ac:dyDescent="0.2">
      <c r="A19" s="365" t="s">
        <v>90</v>
      </c>
      <c r="B19" s="366">
        <v>3</v>
      </c>
      <c r="C19" s="372" t="s">
        <v>150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2</v>
      </c>
      <c r="C20" s="372" t="s">
        <v>150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>
        <v>2</v>
      </c>
      <c r="C21" s="372" t="s">
        <v>150</v>
      </c>
      <c r="D21" s="366">
        <v>0.4</v>
      </c>
      <c r="E21" s="366">
        <f t="shared" si="0"/>
        <v>0.8</v>
      </c>
    </row>
    <row r="22" spans="1:7" x14ac:dyDescent="0.2">
      <c r="A22" s="365" t="s">
        <v>91</v>
      </c>
      <c r="B22" s="372">
        <v>2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2" t="s">
        <v>150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2" t="s">
        <v>150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3</v>
      </c>
      <c r="C26" s="372" t="s">
        <v>150</v>
      </c>
      <c r="D26" s="366">
        <v>1.5</v>
      </c>
      <c r="E26" s="366">
        <f t="shared" si="0"/>
        <v>4.5</v>
      </c>
    </row>
    <row r="27" spans="1:7" x14ac:dyDescent="0.2">
      <c r="A27" s="367" t="s">
        <v>104</v>
      </c>
      <c r="B27" s="373">
        <v>4</v>
      </c>
      <c r="C27" s="372" t="s">
        <v>150</v>
      </c>
      <c r="D27" s="366"/>
      <c r="E27" s="366"/>
    </row>
    <row r="28" spans="1:7" x14ac:dyDescent="0.2">
      <c r="A28" s="371"/>
      <c r="D28" s="370"/>
      <c r="E28" s="370">
        <f>SUM(E14:E27)</f>
        <v>159.47000000000003</v>
      </c>
      <c r="F28">
        <v>2400</v>
      </c>
      <c r="G28">
        <f>F28-E28</f>
        <v>2240.5299999999997</v>
      </c>
    </row>
    <row r="29" spans="1:7" x14ac:dyDescent="0.2">
      <c r="A29" s="503" t="s">
        <v>105</v>
      </c>
      <c r="B29" s="503"/>
      <c r="C29" s="503"/>
    </row>
    <row r="30" spans="1:7" x14ac:dyDescent="0.2">
      <c r="A30" s="363" t="s">
        <v>151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2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2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3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XXI-КПМ-22В-500-23 Залихватская (тест)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144</v>
      </c>
      <c r="C3" s="498">
        <f>Данные!D11</f>
        <v>44047</v>
      </c>
      <c r="D3" s="499" t="s">
        <v>145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Zalihvatskaya 0,5 L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Zalihvatskaya 0,5 L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Zalihvatskaya 0,5 L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Zalihvatskaya 0,5 L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Zalihvatskaya 0,5 L</v>
      </c>
      <c r="D10" s="399">
        <f>Данные!$B18</f>
        <v>3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Zalihvatskaya 0,5 L</v>
      </c>
      <c r="D11" s="399">
        <f>Данные!$B19</f>
        <v>3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Zalihvatskaya 0,5 L</v>
      </c>
      <c r="D12" s="399">
        <f>Данные!$B20</f>
        <v>2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Zalihvatskaya 0,5 L</v>
      </c>
      <c r="D13" s="399">
        <f>Данные!$B21</f>
        <v>2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2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Zalihvatskaya 0,5 L</v>
      </c>
      <c r="D15" s="399">
        <f>Данные!$B23</f>
        <v>2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Zalihvatskaya 0,5 L</v>
      </c>
      <c r="D16" s="399">
        <f>Данные!$B24</f>
        <v>1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Zalihvatskaya 0,5 L</v>
      </c>
      <c r="D17" s="409">
        <f>Данные!$B26</f>
        <v>3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127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128</v>
      </c>
      <c r="B37" s="524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368085</v>
      </c>
      <c r="B38" s="526"/>
      <c r="C38" s="460">
        <f>1-G32</f>
        <v>0.26291785714285709</v>
      </c>
      <c r="D38" s="461">
        <f>(C38/0.8)*100</f>
        <v>32.864732142857136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tabSelected="1" view="pageBreakPreview" topLeftCell="A37" zoomScaleSheetLayoutView="100" workbookViewId="0">
      <selection activeCell="B25" sqref="B25:D25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148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31" t="s">
        <v>64</v>
      </c>
      <c r="B11" s="531"/>
      <c r="C11" s="531"/>
      <c r="D11" s="531"/>
      <c r="E11" s="531"/>
      <c r="F11" s="531"/>
      <c r="G11" s="531"/>
      <c r="H11" s="531"/>
      <c r="I11" s="531"/>
      <c r="J11" s="531"/>
    </row>
    <row r="12" spans="1:11" ht="15" customHeight="1" x14ac:dyDescent="0.25">
      <c r="A12" s="530" t="s">
        <v>74</v>
      </c>
      <c r="B12" s="530"/>
      <c r="C12" s="530"/>
      <c r="D12" s="530"/>
      <c r="E12" s="530"/>
      <c r="F12" s="530"/>
      <c r="G12" s="530"/>
      <c r="H12" s="530"/>
      <c r="I12" s="530"/>
      <c r="J12" s="530"/>
    </row>
    <row r="13" spans="1:11" ht="18" customHeight="1" x14ac:dyDescent="0.25">
      <c r="A13" s="532" t="str">
        <f>Данные!A2</f>
        <v>XXI-КПМ-22В-500-23 Залихватская (тест)</v>
      </c>
      <c r="B13" s="531"/>
      <c r="C13" s="531"/>
      <c r="D13" s="531"/>
      <c r="E13" s="531"/>
      <c r="F13" s="531"/>
      <c r="G13" s="531"/>
      <c r="H13" s="531"/>
      <c r="I13" s="531"/>
      <c r="J13" s="53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44047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44047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6" t="s">
        <v>65</v>
      </c>
      <c r="B22" s="536" t="s">
        <v>66</v>
      </c>
      <c r="C22" s="536"/>
      <c r="D22" s="536"/>
      <c r="E22" s="536" t="s">
        <v>67</v>
      </c>
      <c r="F22" s="536"/>
      <c r="G22" s="554" t="s">
        <v>68</v>
      </c>
      <c r="H22" s="536" t="s">
        <v>69</v>
      </c>
      <c r="I22" s="536"/>
      <c r="J22" s="536"/>
    </row>
    <row r="23" spans="1:10" x14ac:dyDescent="0.25">
      <c r="A23" s="536"/>
      <c r="B23" s="536"/>
      <c r="C23" s="536"/>
      <c r="D23" s="536"/>
      <c r="E23" s="536"/>
      <c r="F23" s="536"/>
      <c r="G23" s="554"/>
      <c r="H23" s="536"/>
      <c r="I23" s="536"/>
      <c r="J23" s="536"/>
    </row>
    <row r="24" spans="1:10" x14ac:dyDescent="0.25">
      <c r="A24" s="537">
        <v>1</v>
      </c>
      <c r="B24" s="551" t="s">
        <v>43</v>
      </c>
      <c r="C24" s="552"/>
      <c r="D24" s="553"/>
      <c r="E24" s="539" t="str">
        <f>Данные!C14</f>
        <v>Zalihvatskaya 0,5 L</v>
      </c>
      <c r="F24" s="540"/>
      <c r="G24" s="543">
        <f>Данные!B14</f>
        <v>2</v>
      </c>
      <c r="H24" s="545"/>
      <c r="I24" s="546"/>
      <c r="J24" s="547"/>
    </row>
    <row r="25" spans="1:10" ht="55.5" customHeight="1" x14ac:dyDescent="0.25">
      <c r="A25" s="538"/>
      <c r="B25" s="533" t="str">
        <f>Данные!$A$30</f>
        <v>(к тестовому формокомплекту Бутылка XXI-КПМ-22В-500-23 Залихватская (тест))</v>
      </c>
      <c r="C25" s="534"/>
      <c r="D25" s="535"/>
      <c r="E25" s="541"/>
      <c r="F25" s="542"/>
      <c r="G25" s="544"/>
      <c r="H25" s="548"/>
      <c r="I25" s="549"/>
      <c r="J25" s="550"/>
    </row>
    <row r="26" spans="1:10" x14ac:dyDescent="0.25">
      <c r="A26" s="537">
        <f>A24+1</f>
        <v>2</v>
      </c>
      <c r="B26" s="555" t="s">
        <v>106</v>
      </c>
      <c r="C26" s="556"/>
      <c r="D26" s="557"/>
      <c r="E26" s="539" t="str">
        <f>Данные!C15</f>
        <v>Zalihvatskaya 0,5 L</v>
      </c>
      <c r="F26" s="540"/>
      <c r="G26" s="543">
        <f>Данные!B15</f>
        <v>2</v>
      </c>
      <c r="H26" s="545"/>
      <c r="I26" s="546"/>
      <c r="J26" s="547"/>
    </row>
    <row r="27" spans="1:10" ht="52.5" customHeight="1" x14ac:dyDescent="0.25">
      <c r="A27" s="538"/>
      <c r="B27" s="533" t="str">
        <f>Данные!$A$30</f>
        <v>(к тестовому формокомплекту Бутылка XXI-КПМ-22В-500-23 Залихватская (тест))</v>
      </c>
      <c r="C27" s="534"/>
      <c r="D27" s="535"/>
      <c r="E27" s="541"/>
      <c r="F27" s="542"/>
      <c r="G27" s="544"/>
      <c r="H27" s="548"/>
      <c r="I27" s="549"/>
      <c r="J27" s="550"/>
    </row>
    <row r="28" spans="1:10" ht="14.45" customHeight="1" x14ac:dyDescent="0.25">
      <c r="A28" s="537">
        <f t="shared" ref="A28" si="0">A26+1</f>
        <v>3</v>
      </c>
      <c r="B28" s="555" t="s">
        <v>38</v>
      </c>
      <c r="C28" s="556"/>
      <c r="D28" s="557"/>
      <c r="E28" s="539" t="str">
        <f>Данные!C16</f>
        <v>Zalihvatskaya 0,5 L</v>
      </c>
      <c r="F28" s="540"/>
      <c r="G28" s="543">
        <f>Данные!B16</f>
        <v>2</v>
      </c>
      <c r="H28" s="545"/>
      <c r="I28" s="546"/>
      <c r="J28" s="547"/>
    </row>
    <row r="29" spans="1:10" ht="53.25" customHeight="1" x14ac:dyDescent="0.25">
      <c r="A29" s="538"/>
      <c r="B29" s="533" t="str">
        <f>Данные!$A$30</f>
        <v>(к тестовому формокомплекту Бутылка XXI-КПМ-22В-500-23 Залихватская (тест))</v>
      </c>
      <c r="C29" s="534"/>
      <c r="D29" s="535"/>
      <c r="E29" s="541"/>
      <c r="F29" s="542"/>
      <c r="G29" s="544"/>
      <c r="H29" s="548"/>
      <c r="I29" s="549"/>
      <c r="J29" s="550"/>
    </row>
    <row r="30" spans="1:10" ht="14.45" customHeight="1" x14ac:dyDescent="0.25">
      <c r="A30" s="537">
        <f t="shared" ref="A30" si="1">A28+1</f>
        <v>4</v>
      </c>
      <c r="B30" s="555" t="s">
        <v>107</v>
      </c>
      <c r="C30" s="556"/>
      <c r="D30" s="557"/>
      <c r="E30" s="539" t="str">
        <f>Данные!C17</f>
        <v>Zalihvatskaya 0,5 L</v>
      </c>
      <c r="F30" s="540"/>
      <c r="G30" s="543">
        <f>Данные!B17</f>
        <v>2</v>
      </c>
      <c r="H30" s="545"/>
      <c r="I30" s="546"/>
      <c r="J30" s="547"/>
    </row>
    <row r="31" spans="1:10" ht="55.5" customHeight="1" x14ac:dyDescent="0.25">
      <c r="A31" s="538"/>
      <c r="B31" s="533" t="str">
        <f>Данные!$A$30</f>
        <v>(к тестовому формокомплекту Бутылка XXI-КПМ-22В-500-23 Залихватская (тест))</v>
      </c>
      <c r="C31" s="534"/>
      <c r="D31" s="535"/>
      <c r="E31" s="558"/>
      <c r="F31" s="542"/>
      <c r="G31" s="544"/>
      <c r="H31" s="548"/>
      <c r="I31" s="549"/>
      <c r="J31" s="550"/>
    </row>
    <row r="32" spans="1:10" ht="14.45" customHeight="1" x14ac:dyDescent="0.25">
      <c r="A32" s="537">
        <f t="shared" ref="A32" si="2">A30+1</f>
        <v>5</v>
      </c>
      <c r="B32" s="555" t="s">
        <v>47</v>
      </c>
      <c r="C32" s="556"/>
      <c r="D32" s="557"/>
      <c r="E32" s="539" t="str">
        <f>Данные!C18</f>
        <v>Zalihvatskaya 0,5 L</v>
      </c>
      <c r="F32" s="540"/>
      <c r="G32" s="543">
        <f>Данные!B18</f>
        <v>3</v>
      </c>
      <c r="H32" s="545"/>
      <c r="I32" s="546"/>
      <c r="J32" s="547"/>
    </row>
    <row r="33" spans="1:10" ht="56.25" customHeight="1" x14ac:dyDescent="0.25">
      <c r="A33" s="538"/>
      <c r="B33" s="533" t="str">
        <f>Данные!$A$30</f>
        <v>(к тестовому формокомплекту Бутылка XXI-КПМ-22В-500-23 Залихватская (тест))</v>
      </c>
      <c r="C33" s="534"/>
      <c r="D33" s="535"/>
      <c r="E33" s="558"/>
      <c r="F33" s="542"/>
      <c r="G33" s="544"/>
      <c r="H33" s="548"/>
      <c r="I33" s="549"/>
      <c r="J33" s="550"/>
    </row>
    <row r="34" spans="1:10" ht="14.45" customHeight="1" x14ac:dyDescent="0.25">
      <c r="A34" s="537">
        <f t="shared" ref="A34" si="3">A32+1</f>
        <v>6</v>
      </c>
      <c r="B34" s="555" t="s">
        <v>90</v>
      </c>
      <c r="C34" s="556"/>
      <c r="D34" s="557"/>
      <c r="E34" s="539" t="str">
        <f>Данные!C19</f>
        <v>Zalihvatskaya 0,5 L</v>
      </c>
      <c r="F34" s="540"/>
      <c r="G34" s="543">
        <f>Данные!B19</f>
        <v>3</v>
      </c>
      <c r="H34" s="545"/>
      <c r="I34" s="546"/>
      <c r="J34" s="547"/>
    </row>
    <row r="35" spans="1:10" ht="54" customHeight="1" x14ac:dyDescent="0.25">
      <c r="A35" s="538"/>
      <c r="B35" s="533" t="str">
        <f>Данные!$A$30</f>
        <v>(к тестовому формокомплекту Бутылка XXI-КПМ-22В-500-23 Залихватская (тест))</v>
      </c>
      <c r="C35" s="534"/>
      <c r="D35" s="535"/>
      <c r="E35" s="558"/>
      <c r="F35" s="542"/>
      <c r="G35" s="544"/>
      <c r="H35" s="548"/>
      <c r="I35" s="549"/>
      <c r="J35" s="550"/>
    </row>
    <row r="36" spans="1:10" ht="14.45" customHeight="1" x14ac:dyDescent="0.25">
      <c r="A36" s="537">
        <f t="shared" ref="A36" si="4">A34+1</f>
        <v>7</v>
      </c>
      <c r="B36" s="555" t="s">
        <v>51</v>
      </c>
      <c r="C36" s="556"/>
      <c r="D36" s="557"/>
      <c r="E36" s="539" t="str">
        <f>Данные!C20</f>
        <v>Zalihvatskaya 0,5 L</v>
      </c>
      <c r="F36" s="540"/>
      <c r="G36" s="543">
        <f>Данные!B20</f>
        <v>2</v>
      </c>
      <c r="H36" s="545"/>
      <c r="I36" s="546"/>
      <c r="J36" s="547"/>
    </row>
    <row r="37" spans="1:10" ht="54.75" customHeight="1" x14ac:dyDescent="0.25">
      <c r="A37" s="538"/>
      <c r="B37" s="533" t="str">
        <f>Данные!$A$30</f>
        <v>(к тестовому формокомплекту Бутылка XXI-КПМ-22В-500-23 Залихватская (тест))</v>
      </c>
      <c r="C37" s="534"/>
      <c r="D37" s="535"/>
      <c r="E37" s="558"/>
      <c r="F37" s="542"/>
      <c r="G37" s="544"/>
      <c r="H37" s="548"/>
      <c r="I37" s="549"/>
      <c r="J37" s="550"/>
    </row>
    <row r="38" spans="1:10" ht="14.45" customHeight="1" x14ac:dyDescent="0.25">
      <c r="A38" s="537">
        <f t="shared" ref="A38" si="5">A36+1</f>
        <v>8</v>
      </c>
      <c r="B38" s="555" t="s">
        <v>53</v>
      </c>
      <c r="C38" s="556"/>
      <c r="D38" s="557"/>
      <c r="E38" s="539" t="str">
        <f>Данные!C21</f>
        <v>Zalihvatskaya 0,5 L</v>
      </c>
      <c r="F38" s="540"/>
      <c r="G38" s="543">
        <f>Данные!B21</f>
        <v>2</v>
      </c>
      <c r="H38" s="545"/>
      <c r="I38" s="546"/>
      <c r="J38" s="547"/>
    </row>
    <row r="39" spans="1:10" ht="55.5" customHeight="1" x14ac:dyDescent="0.25">
      <c r="A39" s="538"/>
      <c r="B39" s="533" t="str">
        <f>Данные!$A$30</f>
        <v>(к тестовому формокомплекту Бутылка XXI-КПМ-22В-500-23 Залихватская (тест))</v>
      </c>
      <c r="C39" s="534"/>
      <c r="D39" s="535"/>
      <c r="E39" s="558"/>
      <c r="F39" s="542"/>
      <c r="G39" s="544"/>
      <c r="H39" s="548"/>
      <c r="I39" s="549"/>
      <c r="J39" s="550"/>
    </row>
    <row r="40" spans="1:10" ht="14.45" customHeight="1" x14ac:dyDescent="0.25">
      <c r="A40" s="537">
        <f t="shared" ref="A40" si="6">A38+1</f>
        <v>9</v>
      </c>
      <c r="B40" s="555" t="s">
        <v>56</v>
      </c>
      <c r="C40" s="556"/>
      <c r="D40" s="557"/>
      <c r="E40" s="539" t="str">
        <f>Данные!C23</f>
        <v>Zalihvatskaya 0,5 L</v>
      </c>
      <c r="F40" s="540"/>
      <c r="G40" s="543">
        <f>Данные!B23</f>
        <v>2</v>
      </c>
      <c r="H40" s="545"/>
      <c r="I40" s="546"/>
      <c r="J40" s="547"/>
    </row>
    <row r="41" spans="1:10" ht="54.75" customHeight="1" x14ac:dyDescent="0.25">
      <c r="A41" s="538"/>
      <c r="B41" s="533" t="str">
        <f>Данные!$A$30</f>
        <v>(к тестовому формокомплекту Бутылка XXI-КПМ-22В-500-23 Залихватская (тест))</v>
      </c>
      <c r="C41" s="534"/>
      <c r="D41" s="535"/>
      <c r="E41" s="558"/>
      <c r="F41" s="542"/>
      <c r="G41" s="544"/>
      <c r="H41" s="548"/>
      <c r="I41" s="549"/>
      <c r="J41" s="550"/>
    </row>
    <row r="42" spans="1:10" ht="14.45" customHeight="1" x14ac:dyDescent="0.25">
      <c r="A42" s="537">
        <f t="shared" ref="A42" si="7">A40+1</f>
        <v>10</v>
      </c>
      <c r="B42" s="555" t="s">
        <v>55</v>
      </c>
      <c r="C42" s="556"/>
      <c r="D42" s="557"/>
      <c r="E42" s="539" t="str">
        <f>Данные!C26</f>
        <v>Zalihvatskaya 0,5 L</v>
      </c>
      <c r="F42" s="540"/>
      <c r="G42" s="543">
        <f>Данные!B26</f>
        <v>3</v>
      </c>
      <c r="H42" s="545"/>
      <c r="I42" s="546"/>
      <c r="J42" s="547"/>
    </row>
    <row r="43" spans="1:10" ht="54.75" customHeight="1" x14ac:dyDescent="0.25">
      <c r="A43" s="538"/>
      <c r="B43" s="533" t="str">
        <f>Данные!$A$30</f>
        <v>(к тестовому формокомплекту Бутылка XXI-КПМ-22В-500-23 Залихватская (тест))</v>
      </c>
      <c r="C43" s="534"/>
      <c r="D43" s="535"/>
      <c r="E43" s="558"/>
      <c r="F43" s="542"/>
      <c r="G43" s="544"/>
      <c r="H43" s="548"/>
      <c r="I43" s="549"/>
      <c r="J43" s="550"/>
    </row>
    <row r="44" spans="1:10" ht="14.45" customHeight="1" x14ac:dyDescent="0.25">
      <c r="A44" s="537">
        <f t="shared" ref="A44" si="8">A42+1</f>
        <v>11</v>
      </c>
      <c r="B44" s="555" t="s">
        <v>104</v>
      </c>
      <c r="C44" s="556"/>
      <c r="D44" s="557"/>
      <c r="E44" s="539" t="str">
        <f>Данные!C27</f>
        <v>Zalihvatskaya 0,5 L</v>
      </c>
      <c r="F44" s="540"/>
      <c r="G44" s="543">
        <f>Данные!B27</f>
        <v>4</v>
      </c>
      <c r="H44" s="545"/>
      <c r="I44" s="546"/>
      <c r="J44" s="547"/>
    </row>
    <row r="45" spans="1:10" ht="54" customHeight="1" x14ac:dyDescent="0.25">
      <c r="A45" s="538"/>
      <c r="B45" s="533" t="str">
        <f>Данные!$A$30</f>
        <v>(к тестовому формокомплекту Бутылка XXI-КПМ-22В-500-23 Залихватская (тест))</v>
      </c>
      <c r="C45" s="534"/>
      <c r="D45" s="535"/>
      <c r="E45" s="558"/>
      <c r="F45" s="542"/>
      <c r="G45" s="544"/>
      <c r="H45" s="548"/>
      <c r="I45" s="549"/>
      <c r="J45" s="550"/>
    </row>
    <row r="46" spans="1:10" ht="14.45" customHeight="1" x14ac:dyDescent="0.25">
      <c r="A46" s="537">
        <f t="shared" ref="A46" si="9">A44+1</f>
        <v>12</v>
      </c>
      <c r="B46" s="555" t="s">
        <v>70</v>
      </c>
      <c r="C46" s="556"/>
      <c r="D46" s="557"/>
      <c r="E46" s="539" t="str">
        <f>Данные!C24</f>
        <v>Zalihvatskaya 0,5 L</v>
      </c>
      <c r="F46" s="540"/>
      <c r="G46" s="543">
        <f>Данные!B24</f>
        <v>1</v>
      </c>
      <c r="H46" s="545"/>
      <c r="I46" s="546"/>
      <c r="J46" s="547"/>
    </row>
    <row r="47" spans="1:10" ht="54.75" customHeight="1" x14ac:dyDescent="0.25">
      <c r="A47" s="538"/>
      <c r="B47" s="533" t="str">
        <f>Данные!$A$30</f>
        <v>(к тестовому формокомплекту Бутылка XXI-КПМ-22В-500-23 Залихватская (тест))</v>
      </c>
      <c r="C47" s="534"/>
      <c r="D47" s="535"/>
      <c r="E47" s="558"/>
      <c r="F47" s="542"/>
      <c r="G47" s="544"/>
      <c r="H47" s="548"/>
      <c r="I47" s="549"/>
      <c r="J47" s="55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6" orientation="portrait" r:id="rId1"/>
  <rowBreaks count="1" manualBreakCount="1">
    <brk id="37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7" t="str">
        <f>Данные!$A2</f>
        <v>XXI-КПМ-22В-500-23 Залихватская (тест)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135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139</v>
      </c>
      <c r="O28" s="569"/>
      <c r="P28" s="570" t="s">
        <v>140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134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141</v>
      </c>
      <c r="C15" s="560"/>
      <c r="D15" s="560"/>
      <c r="E15" s="560"/>
      <c r="F15" s="60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135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7" t="str">
        <f>Данные!$A2</f>
        <v>XXI-КПМ-22В-500-23 Залихватская (тест)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139</v>
      </c>
      <c r="P24" s="569"/>
      <c r="Q24" s="570" t="s">
        <v>140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7" t="str">
        <f>Данные!$A2</f>
        <v>XXI-КПМ-22В-500-23 Залихватская (тест)</v>
      </c>
      <c r="E6" s="603"/>
      <c r="F6" s="603"/>
      <c r="G6" s="603"/>
      <c r="H6" s="604"/>
      <c r="I6" s="562"/>
      <c r="J6" s="563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3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7" t="s">
        <v>48</v>
      </c>
      <c r="C21" s="598"/>
      <c r="D21" s="598"/>
      <c r="E21" s="59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69" t="s">
        <v>139</v>
      </c>
      <c r="P25" s="569"/>
      <c r="Q25" s="570" t="s">
        <v>140</v>
      </c>
      <c r="R25" s="571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3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XXI-КПМ-22В-500-23 Залихватская (тест)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2020-08-06T08:18:12Z</cp:lastPrinted>
  <dcterms:created xsi:type="dcterms:W3CDTF">2004-01-21T15:24:02Z</dcterms:created>
  <dcterms:modified xsi:type="dcterms:W3CDTF">2020-08-06T08:18:30Z</dcterms:modified>
</cp:coreProperties>
</file>