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700-12 (Овал 0.7)\"/>
    </mc:Choice>
  </mc:AlternateContent>
  <xr:revisionPtr revIDLastSave="0" documentId="13_ncr:1_{B9AE000B-B480-44D2-A440-98C0215E349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<sst xmlns="http://schemas.openxmlformats.org/spreadsheetml/2006/main" count="543" uniqueCount="153">
  <si>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</si>
  <si>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</si>
  <si>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</si>
  <si>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</si>
  <si>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</si>
  <si>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</si>
  <si>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</si>
  <si>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</si>
  <si>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</si>
  <si>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</si>
  <si>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</si>
  <si>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</si>
  <si>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</si>
  <si>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</si>
  <si>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</si>
  <si>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</si>
  <si>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</si>
  <si>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</si>
  <si>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</si>
  <si>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</si>
  <si>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</si>
  <si>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</si>
  <si>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</si>
  <si>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</si>
  <si>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</si>
  <si>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</si>
  <si>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</si>
  <si>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</si>
  <si>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</si>
  <si>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</si>
  <si>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</si>
  <si>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</si>
  <si>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</si>
  <si>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</si>
  <si>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</si>
  <si>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</si>
  <si>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</si>
  <si>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</si>
  <si>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</si>
  <si>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</si>
  <si>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</si>
  <si>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</si>
  <si>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</si>
  <si>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</si>
  <si>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</si>
  <si>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</si>
  <si>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</si>
  <si>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</si>
  <si>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</si>
  <si>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</si>
  <si>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</si>
  <si>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</si>
  <si>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</si>
  <si>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</si>
  <si>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</si>
  <si>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</si>
  <si>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</si>
  <si>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</si>
  <si>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</si>
  <si>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</si>
  <si>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</si>
  <si>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</si>
  <si>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</si>
  <si>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</si>
  <si>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</si>
  <si>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</si>
  <si>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</si>
  <si>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</si>
  <si>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</si>
  <si>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</si>
  <si>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</si>
  <si>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</si>
  <si>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</si>
  <si>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</si>
  <si>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</si>
  <si>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</si>
  <si>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</si>
  <si>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</si>
  <si>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</si>
  <si>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</si>
  <si>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</si>
  <si>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</si>
  <si>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</si>
  <si>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</si>
  <si>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</si>
  <si>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</si>
  <si>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</si>
  <si>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</si>
  <si>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</si>
  <si>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</si>
  <si>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</si>
  <si>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</si>
  <si>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</si>
  <si>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</si>
  <si>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</si>
  <si>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</si>
  <si>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</si>
  <si>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</si>
  <si>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</si>
  <si>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</si>
  <si>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</si>
  <si>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</si>
  <si>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</si>
  <si>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</si>
  <si>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</si>
  <si>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</si>
  <si>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</si>
  <si>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</si>
  <si>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</si>
  <si>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</si>
  <si>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</si>
  <si>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</si>
  <si>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</si>
  <si>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</si>
  <si>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</si>
  <si>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</si>
  <si>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</si>
  <si>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</si>
  <si>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</si>
  <si>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</si>
  <si>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</si>
  <si>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</si>
  <si>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</si>
  <si>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</si>
  <si>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</si>
  <si>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</si>
  <si>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</si>
  <si>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</si>
  <si>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</si>
  <si>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</si>
  <si>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</si>
  <si>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</si>
  <si>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</si>
  <si>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</si>
  <si>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</si>
  <si>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</si>
  <si>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</si>
  <si>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</si>
  <si>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</si>
  <si>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</si>
  <si>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</si>
  <si>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</si>
  <si>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</si>
  <si>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</si>
  <si>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</si>
  <si>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</si>
  <si>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</si>
  <si>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</si>
  <si>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</si>
  <si>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Овал 0,7 л.</t>
  </si>
  <si>
    <t>XXI-КПМ-30-1-700-12</t>
  </si>
  <si>
    <t>(к тестовому формокомплекту Бутылка XXI-КПМ-30-1-700-12 Овал 0,7 л.)</t>
  </si>
  <si>
    <r>
      <t xml:space="preserve">Продольные канавки горлового кольца выполнены не по чертежу. По чертежу С-С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Arial"/>
        <family val="2"/>
        <charset val="204"/>
      </rPr>
      <t xml:space="preserve">30.6, по факту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Arial"/>
        <family val="2"/>
        <charset val="204"/>
      </rPr>
      <t xml:space="preserve">31.1; B-B по чертежу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Arial"/>
        <family val="2"/>
        <charset val="204"/>
      </rPr>
      <t xml:space="preserve">30.5, по факту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Arial"/>
        <family val="2"/>
        <charset val="204"/>
      </rPr>
      <t>30.7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</si>
</sst>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E11" sqref="E1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82</v>
      </c>
      <c r="B1" s="512"/>
      <c r="C1" s="512"/>
      <c r="D1" s="512"/>
      <c r="E1" s="512"/>
      <c r="G1" s="363" t="s">
        <v>81</v>
      </c>
    </row>
    <row r="2" spans="1:11" ht="17.25" thickTop="1" thickBot="1" x14ac:dyDescent="0.25">
      <c r="A2" s="509" t="s">
        <v>149</v>
      </c>
      <c r="B2" s="510"/>
      <c r="C2" s="510"/>
      <c r="D2" s="510"/>
      <c r="E2" s="511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3" t="s">
        <v>83</v>
      </c>
      <c r="B4" s="514"/>
      <c r="C4" s="514"/>
      <c r="D4" s="514"/>
      <c r="E4" s="514"/>
    </row>
    <row r="5" spans="1:11" ht="17.25" thickTop="1" thickBot="1" x14ac:dyDescent="0.25">
      <c r="A5" s="515" t="s">
        <v>87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84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85</v>
      </c>
      <c r="B10" s="508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6"/>
      <c r="B11" s="507"/>
      <c r="D11" s="369">
        <v>44032</v>
      </c>
      <c r="F11" s="503" t="s">
        <v>96</v>
      </c>
      <c r="G11" s="503"/>
      <c r="H11" s="503"/>
      <c r="I11" s="503"/>
      <c r="J11" s="504" t="s">
        <v>98</v>
      </c>
      <c r="K11" s="504"/>
    </row>
    <row r="12" spans="1:11" x14ac:dyDescent="0.2">
      <c r="F12" s="503" t="s">
        <v>86</v>
      </c>
      <c r="G12" s="503"/>
      <c r="H12" s="503"/>
      <c r="I12" s="503"/>
      <c r="J12" s="504" t="s">
        <v>99</v>
      </c>
      <c r="K12" s="504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03" t="s">
        <v>97</v>
      </c>
      <c r="G13" s="503"/>
      <c r="H13" s="503"/>
      <c r="I13" s="503"/>
      <c r="J13" s="504" t="s">
        <v>100</v>
      </c>
      <c r="K13" s="504"/>
    </row>
    <row r="14" spans="1:11" x14ac:dyDescent="0.2">
      <c r="A14" s="365" t="s">
        <v>43</v>
      </c>
      <c r="B14" s="366">
        <v>2</v>
      </c>
      <c r="C14" s="372" t="s">
        <v>150</v>
      </c>
      <c r="D14" s="366">
        <v>32.5</v>
      </c>
      <c r="E14" s="366">
        <f>B14*D14</f>
        <v>65</v>
      </c>
    </row>
    <row r="15" spans="1:11" x14ac:dyDescent="0.2">
      <c r="A15" s="365" t="s">
        <v>44</v>
      </c>
      <c r="B15" s="366">
        <v>2</v>
      </c>
      <c r="C15" s="372" t="s">
        <v>150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150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150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2</v>
      </c>
      <c r="C18" s="372" t="s">
        <v>150</v>
      </c>
      <c r="D18" s="366">
        <v>1.29</v>
      </c>
      <c r="E18" s="366">
        <f t="shared" si="0"/>
        <v>2.58</v>
      </c>
    </row>
    <row r="19" spans="1:7" x14ac:dyDescent="0.2">
      <c r="A19" s="365" t="s">
        <v>90</v>
      </c>
      <c r="B19" s="366">
        <v>2</v>
      </c>
      <c r="C19" s="372" t="s">
        <v>150</v>
      </c>
      <c r="D19" s="366">
        <v>0.3</v>
      </c>
      <c r="E19" s="366">
        <f t="shared" si="0"/>
        <v>0.6</v>
      </c>
    </row>
    <row r="20" spans="1:7" x14ac:dyDescent="0.2">
      <c r="A20" s="365" t="s">
        <v>51</v>
      </c>
      <c r="B20" s="366">
        <v>2</v>
      </c>
      <c r="C20" s="372" t="s">
        <v>150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>
        <v>2</v>
      </c>
      <c r="C21" s="372" t="s">
        <v>150</v>
      </c>
      <c r="D21" s="366">
        <v>0.4</v>
      </c>
      <c r="E21" s="366">
        <f t="shared" si="0"/>
        <v>0.8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2" t="s">
        <v>150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2" t="s">
        <v>150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2" t="s">
        <v>150</v>
      </c>
      <c r="D26" s="366">
        <v>1.5</v>
      </c>
      <c r="E26" s="366">
        <f t="shared" si="0"/>
        <v>3</v>
      </c>
    </row>
    <row r="27" spans="1:7" x14ac:dyDescent="0.2">
      <c r="A27" s="367" t="s">
        <v>104</v>
      </c>
      <c r="B27" s="373">
        <v>2</v>
      </c>
      <c r="C27" s="372" t="s">
        <v>150</v>
      </c>
      <c r="D27" s="366"/>
      <c r="E27" s="366"/>
    </row>
    <row r="28" spans="1:7" x14ac:dyDescent="0.2">
      <c r="A28" s="371"/>
      <c r="D28" s="370"/>
      <c r="E28" s="370">
        <f>SUM(E14:E27)</f>
        <v>156.38000000000002</v>
      </c>
      <c r="F28">
        <v>2400</v>
      </c>
      <c r="G28">
        <f>F28-E28</f>
        <v>2243.62</v>
      </c>
    </row>
    <row r="29" spans="1:7" x14ac:dyDescent="0.2">
      <c r="A29" s="505" t="s">
        <v>105</v>
      </c>
      <c r="B29" s="505"/>
      <c r="C29" s="505"/>
    </row>
    <row r="30" spans="1:7" x14ac:dyDescent="0.2">
      <c r="A30" s="363" t="s">
        <v>151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2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2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54</v>
      </c>
      <c r="C18" s="649"/>
      <c r="D18" s="649"/>
      <c r="E18" s="65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2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13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Овал 0,7 л.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144</v>
      </c>
      <c r="C3" s="498">
        <f>Данные!D11</f>
        <v>44032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XXI-КПМ-30-1-700-12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XXI-КПМ-30-1-700-12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XXI-КПМ-30-1-700-12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XXI-КПМ-30-1-700-12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XXI-КПМ-30-1-700-12</v>
      </c>
      <c r="D10" s="399">
        <f>Данные!$B18</f>
        <v>2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XXI-КПМ-30-1-700-12</v>
      </c>
      <c r="D11" s="399">
        <f>Данные!$B19</f>
        <v>2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XXI-КПМ-30-1-700-12</v>
      </c>
      <c r="D12" s="399">
        <f>Данные!$B20</f>
        <v>2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XXI-КПМ-30-1-700-12</v>
      </c>
      <c r="D13" s="399">
        <f>Данные!$B21</f>
        <v>2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XXI-КПМ-30-1-700-12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XXI-КПМ-30-1-700-12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XXI-КПМ-30-1-700-12</v>
      </c>
      <c r="D17" s="409">
        <f>Данные!$B26</f>
        <v>2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6" t="s">
        <v>127</v>
      </c>
      <c r="B36" s="526"/>
      <c r="C36" s="526"/>
      <c r="D36" s="526"/>
      <c r="E36" s="383"/>
      <c r="F36" s="383"/>
      <c r="G36" s="383"/>
      <c r="H36" s="383"/>
      <c r="I36" s="383"/>
      <c r="J36" s="383"/>
    </row>
    <row r="37" spans="1:11" x14ac:dyDescent="0.2">
      <c r="A37" s="527" t="s">
        <v>128</v>
      </c>
      <c r="B37" s="527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8">
        <f>A21-F32</f>
        <v>368085</v>
      </c>
      <c r="B38" s="529"/>
      <c r="C38" s="460">
        <f>1-G32</f>
        <v>0.26291785714285709</v>
      </c>
      <c r="D38" s="461">
        <f>(C38/0.8)*100</f>
        <v>32.864732142857136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1"/>
      <c r="J42" s="522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4"/>
      <c r="C52" s="524"/>
      <c r="D52" s="525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1"/>
      <c r="J53" s="522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3"/>
      <c r="J54" s="523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topLeftCell="A10" zoomScaleSheetLayoutView="100" workbookViewId="0">
      <selection activeCell="H16" sqref="H16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0" width="13.28515625" style="300" customWidth="1"/>
    <col min="11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148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Овал 0,7 л.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44032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44032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1" t="s">
        <v>65</v>
      </c>
      <c r="B22" s="551" t="s">
        <v>66</v>
      </c>
      <c r="C22" s="551"/>
      <c r="D22" s="551"/>
      <c r="E22" s="551" t="s">
        <v>67</v>
      </c>
      <c r="F22" s="551"/>
      <c r="G22" s="552" t="s">
        <v>68</v>
      </c>
      <c r="H22" s="551" t="s">
        <v>69</v>
      </c>
      <c r="I22" s="551"/>
      <c r="J22" s="551"/>
    </row>
    <row r="23" spans="1:10" x14ac:dyDescent="0.25">
      <c r="A23" s="551"/>
      <c r="B23" s="551"/>
      <c r="C23" s="551"/>
      <c r="D23" s="551"/>
      <c r="E23" s="551"/>
      <c r="F23" s="551"/>
      <c r="G23" s="552"/>
      <c r="H23" s="551"/>
      <c r="I23" s="551"/>
      <c r="J23" s="551"/>
    </row>
    <row r="24" spans="1:10" x14ac:dyDescent="0.25">
      <c r="A24" s="530">
        <v>1</v>
      </c>
      <c r="B24" s="556" t="s">
        <v>43</v>
      </c>
      <c r="C24" s="557"/>
      <c r="D24" s="558"/>
      <c r="E24" s="535" t="str">
        <f>Данные!C14</f>
        <v>XXI-КПМ-30-1-700-12</v>
      </c>
      <c r="F24" s="536"/>
      <c r="G24" s="539">
        <f>Данные!B14</f>
        <v>2</v>
      </c>
      <c r="H24" s="541"/>
      <c r="I24" s="542"/>
      <c r="J24" s="543"/>
    </row>
    <row r="25" spans="1:10" ht="40.15" customHeight="1" x14ac:dyDescent="0.25">
      <c r="A25" s="531"/>
      <c r="B25" s="547" t="str">
        <f>Данные!$A$30</f>
        <v>(к тестовому формокомплекту Бутылка XXI-КПМ-30-1-700-12 Овал 0,7 л.)</v>
      </c>
      <c r="C25" s="548"/>
      <c r="D25" s="549"/>
      <c r="E25" s="550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106</v>
      </c>
      <c r="C26" s="533"/>
      <c r="D26" s="534"/>
      <c r="E26" s="535" t="str">
        <f>Данные!C15</f>
        <v>XXI-КПМ-30-1-700-12</v>
      </c>
      <c r="F26" s="536"/>
      <c r="G26" s="539">
        <f>Данные!B15</f>
        <v>2</v>
      </c>
      <c r="H26" s="541"/>
      <c r="I26" s="542"/>
      <c r="J26" s="543"/>
    </row>
    <row r="27" spans="1:10" ht="40.15" customHeight="1" x14ac:dyDescent="0.25">
      <c r="A27" s="531"/>
      <c r="B27" s="547" t="str">
        <f>Данные!$A$30</f>
        <v>(к тестовому формокомплекту Бутылка XXI-КПМ-30-1-700-12 Овал 0,7 л.)</v>
      </c>
      <c r="C27" s="548"/>
      <c r="D27" s="549"/>
      <c r="E27" s="550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 t="str">
        <f>Данные!C16</f>
        <v>XXI-КПМ-30-1-700-12</v>
      </c>
      <c r="F28" s="536"/>
      <c r="G28" s="539">
        <f>Данные!B16</f>
        <v>2</v>
      </c>
      <c r="H28" s="541"/>
      <c r="I28" s="542"/>
      <c r="J28" s="543"/>
    </row>
    <row r="29" spans="1:10" ht="40.15" customHeight="1" x14ac:dyDescent="0.25">
      <c r="A29" s="531"/>
      <c r="B29" s="547" t="str">
        <f>Данные!$A$30</f>
        <v>(к тестовому формокомплекту Бутылка XXI-КПМ-30-1-700-12 Овал 0,7 л.)</v>
      </c>
      <c r="C29" s="548"/>
      <c r="D29" s="549"/>
      <c r="E29" s="550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107</v>
      </c>
      <c r="C30" s="533"/>
      <c r="D30" s="534"/>
      <c r="E30" s="535" t="str">
        <f>Данные!C17</f>
        <v>XXI-КПМ-30-1-700-12</v>
      </c>
      <c r="F30" s="536"/>
      <c r="G30" s="539">
        <f>Данные!B17</f>
        <v>2</v>
      </c>
      <c r="H30" s="541"/>
      <c r="I30" s="542"/>
      <c r="J30" s="543"/>
    </row>
    <row r="31" spans="1:10" ht="40.15" customHeight="1" x14ac:dyDescent="0.25">
      <c r="A31" s="531"/>
      <c r="B31" s="547" t="str">
        <f>Данные!$A$30</f>
        <v>(к тестовому формокомплекту Бутылка XXI-КПМ-30-1-700-12 Овал 0,7 л.)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 t="str">
        <f>Данные!C18</f>
        <v>XXI-КПМ-30-1-700-12</v>
      </c>
      <c r="F32" s="536"/>
      <c r="G32" s="539">
        <f>Данные!B18</f>
        <v>2</v>
      </c>
      <c r="H32" s="541" t="s">
        <v>152</v>
      </c>
      <c r="I32" s="542"/>
      <c r="J32" s="543"/>
    </row>
    <row r="33" spans="1:10" ht="44.25" customHeight="1" x14ac:dyDescent="0.25">
      <c r="A33" s="531"/>
      <c r="B33" s="547" t="str">
        <f>Данные!$A$30</f>
        <v>(к тестовому формокомплекту Бутылка XXI-КПМ-30-1-700-12 Овал 0,7 л.)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 t="str">
        <f>Данные!C19</f>
        <v>XXI-КПМ-30-1-700-12</v>
      </c>
      <c r="F34" s="536"/>
      <c r="G34" s="539">
        <f>Данные!B19</f>
        <v>2</v>
      </c>
      <c r="H34" s="541"/>
      <c r="I34" s="542"/>
      <c r="J34" s="543"/>
    </row>
    <row r="35" spans="1:10" ht="40.15" customHeight="1" x14ac:dyDescent="0.25">
      <c r="A35" s="531"/>
      <c r="B35" s="547" t="str">
        <f>Данные!$A$30</f>
        <v>(к тестовому формокомплекту Бутылка XXI-КПМ-30-1-700-12 Овал 0,7 л.)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" si="4">A34+1</f>
        <v>7</v>
      </c>
      <c r="B36" s="532" t="s">
        <v>51</v>
      </c>
      <c r="C36" s="533"/>
      <c r="D36" s="534"/>
      <c r="E36" s="535" t="str">
        <f>Данные!C20</f>
        <v>XXI-КПМ-30-1-700-12</v>
      </c>
      <c r="F36" s="536"/>
      <c r="G36" s="539">
        <f>Данные!B20</f>
        <v>2</v>
      </c>
      <c r="H36" s="541"/>
      <c r="I36" s="542"/>
      <c r="J36" s="543"/>
    </row>
    <row r="37" spans="1:10" ht="40.15" customHeight="1" x14ac:dyDescent="0.25">
      <c r="A37" s="531"/>
      <c r="B37" s="547" t="str">
        <f>Данные!$A$30</f>
        <v>(к тестовому формокомплекту Бутылка XXI-КПМ-30-1-700-12 Овал 0,7 л.)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ref="A38" si="5">A36+1</f>
        <v>8</v>
      </c>
      <c r="B38" s="532" t="s">
        <v>53</v>
      </c>
      <c r="C38" s="533"/>
      <c r="D38" s="534"/>
      <c r="E38" s="535" t="str">
        <f>Данные!C21</f>
        <v>XXI-КПМ-30-1-700-12</v>
      </c>
      <c r="F38" s="536"/>
      <c r="G38" s="539">
        <f>Данные!B21</f>
        <v>2</v>
      </c>
      <c r="H38" s="541"/>
      <c r="I38" s="542"/>
      <c r="J38" s="543"/>
    </row>
    <row r="39" spans="1:10" ht="40.15" customHeight="1" x14ac:dyDescent="0.25">
      <c r="A39" s="531"/>
      <c r="B39" s="547" t="str">
        <f>Данные!$A$30</f>
        <v>(к тестовому формокомплекту Бутылка XXI-КПМ-30-1-700-12 Овал 0,7 л.)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ref="A40" si="6">A38+1</f>
        <v>9</v>
      </c>
      <c r="B40" s="532" t="s">
        <v>56</v>
      </c>
      <c r="C40" s="533"/>
      <c r="D40" s="534"/>
      <c r="E40" s="535" t="str">
        <f>Данные!C23</f>
        <v>XXI-КПМ-30-1-700-12</v>
      </c>
      <c r="F40" s="536"/>
      <c r="G40" s="539">
        <f>Данные!B23</f>
        <v>2</v>
      </c>
      <c r="H40" s="541"/>
      <c r="I40" s="542"/>
      <c r="J40" s="543"/>
    </row>
    <row r="41" spans="1:10" ht="40.15" customHeight="1" x14ac:dyDescent="0.25">
      <c r="A41" s="531"/>
      <c r="B41" s="547" t="str">
        <f>Данные!$A$30</f>
        <v>(к тестовому формокомплекту Бутылка XXI-КПМ-30-1-700-12 Овал 0,7 л.)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ref="A42" si="7">A40+1</f>
        <v>10</v>
      </c>
      <c r="B42" s="532" t="s">
        <v>55</v>
      </c>
      <c r="C42" s="533"/>
      <c r="D42" s="534"/>
      <c r="E42" s="535" t="str">
        <f>Данные!C26</f>
        <v>XXI-КПМ-30-1-700-12</v>
      </c>
      <c r="F42" s="536"/>
      <c r="G42" s="539">
        <f>Данные!B26</f>
        <v>2</v>
      </c>
      <c r="H42" s="541"/>
      <c r="I42" s="542"/>
      <c r="J42" s="543"/>
    </row>
    <row r="43" spans="1:10" ht="40.15" customHeight="1" x14ac:dyDescent="0.25">
      <c r="A43" s="531"/>
      <c r="B43" s="547" t="str">
        <f>Данные!$A$30</f>
        <v>(к тестовому формокомплекту Бутылка XXI-КПМ-30-1-700-12 Овал 0,7 л.)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ref="A44" si="8">A42+1</f>
        <v>11</v>
      </c>
      <c r="B44" s="532" t="s">
        <v>104</v>
      </c>
      <c r="C44" s="533"/>
      <c r="D44" s="534"/>
      <c r="E44" s="535" t="str">
        <f>Данные!C27</f>
        <v>XXI-КПМ-30-1-700-12</v>
      </c>
      <c r="F44" s="536"/>
      <c r="G44" s="539">
        <f>Данные!B27</f>
        <v>2</v>
      </c>
      <c r="H44" s="541"/>
      <c r="I44" s="542"/>
      <c r="J44" s="543"/>
    </row>
    <row r="45" spans="1:10" ht="40.15" customHeight="1" x14ac:dyDescent="0.25">
      <c r="A45" s="531"/>
      <c r="B45" s="547" t="str">
        <f>Данные!$A$30</f>
        <v>(к тестовому формокомплекту Бутылка XXI-КПМ-30-1-700-12 Овал 0,7 л.)</v>
      </c>
      <c r="C45" s="548"/>
      <c r="D45" s="549"/>
      <c r="E45" s="537"/>
      <c r="F45" s="538"/>
      <c r="G45" s="540"/>
      <c r="H45" s="544"/>
      <c r="I45" s="545"/>
      <c r="J45" s="546"/>
    </row>
    <row r="46" spans="1:10" ht="14.45" customHeight="1" x14ac:dyDescent="0.25">
      <c r="A46" s="530">
        <f t="shared" ref="A46" si="9">A44+1</f>
        <v>12</v>
      </c>
      <c r="B46" s="532" t="s">
        <v>70</v>
      </c>
      <c r="C46" s="533"/>
      <c r="D46" s="534"/>
      <c r="E46" s="535" t="str">
        <f>Данные!C24</f>
        <v>XXI-КПМ-30-1-700-12</v>
      </c>
      <c r="F46" s="536"/>
      <c r="G46" s="539">
        <f>Данные!B24</f>
        <v>1</v>
      </c>
      <c r="H46" s="541"/>
      <c r="I46" s="542"/>
      <c r="J46" s="543"/>
    </row>
    <row r="47" spans="1:10" ht="40.15" customHeight="1" x14ac:dyDescent="0.25">
      <c r="A47" s="531"/>
      <c r="B47" s="547" t="str">
        <f>Данные!$A$30</f>
        <v>(к тестовому формокомплекту Бутылка XXI-КПМ-30-1-700-12 Овал 0,7 л.)</v>
      </c>
      <c r="C47" s="548"/>
      <c r="D47" s="549"/>
      <c r="E47" s="537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2" orientation="portrait" r:id="rId1"/>
  <rowBreaks count="1" manualBreakCount="1">
    <brk id="4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9" t="str">
        <f>Данные!$A2</f>
        <v>Овал 0,7 л.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135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139</v>
      </c>
      <c r="O28" s="559"/>
      <c r="P28" s="560" t="s">
        <v>140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134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141</v>
      </c>
      <c r="C15" s="598"/>
      <c r="D15" s="598"/>
      <c r="E15" s="598"/>
      <c r="F15" s="63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135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9" t="str">
        <f>Данные!$A2</f>
        <v>Овал 0,7 л.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139</v>
      </c>
      <c r="P24" s="559"/>
      <c r="Q24" s="560" t="s">
        <v>140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9" t="str">
        <f>Данные!$A2</f>
        <v>Овал 0,7 л.</v>
      </c>
      <c r="E6" s="595"/>
      <c r="F6" s="595"/>
      <c r="G6" s="595"/>
      <c r="H6" s="596"/>
      <c r="I6" s="592"/>
      <c r="J6" s="59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2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7" t="s">
        <v>48</v>
      </c>
      <c r="C21" s="588"/>
      <c r="D21" s="588"/>
      <c r="E21" s="58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59" t="s">
        <v>139</v>
      </c>
      <c r="P25" s="559"/>
      <c r="Q25" s="560" t="s">
        <v>140</v>
      </c>
      <c r="R25" s="561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2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90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Овал 0,7 л.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2020-07-21T07:41:29Z</cp:lastPrinted>
  <dcterms:created xsi:type="dcterms:W3CDTF">2004-01-21T15:24:02Z</dcterms:created>
  <dcterms:modified xsi:type="dcterms:W3CDTF">2020-07-21T07:41:49Z</dcterms:modified>
</cp:coreProperties>
</file>