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xr:revisionPtr revIDLastSave="0" documentId="13_ncr:1_{06F9CD6D-6105-4004-85CA-0C86475633B3}" xr6:coauthVersionLast="43" xr6:coauthVersionMax="43" xr10:uidLastSave="{00000000-0000-0000-0000-000000000000}"/>
  <bookViews>
    <workbookView xWindow="-120" yWindow="-120" windowWidth="29040" windowHeight="15840" activeTab="7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кольцо'!$A$1:$S$51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форма'!$A$1:$W$18</definedName>
    <definedName name="_xlnm.Print_Area" localSheetId="4">'Чист.  поддон'!$A$1:$S$16</definedName>
    <definedName name="_xlnm.Print_Area" localSheetId="3">'Чист. форма'!$A$1:$S$26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3" l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I15" i="3"/>
  <c r="J9" i="3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I9" i="3"/>
  <c r="I14" i="4" l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J9" i="4"/>
  <c r="K9" i="4" s="1"/>
  <c r="L9" i="4" s="1"/>
  <c r="M9" i="4" s="1"/>
  <c r="N9" i="4" s="1"/>
  <c r="O9" i="4" s="1"/>
  <c r="P9" i="4" s="1"/>
  <c r="Q9" i="4" s="1"/>
  <c r="R9" i="4" s="1"/>
  <c r="S9" i="4" s="1"/>
  <c r="I9" i="4"/>
  <c r="J18" i="8"/>
  <c r="K18" i="8" s="1"/>
  <c r="L18" i="8" s="1"/>
  <c r="M18" i="8" s="1"/>
  <c r="N18" i="8" s="1"/>
  <c r="O18" i="8" s="1"/>
  <c r="P18" i="8" s="1"/>
  <c r="Q18" i="8" s="1"/>
  <c r="R18" i="8" s="1"/>
  <c r="S18" i="8" s="1"/>
  <c r="I18" i="8"/>
  <c r="J9" i="8"/>
  <c r="K9" i="8" s="1"/>
  <c r="L9" i="8" s="1"/>
  <c r="M9" i="8" s="1"/>
  <c r="N9" i="8" s="1"/>
  <c r="O9" i="8" s="1"/>
  <c r="P9" i="8" s="1"/>
  <c r="Q9" i="8" s="1"/>
  <c r="R9" i="8" s="1"/>
  <c r="S9" i="8" s="1"/>
  <c r="I9" i="8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<sst xmlns="http://schemas.openxmlformats.org/spreadsheetml/2006/main" count="561" uniqueCount="143">
  <si>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</si>
  <si>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</si>
  <si>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</si>
  <si>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</si>
  <si>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</si>
  <si>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</si>
  <si>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</si>
  <si>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</si>
  <si>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</si>
  <si>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</si>
  <si>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</si>
  <si>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</si>
  <si>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</si>
  <si>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</si>
  <si>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</si>
  <si>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</si>
  <si>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</si>
  <si>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</si>
  <si>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</si>
  <si>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</si>
  <si>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</si>
  <si>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</si>
  <si>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</si>
  <si>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</si>
  <si>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</si>
  <si>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</si>
  <si>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</si>
  <si>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</si>
  <si>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</si>
  <si>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K</t>
  </si>
  <si>
    <t>M</t>
  </si>
  <si>
    <t>N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</si>
  <si>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</si>
  <si>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</si>
  <si>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</si>
  <si>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</si>
  <si>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</si>
  <si>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</si>
  <si>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</si>
  <si>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</si>
  <si>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</si>
  <si>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</si>
  <si>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</si>
  <si>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</si>
  <si>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</si>
  <si>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</si>
  <si>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</si>
  <si>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</si>
  <si>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</si>
  <si>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</si>
  <si>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</si>
  <si>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</si>
  <si>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</si>
  <si>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</si>
  <si>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</si>
  <si>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</si>
  <si>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</si>
  <si>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</si>
  <si>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</si>
  <si>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</si>
  <si>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</si>
  <si>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</si>
  <si>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</si>
  <si>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</si>
  <si>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</si>
  <si>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</si>
  <si>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</si>
  <si>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</si>
  <si>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</si>
  <si>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</si>
  <si>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</si>
  <si>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</si>
  <si>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</si>
  <si>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</si>
  <si>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</si>
  <si>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</si>
  <si>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</si>
  <si>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</si>
  <si>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</si>
  <si>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</si>
  <si>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</si>
  <si>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</si>
  <si>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</si>
  <si>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</si>
  <si>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</si>
  <si>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</si>
  <si>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</si>
  <si>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</si>
  <si>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</si>
  <si>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</si>
  <si>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</si>
  <si>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</si>
  <si>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</si>
  <si>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</si>
  <si>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</si>
  <si>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</si>
  <si>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</si>
  <si>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</si>
  <si>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</si>
  <si>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</si>
  <si>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</si>
  <si>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</si>
  <si>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</si>
  <si>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</si>
  <si>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</si>
  <si>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</si>
  <si>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</si>
  <si>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</si>
  <si>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</si>
  <si>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</si>
  <si>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</si>
  <si>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</si>
  <si>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</si>
  <si>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</si>
  <si>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</si>
  <si>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</si>
  <si>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</si>
  <si>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</si>
  <si>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</si>
  <si>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</si>
  <si>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</si>
  <si>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</si>
  <si>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</si>
  <si>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</si>
  <si>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</si>
  <si>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</si>
  <si>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</si>
  <si>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</si>
  <si>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Слесарь-инструментальщик</t>
  </si>
  <si>
    <t>Сопряжение с пресс-кольцом</t>
  </si>
  <si>
    <t>Сопряжение с плунжером</t>
  </si>
  <si>
    <t>подпись</t>
  </si>
  <si>
    <t>ФИО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</si>
  <si>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</si>
  <si>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</si>
  <si>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</si>
  <si>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</si>
  <si>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поддоном</t>
  </si>
  <si>
    <t>Зам. директора</t>
  </si>
  <si>
    <t>XXI-КПМ-30-1-700-7</t>
  </si>
  <si>
    <t>(к тестовому формокомплекту Бутылка XXI-КПМ-30-1-700-7 Овал 0,7 л.)</t>
  </si>
  <si>
    <t>Качество гравировки</t>
  </si>
  <si>
    <t>Франкония МСА 0,5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</si>
</sst>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6" xfId="2" applyBorder="1"/>
    <xf numFmtId="0" fontId="29" fillId="0" borderId="76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6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6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1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1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2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89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7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3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6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6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5" xfId="0" applyNumberFormat="1" applyBorder="1"/>
    <xf numFmtId="2" fontId="0" fillId="0" borderId="96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76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89" xfId="2" applyFont="1" applyBorder="1" applyAlignment="1">
      <alignment horizontal="center" vertical="center"/>
    </xf>
    <xf numFmtId="0" fontId="34" fillId="0" borderId="87" xfId="2" applyFont="1" applyBorder="1" applyAlignment="1">
      <alignment horizontal="center" vertical="center"/>
    </xf>
    <xf numFmtId="0" fontId="34" fillId="0" borderId="88" xfId="2" applyFont="1" applyBorder="1" applyAlignment="1">
      <alignment horizontal="center" vertical="center"/>
    </xf>
    <xf numFmtId="0" fontId="34" fillId="0" borderId="76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7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88" xfId="2" applyFont="1" applyBorder="1" applyAlignment="1">
      <alignment horizontal="center" vertical="center" wrapText="1"/>
    </xf>
    <xf numFmtId="0" fontId="34" fillId="0" borderId="89" xfId="2" applyFont="1" applyBorder="1" applyAlignment="1">
      <alignment horizontal="center" vertical="center" wrapText="1"/>
    </xf>
    <xf numFmtId="0" fontId="34" fillId="0" borderId="76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7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4" fillId="0" borderId="88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7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49" fontId="34" fillId="0" borderId="88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0" xfId="0" applyFont="1" applyFill="1" applyBorder="1" applyAlignment="1">
      <alignment horizontal="center" shrinkToFit="1"/>
    </xf>
    <xf numFmtId="0" fontId="17" fillId="4" borderId="90" xfId="0" applyFont="1" applyFill="1" applyBorder="1" applyAlignment="1">
      <alignment horizontal="center" shrinkToFit="1"/>
    </xf>
    <xf numFmtId="0" fontId="0" fillId="4" borderId="90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6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7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78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79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6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0" xfId="0" applyFont="1" applyFill="1" applyBorder="1" applyAlignment="1">
      <alignment horizontal="center" vertical="center" shrinkToFit="1"/>
    </xf>
    <xf numFmtId="0" fontId="7" fillId="7" borderId="81" xfId="0" applyFont="1" applyFill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9" fillId="7" borderId="84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5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4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5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0" borderId="49" xfId="1" applyFont="1" applyFill="1" applyBorder="1" applyAlignment="1">
      <alignment horizontal="center" vertical="center" shrinkToFit="1"/>
    </xf>
    <xf numFmtId="2" fontId="17" fillId="0" borderId="36" xfId="1" applyNumberFormat="1" applyFill="1" applyBorder="1" applyAlignment="1">
      <alignment horizontal="center" vertical="center" shrinkToFit="1"/>
    </xf>
    <xf numFmtId="0" fontId="17" fillId="0" borderId="12" xfId="1" applyFill="1" applyBorder="1" applyAlignment="1">
      <alignment vertical="center" shrinkToFit="1"/>
    </xf>
    <xf numFmtId="0" fontId="17" fillId="0" borderId="25" xfId="1" applyFill="1" applyBorder="1" applyAlignment="1">
      <alignment vertical="center" shrinkToFit="1"/>
    </xf>
    <xf numFmtId="0" fontId="17" fillId="0" borderId="0" xfId="1" applyFill="1" applyAlignment="1">
      <alignment shrinkToFit="1"/>
    </xf>
    <xf numFmtId="0" fontId="17" fillId="0" borderId="0" xfId="1" applyFill="1" applyBorder="1" applyAlignment="1">
      <alignment horizontal="center" shrinkToFit="1"/>
    </xf>
    <xf numFmtId="0" fontId="17" fillId="0" borderId="0" xfId="0" applyFont="1" applyFill="1" applyBorder="1" applyAlignment="1">
      <alignment shrinkToFit="1"/>
    </xf>
    <xf numFmtId="0" fontId="0" fillId="0" borderId="0" xfId="0" applyFill="1" applyBorder="1" applyAlignment="1">
      <alignment shrinkToFit="1"/>
    </xf>
    <xf numFmtId="2" fontId="17" fillId="0" borderId="26" xfId="1" applyNumberFormat="1" applyFill="1" applyBorder="1" applyAlignment="1">
      <alignment horizontal="center" vertical="center" shrinkToFit="1"/>
    </xf>
    <xf numFmtId="2" fontId="17" fillId="0" borderId="32" xfId="1" applyNumberFormat="1" applyFill="1" applyBorder="1" applyAlignment="1">
      <alignment horizontal="center" vertical="center" shrinkToFit="1"/>
    </xf>
    <xf numFmtId="0" fontId="9" fillId="0" borderId="17" xfId="1" applyFont="1" applyFill="1" applyBorder="1" applyAlignment="1">
      <alignment horizontal="center" vertical="center" shrinkToFit="1"/>
    </xf>
    <xf numFmtId="2" fontId="17" fillId="0" borderId="55" xfId="1" applyNumberFormat="1" applyFill="1" applyBorder="1" applyAlignment="1">
      <alignment horizontal="center" vertical="center" shrinkToFit="1"/>
    </xf>
    <xf numFmtId="0" fontId="17" fillId="0" borderId="9" xfId="1" applyBorder="1" applyAlignment="1">
      <alignment shrinkToFit="1"/>
    </xf>
    <xf numFmtId="2" fontId="17" fillId="0" borderId="95" xfId="1" applyNumberFormat="1" applyFill="1" applyBorder="1" applyAlignment="1">
      <alignment horizontal="center" vertical="center" shrinkToFit="1"/>
    </xf>
    <xf numFmtId="2" fontId="17" fillId="0" borderId="91" xfId="1" applyNumberFormat="1" applyFill="1" applyBorder="1" applyAlignment="1">
      <alignment horizontal="center" vertical="center" shrinkToFit="1"/>
    </xf>
    <xf numFmtId="2" fontId="17" fillId="0" borderId="87" xfId="1" applyNumberFormat="1" applyFill="1" applyBorder="1" applyAlignment="1">
      <alignment horizontal="center" vertical="center" shrinkToFit="1"/>
    </xf>
    <xf numFmtId="2" fontId="17" fillId="0" borderId="31" xfId="1" applyNumberFormat="1" applyFill="1" applyBorder="1" applyAlignment="1">
      <alignment horizontal="center" vertical="center" shrinkToFit="1"/>
    </xf>
    <xf numFmtId="2" fontId="17" fillId="0" borderId="65" xfId="1" applyNumberFormat="1" applyFill="1" applyBorder="1" applyAlignment="1">
      <alignment horizontal="center" vertical="center" shrinkToFit="1"/>
    </xf>
    <xf numFmtId="2" fontId="17" fillId="0" borderId="29" xfId="1" applyNumberFormat="1" applyFill="1" applyBorder="1" applyAlignment="1">
      <alignment horizontal="center" vertical="center" shrinkToFit="1"/>
    </xf>
    <xf numFmtId="2" fontId="17" fillId="0" borderId="30" xfId="1" applyNumberFormat="1" applyFill="1" applyBorder="1" applyAlignment="1">
      <alignment horizontal="center" vertical="center" shrinkToFit="1"/>
    </xf>
    <xf numFmtId="2" fontId="17" fillId="0" borderId="22" xfId="1" applyNumberFormat="1" applyFill="1" applyBorder="1" applyAlignment="1">
      <alignment horizontal="center" vertical="center" shrinkToFit="1"/>
    </xf>
    <xf numFmtId="0" fontId="17" fillId="0" borderId="42" xfId="1" applyBorder="1" applyAlignment="1">
      <alignment shrinkToFit="1"/>
    </xf>
    <xf numFmtId="2" fontId="17" fillId="0" borderId="26" xfId="1" applyNumberFormat="1" applyFill="1" applyBorder="1" applyAlignment="1">
      <alignment horizontal="center" vertical="center" wrapText="1" shrinkToFit="1"/>
    </xf>
    <xf numFmtId="2" fontId="17" fillId="0" borderId="32" xfId="1" applyNumberFormat="1" applyFill="1" applyBorder="1" applyAlignment="1">
      <alignment horizontal="center" vertical="center" wrapText="1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9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454025</xdr:colOff>
      <xdr:row>8</xdr:row>
      <xdr:rowOff>14816</xdr:rowOff>
    </xdr:from>
    <xdr:to>
      <xdr:col>26</xdr:col>
      <xdr:colOff>276226</xdr:colOff>
      <xdr:row>13</xdr:row>
      <xdr:rowOff>176741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807700" y="2577041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22225</xdr:colOff>
      <xdr:row>1</xdr:row>
      <xdr:rowOff>202142</xdr:rowOff>
    </xdr:from>
    <xdr:to>
      <xdr:col>17</xdr:col>
      <xdr:colOff>531377</xdr:colOff>
      <xdr:row>6</xdr:row>
      <xdr:rowOff>1033834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7750" y="306917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B18" sqref="B18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86" t="s">
        <v>76</v>
      </c>
      <c r="B1" s="490"/>
      <c r="C1" s="490"/>
      <c r="D1" s="490"/>
      <c r="E1" s="490"/>
      <c r="G1" s="345" t="s">
        <v>75</v>
      </c>
    </row>
    <row r="2" spans="1:11" ht="17.25" thickTop="1" thickBot="1" x14ac:dyDescent="0.25">
      <c r="A2" s="487" t="s">
        <v>142</v>
      </c>
      <c r="B2" s="488"/>
      <c r="C2" s="488"/>
      <c r="D2" s="488"/>
      <c r="E2" s="489"/>
      <c r="G2" s="344" t="s">
        <v>73</v>
      </c>
    </row>
    <row r="3" spans="1:11" ht="15.75" thickTop="1" x14ac:dyDescent="0.2">
      <c r="G3" s="344" t="s">
        <v>74</v>
      </c>
    </row>
    <row r="4" spans="1:11" ht="13.5" thickBot="1" x14ac:dyDescent="0.25">
      <c r="A4" s="491" t="s">
        <v>77</v>
      </c>
      <c r="B4" s="492"/>
      <c r="C4" s="492"/>
      <c r="D4" s="492"/>
      <c r="E4" s="492"/>
    </row>
    <row r="5" spans="1:11" ht="17.25" thickTop="1" thickBot="1" x14ac:dyDescent="0.25">
      <c r="A5" s="493" t="s">
        <v>81</v>
      </c>
      <c r="B5" s="494"/>
      <c r="C5" s="494"/>
      <c r="D5" s="494"/>
      <c r="E5" s="495"/>
    </row>
    <row r="6" spans="1:11" ht="13.5" thickTop="1" x14ac:dyDescent="0.2"/>
    <row r="7" spans="1:11" ht="13.5" thickBot="1" x14ac:dyDescent="0.25">
      <c r="A7" s="486" t="s">
        <v>78</v>
      </c>
      <c r="B7" s="490"/>
      <c r="C7" s="490"/>
      <c r="D7" s="490"/>
      <c r="E7" s="490"/>
    </row>
    <row r="8" spans="1:11" ht="17.25" thickTop="1" thickBot="1" x14ac:dyDescent="0.25">
      <c r="A8" s="496"/>
      <c r="B8" s="497"/>
      <c r="C8" s="497"/>
      <c r="D8" s="497"/>
      <c r="E8" s="498"/>
    </row>
    <row r="10" spans="1:11" ht="13.5" thickBot="1" x14ac:dyDescent="0.25">
      <c r="A10" s="486" t="s">
        <v>79</v>
      </c>
      <c r="B10" s="486"/>
      <c r="C10" s="346"/>
      <c r="D10" s="352" t="s">
        <v>87</v>
      </c>
      <c r="E10" s="346"/>
      <c r="F10" t="s">
        <v>88</v>
      </c>
    </row>
    <row r="11" spans="1:11" ht="17.25" thickTop="1" thickBot="1" x14ac:dyDescent="0.25">
      <c r="A11" s="484"/>
      <c r="B11" s="485"/>
      <c r="D11" s="351">
        <v>43979</v>
      </c>
      <c r="F11" s="499" t="s">
        <v>90</v>
      </c>
      <c r="G11" s="499"/>
      <c r="H11" s="499"/>
      <c r="I11" s="499"/>
      <c r="J11" s="500" t="s">
        <v>92</v>
      </c>
      <c r="K11" s="500"/>
    </row>
    <row r="12" spans="1:11" x14ac:dyDescent="0.2">
      <c r="F12" s="499" t="s">
        <v>80</v>
      </c>
      <c r="G12" s="499"/>
      <c r="H12" s="499"/>
      <c r="I12" s="499"/>
      <c r="J12" s="500" t="s">
        <v>93</v>
      </c>
      <c r="K12" s="500"/>
    </row>
    <row r="13" spans="1:11" ht="38.25" x14ac:dyDescent="0.2">
      <c r="A13" s="356" t="s">
        <v>82</v>
      </c>
      <c r="B13" s="356" t="s">
        <v>83</v>
      </c>
      <c r="C13" s="356" t="s">
        <v>96</v>
      </c>
      <c r="D13" s="356" t="s">
        <v>126</v>
      </c>
      <c r="E13" s="453" t="s">
        <v>127</v>
      </c>
      <c r="F13" s="499" t="s">
        <v>91</v>
      </c>
      <c r="G13" s="499"/>
      <c r="H13" s="499"/>
      <c r="I13" s="499"/>
      <c r="J13" s="500" t="s">
        <v>94</v>
      </c>
      <c r="K13" s="500"/>
    </row>
    <row r="14" spans="1:11" x14ac:dyDescent="0.2">
      <c r="A14" s="347" t="s">
        <v>40</v>
      </c>
      <c r="B14" s="348">
        <v>23</v>
      </c>
      <c r="C14" s="354" t="s">
        <v>139</v>
      </c>
      <c r="D14" s="348">
        <v>32.5</v>
      </c>
      <c r="E14" s="348">
        <f>B14*D14</f>
        <v>747.5</v>
      </c>
    </row>
    <row r="15" spans="1:11" x14ac:dyDescent="0.2">
      <c r="A15" s="347" t="s">
        <v>41</v>
      </c>
      <c r="B15" s="348">
        <v>23</v>
      </c>
      <c r="C15" s="354" t="s">
        <v>139</v>
      </c>
      <c r="D15" s="348">
        <v>3</v>
      </c>
      <c r="E15" s="348">
        <f t="shared" ref="E15:E26" si="0">B15*D15</f>
        <v>69</v>
      </c>
    </row>
    <row r="16" spans="1:11" x14ac:dyDescent="0.2">
      <c r="A16" s="347" t="s">
        <v>35</v>
      </c>
      <c r="B16" s="348">
        <v>26</v>
      </c>
      <c r="C16" s="354" t="s">
        <v>139</v>
      </c>
      <c r="D16" s="348">
        <v>34.200000000000003</v>
      </c>
      <c r="E16" s="348">
        <f t="shared" si="0"/>
        <v>889.2</v>
      </c>
    </row>
    <row r="17" spans="1:7" x14ac:dyDescent="0.2">
      <c r="A17" s="347" t="s">
        <v>23</v>
      </c>
      <c r="B17" s="348">
        <v>26</v>
      </c>
      <c r="C17" s="354" t="s">
        <v>139</v>
      </c>
      <c r="D17" s="348">
        <v>1.3</v>
      </c>
      <c r="E17" s="348">
        <f t="shared" si="0"/>
        <v>33.800000000000004</v>
      </c>
    </row>
    <row r="18" spans="1:7" x14ac:dyDescent="0.2">
      <c r="A18" s="347" t="s">
        <v>43</v>
      </c>
      <c r="B18" s="348">
        <v>2</v>
      </c>
      <c r="C18" s="354" t="s">
        <v>139</v>
      </c>
      <c r="D18" s="348">
        <v>1.29</v>
      </c>
      <c r="E18" s="348">
        <f t="shared" si="0"/>
        <v>2.58</v>
      </c>
    </row>
    <row r="19" spans="1:7" x14ac:dyDescent="0.2">
      <c r="A19" s="347" t="s">
        <v>84</v>
      </c>
      <c r="B19" s="348">
        <v>2</v>
      </c>
      <c r="C19" s="354" t="s">
        <v>139</v>
      </c>
      <c r="D19" s="348">
        <v>0.3</v>
      </c>
      <c r="E19" s="348">
        <f t="shared" si="0"/>
        <v>0.6</v>
      </c>
    </row>
    <row r="20" spans="1:7" x14ac:dyDescent="0.2">
      <c r="A20" s="347" t="s">
        <v>47</v>
      </c>
      <c r="B20" s="348">
        <v>42</v>
      </c>
      <c r="C20" s="354" t="s">
        <v>139</v>
      </c>
      <c r="D20" s="348">
        <v>0.5</v>
      </c>
      <c r="E20" s="348">
        <f t="shared" si="0"/>
        <v>21</v>
      </c>
    </row>
    <row r="21" spans="1:7" x14ac:dyDescent="0.2">
      <c r="A21" s="347" t="s">
        <v>49</v>
      </c>
      <c r="B21" s="348">
        <v>2</v>
      </c>
      <c r="C21" s="354" t="s">
        <v>139</v>
      </c>
      <c r="D21" s="348">
        <v>0.4</v>
      </c>
      <c r="E21" s="348">
        <f t="shared" si="0"/>
        <v>0.8</v>
      </c>
    </row>
    <row r="22" spans="1:7" x14ac:dyDescent="0.2">
      <c r="A22" s="347" t="s">
        <v>85</v>
      </c>
      <c r="B22" s="354"/>
      <c r="C22" s="354"/>
      <c r="D22" s="348"/>
      <c r="E22" s="348">
        <f t="shared" si="0"/>
        <v>0</v>
      </c>
    </row>
    <row r="23" spans="1:7" x14ac:dyDescent="0.2">
      <c r="A23" s="347" t="s">
        <v>52</v>
      </c>
      <c r="B23" s="348">
        <v>2</v>
      </c>
      <c r="C23" s="354" t="s">
        <v>139</v>
      </c>
      <c r="D23" s="348">
        <v>1.7</v>
      </c>
      <c r="E23" s="348">
        <f t="shared" si="0"/>
        <v>3.4</v>
      </c>
    </row>
    <row r="24" spans="1:7" x14ac:dyDescent="0.2">
      <c r="A24" s="347" t="s">
        <v>65</v>
      </c>
      <c r="B24" s="348">
        <v>1</v>
      </c>
      <c r="C24" s="354" t="s">
        <v>139</v>
      </c>
      <c r="D24" s="348">
        <v>3</v>
      </c>
      <c r="E24" s="348">
        <f t="shared" si="0"/>
        <v>3</v>
      </c>
    </row>
    <row r="25" spans="1:7" x14ac:dyDescent="0.2">
      <c r="A25" s="347" t="s">
        <v>86</v>
      </c>
      <c r="B25" s="354">
        <v>21</v>
      </c>
      <c r="C25" s="354"/>
      <c r="D25" s="348"/>
      <c r="E25" s="348">
        <f t="shared" si="0"/>
        <v>0</v>
      </c>
    </row>
    <row r="26" spans="1:7" x14ac:dyDescent="0.2">
      <c r="A26" s="349" t="s">
        <v>51</v>
      </c>
      <c r="B26" s="350">
        <v>2</v>
      </c>
      <c r="C26" s="354" t="s">
        <v>139</v>
      </c>
      <c r="D26" s="348">
        <v>1.5</v>
      </c>
      <c r="E26" s="348">
        <f t="shared" si="0"/>
        <v>3</v>
      </c>
    </row>
    <row r="27" spans="1:7" x14ac:dyDescent="0.2">
      <c r="A27" s="349" t="s">
        <v>98</v>
      </c>
      <c r="B27" s="355">
        <v>2</v>
      </c>
      <c r="C27" s="354" t="s">
        <v>139</v>
      </c>
      <c r="D27" s="348"/>
      <c r="E27" s="348"/>
    </row>
    <row r="28" spans="1:7" x14ac:dyDescent="0.2">
      <c r="A28" s="353"/>
      <c r="D28" s="352"/>
      <c r="E28" s="352">
        <f>SUM(E14:E27)</f>
        <v>1773.8799999999999</v>
      </c>
      <c r="F28">
        <v>2400</v>
      </c>
      <c r="G28">
        <f>F28-E28</f>
        <v>626.12000000000012</v>
      </c>
    </row>
    <row r="29" spans="1:7" x14ac:dyDescent="0.2">
      <c r="A29" s="483" t="s">
        <v>99</v>
      </c>
      <c r="B29" s="483"/>
      <c r="C29" s="483"/>
    </row>
    <row r="30" spans="1:7" x14ac:dyDescent="0.2">
      <c r="A30" s="345" t="s">
        <v>140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55" customWidth="1"/>
    <col min="2" max="2" width="5.85546875" style="155" customWidth="1"/>
    <col min="3" max="3" width="11.28515625" style="155" customWidth="1"/>
    <col min="4" max="5" width="6.28515625" style="155" customWidth="1"/>
    <col min="6" max="6" width="6.140625" style="155" customWidth="1"/>
    <col min="7" max="7" width="11.5703125" style="155" customWidth="1"/>
    <col min="8" max="18" width="9" style="155" customWidth="1"/>
    <col min="19" max="19" width="1.42578125" style="155" customWidth="1"/>
    <col min="20" max="16384" width="9.140625" style="155"/>
  </cols>
  <sheetData>
    <row r="1" spans="1:19" ht="8.25" customHeight="1" thickTop="1" thickBot="1" x14ac:dyDescent="0.25">
      <c r="A1" s="151"/>
      <c r="B1" s="152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4"/>
    </row>
    <row r="2" spans="1:19" ht="23.25" x14ac:dyDescent="0.2">
      <c r="A2" s="156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Данные!B20</f>
        <v>42</v>
      </c>
      <c r="L2" s="602"/>
      <c r="M2" s="157"/>
      <c r="N2" s="158"/>
      <c r="O2" s="159"/>
      <c r="P2" s="620"/>
      <c r="Q2" s="620"/>
      <c r="R2" s="160"/>
      <c r="S2" s="161"/>
    </row>
    <row r="3" spans="1:19" ht="17.25" customHeight="1" thickBot="1" x14ac:dyDescent="0.25">
      <c r="A3" s="156"/>
      <c r="B3" s="585"/>
      <c r="C3" s="586"/>
      <c r="D3" s="587"/>
      <c r="E3" s="594" t="s">
        <v>47</v>
      </c>
      <c r="F3" s="595"/>
      <c r="G3" s="595"/>
      <c r="H3" s="596"/>
      <c r="I3" s="599"/>
      <c r="J3" s="600"/>
      <c r="K3" s="603"/>
      <c r="L3" s="604"/>
      <c r="M3" s="162"/>
      <c r="N3" s="163"/>
      <c r="O3" s="163"/>
      <c r="P3" s="163"/>
      <c r="Q3" s="163"/>
      <c r="R3" s="164"/>
      <c r="S3" s="161"/>
    </row>
    <row r="4" spans="1:19" ht="17.100000000000001" customHeight="1" thickBot="1" x14ac:dyDescent="0.25">
      <c r="A4" s="156"/>
      <c r="B4" s="588"/>
      <c r="C4" s="589"/>
      <c r="D4" s="590"/>
      <c r="E4" s="235"/>
      <c r="F4" s="235"/>
      <c r="G4" s="235"/>
      <c r="H4" s="235"/>
      <c r="I4" s="236"/>
      <c r="J4" s="234"/>
      <c r="K4" s="237"/>
      <c r="L4" s="238"/>
      <c r="M4" s="162"/>
      <c r="N4" s="163"/>
      <c r="O4" s="163"/>
      <c r="P4" s="163"/>
      <c r="Q4" s="163"/>
      <c r="R4" s="164"/>
      <c r="S4" s="161"/>
    </row>
    <row r="5" spans="1:19" ht="24.75" thickTop="1" thickBot="1" x14ac:dyDescent="0.25">
      <c r="A5" s="156"/>
      <c r="B5" s="577" t="s">
        <v>13</v>
      </c>
      <c r="C5" s="605"/>
      <c r="D5" s="493" t="str">
        <f>Данные!$A5</f>
        <v>PCI</v>
      </c>
      <c r="E5" s="494"/>
      <c r="F5" s="494"/>
      <c r="G5" s="494"/>
      <c r="H5" s="495"/>
      <c r="I5" s="606"/>
      <c r="J5" s="607"/>
      <c r="K5" s="608"/>
      <c r="L5" s="495"/>
      <c r="M5" s="165"/>
      <c r="N5" s="163"/>
      <c r="O5" s="163"/>
      <c r="P5" s="163"/>
      <c r="Q5" s="163"/>
      <c r="R5" s="164"/>
      <c r="S5" s="161"/>
    </row>
    <row r="6" spans="1:19" ht="17.100000000000001" customHeight="1" thickTop="1" thickBot="1" x14ac:dyDescent="0.25">
      <c r="A6" s="156"/>
      <c r="B6" s="577" t="s">
        <v>12</v>
      </c>
      <c r="C6" s="605"/>
      <c r="D6" s="487" t="str">
        <f>Данные!$A2</f>
        <v>Франкония МСА 0,5 л.</v>
      </c>
      <c r="E6" s="580"/>
      <c r="F6" s="580"/>
      <c r="G6" s="580"/>
      <c r="H6" s="581"/>
      <c r="I6" s="606"/>
      <c r="J6" s="607"/>
      <c r="K6" s="608"/>
      <c r="L6" s="495"/>
      <c r="M6" s="162"/>
      <c r="N6" s="163"/>
      <c r="O6" s="163"/>
      <c r="P6" s="163"/>
      <c r="Q6" s="163"/>
      <c r="R6" s="164"/>
      <c r="S6" s="161"/>
    </row>
    <row r="7" spans="1:19" ht="66" customHeight="1" thickTop="1" thickBot="1" x14ac:dyDescent="0.25">
      <c r="A7" s="156"/>
      <c r="B7" s="541" t="s">
        <v>14</v>
      </c>
      <c r="C7" s="609"/>
      <c r="D7" s="496">
        <f>Данные!$A8</f>
        <v>0</v>
      </c>
      <c r="E7" s="543"/>
      <c r="F7" s="543"/>
      <c r="G7" s="543"/>
      <c r="H7" s="544"/>
      <c r="I7" s="610" t="s">
        <v>15</v>
      </c>
      <c r="J7" s="609"/>
      <c r="K7" s="484">
        <f>Данные!$A11</f>
        <v>0</v>
      </c>
      <c r="L7" s="485"/>
      <c r="M7" s="165"/>
      <c r="N7" s="163"/>
      <c r="O7" s="163"/>
      <c r="P7" s="163"/>
      <c r="Q7" s="163"/>
      <c r="R7" s="164"/>
      <c r="S7" s="161"/>
    </row>
    <row r="8" spans="1:19" ht="4.5" customHeight="1" thickBot="1" x14ac:dyDescent="0.25">
      <c r="A8" s="166"/>
      <c r="B8" s="167"/>
      <c r="C8" s="168"/>
      <c r="D8" s="168"/>
      <c r="E8" s="169"/>
      <c r="F8" s="170"/>
      <c r="G8" s="169"/>
      <c r="H8" s="169"/>
      <c r="I8" s="169"/>
      <c r="J8" s="169"/>
      <c r="K8" s="169"/>
      <c r="L8" s="169"/>
      <c r="M8" s="170"/>
      <c r="N8" s="170"/>
      <c r="O8" s="169"/>
      <c r="P8" s="169"/>
      <c r="Q8" s="169"/>
      <c r="R8" s="171"/>
      <c r="S8" s="172"/>
    </row>
    <row r="9" spans="1:19" ht="34.5" thickBot="1" x14ac:dyDescent="0.25">
      <c r="A9" s="173"/>
      <c r="B9" s="239" t="s">
        <v>17</v>
      </c>
      <c r="C9" s="240" t="s">
        <v>18</v>
      </c>
      <c r="D9" s="241" t="s">
        <v>0</v>
      </c>
      <c r="E9" s="241" t="s">
        <v>1</v>
      </c>
      <c r="F9" s="242" t="s">
        <v>21</v>
      </c>
      <c r="G9" s="243" t="s">
        <v>20</v>
      </c>
      <c r="H9" s="174"/>
      <c r="I9" s="174"/>
      <c r="J9" s="174"/>
      <c r="K9" s="174"/>
      <c r="L9" s="174"/>
      <c r="M9" s="186"/>
      <c r="N9" s="318"/>
      <c r="O9" s="318"/>
      <c r="P9" s="319"/>
      <c r="Q9" s="318"/>
      <c r="R9" s="320"/>
      <c r="S9" s="187"/>
    </row>
    <row r="10" spans="1:19" ht="24.75" customHeight="1" x14ac:dyDescent="0.2">
      <c r="A10" s="166"/>
      <c r="B10" s="175" t="s">
        <v>25</v>
      </c>
      <c r="C10" s="176"/>
      <c r="D10" s="176">
        <v>0.05</v>
      </c>
      <c r="E10" s="176">
        <v>-0.05</v>
      </c>
      <c r="F10" s="51" t="s">
        <v>19</v>
      </c>
      <c r="G10" s="55" t="s">
        <v>22</v>
      </c>
      <c r="H10" s="176"/>
      <c r="I10" s="176"/>
      <c r="J10" s="176"/>
      <c r="K10" s="176"/>
      <c r="L10" s="176"/>
      <c r="M10" s="176"/>
      <c r="N10" s="321" t="s">
        <v>39</v>
      </c>
      <c r="O10" s="321"/>
      <c r="P10" s="321"/>
      <c r="Q10" s="321"/>
      <c r="R10" s="322"/>
      <c r="S10" s="172"/>
    </row>
    <row r="11" spans="1:19" ht="24.75" customHeight="1" x14ac:dyDescent="0.2">
      <c r="A11" s="166"/>
      <c r="B11" s="177" t="s">
        <v>26</v>
      </c>
      <c r="C11" s="178"/>
      <c r="D11" s="178">
        <v>0.02</v>
      </c>
      <c r="E11" s="178">
        <v>0</v>
      </c>
      <c r="F11" s="51" t="s">
        <v>19</v>
      </c>
      <c r="G11" s="55" t="s">
        <v>22</v>
      </c>
      <c r="H11" s="178"/>
      <c r="I11" s="178"/>
      <c r="J11" s="178"/>
      <c r="K11" s="178"/>
      <c r="L11" s="178"/>
      <c r="M11" s="178"/>
      <c r="N11" s="323"/>
      <c r="O11" s="323"/>
      <c r="P11" s="323"/>
      <c r="Q11" s="323"/>
      <c r="R11" s="324"/>
      <c r="S11" s="172"/>
    </row>
    <row r="12" spans="1:19" ht="24.75" customHeight="1" x14ac:dyDescent="0.2">
      <c r="A12" s="166"/>
      <c r="B12" s="177" t="s">
        <v>2</v>
      </c>
      <c r="C12" s="333">
        <v>45.2</v>
      </c>
      <c r="D12" s="178">
        <v>0</v>
      </c>
      <c r="E12" s="188">
        <v>-0.1</v>
      </c>
      <c r="F12" s="51" t="s">
        <v>19</v>
      </c>
      <c r="G12" s="55" t="s">
        <v>22</v>
      </c>
      <c r="H12" s="178"/>
      <c r="I12" s="178"/>
      <c r="J12" s="178"/>
      <c r="K12" s="178"/>
      <c r="L12" s="178"/>
      <c r="M12" s="178"/>
      <c r="N12" s="323"/>
      <c r="O12" s="323"/>
      <c r="P12" s="323"/>
      <c r="Q12" s="323"/>
      <c r="R12" s="324"/>
      <c r="S12" s="172"/>
    </row>
    <row r="13" spans="1:19" ht="24.75" customHeight="1" x14ac:dyDescent="0.2">
      <c r="A13" s="166"/>
      <c r="B13" s="177" t="s">
        <v>3</v>
      </c>
      <c r="C13" s="333">
        <v>37</v>
      </c>
      <c r="D13" s="178">
        <v>0</v>
      </c>
      <c r="E13" s="178">
        <v>-0.1</v>
      </c>
      <c r="F13" s="51" t="s">
        <v>19</v>
      </c>
      <c r="G13" s="55" t="s">
        <v>22</v>
      </c>
      <c r="H13" s="178"/>
      <c r="I13" s="178"/>
      <c r="J13" s="178"/>
      <c r="K13" s="178"/>
      <c r="L13" s="178"/>
      <c r="M13" s="178"/>
      <c r="N13" s="323"/>
      <c r="O13" s="323"/>
      <c r="P13" s="323"/>
      <c r="Q13" s="323"/>
      <c r="R13" s="324"/>
      <c r="S13" s="172"/>
    </row>
    <row r="14" spans="1:19" ht="24.75" customHeight="1" x14ac:dyDescent="0.2">
      <c r="A14" s="166"/>
      <c r="B14" s="177" t="s">
        <v>27</v>
      </c>
      <c r="C14" s="333">
        <v>28.5</v>
      </c>
      <c r="D14" s="178">
        <v>0</v>
      </c>
      <c r="E14" s="178">
        <v>-0.1</v>
      </c>
      <c r="F14" s="51" t="s">
        <v>19</v>
      </c>
      <c r="G14" s="55" t="s">
        <v>22</v>
      </c>
      <c r="H14" s="178"/>
      <c r="I14" s="178"/>
      <c r="J14" s="178"/>
      <c r="K14" s="178"/>
      <c r="L14" s="178"/>
      <c r="M14" s="178"/>
      <c r="N14" s="323"/>
      <c r="O14" s="323"/>
      <c r="P14" s="323"/>
      <c r="Q14" s="323"/>
      <c r="R14" s="324"/>
      <c r="S14" s="172"/>
    </row>
    <row r="15" spans="1:19" ht="24.75" customHeight="1" x14ac:dyDescent="0.2">
      <c r="A15" s="166"/>
      <c r="B15" s="177" t="s">
        <v>28</v>
      </c>
      <c r="C15" s="333">
        <v>9.5</v>
      </c>
      <c r="D15" s="178">
        <v>0.02</v>
      </c>
      <c r="E15" s="178">
        <v>-0.05</v>
      </c>
      <c r="F15" s="51" t="s">
        <v>19</v>
      </c>
      <c r="G15" s="55" t="s">
        <v>22</v>
      </c>
      <c r="H15" s="178"/>
      <c r="I15" s="178"/>
      <c r="J15" s="178"/>
      <c r="K15" s="178"/>
      <c r="L15" s="178"/>
      <c r="M15" s="178"/>
      <c r="N15" s="323"/>
      <c r="O15" s="323"/>
      <c r="P15" s="323"/>
      <c r="Q15" s="323"/>
      <c r="R15" s="324"/>
      <c r="S15" s="172"/>
    </row>
    <row r="16" spans="1:19" ht="24.75" customHeight="1" x14ac:dyDescent="0.2">
      <c r="A16" s="166"/>
      <c r="B16" s="177" t="s">
        <v>4</v>
      </c>
      <c r="C16" s="333">
        <v>23.8</v>
      </c>
      <c r="D16" s="178">
        <v>0</v>
      </c>
      <c r="E16" s="178">
        <v>-0.05</v>
      </c>
      <c r="F16" s="51" t="s">
        <v>19</v>
      </c>
      <c r="G16" s="56" t="s">
        <v>22</v>
      </c>
      <c r="H16" s="178"/>
      <c r="I16" s="178"/>
      <c r="J16" s="178"/>
      <c r="K16" s="178"/>
      <c r="L16" s="178"/>
      <c r="M16" s="178"/>
      <c r="N16" s="323"/>
      <c r="O16" s="323"/>
      <c r="P16" s="323"/>
      <c r="Q16" s="323"/>
      <c r="R16" s="324"/>
      <c r="S16" s="172"/>
    </row>
    <row r="17" spans="1:19" ht="33.75" x14ac:dyDescent="0.2">
      <c r="A17" s="166"/>
      <c r="B17" s="177" t="s">
        <v>9</v>
      </c>
      <c r="C17" s="178"/>
      <c r="D17" s="178">
        <v>0.05</v>
      </c>
      <c r="E17" s="178">
        <v>0</v>
      </c>
      <c r="F17" s="110" t="s">
        <v>16</v>
      </c>
      <c r="G17" s="59" t="s">
        <v>48</v>
      </c>
      <c r="H17" s="178"/>
      <c r="I17" s="178"/>
      <c r="J17" s="178"/>
      <c r="K17" s="178"/>
      <c r="L17" s="178"/>
      <c r="M17" s="178"/>
      <c r="N17" s="323"/>
      <c r="O17" s="323"/>
      <c r="P17" s="323"/>
      <c r="Q17" s="323"/>
      <c r="R17" s="324"/>
      <c r="S17" s="172"/>
    </row>
    <row r="18" spans="1:19" ht="24.75" customHeight="1" thickBot="1" x14ac:dyDescent="0.25">
      <c r="A18" s="166"/>
      <c r="B18" s="177" t="s">
        <v>5</v>
      </c>
      <c r="C18" s="333">
        <v>28.5</v>
      </c>
      <c r="D18" s="178">
        <v>0</v>
      </c>
      <c r="E18" s="178">
        <v>-0.03</v>
      </c>
      <c r="F18" s="51" t="s">
        <v>19</v>
      </c>
      <c r="G18" s="55" t="s">
        <v>22</v>
      </c>
      <c r="H18" s="178"/>
      <c r="I18" s="178"/>
      <c r="J18" s="178"/>
      <c r="K18" s="178"/>
      <c r="L18" s="178"/>
      <c r="M18" s="178"/>
      <c r="N18" s="323"/>
      <c r="O18" s="323"/>
      <c r="P18" s="323"/>
      <c r="Q18" s="323"/>
      <c r="R18" s="324"/>
      <c r="S18" s="172"/>
    </row>
    <row r="19" spans="1:19" ht="6" customHeight="1" thickBot="1" x14ac:dyDescent="0.25">
      <c r="A19" s="179"/>
      <c r="B19" s="180"/>
      <c r="C19" s="180"/>
      <c r="D19" s="180"/>
      <c r="E19" s="181"/>
      <c r="F19" s="181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2"/>
    </row>
    <row r="20" spans="1:19" ht="13.5" thickTop="1" x14ac:dyDescent="0.2"/>
    <row r="21" spans="1:19" x14ac:dyDescent="0.2">
      <c r="L21" s="611" t="s">
        <v>128</v>
      </c>
      <c r="M21" s="611"/>
      <c r="N21" s="611"/>
      <c r="O21" s="454"/>
      <c r="P21" s="454"/>
      <c r="Q21" s="468"/>
      <c r="R21" s="468"/>
    </row>
    <row r="22" spans="1:19" x14ac:dyDescent="0.2">
      <c r="O22" s="546" t="s">
        <v>131</v>
      </c>
      <c r="P22" s="546"/>
      <c r="Q22" s="547" t="s">
        <v>132</v>
      </c>
      <c r="R22" s="548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10" priority="1" stopIfTrue="1" operator="equal">
      <formula>"ok"</formula>
    </cfRule>
    <cfRule type="cellIs" dxfId="9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193" customWidth="1"/>
    <col min="2" max="2" width="5.85546875" style="193" customWidth="1"/>
    <col min="3" max="3" width="10.28515625" style="193" customWidth="1"/>
    <col min="4" max="5" width="6.28515625" style="193" customWidth="1"/>
    <col min="6" max="6" width="5.7109375" style="193" customWidth="1"/>
    <col min="7" max="7" width="10.42578125" style="193" customWidth="1"/>
    <col min="8" max="18" width="9" style="193" customWidth="1"/>
    <col min="19" max="19" width="1.42578125" style="193" customWidth="1"/>
    <col min="20" max="16384" width="9.140625" style="193"/>
  </cols>
  <sheetData>
    <row r="1" spans="1:19" ht="8.25" customHeight="1" thickTop="1" thickBot="1" x14ac:dyDescent="0.25">
      <c r="A1" s="189"/>
      <c r="B1" s="190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2"/>
    </row>
    <row r="2" spans="1:19" ht="23.25" x14ac:dyDescent="0.2">
      <c r="A2" s="194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Данные!B21</f>
        <v>2</v>
      </c>
      <c r="L2" s="602"/>
      <c r="M2" s="195"/>
      <c r="N2" s="196"/>
      <c r="O2" s="197"/>
      <c r="P2" s="624"/>
      <c r="Q2" s="624"/>
      <c r="R2" s="198"/>
      <c r="S2" s="199"/>
    </row>
    <row r="3" spans="1:19" ht="17.25" customHeight="1" thickBot="1" x14ac:dyDescent="0.25">
      <c r="A3" s="194"/>
      <c r="B3" s="585"/>
      <c r="C3" s="586"/>
      <c r="D3" s="587"/>
      <c r="E3" s="594" t="s">
        <v>49</v>
      </c>
      <c r="F3" s="595"/>
      <c r="G3" s="595"/>
      <c r="H3" s="596"/>
      <c r="I3" s="599"/>
      <c r="J3" s="600"/>
      <c r="K3" s="603"/>
      <c r="L3" s="604"/>
      <c r="M3" s="200"/>
      <c r="N3" s="201"/>
      <c r="O3" s="201"/>
      <c r="P3" s="201"/>
      <c r="Q3" s="201"/>
      <c r="R3" s="202"/>
      <c r="S3" s="199"/>
    </row>
    <row r="4" spans="1:19" ht="17.100000000000001" customHeight="1" thickBot="1" x14ac:dyDescent="0.25">
      <c r="A4" s="194"/>
      <c r="B4" s="588"/>
      <c r="C4" s="589"/>
      <c r="D4" s="590"/>
      <c r="E4" s="235"/>
      <c r="F4" s="235"/>
      <c r="G4" s="235"/>
      <c r="H4" s="235"/>
      <c r="I4" s="236"/>
      <c r="J4" s="234"/>
      <c r="K4" s="237"/>
      <c r="L4" s="238"/>
      <c r="M4" s="200"/>
      <c r="N4" s="201"/>
      <c r="O4" s="201"/>
      <c r="P4" s="201"/>
      <c r="Q4" s="201"/>
      <c r="R4" s="202"/>
      <c r="S4" s="199"/>
    </row>
    <row r="5" spans="1:19" ht="24.75" thickTop="1" thickBot="1" x14ac:dyDescent="0.25">
      <c r="A5" s="194"/>
      <c r="B5" s="577" t="s">
        <v>13</v>
      </c>
      <c r="C5" s="605"/>
      <c r="D5" s="493" t="str">
        <f>Данные!$A5</f>
        <v>PCI</v>
      </c>
      <c r="E5" s="494"/>
      <c r="F5" s="494"/>
      <c r="G5" s="494"/>
      <c r="H5" s="495"/>
      <c r="I5" s="606"/>
      <c r="J5" s="607"/>
      <c r="K5" s="608"/>
      <c r="L5" s="495"/>
      <c r="M5" s="203"/>
      <c r="N5" s="201"/>
      <c r="O5" s="201"/>
      <c r="P5" s="201"/>
      <c r="Q5" s="201"/>
      <c r="R5" s="202"/>
      <c r="S5" s="199"/>
    </row>
    <row r="6" spans="1:19" ht="17.100000000000001" customHeight="1" thickTop="1" thickBot="1" x14ac:dyDescent="0.25">
      <c r="A6" s="194"/>
      <c r="B6" s="577" t="s">
        <v>12</v>
      </c>
      <c r="C6" s="605"/>
      <c r="D6" s="487" t="str">
        <f>Данные!$A2</f>
        <v>Франкония МСА 0,5 л.</v>
      </c>
      <c r="E6" s="580"/>
      <c r="F6" s="580"/>
      <c r="G6" s="580"/>
      <c r="H6" s="581"/>
      <c r="I6" s="606"/>
      <c r="J6" s="607"/>
      <c r="K6" s="608"/>
      <c r="L6" s="495"/>
      <c r="M6" s="200"/>
      <c r="N6" s="201"/>
      <c r="O6" s="201"/>
      <c r="P6" s="201"/>
      <c r="Q6" s="201"/>
      <c r="R6" s="202"/>
      <c r="S6" s="199"/>
    </row>
    <row r="7" spans="1:19" ht="69.75" customHeight="1" thickTop="1" thickBot="1" x14ac:dyDescent="0.25">
      <c r="A7" s="194"/>
      <c r="B7" s="541" t="s">
        <v>14</v>
      </c>
      <c r="C7" s="609"/>
      <c r="D7" s="496">
        <f>Данные!$A8</f>
        <v>0</v>
      </c>
      <c r="E7" s="543"/>
      <c r="F7" s="543"/>
      <c r="G7" s="543"/>
      <c r="H7" s="544"/>
      <c r="I7" s="610" t="s">
        <v>15</v>
      </c>
      <c r="J7" s="609"/>
      <c r="K7" s="484">
        <f>Данные!$A11</f>
        <v>0</v>
      </c>
      <c r="L7" s="485"/>
      <c r="M7" s="203"/>
      <c r="N7" s="201"/>
      <c r="O7" s="201"/>
      <c r="P7" s="201"/>
      <c r="Q7" s="201"/>
      <c r="R7" s="202"/>
      <c r="S7" s="199"/>
    </row>
    <row r="8" spans="1:19" ht="5.25" customHeight="1" thickBot="1" x14ac:dyDescent="0.25">
      <c r="A8" s="204"/>
      <c r="B8" s="205"/>
      <c r="C8" s="206"/>
      <c r="D8" s="206"/>
      <c r="E8" s="207"/>
      <c r="F8" s="208"/>
      <c r="G8" s="207"/>
      <c r="H8" s="207"/>
      <c r="I8" s="207"/>
      <c r="J8" s="207"/>
      <c r="K8" s="207"/>
      <c r="L8" s="207"/>
      <c r="M8" s="208"/>
      <c r="N8" s="208"/>
      <c r="O8" s="207"/>
      <c r="P8" s="207"/>
      <c r="Q8" s="207"/>
      <c r="R8" s="209"/>
      <c r="S8" s="210"/>
    </row>
    <row r="9" spans="1:19" ht="34.5" thickBot="1" x14ac:dyDescent="0.25">
      <c r="A9" s="211"/>
      <c r="B9" s="239" t="s">
        <v>17</v>
      </c>
      <c r="C9" s="240" t="s">
        <v>18</v>
      </c>
      <c r="D9" s="241" t="s">
        <v>0</v>
      </c>
      <c r="E9" s="241" t="s">
        <v>1</v>
      </c>
      <c r="F9" s="242" t="s">
        <v>21</v>
      </c>
      <c r="G9" s="243" t="s">
        <v>20</v>
      </c>
      <c r="H9" s="174"/>
      <c r="I9" s="174"/>
      <c r="J9" s="174"/>
      <c r="K9" s="174"/>
      <c r="L9" s="174"/>
      <c r="M9" s="212"/>
      <c r="N9" s="212"/>
      <c r="O9" s="212"/>
      <c r="P9" s="212"/>
      <c r="Q9" s="212"/>
      <c r="R9" s="213"/>
      <c r="S9" s="214"/>
    </row>
    <row r="10" spans="1:19" ht="24.75" customHeight="1" x14ac:dyDescent="0.2">
      <c r="A10" s="204"/>
      <c r="B10" s="215" t="s">
        <v>25</v>
      </c>
      <c r="C10" s="336">
        <v>58.6</v>
      </c>
      <c r="D10" s="216">
        <v>0</v>
      </c>
      <c r="E10" s="216">
        <v>-0.2</v>
      </c>
      <c r="F10" s="51" t="s">
        <v>19</v>
      </c>
      <c r="G10" s="55" t="s">
        <v>22</v>
      </c>
      <c r="H10" s="217"/>
      <c r="I10" s="216"/>
      <c r="J10" s="218"/>
      <c r="K10" s="218"/>
      <c r="L10" s="218"/>
      <c r="M10" s="218"/>
      <c r="N10" s="218"/>
      <c r="O10" s="218"/>
      <c r="P10" s="218"/>
      <c r="Q10" s="218"/>
      <c r="R10" s="219"/>
      <c r="S10" s="210"/>
    </row>
    <row r="11" spans="1:19" ht="24.75" customHeight="1" x14ac:dyDescent="0.2">
      <c r="A11" s="204"/>
      <c r="B11" s="220" t="s">
        <v>26</v>
      </c>
      <c r="C11" s="337">
        <v>45.2</v>
      </c>
      <c r="D11" s="221">
        <v>0.03</v>
      </c>
      <c r="E11" s="221">
        <v>-0.03</v>
      </c>
      <c r="F11" s="51" t="s">
        <v>19</v>
      </c>
      <c r="G11" s="55" t="s">
        <v>22</v>
      </c>
      <c r="H11" s="222"/>
      <c r="I11" s="223"/>
      <c r="J11" s="223"/>
      <c r="K11" s="223"/>
      <c r="L11" s="223"/>
      <c r="M11" s="223"/>
      <c r="N11" s="223"/>
      <c r="O11" s="223"/>
      <c r="P11" s="223"/>
      <c r="Q11" s="223"/>
      <c r="R11" s="224"/>
      <c r="S11" s="210"/>
    </row>
    <row r="12" spans="1:19" ht="24.75" customHeight="1" x14ac:dyDescent="0.2">
      <c r="A12" s="204"/>
      <c r="B12" s="220" t="s">
        <v>2</v>
      </c>
      <c r="C12" s="337">
        <v>28.6</v>
      </c>
      <c r="D12" s="221">
        <v>0</v>
      </c>
      <c r="E12" s="221">
        <v>-0.03</v>
      </c>
      <c r="F12" s="110" t="s">
        <v>16</v>
      </c>
      <c r="G12" s="55" t="s">
        <v>22</v>
      </c>
      <c r="H12" s="222"/>
      <c r="I12" s="223"/>
      <c r="J12" s="223"/>
      <c r="K12" s="223"/>
      <c r="L12" s="223"/>
      <c r="M12" s="223"/>
      <c r="N12" s="223"/>
      <c r="O12" s="223"/>
      <c r="P12" s="223"/>
      <c r="Q12" s="223"/>
      <c r="R12" s="224"/>
      <c r="S12" s="210"/>
    </row>
    <row r="13" spans="1:19" ht="24.75" customHeight="1" x14ac:dyDescent="0.2">
      <c r="A13" s="204"/>
      <c r="B13" s="220" t="s">
        <v>3</v>
      </c>
      <c r="C13" s="337">
        <v>45.3</v>
      </c>
      <c r="D13" s="221">
        <v>0.05</v>
      </c>
      <c r="E13" s="221">
        <v>-0.05</v>
      </c>
      <c r="F13" s="110" t="s">
        <v>16</v>
      </c>
      <c r="G13" s="55" t="s">
        <v>22</v>
      </c>
      <c r="H13" s="222"/>
      <c r="I13" s="223"/>
      <c r="J13" s="223"/>
      <c r="K13" s="223"/>
      <c r="L13" s="223"/>
      <c r="M13" s="223"/>
      <c r="N13" s="223"/>
      <c r="O13" s="223"/>
      <c r="P13" s="223"/>
      <c r="Q13" s="223"/>
      <c r="R13" s="224"/>
      <c r="S13" s="210"/>
    </row>
    <row r="14" spans="1:19" ht="24.75" customHeight="1" x14ac:dyDescent="0.2">
      <c r="A14" s="204"/>
      <c r="B14" s="220" t="s">
        <v>27</v>
      </c>
      <c r="C14" s="337">
        <v>70</v>
      </c>
      <c r="D14" s="221">
        <v>0.1</v>
      </c>
      <c r="E14" s="221">
        <v>-0.1</v>
      </c>
      <c r="F14" s="51" t="s">
        <v>19</v>
      </c>
      <c r="G14" s="55" t="s">
        <v>22</v>
      </c>
      <c r="H14" s="222"/>
      <c r="I14" s="223"/>
      <c r="J14" s="221"/>
      <c r="K14" s="221"/>
      <c r="L14" s="221"/>
      <c r="M14" s="221"/>
      <c r="N14" s="223"/>
      <c r="O14" s="223"/>
      <c r="P14" s="223"/>
      <c r="Q14" s="223"/>
      <c r="R14" s="224"/>
      <c r="S14" s="210"/>
    </row>
    <row r="15" spans="1:19" ht="24.75" customHeight="1" x14ac:dyDescent="0.2">
      <c r="A15" s="204"/>
      <c r="B15" s="220" t="s">
        <v>28</v>
      </c>
      <c r="C15" s="337">
        <v>9.1</v>
      </c>
      <c r="D15" s="221">
        <v>0.05</v>
      </c>
      <c r="E15" s="221">
        <v>-0.05</v>
      </c>
      <c r="F15" s="51" t="s">
        <v>19</v>
      </c>
      <c r="G15" s="55" t="s">
        <v>22</v>
      </c>
      <c r="H15" s="225"/>
      <c r="I15" s="223"/>
      <c r="J15" s="223"/>
      <c r="K15" s="223"/>
      <c r="L15" s="223"/>
      <c r="M15" s="223"/>
      <c r="N15" s="223"/>
      <c r="O15" s="223"/>
      <c r="P15" s="223"/>
      <c r="Q15" s="223"/>
      <c r="R15" s="224"/>
      <c r="S15" s="210"/>
    </row>
    <row r="16" spans="1:19" ht="24.75" customHeight="1" x14ac:dyDescent="0.2">
      <c r="A16" s="204"/>
      <c r="B16" s="220" t="s">
        <v>9</v>
      </c>
      <c r="C16" s="337">
        <v>46</v>
      </c>
      <c r="D16" s="221">
        <v>0.05</v>
      </c>
      <c r="E16" s="221">
        <v>-0.05</v>
      </c>
      <c r="F16" s="51" t="s">
        <v>19</v>
      </c>
      <c r="G16" s="55" t="s">
        <v>22</v>
      </c>
      <c r="H16" s="222"/>
      <c r="I16" s="221"/>
      <c r="J16" s="221"/>
      <c r="K16" s="221"/>
      <c r="L16" s="221"/>
      <c r="M16" s="221"/>
      <c r="N16" s="223"/>
      <c r="O16" s="223"/>
      <c r="P16" s="223"/>
      <c r="Q16" s="223"/>
      <c r="R16" s="224"/>
      <c r="S16" s="210"/>
    </row>
    <row r="17" spans="1:19" ht="24.75" customHeight="1" x14ac:dyDescent="0.2">
      <c r="A17" s="204"/>
      <c r="B17" s="220" t="s">
        <v>5</v>
      </c>
      <c r="C17" s="337">
        <v>57.9</v>
      </c>
      <c r="D17" s="221">
        <v>0.05</v>
      </c>
      <c r="E17" s="221">
        <v>-0.05</v>
      </c>
      <c r="F17" s="51" t="s">
        <v>19</v>
      </c>
      <c r="G17" s="55" t="s">
        <v>22</v>
      </c>
      <c r="H17" s="222"/>
      <c r="I17" s="223"/>
      <c r="J17" s="223"/>
      <c r="K17" s="223"/>
      <c r="L17" s="223"/>
      <c r="M17" s="223"/>
      <c r="N17" s="223"/>
      <c r="O17" s="223"/>
      <c r="P17" s="223"/>
      <c r="Q17" s="223"/>
      <c r="R17" s="224"/>
      <c r="S17" s="210"/>
    </row>
    <row r="18" spans="1:19" ht="24.75" customHeight="1" thickBot="1" x14ac:dyDescent="0.25">
      <c r="A18" s="204"/>
      <c r="B18" s="621" t="s">
        <v>50</v>
      </c>
      <c r="C18" s="622"/>
      <c r="D18" s="622"/>
      <c r="E18" s="623"/>
      <c r="F18" s="110" t="s">
        <v>16</v>
      </c>
      <c r="G18" s="245" t="s">
        <v>42</v>
      </c>
      <c r="H18" s="226"/>
      <c r="I18" s="227"/>
      <c r="J18" s="227"/>
      <c r="K18" s="227"/>
      <c r="L18" s="227"/>
      <c r="M18" s="227"/>
      <c r="N18" s="227"/>
      <c r="O18" s="227"/>
      <c r="P18" s="227"/>
      <c r="Q18" s="227"/>
      <c r="R18" s="228"/>
      <c r="S18" s="210"/>
    </row>
    <row r="19" spans="1:19" ht="6" customHeight="1" thickBot="1" x14ac:dyDescent="0.25">
      <c r="A19" s="229"/>
      <c r="B19" s="230"/>
      <c r="C19" s="230"/>
      <c r="D19" s="230"/>
      <c r="E19" s="231"/>
      <c r="F19" s="231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2"/>
    </row>
    <row r="20" spans="1:19" ht="13.5" thickTop="1" x14ac:dyDescent="0.2"/>
    <row r="21" spans="1:19" x14ac:dyDescent="0.2">
      <c r="L21" s="611" t="s">
        <v>128</v>
      </c>
      <c r="M21" s="611"/>
      <c r="N21" s="611"/>
      <c r="O21" s="454"/>
      <c r="P21" s="454"/>
      <c r="Q21" s="468"/>
      <c r="R21" s="468"/>
    </row>
    <row r="22" spans="1:19" x14ac:dyDescent="0.2">
      <c r="O22" s="546" t="s">
        <v>131</v>
      </c>
      <c r="P22" s="546"/>
      <c r="Q22" s="547" t="s">
        <v>132</v>
      </c>
      <c r="R22" s="548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23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Данные!B26</f>
        <v>2</v>
      </c>
      <c r="L2" s="602"/>
      <c r="M2" s="124"/>
      <c r="N2" s="125"/>
      <c r="O2" s="126"/>
      <c r="P2" s="625"/>
      <c r="Q2" s="625"/>
      <c r="R2" s="127"/>
      <c r="S2" s="128"/>
    </row>
    <row r="3" spans="1:19" ht="17.25" customHeight="1" thickBot="1" x14ac:dyDescent="0.25">
      <c r="A3" s="123"/>
      <c r="B3" s="585"/>
      <c r="C3" s="586"/>
      <c r="D3" s="587"/>
      <c r="E3" s="594" t="s">
        <v>51</v>
      </c>
      <c r="F3" s="595"/>
      <c r="G3" s="595"/>
      <c r="H3" s="596"/>
      <c r="I3" s="599"/>
      <c r="J3" s="600"/>
      <c r="K3" s="603"/>
      <c r="L3" s="604"/>
      <c r="M3" s="129"/>
      <c r="N3" s="130"/>
      <c r="O3" s="130"/>
      <c r="P3" s="130"/>
      <c r="Q3" s="130"/>
      <c r="R3" s="131"/>
      <c r="S3" s="128"/>
    </row>
    <row r="4" spans="1:19" ht="17.100000000000001" customHeight="1" thickBot="1" x14ac:dyDescent="0.25">
      <c r="A4" s="123"/>
      <c r="B4" s="588"/>
      <c r="C4" s="589"/>
      <c r="D4" s="590"/>
      <c r="E4" s="235"/>
      <c r="F4" s="235"/>
      <c r="G4" s="235"/>
      <c r="H4" s="235"/>
      <c r="I4" s="236"/>
      <c r="J4" s="234"/>
      <c r="K4" s="237"/>
      <c r="L4" s="238"/>
      <c r="M4" s="129"/>
      <c r="N4" s="130"/>
      <c r="O4" s="130"/>
      <c r="P4" s="130"/>
      <c r="Q4" s="130"/>
      <c r="R4" s="131"/>
      <c r="S4" s="128"/>
    </row>
    <row r="5" spans="1:19" ht="24.75" thickTop="1" thickBot="1" x14ac:dyDescent="0.25">
      <c r="A5" s="123"/>
      <c r="B5" s="577" t="s">
        <v>13</v>
      </c>
      <c r="C5" s="605"/>
      <c r="D5" s="493" t="str">
        <f>Данные!$A5</f>
        <v>PCI</v>
      </c>
      <c r="E5" s="494"/>
      <c r="F5" s="494"/>
      <c r="G5" s="494"/>
      <c r="H5" s="495"/>
      <c r="I5" s="606"/>
      <c r="J5" s="607"/>
      <c r="K5" s="608"/>
      <c r="L5" s="495"/>
      <c r="M5" s="132"/>
      <c r="N5" s="130"/>
      <c r="O5" s="130"/>
      <c r="P5" s="130"/>
      <c r="Q5" s="130"/>
      <c r="R5" s="131"/>
      <c r="S5" s="128"/>
    </row>
    <row r="6" spans="1:19" ht="17.100000000000001" customHeight="1" thickTop="1" thickBot="1" x14ac:dyDescent="0.25">
      <c r="A6" s="123"/>
      <c r="B6" s="577" t="s">
        <v>12</v>
      </c>
      <c r="C6" s="605"/>
      <c r="D6" s="487" t="str">
        <f>Данные!$A2</f>
        <v>Франкония МСА 0,5 л.</v>
      </c>
      <c r="E6" s="580"/>
      <c r="F6" s="580"/>
      <c r="G6" s="580"/>
      <c r="H6" s="581"/>
      <c r="I6" s="606"/>
      <c r="J6" s="607"/>
      <c r="K6" s="608"/>
      <c r="L6" s="495"/>
      <c r="M6" s="129"/>
      <c r="N6" s="130"/>
      <c r="O6" s="130"/>
      <c r="P6" s="130"/>
      <c r="Q6" s="130"/>
      <c r="R6" s="131"/>
      <c r="S6" s="128"/>
    </row>
    <row r="7" spans="1:19" ht="65.25" customHeight="1" thickTop="1" thickBot="1" x14ac:dyDescent="0.25">
      <c r="A7" s="123"/>
      <c r="B7" s="541" t="s">
        <v>14</v>
      </c>
      <c r="C7" s="609"/>
      <c r="D7" s="496">
        <f>Данные!$A8</f>
        <v>0</v>
      </c>
      <c r="E7" s="543"/>
      <c r="F7" s="543"/>
      <c r="G7" s="543"/>
      <c r="H7" s="544"/>
      <c r="I7" s="610" t="s">
        <v>15</v>
      </c>
      <c r="J7" s="609"/>
      <c r="K7" s="484">
        <f>Данные!$A11</f>
        <v>0</v>
      </c>
      <c r="L7" s="485"/>
      <c r="M7" s="132"/>
      <c r="N7" s="130"/>
      <c r="O7" s="130"/>
      <c r="P7" s="130"/>
      <c r="Q7" s="130"/>
      <c r="R7" s="131"/>
      <c r="S7" s="128"/>
    </row>
    <row r="8" spans="1:19" ht="3.75" customHeight="1" thickBot="1" x14ac:dyDescent="0.25">
      <c r="A8" s="78"/>
      <c r="B8" s="133"/>
      <c r="C8" s="134"/>
      <c r="D8" s="134"/>
      <c r="E8" s="135"/>
      <c r="F8" s="82"/>
      <c r="G8" s="135"/>
      <c r="H8" s="135"/>
      <c r="I8" s="135"/>
      <c r="J8" s="135"/>
      <c r="K8" s="135"/>
      <c r="L8" s="135"/>
      <c r="M8" s="82"/>
      <c r="N8" s="83"/>
      <c r="O8" s="136"/>
      <c r="P8" s="136"/>
      <c r="Q8" s="136"/>
      <c r="R8" s="137"/>
      <c r="S8" s="86"/>
    </row>
    <row r="9" spans="1:19" ht="34.5" thickBot="1" x14ac:dyDescent="0.25">
      <c r="A9" s="138"/>
      <c r="B9" s="239" t="s">
        <v>17</v>
      </c>
      <c r="C9" s="240" t="s">
        <v>18</v>
      </c>
      <c r="D9" s="241" t="s">
        <v>0</v>
      </c>
      <c r="E9" s="241" t="s">
        <v>1</v>
      </c>
      <c r="F9" s="242" t="s">
        <v>21</v>
      </c>
      <c r="G9" s="243" t="s">
        <v>20</v>
      </c>
      <c r="H9" s="139"/>
      <c r="I9" s="139"/>
      <c r="J9" s="139"/>
      <c r="K9" s="139"/>
      <c r="L9" s="139"/>
      <c r="M9" s="140"/>
      <c r="N9" s="140"/>
      <c r="O9" s="140"/>
      <c r="P9" s="140"/>
      <c r="Q9" s="140"/>
      <c r="R9" s="141"/>
      <c r="S9" s="142"/>
    </row>
    <row r="10" spans="1:19" ht="24.75" customHeight="1" x14ac:dyDescent="0.2">
      <c r="A10" s="143"/>
      <c r="B10" s="144" t="s">
        <v>25</v>
      </c>
      <c r="C10" s="339"/>
      <c r="D10" s="145" t="s">
        <v>36</v>
      </c>
      <c r="E10" s="145">
        <v>-0.1</v>
      </c>
      <c r="F10" s="51" t="s">
        <v>19</v>
      </c>
      <c r="G10" s="55" t="s">
        <v>22</v>
      </c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6"/>
      <c r="S10" s="147"/>
    </row>
    <row r="11" spans="1:19" ht="24.75" customHeight="1" x14ac:dyDescent="0.2">
      <c r="A11" s="143"/>
      <c r="B11" s="144" t="s">
        <v>26</v>
      </c>
      <c r="C11" s="339"/>
      <c r="D11" s="145" t="s">
        <v>36</v>
      </c>
      <c r="E11" s="145">
        <v>0</v>
      </c>
      <c r="F11" s="51" t="s">
        <v>19</v>
      </c>
      <c r="G11" s="55" t="s">
        <v>22</v>
      </c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6"/>
      <c r="S11" s="147"/>
    </row>
    <row r="12" spans="1:19" ht="24.75" customHeight="1" x14ac:dyDescent="0.2">
      <c r="A12" s="143"/>
      <c r="B12" s="144" t="s">
        <v>2</v>
      </c>
      <c r="C12" s="338">
        <v>60</v>
      </c>
      <c r="D12" s="145" t="s">
        <v>36</v>
      </c>
      <c r="E12" s="145">
        <v>-0.1</v>
      </c>
      <c r="F12" s="51" t="s">
        <v>19</v>
      </c>
      <c r="G12" s="55" t="s">
        <v>22</v>
      </c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6"/>
      <c r="S12" s="147"/>
    </row>
    <row r="13" spans="1:19" ht="24.75" customHeight="1" x14ac:dyDescent="0.2">
      <c r="A13" s="143"/>
      <c r="B13" s="144" t="s">
        <v>3</v>
      </c>
      <c r="C13" s="339"/>
      <c r="D13" s="145">
        <v>0.1</v>
      </c>
      <c r="E13" s="145">
        <v>-0.1</v>
      </c>
      <c r="F13" s="51" t="s">
        <v>19</v>
      </c>
      <c r="G13" s="55" t="s">
        <v>22</v>
      </c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6"/>
      <c r="S13" s="147"/>
    </row>
    <row r="14" spans="1:19" ht="24.75" customHeight="1" x14ac:dyDescent="0.2">
      <c r="A14" s="143"/>
      <c r="B14" s="144" t="s">
        <v>27</v>
      </c>
      <c r="C14" s="338">
        <v>12.7</v>
      </c>
      <c r="D14" s="145">
        <v>0</v>
      </c>
      <c r="E14" s="145">
        <v>-7.0000000000000007E-2</v>
      </c>
      <c r="F14" s="110" t="s">
        <v>16</v>
      </c>
      <c r="G14" s="55" t="s">
        <v>22</v>
      </c>
      <c r="H14" s="148"/>
      <c r="I14" s="148"/>
      <c r="J14" s="148"/>
      <c r="K14" s="145"/>
      <c r="L14" s="145"/>
      <c r="M14" s="145"/>
      <c r="N14" s="145"/>
      <c r="O14" s="145"/>
      <c r="P14" s="145"/>
      <c r="Q14" s="145"/>
      <c r="R14" s="146"/>
      <c r="S14" s="147"/>
    </row>
    <row r="15" spans="1:19" ht="24.75" customHeight="1" x14ac:dyDescent="0.2">
      <c r="A15" s="143"/>
      <c r="B15" s="144" t="s">
        <v>28</v>
      </c>
      <c r="C15" s="338">
        <v>50.6</v>
      </c>
      <c r="D15" s="145">
        <v>0.05</v>
      </c>
      <c r="E15" s="149">
        <v>-0.05</v>
      </c>
      <c r="F15" s="110" t="s">
        <v>16</v>
      </c>
      <c r="G15" s="55" t="s">
        <v>22</v>
      </c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6"/>
      <c r="S15" s="147"/>
    </row>
    <row r="16" spans="1:19" ht="24.75" customHeight="1" thickBot="1" x14ac:dyDescent="0.25">
      <c r="A16" s="143"/>
      <c r="B16" s="144" t="s">
        <v>4</v>
      </c>
      <c r="C16" s="338">
        <v>62</v>
      </c>
      <c r="D16" s="145">
        <v>0.1</v>
      </c>
      <c r="E16" s="145">
        <v>-0.1</v>
      </c>
      <c r="F16" s="51" t="s">
        <v>19</v>
      </c>
      <c r="G16" s="55" t="s">
        <v>22</v>
      </c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6"/>
      <c r="S16" s="147"/>
    </row>
    <row r="17" spans="1:19" ht="6" customHeight="1" thickBot="1" x14ac:dyDescent="0.25">
      <c r="A17" s="104"/>
      <c r="B17" s="105"/>
      <c r="C17" s="105"/>
      <c r="D17" s="105"/>
      <c r="E17" s="150"/>
      <c r="F17" s="150"/>
      <c r="G17" s="105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8"/>
    </row>
    <row r="18" spans="1:19" ht="13.5" thickTop="1" x14ac:dyDescent="0.2"/>
    <row r="19" spans="1:19" x14ac:dyDescent="0.2">
      <c r="L19" s="611" t="s">
        <v>128</v>
      </c>
      <c r="M19" s="611"/>
      <c r="N19" s="611"/>
      <c r="O19" s="454"/>
      <c r="P19" s="454"/>
      <c r="Q19" s="468"/>
      <c r="R19" s="468"/>
    </row>
    <row r="20" spans="1:19" x14ac:dyDescent="0.2">
      <c r="O20" s="546" t="s">
        <v>131</v>
      </c>
      <c r="P20" s="546"/>
      <c r="Q20" s="547" t="s">
        <v>132</v>
      </c>
      <c r="R20" s="548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0" customWidth="1"/>
    <col min="2" max="2" width="5" style="250" customWidth="1"/>
    <col min="3" max="3" width="11" style="250" customWidth="1"/>
    <col min="4" max="5" width="6.28515625" style="250" customWidth="1"/>
    <col min="6" max="6" width="5.7109375" style="250" customWidth="1"/>
    <col min="7" max="7" width="11.140625" style="250" customWidth="1"/>
    <col min="8" max="18" width="9" style="250" customWidth="1"/>
    <col min="19" max="19" width="1.42578125" style="250" customWidth="1"/>
    <col min="20" max="16384" width="9.140625" style="250"/>
  </cols>
  <sheetData>
    <row r="1" spans="1:19" ht="8.25" customHeight="1" thickTop="1" thickBot="1" x14ac:dyDescent="0.25">
      <c r="A1" s="246"/>
      <c r="B1" s="247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9"/>
    </row>
    <row r="2" spans="1:19" ht="23.25" x14ac:dyDescent="0.2">
      <c r="A2" s="251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26">
        <f>Данные!B23</f>
        <v>2</v>
      </c>
      <c r="L2" s="627"/>
      <c r="M2" s="252"/>
      <c r="N2" s="253"/>
      <c r="O2" s="254"/>
      <c r="P2" s="630"/>
      <c r="Q2" s="630"/>
      <c r="R2" s="255"/>
      <c r="S2" s="256"/>
    </row>
    <row r="3" spans="1:19" ht="17.25" customHeight="1" thickBot="1" x14ac:dyDescent="0.25">
      <c r="A3" s="251"/>
      <c r="B3" s="585"/>
      <c r="C3" s="586"/>
      <c r="D3" s="587"/>
      <c r="E3" s="594" t="s">
        <v>52</v>
      </c>
      <c r="F3" s="595"/>
      <c r="G3" s="595"/>
      <c r="H3" s="596"/>
      <c r="I3" s="599"/>
      <c r="J3" s="600"/>
      <c r="K3" s="628"/>
      <c r="L3" s="629"/>
      <c r="M3" s="257"/>
      <c r="N3" s="258"/>
      <c r="O3" s="258"/>
      <c r="P3" s="258"/>
      <c r="Q3" s="258"/>
      <c r="R3" s="259"/>
      <c r="S3" s="256"/>
    </row>
    <row r="4" spans="1:19" ht="17.100000000000001" customHeight="1" thickBot="1" x14ac:dyDescent="0.25">
      <c r="A4" s="251"/>
      <c r="B4" s="588"/>
      <c r="C4" s="589"/>
      <c r="D4" s="590"/>
      <c r="E4" s="235"/>
      <c r="F4" s="235"/>
      <c r="G4" s="235"/>
      <c r="H4" s="235"/>
      <c r="I4" s="236"/>
      <c r="J4" s="234"/>
      <c r="K4" s="237"/>
      <c r="L4" s="238"/>
      <c r="M4" s="257"/>
      <c r="N4" s="258"/>
      <c r="O4" s="258"/>
      <c r="P4" s="258"/>
      <c r="Q4" s="258"/>
      <c r="R4" s="259"/>
      <c r="S4" s="256"/>
    </row>
    <row r="5" spans="1:19" ht="24.75" thickTop="1" thickBot="1" x14ac:dyDescent="0.25">
      <c r="A5" s="251"/>
      <c r="B5" s="577" t="s">
        <v>13</v>
      </c>
      <c r="C5" s="605"/>
      <c r="D5" s="493" t="str">
        <f>Данные!$A5</f>
        <v>PCI</v>
      </c>
      <c r="E5" s="494"/>
      <c r="F5" s="494"/>
      <c r="G5" s="494"/>
      <c r="H5" s="495"/>
      <c r="I5" s="606"/>
      <c r="J5" s="607"/>
      <c r="K5" s="608"/>
      <c r="L5" s="495"/>
      <c r="M5" s="260"/>
      <c r="N5" s="258"/>
      <c r="O5" s="258"/>
      <c r="P5" s="258"/>
      <c r="Q5" s="258"/>
      <c r="R5" s="259"/>
      <c r="S5" s="256"/>
    </row>
    <row r="6" spans="1:19" ht="17.100000000000001" customHeight="1" thickTop="1" thickBot="1" x14ac:dyDescent="0.25">
      <c r="A6" s="251"/>
      <c r="B6" s="577" t="s">
        <v>12</v>
      </c>
      <c r="C6" s="605"/>
      <c r="D6" s="487" t="str">
        <f>Данные!$A2</f>
        <v>Франкония МСА 0,5 л.</v>
      </c>
      <c r="E6" s="580"/>
      <c r="F6" s="580"/>
      <c r="G6" s="580"/>
      <c r="H6" s="581"/>
      <c r="I6" s="606"/>
      <c r="J6" s="607"/>
      <c r="K6" s="608"/>
      <c r="L6" s="495"/>
      <c r="M6" s="257"/>
      <c r="N6" s="258"/>
      <c r="O6" s="258"/>
      <c r="P6" s="258"/>
      <c r="Q6" s="258"/>
      <c r="R6" s="259"/>
      <c r="S6" s="256"/>
    </row>
    <row r="7" spans="1:19" ht="78.75" customHeight="1" thickTop="1" thickBot="1" x14ac:dyDescent="0.25">
      <c r="A7" s="251"/>
      <c r="B7" s="541" t="s">
        <v>14</v>
      </c>
      <c r="C7" s="609"/>
      <c r="D7" s="496">
        <f>Данные!$A8</f>
        <v>0</v>
      </c>
      <c r="E7" s="543"/>
      <c r="F7" s="543"/>
      <c r="G7" s="543"/>
      <c r="H7" s="544"/>
      <c r="I7" s="610" t="s">
        <v>15</v>
      </c>
      <c r="J7" s="609"/>
      <c r="K7" s="484">
        <f>Данные!$A11</f>
        <v>0</v>
      </c>
      <c r="L7" s="485"/>
      <c r="M7" s="260"/>
      <c r="N7" s="258"/>
      <c r="O7" s="258"/>
      <c r="P7" s="258"/>
      <c r="Q7" s="258"/>
      <c r="R7" s="259"/>
      <c r="S7" s="256"/>
    </row>
    <row r="8" spans="1:19" ht="3.75" customHeight="1" thickBot="1" x14ac:dyDescent="0.25">
      <c r="A8" s="261"/>
      <c r="B8" s="262"/>
      <c r="C8" s="263"/>
      <c r="D8" s="263"/>
      <c r="E8" s="264"/>
      <c r="F8" s="265"/>
      <c r="G8" s="264"/>
      <c r="H8" s="264"/>
      <c r="I8" s="264"/>
      <c r="J8" s="264"/>
      <c r="K8" s="264"/>
      <c r="L8" s="264"/>
      <c r="M8" s="265"/>
      <c r="N8" s="265"/>
      <c r="O8" s="264"/>
      <c r="P8" s="264"/>
      <c r="Q8" s="264"/>
      <c r="R8" s="266"/>
      <c r="S8" s="267"/>
    </row>
    <row r="9" spans="1:19" ht="34.5" thickBot="1" x14ac:dyDescent="0.25">
      <c r="A9" s="268"/>
      <c r="B9" s="239" t="s">
        <v>17</v>
      </c>
      <c r="C9" s="240" t="s">
        <v>18</v>
      </c>
      <c r="D9" s="241" t="s">
        <v>0</v>
      </c>
      <c r="E9" s="241" t="s">
        <v>1</v>
      </c>
      <c r="F9" s="242" t="s">
        <v>21</v>
      </c>
      <c r="G9" s="243" t="s">
        <v>20</v>
      </c>
      <c r="H9" s="269"/>
      <c r="I9" s="269"/>
      <c r="J9" s="269"/>
      <c r="K9" s="325"/>
      <c r="L9" s="325"/>
      <c r="M9" s="325"/>
      <c r="N9" s="325"/>
      <c r="O9" s="325"/>
      <c r="P9" s="325"/>
      <c r="Q9" s="325"/>
      <c r="R9" s="326"/>
      <c r="S9" s="270"/>
    </row>
    <row r="10" spans="1:19" ht="24.75" customHeight="1" x14ac:dyDescent="0.2">
      <c r="A10" s="261"/>
      <c r="B10" s="271" t="s">
        <v>25</v>
      </c>
      <c r="C10" s="360"/>
      <c r="D10" s="272">
        <v>0.1</v>
      </c>
      <c r="E10" s="272">
        <v>-0.1</v>
      </c>
      <c r="F10" s="51" t="s">
        <v>19</v>
      </c>
      <c r="G10" s="288" t="s">
        <v>22</v>
      </c>
      <c r="H10" s="273"/>
      <c r="I10" s="272"/>
      <c r="J10" s="272"/>
      <c r="K10" s="327"/>
      <c r="L10" s="327"/>
      <c r="M10" s="327"/>
      <c r="N10" s="327"/>
      <c r="O10" s="327"/>
      <c r="P10" s="327"/>
      <c r="Q10" s="327"/>
      <c r="R10" s="328"/>
      <c r="S10" s="267"/>
    </row>
    <row r="11" spans="1:19" ht="33.75" x14ac:dyDescent="0.2">
      <c r="A11" s="261"/>
      <c r="B11" s="275" t="s">
        <v>26</v>
      </c>
      <c r="C11" s="340"/>
      <c r="D11" s="276">
        <v>0</v>
      </c>
      <c r="E11" s="276">
        <v>-0.05</v>
      </c>
      <c r="F11" s="110" t="s">
        <v>16</v>
      </c>
      <c r="G11" s="289" t="s">
        <v>44</v>
      </c>
      <c r="H11" s="277"/>
      <c r="I11" s="274"/>
      <c r="J11" s="274"/>
      <c r="K11" s="327"/>
      <c r="L11" s="327"/>
      <c r="M11" s="327"/>
      <c r="N11" s="327"/>
      <c r="O11" s="327"/>
      <c r="P11" s="327"/>
      <c r="Q11" s="327"/>
      <c r="R11" s="329"/>
      <c r="S11" s="267"/>
    </row>
    <row r="12" spans="1:19" ht="24.75" customHeight="1" x14ac:dyDescent="0.2">
      <c r="A12" s="261"/>
      <c r="B12" s="275" t="s">
        <v>2</v>
      </c>
      <c r="C12" s="334">
        <v>89</v>
      </c>
      <c r="D12" s="276">
        <v>0.1</v>
      </c>
      <c r="E12" s="276">
        <v>-0.1</v>
      </c>
      <c r="F12" s="51" t="s">
        <v>19</v>
      </c>
      <c r="G12" s="55" t="s">
        <v>22</v>
      </c>
      <c r="H12" s="278"/>
      <c r="I12" s="276"/>
      <c r="J12" s="276"/>
      <c r="K12" s="330"/>
      <c r="L12" s="330"/>
      <c r="M12" s="330"/>
      <c r="N12" s="330"/>
      <c r="O12" s="330"/>
      <c r="P12" s="330"/>
      <c r="Q12" s="330"/>
      <c r="R12" s="331"/>
      <c r="S12" s="267"/>
    </row>
    <row r="13" spans="1:19" ht="24.75" customHeight="1" x14ac:dyDescent="0.2">
      <c r="A13" s="261"/>
      <c r="B13" s="275" t="s">
        <v>28</v>
      </c>
      <c r="C13" s="334">
        <v>12</v>
      </c>
      <c r="D13" s="276">
        <v>0.1</v>
      </c>
      <c r="E13" s="279">
        <v>-0.1</v>
      </c>
      <c r="F13" s="51" t="s">
        <v>19</v>
      </c>
      <c r="G13" s="55" t="s">
        <v>22</v>
      </c>
      <c r="H13" s="278"/>
      <c r="I13" s="276"/>
      <c r="J13" s="276"/>
      <c r="K13" s="330"/>
      <c r="L13" s="330"/>
      <c r="M13" s="330"/>
      <c r="N13" s="330"/>
      <c r="O13" s="330"/>
      <c r="P13" s="330"/>
      <c r="Q13" s="330"/>
      <c r="R13" s="331"/>
      <c r="S13" s="267"/>
    </row>
    <row r="14" spans="1:19" ht="24.75" customHeight="1" x14ac:dyDescent="0.2">
      <c r="A14" s="261"/>
      <c r="B14" s="275" t="s">
        <v>4</v>
      </c>
      <c r="C14" s="340"/>
      <c r="D14" s="276">
        <v>0.1</v>
      </c>
      <c r="E14" s="276">
        <v>-0.1</v>
      </c>
      <c r="F14" s="51" t="s">
        <v>19</v>
      </c>
      <c r="G14" s="55" t="s">
        <v>22</v>
      </c>
      <c r="H14" s="278"/>
      <c r="I14" s="276"/>
      <c r="J14" s="276"/>
      <c r="K14" s="330"/>
      <c r="L14" s="330"/>
      <c r="M14" s="330"/>
      <c r="N14" s="330"/>
      <c r="O14" s="330"/>
      <c r="P14" s="330"/>
      <c r="Q14" s="330"/>
      <c r="R14" s="331"/>
      <c r="S14" s="267"/>
    </row>
    <row r="15" spans="1:19" ht="24.75" customHeight="1" thickBot="1" x14ac:dyDescent="0.25">
      <c r="A15" s="261"/>
      <c r="B15" s="281"/>
      <c r="C15" s="282"/>
      <c r="D15" s="282"/>
      <c r="E15" s="280"/>
      <c r="F15" s="283"/>
      <c r="G15" s="290"/>
      <c r="H15" s="282"/>
      <c r="I15" s="282"/>
      <c r="J15" s="282"/>
      <c r="K15" s="332"/>
      <c r="L15" s="332"/>
      <c r="M15" s="332"/>
      <c r="N15" s="332"/>
      <c r="O15" s="332"/>
      <c r="P15" s="332"/>
      <c r="Q15" s="332"/>
      <c r="R15" s="315"/>
      <c r="S15" s="267"/>
    </row>
    <row r="16" spans="1:19" ht="6" customHeight="1" thickBot="1" x14ac:dyDescent="0.25">
      <c r="A16" s="284"/>
      <c r="B16" s="285"/>
      <c r="C16" s="285"/>
      <c r="D16" s="285"/>
      <c r="E16" s="286"/>
      <c r="F16" s="286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7"/>
    </row>
    <row r="17" spans="12:18" ht="13.5" thickTop="1" x14ac:dyDescent="0.2"/>
    <row r="18" spans="12:18" x14ac:dyDescent="0.2">
      <c r="L18" s="611" t="s">
        <v>128</v>
      </c>
      <c r="M18" s="611"/>
      <c r="N18" s="611"/>
      <c r="O18" s="454"/>
      <c r="P18" s="454"/>
      <c r="Q18" s="468"/>
      <c r="R18" s="468"/>
    </row>
    <row r="19" spans="12:18" x14ac:dyDescent="0.2">
      <c r="O19" s="546" t="s">
        <v>131</v>
      </c>
      <c r="P19" s="546"/>
      <c r="Q19" s="547" t="s">
        <v>132</v>
      </c>
      <c r="R19" s="548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8" priority="4" stopIfTrue="1" operator="notBetween">
      <formula>$C15+$D15</formula>
      <formula>$C15+$E15</formula>
    </cfRule>
  </conditionalFormatting>
  <conditionalFormatting sqref="H10:H14 R10:R14">
    <cfRule type="cellIs" dxfId="7" priority="1" stopIfTrue="1" operator="equal">
      <formula>"ok"</formula>
    </cfRule>
    <cfRule type="cellIs" dxfId="6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13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62"/>
      <c r="B1" s="452" t="s">
        <v>102</v>
      </c>
      <c r="C1" s="362"/>
      <c r="D1" s="451" t="str">
        <f>Данные!A2</f>
        <v>Франкония МСА 0,5 л.</v>
      </c>
      <c r="E1" s="362"/>
      <c r="F1" s="362"/>
      <c r="G1" s="362"/>
      <c r="H1" s="362"/>
      <c r="I1" s="362"/>
      <c r="J1" s="362"/>
      <c r="K1" s="362"/>
      <c r="L1" s="362"/>
    </row>
    <row r="2" spans="1:13" ht="15.75" x14ac:dyDescent="0.25">
      <c r="A2" s="362"/>
      <c r="B2" s="362" t="s">
        <v>134</v>
      </c>
      <c r="C2" s="362"/>
      <c r="D2" s="362"/>
      <c r="E2" s="362"/>
      <c r="F2" s="362"/>
      <c r="G2" s="362"/>
      <c r="H2" s="362"/>
      <c r="I2" s="362"/>
      <c r="J2" s="363"/>
      <c r="K2" s="363"/>
      <c r="L2" s="363"/>
    </row>
    <row r="3" spans="1:13" x14ac:dyDescent="0.2">
      <c r="A3" s="476"/>
      <c r="B3" s="477" t="s">
        <v>135</v>
      </c>
      <c r="C3" s="478">
        <f>Данные!D11</f>
        <v>43979</v>
      </c>
      <c r="D3" s="479" t="s">
        <v>136</v>
      </c>
      <c r="F3" s="476"/>
      <c r="G3" s="476"/>
      <c r="H3" s="476"/>
      <c r="I3" s="476"/>
      <c r="K3" s="364"/>
      <c r="L3" s="364"/>
      <c r="M3" s="365"/>
    </row>
    <row r="4" spans="1:13" ht="16.5" thickBot="1" x14ac:dyDescent="0.3">
      <c r="A4" s="365"/>
      <c r="F4" s="366"/>
      <c r="G4" s="367"/>
      <c r="H4" s="366"/>
      <c r="I4" s="366"/>
      <c r="J4" s="364"/>
      <c r="K4" s="364"/>
      <c r="M4" s="346"/>
    </row>
    <row r="5" spans="1:13" ht="64.5" thickBot="1" x14ac:dyDescent="0.25">
      <c r="A5" s="368" t="s">
        <v>103</v>
      </c>
      <c r="B5" s="369" t="s">
        <v>104</v>
      </c>
      <c r="C5" s="369" t="s">
        <v>62</v>
      </c>
      <c r="D5" s="370" t="s">
        <v>105</v>
      </c>
      <c r="E5" s="369" t="s">
        <v>106</v>
      </c>
      <c r="F5" s="369" t="s">
        <v>107</v>
      </c>
      <c r="G5" s="369" t="s">
        <v>108</v>
      </c>
      <c r="H5" s="371" t="s">
        <v>109</v>
      </c>
      <c r="I5" s="372"/>
      <c r="J5" s="372"/>
      <c r="K5" s="372"/>
      <c r="L5" s="372"/>
    </row>
    <row r="6" spans="1:13" x14ac:dyDescent="0.2">
      <c r="A6" s="373">
        <v>1</v>
      </c>
      <c r="B6" s="374" t="str">
        <f>Данные!A14</f>
        <v>Чистовая форма</v>
      </c>
      <c r="C6" s="354" t="str">
        <f>Данные!C14</f>
        <v>XXI-КПМ-30-1-700-7</v>
      </c>
      <c r="D6" s="375">
        <f>Данные!$B14</f>
        <v>23</v>
      </c>
      <c r="E6" s="375">
        <v>24</v>
      </c>
      <c r="F6" s="376"/>
      <c r="G6" s="375">
        <f>E6-F6</f>
        <v>24</v>
      </c>
      <c r="H6" s="377"/>
      <c r="I6" s="378"/>
      <c r="J6" s="365"/>
      <c r="K6" s="365"/>
      <c r="L6" s="378"/>
    </row>
    <row r="7" spans="1:13" x14ac:dyDescent="0.2">
      <c r="A7" s="379">
        <f>A6+1</f>
        <v>2</v>
      </c>
      <c r="B7" s="380" t="str">
        <f>Данные!A15</f>
        <v>Чистовой поддон</v>
      </c>
      <c r="C7" s="354" t="str">
        <f>Данные!C15</f>
        <v>XXI-КПМ-30-1-700-7</v>
      </c>
      <c r="D7" s="381">
        <f>Данные!$B15</f>
        <v>23</v>
      </c>
      <c r="E7" s="381">
        <v>24</v>
      </c>
      <c r="F7" s="361"/>
      <c r="G7" s="381">
        <f t="shared" ref="G7:G17" si="0">E7-F7</f>
        <v>24</v>
      </c>
      <c r="H7" s="382"/>
      <c r="I7" s="378"/>
      <c r="J7" s="365"/>
      <c r="K7" s="365"/>
      <c r="L7" s="378"/>
    </row>
    <row r="8" spans="1:13" x14ac:dyDescent="0.2">
      <c r="A8" s="379">
        <f t="shared" ref="A8:A17" si="1">A7+1</f>
        <v>3</v>
      </c>
      <c r="B8" s="380" t="str">
        <f>Данные!A16</f>
        <v>Черновая форма</v>
      </c>
      <c r="C8" s="354" t="str">
        <f>Данные!C16</f>
        <v>XXI-КПМ-30-1-700-7</v>
      </c>
      <c r="D8" s="381">
        <f>Данные!$B16</f>
        <v>26</v>
      </c>
      <c r="E8" s="381">
        <v>32</v>
      </c>
      <c r="F8" s="361"/>
      <c r="G8" s="381">
        <f t="shared" si="0"/>
        <v>32</v>
      </c>
      <c r="H8" s="383"/>
      <c r="I8" s="378"/>
      <c r="J8" s="365"/>
      <c r="K8" s="365"/>
      <c r="L8" s="378"/>
    </row>
    <row r="9" spans="1:13" x14ac:dyDescent="0.2">
      <c r="A9" s="379">
        <f t="shared" si="1"/>
        <v>4</v>
      </c>
      <c r="B9" s="380" t="str">
        <f>Данные!A17</f>
        <v>Черновой поддон</v>
      </c>
      <c r="C9" s="354" t="str">
        <f>Данные!C17</f>
        <v>XXI-КПМ-30-1-700-7</v>
      </c>
      <c r="D9" s="381">
        <f>Данные!$B17</f>
        <v>26</v>
      </c>
      <c r="E9" s="381">
        <v>32</v>
      </c>
      <c r="F9" s="361"/>
      <c r="G9" s="381">
        <f t="shared" si="0"/>
        <v>32</v>
      </c>
      <c r="H9" s="383"/>
      <c r="I9" s="378"/>
      <c r="J9" s="384"/>
      <c r="K9" s="365"/>
      <c r="L9" s="378"/>
    </row>
    <row r="10" spans="1:13" x14ac:dyDescent="0.2">
      <c r="A10" s="379">
        <f t="shared" si="1"/>
        <v>5</v>
      </c>
      <c r="B10" s="380" t="str">
        <f>Данные!A18</f>
        <v>Горловое кольцо</v>
      </c>
      <c r="C10" s="354" t="str">
        <f>Данные!C18</f>
        <v>XXI-КПМ-30-1-700-7</v>
      </c>
      <c r="D10" s="381">
        <f>Данные!$B18</f>
        <v>2</v>
      </c>
      <c r="E10" s="381">
        <v>130</v>
      </c>
      <c r="F10" s="361"/>
      <c r="G10" s="381">
        <f t="shared" si="0"/>
        <v>130</v>
      </c>
      <c r="H10" s="383"/>
      <c r="I10" s="384"/>
      <c r="J10" s="384"/>
      <c r="K10" s="384"/>
      <c r="L10" s="378"/>
    </row>
    <row r="11" spans="1:13" x14ac:dyDescent="0.2">
      <c r="A11" s="379">
        <f t="shared" si="1"/>
        <v>6</v>
      </c>
      <c r="B11" s="380" t="str">
        <f>Данные!A19</f>
        <v>Направляющее кольцо</v>
      </c>
      <c r="C11" s="354" t="str">
        <f>Данные!C19</f>
        <v>XXI-КПМ-30-1-700-7</v>
      </c>
      <c r="D11" s="381">
        <f>Данные!$B19</f>
        <v>2</v>
      </c>
      <c r="E11" s="381">
        <v>130</v>
      </c>
      <c r="F11" s="361"/>
      <c r="G11" s="381">
        <f t="shared" si="0"/>
        <v>130</v>
      </c>
      <c r="H11" s="383"/>
      <c r="I11" s="378"/>
      <c r="J11" s="384"/>
      <c r="K11" s="365"/>
      <c r="L11" s="378"/>
    </row>
    <row r="12" spans="1:13" x14ac:dyDescent="0.2">
      <c r="A12" s="379">
        <f t="shared" si="1"/>
        <v>7</v>
      </c>
      <c r="B12" s="380" t="str">
        <f>Данные!A20</f>
        <v>Плунжер</v>
      </c>
      <c r="C12" s="354" t="str">
        <f>Данные!C20</f>
        <v>XXI-КПМ-30-1-700-7</v>
      </c>
      <c r="D12" s="381">
        <f>Данные!$B20</f>
        <v>42</v>
      </c>
      <c r="E12" s="381">
        <v>60</v>
      </c>
      <c r="F12" s="385"/>
      <c r="G12" s="381">
        <f t="shared" si="0"/>
        <v>60</v>
      </c>
      <c r="H12" s="383"/>
      <c r="I12" s="384"/>
      <c r="J12" s="384"/>
      <c r="K12" s="384"/>
      <c r="L12" s="378"/>
      <c r="M12" s="386"/>
    </row>
    <row r="13" spans="1:13" ht="14.25" customHeight="1" x14ac:dyDescent="0.2">
      <c r="A13" s="379">
        <f t="shared" si="1"/>
        <v>8</v>
      </c>
      <c r="B13" s="380" t="str">
        <f>Данные!A21</f>
        <v>Втулка плунжера</v>
      </c>
      <c r="C13" s="354" t="str">
        <f>Данные!C21</f>
        <v>XXI-КПМ-30-1-700-7</v>
      </c>
      <c r="D13" s="381">
        <f>Данные!$B21</f>
        <v>2</v>
      </c>
      <c r="E13" s="381">
        <v>18</v>
      </c>
      <c r="F13" s="387"/>
      <c r="G13" s="381">
        <f t="shared" si="0"/>
        <v>18</v>
      </c>
      <c r="H13" s="383"/>
      <c r="I13" s="384"/>
      <c r="J13" s="384"/>
      <c r="K13" s="384"/>
      <c r="L13" s="378"/>
      <c r="M13" s="386"/>
    </row>
    <row r="14" spans="1:13" ht="14.25" customHeight="1" x14ac:dyDescent="0.2">
      <c r="A14" s="379">
        <f t="shared" si="1"/>
        <v>9</v>
      </c>
      <c r="B14" s="380" t="str">
        <f>Данные!A22</f>
        <v>Хватки</v>
      </c>
      <c r="C14" s="354">
        <f>Данные!C22</f>
        <v>0</v>
      </c>
      <c r="D14" s="381">
        <f>Данные!$B22</f>
        <v>0</v>
      </c>
      <c r="E14" s="450">
        <v>24</v>
      </c>
      <c r="F14" s="361"/>
      <c r="G14" s="381">
        <f t="shared" si="0"/>
        <v>24</v>
      </c>
      <c r="H14" s="383" t="s">
        <v>39</v>
      </c>
      <c r="I14" s="384"/>
      <c r="J14" s="384"/>
      <c r="K14" s="384"/>
      <c r="L14" s="378"/>
    </row>
    <row r="15" spans="1:13" ht="14.25" customHeight="1" x14ac:dyDescent="0.2">
      <c r="A15" s="379">
        <f t="shared" si="1"/>
        <v>10</v>
      </c>
      <c r="B15" s="380" t="str">
        <f>Данные!A23</f>
        <v>Воронка</v>
      </c>
      <c r="C15" s="354" t="str">
        <f>Данные!C23</f>
        <v>XXI-КПМ-30-1-700-7</v>
      </c>
      <c r="D15" s="381">
        <f>Данные!$B23</f>
        <v>2</v>
      </c>
      <c r="E15" s="381">
        <v>20</v>
      </c>
      <c r="F15" s="385"/>
      <c r="G15" s="381">
        <f t="shared" si="0"/>
        <v>20</v>
      </c>
      <c r="H15" s="383"/>
      <c r="I15" s="384"/>
      <c r="J15" s="384"/>
      <c r="K15" s="384"/>
      <c r="L15" s="378"/>
    </row>
    <row r="16" spans="1:13" ht="14.25" customHeight="1" x14ac:dyDescent="0.2">
      <c r="A16" s="379">
        <f t="shared" si="1"/>
        <v>11</v>
      </c>
      <c r="B16" s="380" t="str">
        <f>Данные!A24</f>
        <v>Плита охлаждения</v>
      </c>
      <c r="C16" s="354" t="str">
        <f>Данные!C24</f>
        <v>XXI-КПМ-30-1-700-7</v>
      </c>
      <c r="D16" s="381">
        <f>Данные!$B24</f>
        <v>1</v>
      </c>
      <c r="E16" s="381">
        <v>8</v>
      </c>
      <c r="F16" s="361"/>
      <c r="G16" s="381">
        <f t="shared" si="0"/>
        <v>8</v>
      </c>
      <c r="H16" s="383"/>
      <c r="I16" s="384"/>
      <c r="J16" s="384"/>
      <c r="K16" s="384"/>
      <c r="L16" s="378"/>
    </row>
    <row r="17" spans="1:12" ht="14.25" customHeight="1" thickBot="1" x14ac:dyDescent="0.25">
      <c r="A17" s="388">
        <f t="shared" si="1"/>
        <v>12</v>
      </c>
      <c r="B17" s="389" t="str">
        <f>Данные!A25</f>
        <v>Охладитель плунжера</v>
      </c>
      <c r="C17" s="390" t="str">
        <f>Данные!C26</f>
        <v>XXI-КПМ-30-1-700-7</v>
      </c>
      <c r="D17" s="391">
        <f>Данные!$B26</f>
        <v>2</v>
      </c>
      <c r="E17" s="391">
        <v>18</v>
      </c>
      <c r="F17" s="392"/>
      <c r="G17" s="391">
        <f t="shared" si="0"/>
        <v>18</v>
      </c>
      <c r="H17" s="393"/>
      <c r="I17" s="384"/>
      <c r="J17" s="394"/>
      <c r="K17" s="384"/>
      <c r="L17" s="378"/>
    </row>
    <row r="18" spans="1:12" x14ac:dyDescent="0.2">
      <c r="A18" s="395"/>
      <c r="B18" s="396"/>
      <c r="C18" s="365"/>
      <c r="D18" s="397"/>
      <c r="E18" s="365"/>
      <c r="F18" s="365"/>
      <c r="G18" s="365"/>
      <c r="H18" s="365"/>
      <c r="I18" s="365"/>
      <c r="J18" s="365"/>
    </row>
    <row r="19" spans="1:12" ht="16.5" thickBot="1" x14ac:dyDescent="0.3">
      <c r="A19" s="365"/>
      <c r="B19" s="398" t="s">
        <v>110</v>
      </c>
      <c r="C19" s="346"/>
      <c r="D19" s="346"/>
      <c r="E19" s="346"/>
      <c r="F19" s="346"/>
      <c r="G19" s="365"/>
      <c r="H19" s="365"/>
      <c r="I19" s="365"/>
      <c r="J19" s="399"/>
      <c r="K19" s="399"/>
      <c r="L19" s="399"/>
    </row>
    <row r="20" spans="1:12" ht="64.5" thickBot="1" x14ac:dyDescent="0.25">
      <c r="A20" s="368" t="s">
        <v>111</v>
      </c>
      <c r="B20" s="369" t="s">
        <v>112</v>
      </c>
      <c r="C20" s="369" t="s">
        <v>113</v>
      </c>
      <c r="D20" s="369" t="s">
        <v>114</v>
      </c>
      <c r="E20" s="369" t="s">
        <v>115</v>
      </c>
      <c r="F20" s="369" t="s">
        <v>116</v>
      </c>
      <c r="G20" s="400" t="s">
        <v>117</v>
      </c>
      <c r="H20" s="401" t="s">
        <v>118</v>
      </c>
      <c r="I20" s="402" t="s">
        <v>119</v>
      </c>
      <c r="J20" s="402" t="s">
        <v>133</v>
      </c>
      <c r="K20" s="372"/>
      <c r="L20" s="372"/>
    </row>
    <row r="21" spans="1:12" x14ac:dyDescent="0.2">
      <c r="A21" s="403">
        <f>D6*700000</f>
        <v>16100000</v>
      </c>
      <c r="B21" s="404">
        <v>43759</v>
      </c>
      <c r="C21" s="405">
        <v>43765</v>
      </c>
      <c r="D21" s="404">
        <v>43769</v>
      </c>
      <c r="E21" s="406">
        <v>948096</v>
      </c>
      <c r="F21" s="406">
        <v>1031915</v>
      </c>
      <c r="G21" s="407">
        <f>F21/A$21</f>
        <v>6.4094099378881983E-2</v>
      </c>
      <c r="H21" s="408">
        <f>A21-F21</f>
        <v>15068085</v>
      </c>
      <c r="I21" s="409">
        <f>1-G21</f>
        <v>0.935905900621118</v>
      </c>
      <c r="J21" s="469"/>
      <c r="K21" s="384"/>
      <c r="L21" s="384"/>
    </row>
    <row r="22" spans="1:12" ht="12.75" customHeight="1" x14ac:dyDescent="0.2">
      <c r="A22" s="411"/>
      <c r="B22" s="412"/>
      <c r="C22" s="412"/>
      <c r="D22" s="412"/>
      <c r="E22" s="413"/>
      <c r="F22" s="413"/>
      <c r="G22" s="407">
        <f>F22/A$21</f>
        <v>0</v>
      </c>
      <c r="H22" s="414">
        <f>H21-F22</f>
        <v>15068085</v>
      </c>
      <c r="I22" s="415">
        <f>I21-G22</f>
        <v>0.935905900621118</v>
      </c>
      <c r="J22" s="470"/>
      <c r="K22" s="365"/>
      <c r="L22" s="365"/>
    </row>
    <row r="23" spans="1:12" ht="12.75" customHeight="1" x14ac:dyDescent="0.2">
      <c r="A23" s="416"/>
      <c r="B23" s="417"/>
      <c r="C23" s="417"/>
      <c r="D23" s="417"/>
      <c r="E23" s="418"/>
      <c r="F23" s="418"/>
      <c r="G23" s="419"/>
      <c r="H23" s="420"/>
      <c r="I23" s="421"/>
      <c r="J23" s="471"/>
      <c r="K23" s="384"/>
      <c r="L23" s="384"/>
    </row>
    <row r="24" spans="1:12" x14ac:dyDescent="0.2">
      <c r="A24" s="416"/>
      <c r="B24" s="357"/>
      <c r="C24" s="357"/>
      <c r="D24" s="357"/>
      <c r="E24" s="357"/>
      <c r="F24" s="357"/>
      <c r="G24" s="357"/>
      <c r="H24" s="357"/>
      <c r="I24" s="422"/>
      <c r="J24" s="472"/>
      <c r="K24" s="410"/>
      <c r="L24" s="365"/>
    </row>
    <row r="25" spans="1:12" x14ac:dyDescent="0.2">
      <c r="A25" s="416"/>
      <c r="B25" s="417"/>
      <c r="C25" s="417"/>
      <c r="D25" s="417"/>
      <c r="E25" s="418"/>
      <c r="F25" s="418"/>
      <c r="G25" s="423"/>
      <c r="H25" s="420"/>
      <c r="I25" s="421"/>
      <c r="J25" s="471"/>
      <c r="K25" s="424"/>
      <c r="L25" s="365"/>
    </row>
    <row r="26" spans="1:12" x14ac:dyDescent="0.2">
      <c r="A26" s="416"/>
      <c r="B26" s="417"/>
      <c r="C26" s="417"/>
      <c r="D26" s="417"/>
      <c r="E26" s="418"/>
      <c r="F26" s="418"/>
      <c r="G26" s="423"/>
      <c r="H26" s="420"/>
      <c r="I26" s="421"/>
      <c r="J26" s="471"/>
      <c r="K26" s="410"/>
      <c r="L26" s="365"/>
    </row>
    <row r="27" spans="1:12" x14ac:dyDescent="0.2">
      <c r="A27" s="416"/>
      <c r="B27" s="417"/>
      <c r="C27" s="417"/>
      <c r="D27" s="417"/>
      <c r="E27" s="420"/>
      <c r="F27" s="418"/>
      <c r="G27" s="423"/>
      <c r="H27" s="420"/>
      <c r="I27" s="421"/>
      <c r="J27" s="471"/>
      <c r="K27" s="410"/>
      <c r="L27" s="365"/>
    </row>
    <row r="28" spans="1:12" x14ac:dyDescent="0.2">
      <c r="A28" s="416"/>
      <c r="B28" s="417"/>
      <c r="C28" s="417"/>
      <c r="D28" s="417"/>
      <c r="E28" s="420"/>
      <c r="F28" s="418"/>
      <c r="G28" s="423"/>
      <c r="H28" s="420"/>
      <c r="I28" s="421"/>
      <c r="J28" s="471"/>
      <c r="K28" s="410"/>
      <c r="L28" s="365"/>
    </row>
    <row r="29" spans="1:12" x14ac:dyDescent="0.2">
      <c r="A29" s="416"/>
      <c r="B29" s="417"/>
      <c r="C29" s="417"/>
      <c r="D29" s="357"/>
      <c r="E29" s="357"/>
      <c r="F29" s="418"/>
      <c r="G29" s="425"/>
      <c r="H29" s="420"/>
      <c r="I29" s="426"/>
      <c r="J29" s="473"/>
      <c r="K29" s="410"/>
      <c r="L29" s="365"/>
    </row>
    <row r="30" spans="1:12" x14ac:dyDescent="0.2">
      <c r="A30" s="416"/>
      <c r="B30" s="417"/>
      <c r="C30" s="417"/>
      <c r="D30" s="357"/>
      <c r="E30" s="357"/>
      <c r="F30" s="418"/>
      <c r="G30" s="423"/>
      <c r="H30" s="420"/>
      <c r="I30" s="426"/>
      <c r="J30" s="473"/>
      <c r="K30" s="410"/>
      <c r="L30" s="365"/>
    </row>
    <row r="31" spans="1:12" ht="13.5" thickBot="1" x14ac:dyDescent="0.25">
      <c r="A31" s="427"/>
      <c r="B31" s="428"/>
      <c r="C31" s="428"/>
      <c r="D31" s="429"/>
      <c r="E31" s="429"/>
      <c r="F31" s="430"/>
      <c r="G31" s="431"/>
      <c r="H31" s="432"/>
      <c r="I31" s="433"/>
      <c r="J31" s="474"/>
      <c r="K31" s="365"/>
      <c r="L31" s="365"/>
    </row>
    <row r="32" spans="1:12" ht="13.5" thickBot="1" x14ac:dyDescent="0.25">
      <c r="A32" s="434" t="s">
        <v>120</v>
      </c>
      <c r="B32" s="435"/>
      <c r="C32" s="435"/>
      <c r="D32" s="436"/>
      <c r="E32" s="480">
        <f>SUM(E21:E31)</f>
        <v>948096</v>
      </c>
      <c r="F32" s="481">
        <f>SUM(F21:F31)</f>
        <v>1031915</v>
      </c>
      <c r="G32" s="437">
        <f>SUM(G21:G31)</f>
        <v>6.4094099378881983E-2</v>
      </c>
      <c r="H32" s="438">
        <f>A21-F32</f>
        <v>15068085</v>
      </c>
      <c r="I32" s="439">
        <f>1-G32</f>
        <v>0.935905900621118</v>
      </c>
      <c r="J32" s="475"/>
      <c r="K32" s="440"/>
      <c r="L32" s="440"/>
    </row>
    <row r="35" spans="1:11" x14ac:dyDescent="0.2">
      <c r="A35" s="365"/>
      <c r="B35" s="365"/>
      <c r="C35" s="365"/>
      <c r="D35" s="365"/>
      <c r="E35" s="365"/>
      <c r="F35" s="365"/>
      <c r="G35" s="365"/>
      <c r="H35" s="365"/>
      <c r="I35" s="365"/>
      <c r="J35" s="365"/>
    </row>
    <row r="36" spans="1:11" ht="12.75" customHeight="1" x14ac:dyDescent="0.25">
      <c r="A36" s="503" t="s">
        <v>121</v>
      </c>
      <c r="B36" s="503"/>
      <c r="C36" s="503"/>
      <c r="D36" s="503"/>
      <c r="E36" s="365"/>
      <c r="F36" s="365"/>
      <c r="G36" s="365"/>
      <c r="H36" s="365"/>
      <c r="I36" s="365"/>
      <c r="J36" s="365"/>
    </row>
    <row r="37" spans="1:11" x14ac:dyDescent="0.2">
      <c r="A37" s="504" t="s">
        <v>122</v>
      </c>
      <c r="B37" s="504"/>
      <c r="C37" s="441" t="s">
        <v>123</v>
      </c>
      <c r="D37" s="441" t="s">
        <v>124</v>
      </c>
      <c r="E37" s="365"/>
      <c r="F37" s="365"/>
      <c r="G37" s="365"/>
      <c r="H37" s="365"/>
      <c r="I37" s="365"/>
      <c r="J37" s="365"/>
    </row>
    <row r="38" spans="1:11" x14ac:dyDescent="0.2">
      <c r="A38" s="505">
        <f>A21-F32</f>
        <v>15068085</v>
      </c>
      <c r="B38" s="506"/>
      <c r="C38" s="442">
        <f>1-G32</f>
        <v>0.935905900621118</v>
      </c>
      <c r="D38" s="443">
        <f>(C38/0.8)*100</f>
        <v>116.98823757763974</v>
      </c>
      <c r="E38" s="444" t="s">
        <v>125</v>
      </c>
      <c r="F38" s="444"/>
      <c r="G38" s="444"/>
      <c r="H38" s="444"/>
      <c r="I38" s="444"/>
      <c r="J38" s="444"/>
    </row>
    <row r="39" spans="1:11" x14ac:dyDescent="0.2">
      <c r="A39" s="365"/>
      <c r="B39" s="365"/>
      <c r="C39" s="365"/>
      <c r="D39" s="365"/>
      <c r="E39" s="365"/>
      <c r="F39" s="365"/>
    </row>
    <row r="40" spans="1:11" x14ac:dyDescent="0.2">
      <c r="A40" s="365"/>
      <c r="B40" s="365"/>
      <c r="C40" s="365"/>
      <c r="D40" s="365"/>
      <c r="E40" s="365"/>
      <c r="F40" s="365"/>
      <c r="G40" s="365"/>
      <c r="H40" s="365"/>
      <c r="I40" s="365"/>
      <c r="J40" s="365"/>
      <c r="K40" t="s">
        <v>39</v>
      </c>
    </row>
    <row r="41" spans="1:11" ht="15.75" x14ac:dyDescent="0.25">
      <c r="A41" s="365"/>
      <c r="B41" s="445"/>
      <c r="C41" s="445"/>
      <c r="D41" s="365"/>
      <c r="E41" s="365"/>
      <c r="F41" s="365"/>
      <c r="G41" s="365"/>
      <c r="H41" s="365"/>
      <c r="I41" s="365"/>
      <c r="J41" s="365"/>
    </row>
    <row r="42" spans="1:11" x14ac:dyDescent="0.2">
      <c r="A42" s="446"/>
      <c r="B42" s="446"/>
      <c r="C42" s="446"/>
      <c r="D42" s="446"/>
      <c r="E42" s="446"/>
      <c r="F42" s="446"/>
      <c r="G42" s="446"/>
      <c r="H42" s="446"/>
      <c r="I42" s="507"/>
      <c r="J42" s="508"/>
    </row>
    <row r="43" spans="1:11" x14ac:dyDescent="0.2">
      <c r="A43" s="447"/>
      <c r="B43" s="448"/>
      <c r="C43" s="448"/>
      <c r="D43" s="365"/>
      <c r="E43" s="365"/>
      <c r="F43" s="448"/>
      <c r="G43" s="394"/>
      <c r="H43" s="448"/>
    </row>
    <row r="44" spans="1:11" x14ac:dyDescent="0.2">
      <c r="A44" s="447"/>
      <c r="B44" s="448"/>
      <c r="C44" s="448"/>
      <c r="D44" s="448"/>
      <c r="E44" s="448"/>
      <c r="F44" s="448"/>
      <c r="G44" s="394"/>
      <c r="H44" s="448"/>
    </row>
    <row r="45" spans="1:11" x14ac:dyDescent="0.2">
      <c r="A45" s="447"/>
      <c r="B45" s="448"/>
      <c r="C45" s="448"/>
      <c r="D45" s="365"/>
      <c r="E45" s="365"/>
      <c r="F45" s="448"/>
      <c r="G45" s="394"/>
      <c r="H45" s="448"/>
    </row>
    <row r="46" spans="1:11" x14ac:dyDescent="0.2">
      <c r="A46" s="447"/>
      <c r="B46" s="448"/>
      <c r="C46" s="448"/>
      <c r="D46" s="448"/>
      <c r="E46" s="448"/>
      <c r="F46" s="448"/>
      <c r="G46" s="394"/>
      <c r="H46" s="448"/>
    </row>
    <row r="47" spans="1:11" x14ac:dyDescent="0.2">
      <c r="A47" s="447"/>
      <c r="B47" s="448"/>
      <c r="C47" s="448"/>
      <c r="D47" s="365"/>
      <c r="E47" s="365"/>
      <c r="F47" s="448"/>
      <c r="G47" s="394"/>
      <c r="H47" s="448"/>
    </row>
    <row r="48" spans="1:11" x14ac:dyDescent="0.2">
      <c r="A48" s="447"/>
      <c r="B48" s="448"/>
      <c r="C48" s="384"/>
      <c r="D48" s="449"/>
      <c r="E48" s="449"/>
      <c r="F48" s="384"/>
      <c r="G48" s="384"/>
      <c r="H48" s="384"/>
    </row>
    <row r="49" spans="1:10" x14ac:dyDescent="0.2">
      <c r="A49" s="447"/>
      <c r="B49" s="448"/>
      <c r="C49" s="448"/>
      <c r="D49" s="448"/>
      <c r="E49" s="448"/>
      <c r="F49" s="448"/>
      <c r="G49" s="394"/>
      <c r="H49" s="448"/>
    </row>
    <row r="50" spans="1:10" x14ac:dyDescent="0.2">
      <c r="A50" s="447"/>
      <c r="B50" s="448"/>
      <c r="C50" s="448"/>
      <c r="D50" s="448"/>
      <c r="E50" s="448"/>
      <c r="F50" s="448"/>
      <c r="G50" s="394"/>
      <c r="H50" s="448"/>
    </row>
    <row r="51" spans="1:10" x14ac:dyDescent="0.2">
      <c r="A51" s="447"/>
      <c r="B51" s="448"/>
      <c r="C51" s="448"/>
      <c r="D51" s="365"/>
      <c r="E51" s="365"/>
      <c r="F51" s="448"/>
      <c r="G51" s="394"/>
      <c r="H51" s="448"/>
    </row>
    <row r="52" spans="1:10" ht="15.75" x14ac:dyDescent="0.25">
      <c r="A52" s="365"/>
      <c r="B52" s="501"/>
      <c r="C52" s="501"/>
      <c r="D52" s="502"/>
      <c r="E52" s="444"/>
      <c r="F52" s="365"/>
      <c r="G52" s="365"/>
      <c r="H52" s="365"/>
      <c r="I52" s="365"/>
      <c r="J52" s="365"/>
    </row>
    <row r="53" spans="1:10" x14ac:dyDescent="0.2">
      <c r="A53" s="446"/>
      <c r="B53" s="446"/>
      <c r="C53" s="446"/>
      <c r="D53" s="446"/>
      <c r="E53" s="446"/>
      <c r="F53" s="446"/>
      <c r="G53" s="446"/>
      <c r="H53" s="446"/>
      <c r="I53" s="507"/>
      <c r="J53" s="508"/>
    </row>
    <row r="54" spans="1:10" x14ac:dyDescent="0.2">
      <c r="A54" s="447"/>
      <c r="B54" s="365"/>
      <c r="C54" s="365"/>
      <c r="D54" s="365"/>
      <c r="E54" s="365"/>
      <c r="F54" s="394"/>
      <c r="G54" s="394"/>
      <c r="H54" s="448"/>
      <c r="I54" s="509"/>
      <c r="J54" s="509"/>
    </row>
    <row r="55" spans="1:10" x14ac:dyDescent="0.2">
      <c r="A55" s="447"/>
      <c r="B55" s="365"/>
      <c r="C55" s="365"/>
      <c r="D55" s="384"/>
      <c r="E55" s="384"/>
      <c r="F55" s="384"/>
      <c r="G55" s="384"/>
      <c r="H55" s="384"/>
      <c r="I55" s="509"/>
      <c r="J55" s="509"/>
    </row>
    <row r="56" spans="1:10" x14ac:dyDescent="0.2">
      <c r="A56" s="365"/>
      <c r="B56" s="365"/>
      <c r="C56" s="365"/>
      <c r="D56" s="365"/>
      <c r="E56" s="365"/>
      <c r="F56" s="365"/>
      <c r="G56" s="365"/>
      <c r="H56" s="365"/>
    </row>
    <row r="61" spans="1:10" x14ac:dyDescent="0.2">
      <c r="B61" s="507"/>
      <c r="C61" s="508"/>
    </row>
    <row r="68" spans="2:3" x14ac:dyDescent="0.2">
      <c r="B68" s="507"/>
      <c r="C68" s="508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0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291"/>
    <col min="4" max="4" width="10.42578125" style="291" customWidth="1"/>
    <col min="5" max="5" width="9.140625" style="291"/>
    <col min="6" max="6" width="11.7109375" style="291" customWidth="1"/>
    <col min="7" max="7" width="9.140625" style="291" customWidth="1"/>
    <col min="8" max="8" width="16.5703125" style="291" bestFit="1" customWidth="1"/>
    <col min="9" max="9" width="12.7109375" style="291" bestFit="1" customWidth="1"/>
    <col min="10" max="16384" width="9.140625" style="291"/>
  </cols>
  <sheetData>
    <row r="2" spans="1:11" s="341" customFormat="1" ht="17.25" x14ac:dyDescent="0.3">
      <c r="G2" s="300" t="s">
        <v>53</v>
      </c>
      <c r="H2" s="301"/>
      <c r="I2" s="301"/>
      <c r="J2" s="301"/>
      <c r="K2" s="301"/>
    </row>
    <row r="3" spans="1:11" s="341" customFormat="1" ht="17.25" x14ac:dyDescent="0.3">
      <c r="G3" s="300" t="s">
        <v>138</v>
      </c>
      <c r="H3" s="301"/>
      <c r="I3" s="301"/>
      <c r="J3" s="301"/>
      <c r="K3" s="301"/>
    </row>
    <row r="4" spans="1:11" s="341" customFormat="1" ht="17.25" x14ac:dyDescent="0.3">
      <c r="G4" s="300" t="s">
        <v>97</v>
      </c>
      <c r="H4" s="301"/>
      <c r="I4" s="301"/>
      <c r="J4" s="301"/>
      <c r="K4" s="301"/>
    </row>
    <row r="5" spans="1:11" s="341" customFormat="1" x14ac:dyDescent="0.25"/>
    <row r="6" spans="1:11" s="341" customFormat="1" ht="17.25" x14ac:dyDescent="0.3">
      <c r="G6" s="342"/>
      <c r="H6" s="300" t="s">
        <v>95</v>
      </c>
      <c r="I6" s="301"/>
      <c r="J6" s="301"/>
    </row>
    <row r="7" spans="1:11" s="341" customFormat="1" ht="17.25" x14ac:dyDescent="0.3">
      <c r="H7" s="301"/>
      <c r="I7" s="301"/>
      <c r="J7" s="301"/>
    </row>
    <row r="8" spans="1:11" s="341" customFormat="1" ht="18.75" x14ac:dyDescent="0.3">
      <c r="G8" s="294" t="s">
        <v>54</v>
      </c>
      <c r="H8" s="342"/>
      <c r="I8" s="300" t="s">
        <v>72</v>
      </c>
      <c r="J8" s="301"/>
    </row>
    <row r="11" spans="1:11" ht="15" customHeight="1" x14ac:dyDescent="0.25">
      <c r="A11" s="511" t="s">
        <v>59</v>
      </c>
      <c r="B11" s="511"/>
      <c r="C11" s="511"/>
      <c r="D11" s="511"/>
      <c r="E11" s="511"/>
      <c r="F11" s="511"/>
      <c r="G11" s="511"/>
      <c r="H11" s="511"/>
      <c r="I11" s="511"/>
      <c r="J11" s="511"/>
    </row>
    <row r="12" spans="1:11" ht="15" customHeight="1" x14ac:dyDescent="0.25">
      <c r="A12" s="510" t="s">
        <v>69</v>
      </c>
      <c r="B12" s="510"/>
      <c r="C12" s="510"/>
      <c r="D12" s="510"/>
      <c r="E12" s="510"/>
      <c r="F12" s="510"/>
      <c r="G12" s="510"/>
      <c r="H12" s="510"/>
      <c r="I12" s="510"/>
      <c r="J12" s="510"/>
    </row>
    <row r="13" spans="1:11" ht="18" customHeight="1" x14ac:dyDescent="0.25">
      <c r="A13" s="512" t="str">
        <f>Данные!A2</f>
        <v>Франкония МСА 0,5 л.</v>
      </c>
      <c r="B13" s="511"/>
      <c r="C13" s="511"/>
      <c r="D13" s="511"/>
      <c r="E13" s="511"/>
      <c r="F13" s="511"/>
      <c r="G13" s="511"/>
      <c r="H13" s="511"/>
      <c r="I13" s="511"/>
      <c r="J13" s="511"/>
    </row>
    <row r="15" spans="1:11" ht="15.75" x14ac:dyDescent="0.25">
      <c r="A15" s="295" t="s">
        <v>55</v>
      </c>
      <c r="B15" s="295"/>
      <c r="C15" s="295"/>
      <c r="D15" s="295"/>
      <c r="E15" s="295"/>
      <c r="F15" s="295"/>
      <c r="G15" s="296"/>
      <c r="H15" s="297">
        <f>Данные!D11</f>
        <v>43979</v>
      </c>
      <c r="I15" s="295"/>
      <c r="J15" s="296"/>
    </row>
    <row r="16" spans="1:11" ht="15.75" x14ac:dyDescent="0.25">
      <c r="A16" s="295" t="s">
        <v>89</v>
      </c>
      <c r="B16" s="295"/>
      <c r="C16" s="295"/>
      <c r="D16" s="295"/>
      <c r="E16" s="295"/>
      <c r="F16" s="295"/>
      <c r="G16" s="295"/>
      <c r="H16" s="295"/>
      <c r="I16" s="295"/>
      <c r="J16" s="296"/>
    </row>
    <row r="17" spans="1:10" s="343" customFormat="1" ht="15.75" x14ac:dyDescent="0.25">
      <c r="A17" s="303" t="s">
        <v>56</v>
      </c>
      <c r="B17" s="304" t="s">
        <v>57</v>
      </c>
      <c r="C17" s="304"/>
      <c r="D17" s="305" t="str">
        <f>Данные!F11</f>
        <v>начальник производства</v>
      </c>
      <c r="E17" s="304"/>
      <c r="F17" s="304"/>
      <c r="H17" s="304"/>
      <c r="I17" s="304" t="str">
        <f>Данные!J11</f>
        <v>Я.В. Карчмит</v>
      </c>
      <c r="J17" s="296"/>
    </row>
    <row r="18" spans="1:10" s="343" customFormat="1" ht="15.75" x14ac:dyDescent="0.25">
      <c r="A18" s="303" t="s">
        <v>56</v>
      </c>
      <c r="B18" s="304" t="s">
        <v>58</v>
      </c>
      <c r="C18" s="304"/>
      <c r="D18" s="305" t="str">
        <f>Данные!F12</f>
        <v>начальник производственного участка</v>
      </c>
      <c r="E18" s="304"/>
      <c r="F18" s="304"/>
      <c r="G18" s="304"/>
      <c r="I18" s="304" t="str">
        <f>Данные!J12</f>
        <v>Д.Е. Серков</v>
      </c>
      <c r="J18" s="296"/>
    </row>
    <row r="19" spans="1:10" s="343" customFormat="1" ht="15.75" x14ac:dyDescent="0.25">
      <c r="A19" s="304"/>
      <c r="B19" s="304"/>
      <c r="C19" s="304"/>
      <c r="D19" s="304" t="str">
        <f>Данные!F13</f>
        <v>начальник участка ремонта форм</v>
      </c>
      <c r="E19" s="304"/>
      <c r="F19" s="304"/>
      <c r="G19" s="304"/>
      <c r="H19" s="304"/>
      <c r="I19" s="304" t="str">
        <f>Данные!J13</f>
        <v>А.Д. Гавриленко</v>
      </c>
      <c r="J19" s="296"/>
    </row>
    <row r="20" spans="1:10" ht="15.75" x14ac:dyDescent="0.25">
      <c r="A20" s="295" t="s">
        <v>70</v>
      </c>
      <c r="B20" s="295"/>
      <c r="C20" s="295"/>
      <c r="D20" s="295"/>
      <c r="E20" s="295"/>
      <c r="F20" s="295"/>
      <c r="G20" s="295"/>
      <c r="H20" s="295"/>
      <c r="I20" s="297">
        <f>H15</f>
        <v>43979</v>
      </c>
      <c r="J20" s="296"/>
    </row>
    <row r="21" spans="1:10" ht="15.75" x14ac:dyDescent="0.25">
      <c r="A21" s="295" t="s">
        <v>71</v>
      </c>
      <c r="B21" s="295"/>
      <c r="C21" s="295"/>
      <c r="D21" s="295"/>
      <c r="E21" s="295"/>
      <c r="F21" s="295"/>
      <c r="G21" s="295"/>
      <c r="H21" s="295"/>
      <c r="I21" s="295"/>
      <c r="J21" s="296"/>
    </row>
    <row r="22" spans="1:10" ht="15.75" customHeight="1" x14ac:dyDescent="0.25">
      <c r="A22" s="516" t="s">
        <v>60</v>
      </c>
      <c r="B22" s="516" t="s">
        <v>61</v>
      </c>
      <c r="C22" s="516"/>
      <c r="D22" s="516"/>
      <c r="E22" s="516" t="s">
        <v>62</v>
      </c>
      <c r="F22" s="516"/>
      <c r="G22" s="534" t="s">
        <v>63</v>
      </c>
      <c r="H22" s="516" t="s">
        <v>64</v>
      </c>
      <c r="I22" s="516"/>
      <c r="J22" s="516"/>
    </row>
    <row r="23" spans="1:10" x14ac:dyDescent="0.25">
      <c r="A23" s="516"/>
      <c r="B23" s="516"/>
      <c r="C23" s="516"/>
      <c r="D23" s="516"/>
      <c r="E23" s="516"/>
      <c r="F23" s="516"/>
      <c r="G23" s="534"/>
      <c r="H23" s="516"/>
      <c r="I23" s="516"/>
      <c r="J23" s="516"/>
    </row>
    <row r="24" spans="1:10" x14ac:dyDescent="0.25">
      <c r="A24" s="517">
        <v>1</v>
      </c>
      <c r="B24" s="531" t="s">
        <v>40</v>
      </c>
      <c r="C24" s="532"/>
      <c r="D24" s="533"/>
      <c r="E24" s="519" t="str">
        <f>Данные!C14</f>
        <v>XXI-КПМ-30-1-700-7</v>
      </c>
      <c r="F24" s="520"/>
      <c r="G24" s="523">
        <f>Данные!B14</f>
        <v>23</v>
      </c>
      <c r="H24" s="525"/>
      <c r="I24" s="526"/>
      <c r="J24" s="527"/>
    </row>
    <row r="25" spans="1:10" ht="40.15" customHeight="1" x14ac:dyDescent="0.25">
      <c r="A25" s="518"/>
      <c r="B25" s="513" t="str">
        <f>Данные!$A$30</f>
        <v>(к тестовому формокомплекту Бутылка XXI-КПМ-30-1-700-7 Овал 0,7 л.)</v>
      </c>
      <c r="C25" s="514"/>
      <c r="D25" s="515"/>
      <c r="E25" s="521"/>
      <c r="F25" s="522"/>
      <c r="G25" s="524"/>
      <c r="H25" s="528"/>
      <c r="I25" s="529"/>
      <c r="J25" s="530"/>
    </row>
    <row r="26" spans="1:10" x14ac:dyDescent="0.25">
      <c r="A26" s="517">
        <f>A24+1</f>
        <v>2</v>
      </c>
      <c r="B26" s="535" t="s">
        <v>100</v>
      </c>
      <c r="C26" s="536"/>
      <c r="D26" s="537"/>
      <c r="E26" s="519" t="str">
        <f>Данные!C15</f>
        <v>XXI-КПМ-30-1-700-7</v>
      </c>
      <c r="F26" s="520"/>
      <c r="G26" s="523">
        <f>Данные!B15</f>
        <v>23</v>
      </c>
      <c r="H26" s="525"/>
      <c r="I26" s="526"/>
      <c r="J26" s="527"/>
    </row>
    <row r="27" spans="1:10" ht="40.15" customHeight="1" x14ac:dyDescent="0.25">
      <c r="A27" s="518"/>
      <c r="B27" s="513" t="str">
        <f>Данные!$A$30</f>
        <v>(к тестовому формокомплекту Бутылка XXI-КПМ-30-1-700-7 Овал 0,7 л.)</v>
      </c>
      <c r="C27" s="514"/>
      <c r="D27" s="515"/>
      <c r="E27" s="521"/>
      <c r="F27" s="522"/>
      <c r="G27" s="524"/>
      <c r="H27" s="528"/>
      <c r="I27" s="529"/>
      <c r="J27" s="530"/>
    </row>
    <row r="28" spans="1:10" ht="14.45" customHeight="1" x14ac:dyDescent="0.25">
      <c r="A28" s="517">
        <f t="shared" ref="A28" si="0">A26+1</f>
        <v>3</v>
      </c>
      <c r="B28" s="535" t="s">
        <v>35</v>
      </c>
      <c r="C28" s="536"/>
      <c r="D28" s="537"/>
      <c r="E28" s="519" t="str">
        <f>Данные!C16</f>
        <v>XXI-КПМ-30-1-700-7</v>
      </c>
      <c r="F28" s="520"/>
      <c r="G28" s="523">
        <f>Данные!B16</f>
        <v>26</v>
      </c>
      <c r="H28" s="525"/>
      <c r="I28" s="526"/>
      <c r="J28" s="527"/>
    </row>
    <row r="29" spans="1:10" ht="40.15" customHeight="1" x14ac:dyDescent="0.25">
      <c r="A29" s="518"/>
      <c r="B29" s="513" t="str">
        <f>Данные!$A$30</f>
        <v>(к тестовому формокомплекту Бутылка XXI-КПМ-30-1-700-7 Овал 0,7 л.)</v>
      </c>
      <c r="C29" s="514"/>
      <c r="D29" s="515"/>
      <c r="E29" s="521"/>
      <c r="F29" s="522"/>
      <c r="G29" s="524"/>
      <c r="H29" s="528"/>
      <c r="I29" s="529"/>
      <c r="J29" s="530"/>
    </row>
    <row r="30" spans="1:10" ht="14.45" customHeight="1" x14ac:dyDescent="0.25">
      <c r="A30" s="517">
        <f t="shared" ref="A30" si="1">A28+1</f>
        <v>4</v>
      </c>
      <c r="B30" s="535" t="s">
        <v>101</v>
      </c>
      <c r="C30" s="536"/>
      <c r="D30" s="537"/>
      <c r="E30" s="519" t="str">
        <f>Данные!C17</f>
        <v>XXI-КПМ-30-1-700-7</v>
      </c>
      <c r="F30" s="520"/>
      <c r="G30" s="523">
        <f>Данные!B17</f>
        <v>26</v>
      </c>
      <c r="H30" s="525"/>
      <c r="I30" s="526"/>
      <c r="J30" s="527"/>
    </row>
    <row r="31" spans="1:10" ht="40.15" customHeight="1" x14ac:dyDescent="0.25">
      <c r="A31" s="518"/>
      <c r="B31" s="513" t="str">
        <f>Данные!$A$30</f>
        <v>(к тестовому формокомплекту Бутылка XXI-КПМ-30-1-700-7 Овал 0,7 л.)</v>
      </c>
      <c r="C31" s="514"/>
      <c r="D31" s="515"/>
      <c r="E31" s="538"/>
      <c r="F31" s="522"/>
      <c r="G31" s="524"/>
      <c r="H31" s="528"/>
      <c r="I31" s="529"/>
      <c r="J31" s="530"/>
    </row>
    <row r="32" spans="1:10" ht="14.45" customHeight="1" x14ac:dyDescent="0.25">
      <c r="A32" s="517">
        <f t="shared" ref="A32" si="2">A30+1</f>
        <v>5</v>
      </c>
      <c r="B32" s="535" t="s">
        <v>43</v>
      </c>
      <c r="C32" s="536"/>
      <c r="D32" s="537"/>
      <c r="E32" s="519" t="str">
        <f>Данные!C18</f>
        <v>XXI-КПМ-30-1-700-7</v>
      </c>
      <c r="F32" s="520"/>
      <c r="G32" s="523">
        <f>Данные!B18</f>
        <v>2</v>
      </c>
      <c r="H32" s="525"/>
      <c r="I32" s="526"/>
      <c r="J32" s="527"/>
    </row>
    <row r="33" spans="1:10" ht="40.15" customHeight="1" x14ac:dyDescent="0.25">
      <c r="A33" s="518"/>
      <c r="B33" s="513" t="str">
        <f>Данные!$A$30</f>
        <v>(к тестовому формокомплекту Бутылка XXI-КПМ-30-1-700-7 Овал 0,7 л.)</v>
      </c>
      <c r="C33" s="514"/>
      <c r="D33" s="515"/>
      <c r="E33" s="538"/>
      <c r="F33" s="522"/>
      <c r="G33" s="524"/>
      <c r="H33" s="528"/>
      <c r="I33" s="529"/>
      <c r="J33" s="530"/>
    </row>
    <row r="34" spans="1:10" ht="14.45" customHeight="1" x14ac:dyDescent="0.25">
      <c r="A34" s="517">
        <f t="shared" ref="A34" si="3">A32+1</f>
        <v>6</v>
      </c>
      <c r="B34" s="535" t="s">
        <v>84</v>
      </c>
      <c r="C34" s="536"/>
      <c r="D34" s="537"/>
      <c r="E34" s="519" t="str">
        <f>Данные!C19</f>
        <v>XXI-КПМ-30-1-700-7</v>
      </c>
      <c r="F34" s="520"/>
      <c r="G34" s="523">
        <f>Данные!B19</f>
        <v>2</v>
      </c>
      <c r="H34" s="525"/>
      <c r="I34" s="526"/>
      <c r="J34" s="527"/>
    </row>
    <row r="35" spans="1:10" ht="40.15" customHeight="1" x14ac:dyDescent="0.25">
      <c r="A35" s="518"/>
      <c r="B35" s="513" t="str">
        <f>Данные!$A$30</f>
        <v>(к тестовому формокомплекту Бутылка XXI-КПМ-30-1-700-7 Овал 0,7 л.)</v>
      </c>
      <c r="C35" s="514"/>
      <c r="D35" s="515"/>
      <c r="E35" s="538"/>
      <c r="F35" s="522"/>
      <c r="G35" s="524"/>
      <c r="H35" s="528"/>
      <c r="I35" s="529"/>
      <c r="J35" s="530"/>
    </row>
    <row r="36" spans="1:10" ht="14.45" customHeight="1" x14ac:dyDescent="0.25">
      <c r="A36" s="517">
        <f t="shared" ref="A36" si="4">A34+1</f>
        <v>7</v>
      </c>
      <c r="B36" s="535" t="s">
        <v>47</v>
      </c>
      <c r="C36" s="536"/>
      <c r="D36" s="537"/>
      <c r="E36" s="519" t="str">
        <f>Данные!C20</f>
        <v>XXI-КПМ-30-1-700-7</v>
      </c>
      <c r="F36" s="520"/>
      <c r="G36" s="523">
        <f>Данные!B20</f>
        <v>42</v>
      </c>
      <c r="H36" s="525"/>
      <c r="I36" s="526"/>
      <c r="J36" s="527"/>
    </row>
    <row r="37" spans="1:10" ht="40.15" customHeight="1" x14ac:dyDescent="0.25">
      <c r="A37" s="518"/>
      <c r="B37" s="513" t="str">
        <f>Данные!$A$30</f>
        <v>(к тестовому формокомплекту Бутылка XXI-КПМ-30-1-700-7 Овал 0,7 л.)</v>
      </c>
      <c r="C37" s="514"/>
      <c r="D37" s="515"/>
      <c r="E37" s="538"/>
      <c r="F37" s="522"/>
      <c r="G37" s="524"/>
      <c r="H37" s="528"/>
      <c r="I37" s="529"/>
      <c r="J37" s="530"/>
    </row>
    <row r="38" spans="1:10" ht="14.45" customHeight="1" x14ac:dyDescent="0.25">
      <c r="A38" s="517">
        <f t="shared" ref="A38" si="5">A36+1</f>
        <v>8</v>
      </c>
      <c r="B38" s="535" t="s">
        <v>49</v>
      </c>
      <c r="C38" s="536"/>
      <c r="D38" s="537"/>
      <c r="E38" s="519" t="str">
        <f>Данные!C21</f>
        <v>XXI-КПМ-30-1-700-7</v>
      </c>
      <c r="F38" s="520"/>
      <c r="G38" s="523">
        <f>Данные!B21</f>
        <v>2</v>
      </c>
      <c r="H38" s="525"/>
      <c r="I38" s="526"/>
      <c r="J38" s="527"/>
    </row>
    <row r="39" spans="1:10" ht="40.15" customHeight="1" x14ac:dyDescent="0.25">
      <c r="A39" s="518"/>
      <c r="B39" s="513" t="str">
        <f>Данные!$A$30</f>
        <v>(к тестовому формокомплекту Бутылка XXI-КПМ-30-1-700-7 Овал 0,7 л.)</v>
      </c>
      <c r="C39" s="514"/>
      <c r="D39" s="515"/>
      <c r="E39" s="538"/>
      <c r="F39" s="522"/>
      <c r="G39" s="524"/>
      <c r="H39" s="528"/>
      <c r="I39" s="529"/>
      <c r="J39" s="530"/>
    </row>
    <row r="40" spans="1:10" ht="14.45" customHeight="1" x14ac:dyDescent="0.25">
      <c r="A40" s="517">
        <f t="shared" ref="A40" si="6">A38+1</f>
        <v>9</v>
      </c>
      <c r="B40" s="535" t="s">
        <v>52</v>
      </c>
      <c r="C40" s="536"/>
      <c r="D40" s="537"/>
      <c r="E40" s="519" t="str">
        <f>Данные!C23</f>
        <v>XXI-КПМ-30-1-700-7</v>
      </c>
      <c r="F40" s="520"/>
      <c r="G40" s="523">
        <f>Данные!B23</f>
        <v>2</v>
      </c>
      <c r="H40" s="525"/>
      <c r="I40" s="526"/>
      <c r="J40" s="527"/>
    </row>
    <row r="41" spans="1:10" ht="40.15" customHeight="1" x14ac:dyDescent="0.25">
      <c r="A41" s="518"/>
      <c r="B41" s="513" t="str">
        <f>Данные!$A$30</f>
        <v>(к тестовому формокомплекту Бутылка XXI-КПМ-30-1-700-7 Овал 0,7 л.)</v>
      </c>
      <c r="C41" s="514"/>
      <c r="D41" s="515"/>
      <c r="E41" s="538"/>
      <c r="F41" s="522"/>
      <c r="G41" s="524"/>
      <c r="H41" s="528"/>
      <c r="I41" s="529"/>
      <c r="J41" s="530"/>
    </row>
    <row r="42" spans="1:10" ht="14.45" customHeight="1" x14ac:dyDescent="0.25">
      <c r="A42" s="517">
        <f t="shared" ref="A42" si="7">A40+1</f>
        <v>10</v>
      </c>
      <c r="B42" s="535" t="s">
        <v>51</v>
      </c>
      <c r="C42" s="536"/>
      <c r="D42" s="537"/>
      <c r="E42" s="519" t="str">
        <f>Данные!C26</f>
        <v>XXI-КПМ-30-1-700-7</v>
      </c>
      <c r="F42" s="520"/>
      <c r="G42" s="523">
        <f>Данные!B26</f>
        <v>2</v>
      </c>
      <c r="H42" s="525"/>
      <c r="I42" s="526"/>
      <c r="J42" s="527"/>
    </row>
    <row r="43" spans="1:10" ht="40.15" customHeight="1" x14ac:dyDescent="0.25">
      <c r="A43" s="518"/>
      <c r="B43" s="513" t="str">
        <f>Данные!$A$30</f>
        <v>(к тестовому формокомплекту Бутылка XXI-КПМ-30-1-700-7 Овал 0,7 л.)</v>
      </c>
      <c r="C43" s="514"/>
      <c r="D43" s="515"/>
      <c r="E43" s="538"/>
      <c r="F43" s="522"/>
      <c r="G43" s="524"/>
      <c r="H43" s="528"/>
      <c r="I43" s="529"/>
      <c r="J43" s="530"/>
    </row>
    <row r="44" spans="1:10" ht="14.45" customHeight="1" x14ac:dyDescent="0.25">
      <c r="A44" s="517">
        <f t="shared" ref="A44" si="8">A42+1</f>
        <v>11</v>
      </c>
      <c r="B44" s="535" t="s">
        <v>98</v>
      </c>
      <c r="C44" s="536"/>
      <c r="D44" s="537"/>
      <c r="E44" s="519" t="str">
        <f>Данные!C27</f>
        <v>XXI-КПМ-30-1-700-7</v>
      </c>
      <c r="F44" s="520"/>
      <c r="G44" s="523">
        <f>Данные!B27</f>
        <v>2</v>
      </c>
      <c r="H44" s="525"/>
      <c r="I44" s="526"/>
      <c r="J44" s="527"/>
    </row>
    <row r="45" spans="1:10" ht="40.15" customHeight="1" x14ac:dyDescent="0.25">
      <c r="A45" s="518"/>
      <c r="B45" s="513" t="str">
        <f>Данные!$A$30</f>
        <v>(к тестовому формокомплекту Бутылка XXI-КПМ-30-1-700-7 Овал 0,7 л.)</v>
      </c>
      <c r="C45" s="514"/>
      <c r="D45" s="515"/>
      <c r="E45" s="538"/>
      <c r="F45" s="522"/>
      <c r="G45" s="524"/>
      <c r="H45" s="528"/>
      <c r="I45" s="529"/>
      <c r="J45" s="530"/>
    </row>
    <row r="46" spans="1:10" ht="14.45" customHeight="1" x14ac:dyDescent="0.25">
      <c r="A46" s="517">
        <f t="shared" ref="A46" si="9">A44+1</f>
        <v>12</v>
      </c>
      <c r="B46" s="535" t="s">
        <v>65</v>
      </c>
      <c r="C46" s="536"/>
      <c r="D46" s="537"/>
      <c r="E46" s="519" t="str">
        <f>Данные!C24</f>
        <v>XXI-КПМ-30-1-700-7</v>
      </c>
      <c r="F46" s="520"/>
      <c r="G46" s="523">
        <f>Данные!B24</f>
        <v>1</v>
      </c>
      <c r="H46" s="525"/>
      <c r="I46" s="526"/>
      <c r="J46" s="527"/>
    </row>
    <row r="47" spans="1:10" ht="40.15" customHeight="1" x14ac:dyDescent="0.25">
      <c r="A47" s="518"/>
      <c r="B47" s="513" t="str">
        <f>Данные!$A$30</f>
        <v>(к тестовому формокомплекту Бутылка XXI-КПМ-30-1-700-7 Овал 0,7 л.)</v>
      </c>
      <c r="C47" s="514"/>
      <c r="D47" s="515"/>
      <c r="E47" s="538"/>
      <c r="F47" s="522"/>
      <c r="G47" s="524"/>
      <c r="H47" s="528"/>
      <c r="I47" s="529"/>
      <c r="J47" s="530"/>
    </row>
    <row r="48" spans="1:10" ht="15.75" x14ac:dyDescent="0.25">
      <c r="A48" s="295"/>
      <c r="B48" s="295"/>
      <c r="C48" s="295"/>
      <c r="D48" s="295"/>
      <c r="E48" s="295"/>
      <c r="F48" s="295"/>
      <c r="G48" s="295"/>
      <c r="H48" s="295"/>
      <c r="I48" s="295"/>
      <c r="J48" s="296"/>
    </row>
    <row r="49" spans="1:10" ht="15.75" x14ac:dyDescent="0.25">
      <c r="A49" s="295" t="s">
        <v>66</v>
      </c>
      <c r="B49" s="295"/>
      <c r="C49" s="295"/>
      <c r="D49" s="295"/>
      <c r="E49" s="295"/>
      <c r="F49" s="295"/>
      <c r="G49" s="295"/>
      <c r="H49" s="295"/>
      <c r="I49" s="295"/>
      <c r="J49" s="296"/>
    </row>
    <row r="50" spans="1:10" ht="15.75" x14ac:dyDescent="0.25">
      <c r="A50" s="295"/>
      <c r="B50" s="295"/>
      <c r="C50" s="295"/>
      <c r="D50" s="302"/>
      <c r="E50" s="302"/>
      <c r="F50" s="302"/>
      <c r="G50" s="302"/>
      <c r="H50" s="302"/>
      <c r="I50" s="295"/>
      <c r="J50" s="296"/>
    </row>
    <row r="51" spans="1:10" ht="15.75" x14ac:dyDescent="0.25">
      <c r="A51" s="295"/>
      <c r="B51" s="298" t="s">
        <v>67</v>
      </c>
      <c r="C51" s="295" t="s">
        <v>68</v>
      </c>
      <c r="D51" s="295"/>
      <c r="E51" s="295"/>
      <c r="F51" s="295"/>
      <c r="G51" s="295"/>
      <c r="H51" s="295"/>
      <c r="I51" s="295"/>
      <c r="J51" s="296"/>
    </row>
    <row r="52" spans="1:10" ht="15.75" x14ac:dyDescent="0.25">
      <c r="A52" s="295"/>
      <c r="B52" s="295"/>
      <c r="C52" s="295"/>
      <c r="D52" s="295"/>
      <c r="E52" s="295"/>
      <c r="F52" s="295"/>
      <c r="G52" s="295"/>
      <c r="H52" s="295"/>
      <c r="I52" s="295"/>
      <c r="J52" s="296"/>
    </row>
    <row r="53" spans="1:10" ht="15.75" x14ac:dyDescent="0.25">
      <c r="A53" s="295"/>
      <c r="B53" s="295"/>
      <c r="C53" s="295"/>
      <c r="D53" s="295"/>
      <c r="E53" s="295"/>
      <c r="G53" s="299"/>
      <c r="H53" s="299"/>
      <c r="I53" s="295" t="str">
        <f>I17</f>
        <v>Я.В. Карчмит</v>
      </c>
      <c r="J53" s="295"/>
    </row>
    <row r="54" spans="1:10" ht="15.75" x14ac:dyDescent="0.25">
      <c r="A54" s="295"/>
      <c r="B54" s="295"/>
      <c r="C54" s="295"/>
      <c r="D54" s="295"/>
      <c r="E54" s="295"/>
      <c r="G54" s="295"/>
      <c r="H54" s="295"/>
      <c r="I54" s="295"/>
      <c r="J54" s="295"/>
    </row>
    <row r="55" spans="1:10" ht="15.75" x14ac:dyDescent="0.25">
      <c r="A55" s="295"/>
      <c r="B55" s="295"/>
      <c r="C55" s="295"/>
      <c r="D55" s="295"/>
      <c r="E55" s="295"/>
      <c r="G55" s="293"/>
      <c r="H55" s="293"/>
      <c r="I55" s="295" t="str">
        <f>I18</f>
        <v>Д.Е. Серков</v>
      </c>
    </row>
    <row r="56" spans="1:10" ht="18" x14ac:dyDescent="0.25">
      <c r="A56" s="292"/>
      <c r="B56" s="292"/>
      <c r="C56" s="292"/>
      <c r="D56" s="292"/>
      <c r="E56" s="292"/>
    </row>
    <row r="57" spans="1:10" ht="18" x14ac:dyDescent="0.25">
      <c r="A57" s="292"/>
      <c r="B57" s="292"/>
      <c r="C57" s="292"/>
      <c r="D57" s="292"/>
      <c r="E57" s="292"/>
      <c r="G57" s="299"/>
      <c r="H57" s="299"/>
      <c r="I57" s="295" t="str">
        <f>I19</f>
        <v>А.Д. Гавриленко</v>
      </c>
      <c r="J57" s="295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2" sqref="K2:L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9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0"/>
      <c r="C2" s="551"/>
      <c r="D2" s="552"/>
      <c r="E2" s="559" t="s">
        <v>10</v>
      </c>
      <c r="F2" s="560"/>
      <c r="G2" s="560"/>
      <c r="H2" s="561"/>
      <c r="I2" s="566" t="s">
        <v>11</v>
      </c>
      <c r="J2" s="567"/>
      <c r="K2" s="570">
        <f>Данные!B14</f>
        <v>23</v>
      </c>
      <c r="L2" s="571"/>
      <c r="M2" s="66"/>
      <c r="N2" s="67"/>
      <c r="O2" s="68"/>
      <c r="P2" s="562"/>
      <c r="Q2" s="562"/>
      <c r="R2" s="69"/>
      <c r="S2" s="70"/>
    </row>
    <row r="3" spans="1:19" ht="24" thickBot="1" x14ac:dyDescent="0.25">
      <c r="A3" s="65"/>
      <c r="B3" s="553"/>
      <c r="C3" s="554"/>
      <c r="D3" s="555"/>
      <c r="E3" s="563" t="s">
        <v>40</v>
      </c>
      <c r="F3" s="564"/>
      <c r="G3" s="564"/>
      <c r="H3" s="565"/>
      <c r="I3" s="568"/>
      <c r="J3" s="569"/>
      <c r="K3" s="572"/>
      <c r="L3" s="573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6"/>
      <c r="C4" s="557"/>
      <c r="D4" s="55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7" t="s">
        <v>13</v>
      </c>
      <c r="C5" s="578"/>
      <c r="D5" s="493" t="str">
        <f>Данные!$A5</f>
        <v>PCI</v>
      </c>
      <c r="E5" s="494"/>
      <c r="F5" s="494"/>
      <c r="G5" s="494"/>
      <c r="H5" s="495"/>
      <c r="I5" s="539"/>
      <c r="J5" s="540"/>
      <c r="K5" s="494"/>
      <c r="L5" s="49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7" t="s">
        <v>12</v>
      </c>
      <c r="C6" s="579"/>
      <c r="D6" s="487" t="str">
        <f>Данные!$A2</f>
        <v>Франкония МСА 0,5 л.</v>
      </c>
      <c r="E6" s="580"/>
      <c r="F6" s="580"/>
      <c r="G6" s="580"/>
      <c r="H6" s="581"/>
      <c r="I6" s="539"/>
      <c r="J6" s="540"/>
      <c r="K6" s="494"/>
      <c r="L6" s="49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41" t="s">
        <v>14</v>
      </c>
      <c r="C7" s="542"/>
      <c r="D7" s="496">
        <f>Данные!$A8</f>
        <v>0</v>
      </c>
      <c r="E7" s="543"/>
      <c r="F7" s="543"/>
      <c r="G7" s="543"/>
      <c r="H7" s="544"/>
      <c r="I7" s="541" t="s">
        <v>15</v>
      </c>
      <c r="J7" s="545"/>
      <c r="K7" s="484">
        <f>Данные!$A11</f>
        <v>0</v>
      </c>
      <c r="L7" s="48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641">
        <v>1</v>
      </c>
      <c r="I9" s="631">
        <f>H9+1</f>
        <v>2</v>
      </c>
      <c r="J9" s="631">
        <f t="shared" ref="J9:S9" si="0">I9+1</f>
        <v>3</v>
      </c>
      <c r="K9" s="631">
        <f t="shared" si="0"/>
        <v>4</v>
      </c>
      <c r="L9" s="631">
        <f t="shared" si="0"/>
        <v>5</v>
      </c>
      <c r="M9" s="631">
        <f t="shared" si="0"/>
        <v>6</v>
      </c>
      <c r="N9" s="631">
        <f t="shared" si="0"/>
        <v>7</v>
      </c>
      <c r="O9" s="631">
        <f t="shared" si="0"/>
        <v>8</v>
      </c>
      <c r="P9" s="631">
        <f t="shared" si="0"/>
        <v>9</v>
      </c>
      <c r="Q9" s="631">
        <f t="shared" si="0"/>
        <v>10</v>
      </c>
      <c r="R9" s="631">
        <f t="shared" si="0"/>
        <v>11</v>
      </c>
      <c r="S9" s="631">
        <f t="shared" si="0"/>
        <v>12</v>
      </c>
    </row>
    <row r="10" spans="1:19" ht="33.75" x14ac:dyDescent="0.2">
      <c r="A10" s="78"/>
      <c r="B10" s="99" t="s">
        <v>30</v>
      </c>
      <c r="C10" s="100"/>
      <c r="D10" s="100">
        <v>0.05</v>
      </c>
      <c r="E10" s="95">
        <v>0</v>
      </c>
      <c r="F10" s="110" t="s">
        <v>16</v>
      </c>
      <c r="G10" s="59" t="s">
        <v>33</v>
      </c>
      <c r="H10" s="642"/>
      <c r="I10" s="632"/>
      <c r="J10" s="632"/>
      <c r="K10" s="632"/>
      <c r="L10" s="632"/>
      <c r="M10" s="632"/>
      <c r="N10" s="632"/>
      <c r="O10" s="632"/>
      <c r="P10" s="632"/>
      <c r="Q10" s="632"/>
      <c r="R10" s="645"/>
      <c r="S10" s="644"/>
    </row>
    <row r="11" spans="1:19" ht="23.25" customHeight="1" x14ac:dyDescent="0.2">
      <c r="A11" s="78"/>
      <c r="B11" s="99" t="s">
        <v>31</v>
      </c>
      <c r="C11" s="100"/>
      <c r="D11" s="100">
        <v>0.02</v>
      </c>
      <c r="E11" s="95">
        <v>-0.02</v>
      </c>
      <c r="F11" s="51" t="s">
        <v>19</v>
      </c>
      <c r="G11" s="55" t="s">
        <v>22</v>
      </c>
      <c r="H11" s="642"/>
      <c r="I11" s="632"/>
      <c r="J11" s="632"/>
      <c r="K11" s="632"/>
      <c r="L11" s="632"/>
      <c r="M11" s="632"/>
      <c r="N11" s="632"/>
      <c r="O11" s="632"/>
      <c r="P11" s="632"/>
      <c r="Q11" s="632"/>
      <c r="R11" s="632"/>
      <c r="S11" s="644"/>
    </row>
    <row r="12" spans="1:19" ht="23.25" customHeight="1" x14ac:dyDescent="0.2">
      <c r="A12" s="78"/>
      <c r="B12" s="99" t="s">
        <v>32</v>
      </c>
      <c r="C12" s="100"/>
      <c r="D12" s="100">
        <v>0.05</v>
      </c>
      <c r="E12" s="95">
        <v>-0.05</v>
      </c>
      <c r="F12" s="51" t="s">
        <v>19</v>
      </c>
      <c r="G12" s="55" t="s">
        <v>22</v>
      </c>
      <c r="H12" s="642"/>
      <c r="I12" s="632"/>
      <c r="J12" s="632"/>
      <c r="K12" s="632"/>
      <c r="L12" s="632"/>
      <c r="M12" s="632"/>
      <c r="N12" s="632"/>
      <c r="O12" s="632"/>
      <c r="P12" s="632"/>
      <c r="Q12" s="632"/>
      <c r="R12" s="632"/>
      <c r="S12" s="644"/>
    </row>
    <row r="13" spans="1:19" ht="32.450000000000003" customHeight="1" x14ac:dyDescent="0.2">
      <c r="A13" s="78"/>
      <c r="B13" s="99" t="s">
        <v>37</v>
      </c>
      <c r="C13" s="335"/>
      <c r="D13" s="100">
        <v>0.02</v>
      </c>
      <c r="E13" s="95">
        <v>-0.02</v>
      </c>
      <c r="F13" s="51" t="s">
        <v>19</v>
      </c>
      <c r="G13" s="233" t="s">
        <v>34</v>
      </c>
      <c r="H13" s="642"/>
      <c r="I13" s="632"/>
      <c r="J13" s="632"/>
      <c r="K13" s="632"/>
      <c r="L13" s="632"/>
      <c r="M13" s="632"/>
      <c r="N13" s="632"/>
      <c r="O13" s="632"/>
      <c r="P13" s="632"/>
      <c r="Q13" s="632"/>
      <c r="R13" s="632"/>
      <c r="S13" s="644"/>
    </row>
    <row r="14" spans="1:19" ht="28.15" customHeight="1" thickBot="1" x14ac:dyDescent="0.25">
      <c r="A14" s="78"/>
      <c r="B14" s="99" t="s">
        <v>38</v>
      </c>
      <c r="C14" s="335"/>
      <c r="D14" s="100">
        <v>0.02</v>
      </c>
      <c r="E14" s="95">
        <v>-0.02</v>
      </c>
      <c r="F14" s="51" t="s">
        <v>19</v>
      </c>
      <c r="G14" s="233" t="s">
        <v>34</v>
      </c>
      <c r="H14" s="642"/>
      <c r="I14" s="632"/>
      <c r="J14" s="632"/>
      <c r="K14" s="632"/>
      <c r="L14" s="632"/>
      <c r="M14" s="632"/>
      <c r="N14" s="632"/>
      <c r="O14" s="632"/>
      <c r="P14" s="632"/>
      <c r="Q14" s="632"/>
      <c r="R14" s="632"/>
      <c r="S14" s="644"/>
    </row>
    <row r="15" spans="1:19" ht="3.75" customHeight="1" thickBot="1" x14ac:dyDescent="0.25">
      <c r="A15" s="104"/>
      <c r="B15" s="105"/>
      <c r="C15" s="105"/>
      <c r="D15" s="105"/>
      <c r="E15" s="106"/>
      <c r="F15" s="106"/>
      <c r="G15" s="105"/>
      <c r="H15" s="633"/>
      <c r="I15" s="633"/>
      <c r="J15" s="633"/>
      <c r="K15" s="633"/>
      <c r="L15" s="633"/>
      <c r="M15" s="633"/>
      <c r="N15" s="633"/>
      <c r="O15" s="633"/>
      <c r="P15" s="633"/>
      <c r="Q15" s="633"/>
      <c r="R15" s="633"/>
      <c r="S15" s="634"/>
    </row>
    <row r="16" spans="1:19" ht="13.5" customHeight="1" thickTop="1" x14ac:dyDescent="0.2">
      <c r="H16" s="635"/>
      <c r="I16" s="635"/>
      <c r="J16" s="635"/>
      <c r="K16" s="635"/>
      <c r="L16" s="635"/>
      <c r="M16" s="635"/>
      <c r="N16" s="635"/>
      <c r="O16" s="635"/>
      <c r="P16" s="635"/>
      <c r="Q16" s="635"/>
      <c r="R16" s="635"/>
      <c r="S16" s="635"/>
    </row>
    <row r="17" spans="1:19" ht="13.5" thickBot="1" x14ac:dyDescent="0.25">
      <c r="C17" s="643"/>
      <c r="D17" s="643"/>
      <c r="E17" s="643"/>
      <c r="H17" s="635"/>
      <c r="I17" s="635"/>
      <c r="J17" s="635"/>
      <c r="K17" s="636"/>
      <c r="L17" s="636"/>
      <c r="M17" s="636"/>
      <c r="N17" s="637"/>
      <c r="O17" s="637"/>
      <c r="P17" s="638"/>
      <c r="Q17" s="638"/>
      <c r="R17" s="635"/>
      <c r="S17" s="635"/>
    </row>
    <row r="18" spans="1:19" ht="34.5" thickBot="1" x14ac:dyDescent="0.25">
      <c r="B18" s="34" t="s">
        <v>17</v>
      </c>
      <c r="C18" s="35" t="s">
        <v>18</v>
      </c>
      <c r="D18" s="36" t="s">
        <v>0</v>
      </c>
      <c r="E18" s="36" t="s">
        <v>1</v>
      </c>
      <c r="F18" s="37" t="s">
        <v>21</v>
      </c>
      <c r="G18" s="52" t="s">
        <v>20</v>
      </c>
      <c r="H18" s="641">
        <v>13</v>
      </c>
      <c r="I18" s="631">
        <f>H18+1</f>
        <v>14</v>
      </c>
      <c r="J18" s="631">
        <f t="shared" ref="J18:S18" si="1">I18+1</f>
        <v>15</v>
      </c>
      <c r="K18" s="631">
        <f t="shared" si="1"/>
        <v>16</v>
      </c>
      <c r="L18" s="631">
        <f t="shared" si="1"/>
        <v>17</v>
      </c>
      <c r="M18" s="631">
        <f t="shared" si="1"/>
        <v>18</v>
      </c>
      <c r="N18" s="631">
        <f t="shared" si="1"/>
        <v>19</v>
      </c>
      <c r="O18" s="631">
        <f t="shared" si="1"/>
        <v>20</v>
      </c>
      <c r="P18" s="631">
        <f t="shared" si="1"/>
        <v>21</v>
      </c>
      <c r="Q18" s="631">
        <f t="shared" si="1"/>
        <v>22</v>
      </c>
      <c r="R18" s="631">
        <f t="shared" si="1"/>
        <v>23</v>
      </c>
      <c r="S18" s="631">
        <f t="shared" si="1"/>
        <v>24</v>
      </c>
    </row>
    <row r="19" spans="1:19" ht="33.75" x14ac:dyDescent="0.2">
      <c r="B19" s="99" t="s">
        <v>30</v>
      </c>
      <c r="C19" s="100"/>
      <c r="D19" s="100">
        <v>0.05</v>
      </c>
      <c r="E19" s="95">
        <v>0</v>
      </c>
      <c r="F19" s="110" t="s">
        <v>16</v>
      </c>
      <c r="G19" s="59" t="s">
        <v>33</v>
      </c>
      <c r="H19" s="101"/>
      <c r="I19" s="100"/>
      <c r="J19" s="632"/>
      <c r="K19" s="632"/>
      <c r="L19" s="632"/>
      <c r="M19" s="632"/>
      <c r="N19" s="632"/>
      <c r="O19" s="632"/>
      <c r="P19" s="632"/>
      <c r="Q19" s="632"/>
      <c r="R19" s="646"/>
      <c r="S19" s="647"/>
    </row>
    <row r="20" spans="1:19" ht="25.5" customHeight="1" x14ac:dyDescent="0.2">
      <c r="B20" s="99" t="s">
        <v>31</v>
      </c>
      <c r="C20" s="100"/>
      <c r="D20" s="100">
        <v>0.02</v>
      </c>
      <c r="E20" s="95">
        <v>-0.02</v>
      </c>
      <c r="F20" s="51" t="s">
        <v>19</v>
      </c>
      <c r="G20" s="55" t="s">
        <v>22</v>
      </c>
      <c r="H20" s="101"/>
      <c r="I20" s="100"/>
      <c r="J20" s="632"/>
      <c r="K20" s="632"/>
      <c r="L20" s="632"/>
      <c r="M20" s="632"/>
      <c r="N20" s="632"/>
      <c r="O20" s="632"/>
      <c r="P20" s="632"/>
      <c r="Q20" s="632"/>
      <c r="R20" s="632"/>
      <c r="S20" s="644"/>
    </row>
    <row r="21" spans="1:19" ht="23.25" customHeight="1" x14ac:dyDescent="0.2">
      <c r="A21" s="65"/>
      <c r="B21" s="99" t="s">
        <v>32</v>
      </c>
      <c r="C21" s="100"/>
      <c r="D21" s="100">
        <v>0.05</v>
      </c>
      <c r="E21" s="95">
        <v>-0.05</v>
      </c>
      <c r="F21" s="51" t="s">
        <v>19</v>
      </c>
      <c r="G21" s="55" t="s">
        <v>22</v>
      </c>
      <c r="H21" s="101"/>
      <c r="I21" s="100"/>
      <c r="J21" s="632"/>
      <c r="K21" s="632"/>
      <c r="L21" s="632"/>
      <c r="M21" s="632"/>
      <c r="N21" s="632"/>
      <c r="O21" s="632"/>
      <c r="P21" s="632"/>
      <c r="Q21" s="632"/>
      <c r="R21" s="632"/>
      <c r="S21" s="644"/>
    </row>
    <row r="22" spans="1:19" ht="23.25" customHeight="1" x14ac:dyDescent="0.2">
      <c r="A22" s="65"/>
      <c r="B22" s="99" t="s">
        <v>37</v>
      </c>
      <c r="C22" s="335"/>
      <c r="D22" s="100">
        <v>0.02</v>
      </c>
      <c r="E22" s="95">
        <v>-0.02</v>
      </c>
      <c r="F22" s="51" t="s">
        <v>19</v>
      </c>
      <c r="G22" s="233" t="s">
        <v>34</v>
      </c>
      <c r="H22" s="101"/>
      <c r="I22" s="100"/>
      <c r="J22" s="632"/>
      <c r="K22" s="632"/>
      <c r="L22" s="632"/>
      <c r="M22" s="632"/>
      <c r="N22" s="632"/>
      <c r="O22" s="632"/>
      <c r="P22" s="632"/>
      <c r="Q22" s="632"/>
      <c r="R22" s="632"/>
      <c r="S22" s="644"/>
    </row>
    <row r="23" spans="1:19" ht="23.25" customHeight="1" x14ac:dyDescent="0.2">
      <c r="A23" s="65"/>
      <c r="B23" s="94" t="s">
        <v>38</v>
      </c>
      <c r="C23" s="358"/>
      <c r="D23" s="95">
        <v>0.02</v>
      </c>
      <c r="E23" s="95">
        <v>-0.02</v>
      </c>
      <c r="F23" s="51" t="s">
        <v>19</v>
      </c>
      <c r="G23" s="233" t="s">
        <v>34</v>
      </c>
      <c r="H23" s="96"/>
      <c r="I23" s="95"/>
      <c r="J23" s="639"/>
      <c r="K23" s="639"/>
      <c r="L23" s="639"/>
      <c r="M23" s="639"/>
      <c r="N23" s="639"/>
      <c r="O23" s="639"/>
      <c r="P23" s="639"/>
      <c r="Q23" s="639"/>
      <c r="R23" s="639"/>
      <c r="S23" s="648"/>
    </row>
    <row r="24" spans="1:19" ht="23.25" customHeight="1" x14ac:dyDescent="0.2">
      <c r="A24" s="65"/>
    </row>
    <row r="25" spans="1:19" ht="23.25" customHeight="1" x14ac:dyDescent="0.2">
      <c r="A25" s="65"/>
      <c r="K25" s="549" t="s">
        <v>128</v>
      </c>
      <c r="L25" s="549"/>
      <c r="M25" s="549"/>
      <c r="N25" s="454"/>
      <c r="O25" s="454"/>
      <c r="P25" s="468"/>
      <c r="Q25" s="468"/>
    </row>
    <row r="26" spans="1:19" x14ac:dyDescent="0.2">
      <c r="A26" s="78"/>
      <c r="N26" s="546" t="s">
        <v>131</v>
      </c>
      <c r="O26" s="546"/>
      <c r="P26" s="547" t="s">
        <v>132</v>
      </c>
      <c r="Q26" s="548"/>
    </row>
    <row r="27" spans="1:19" x14ac:dyDescent="0.2">
      <c r="A27" s="87"/>
    </row>
    <row r="28" spans="1:19" x14ac:dyDescent="0.2">
      <c r="A28" s="78"/>
    </row>
    <row r="29" spans="1:19" ht="26.25" customHeight="1" x14ac:dyDescent="0.2">
      <c r="A29" s="78"/>
    </row>
    <row r="30" spans="1:19" ht="27" customHeight="1" x14ac:dyDescent="0.2">
      <c r="A30" s="78"/>
    </row>
    <row r="31" spans="1:19" x14ac:dyDescent="0.2">
      <c r="A31" s="78"/>
    </row>
    <row r="32" spans="1:19" x14ac:dyDescent="0.2">
      <c r="A32" s="78"/>
    </row>
    <row r="33" spans="1:1" ht="13.5" thickBot="1" x14ac:dyDescent="0.25">
      <c r="A33" s="104"/>
    </row>
    <row r="34" spans="1:1" ht="13.5" thickTop="1" x14ac:dyDescent="0.2"/>
  </sheetData>
  <mergeCells count="22">
    <mergeCell ref="N26:O26"/>
    <mergeCell ref="P26:Q26"/>
    <mergeCell ref="K25:M25"/>
    <mergeCell ref="K17:M17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</mergeCells>
  <conditionalFormatting sqref="H10:S14 H19:S23">
    <cfRule type="cellIs" dxfId="28" priority="5" stopIfTrue="1" operator="equal">
      <formula>"ok"</formula>
    </cfRule>
    <cfRule type="cellIs" dxfId="27" priority="6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6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5" sqref="H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8.5703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2">
        <f>'Чист. форма'!B2:D4</f>
        <v>0</v>
      </c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Данные!B15</f>
        <v>23</v>
      </c>
      <c r="L2" s="602"/>
      <c r="M2" s="66"/>
      <c r="N2" s="67"/>
      <c r="O2" s="68"/>
      <c r="P2" s="562"/>
      <c r="Q2" s="562"/>
      <c r="R2" s="69"/>
      <c r="S2" s="70"/>
    </row>
    <row r="3" spans="1:19" ht="17.25" customHeight="1" thickBot="1" x14ac:dyDescent="0.25">
      <c r="A3" s="65"/>
      <c r="B3" s="585"/>
      <c r="C3" s="586"/>
      <c r="D3" s="587"/>
      <c r="E3" s="594" t="s">
        <v>41</v>
      </c>
      <c r="F3" s="595"/>
      <c r="G3" s="595"/>
      <c r="H3" s="596"/>
      <c r="I3" s="599"/>
      <c r="J3" s="600"/>
      <c r="K3" s="603"/>
      <c r="L3" s="6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8"/>
      <c r="C4" s="589"/>
      <c r="D4" s="590"/>
      <c r="E4" s="235"/>
      <c r="F4" s="235"/>
      <c r="G4" s="235"/>
      <c r="H4" s="235"/>
      <c r="I4" s="236"/>
      <c r="J4" s="234"/>
      <c r="K4" s="237"/>
      <c r="L4" s="238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7" t="s">
        <v>13</v>
      </c>
      <c r="C5" s="605"/>
      <c r="D5" s="493" t="str">
        <f>Данные!$A5</f>
        <v>PCI</v>
      </c>
      <c r="E5" s="494"/>
      <c r="F5" s="494"/>
      <c r="G5" s="494"/>
      <c r="H5" s="495"/>
      <c r="I5" s="606"/>
      <c r="J5" s="607"/>
      <c r="K5" s="608"/>
      <c r="L5" s="49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7" t="s">
        <v>12</v>
      </c>
      <c r="C6" s="605"/>
      <c r="D6" s="487" t="str">
        <f>Данные!$A2</f>
        <v>Франкония МСА 0,5 л.</v>
      </c>
      <c r="E6" s="580"/>
      <c r="F6" s="580"/>
      <c r="G6" s="580"/>
      <c r="H6" s="581"/>
      <c r="I6" s="606"/>
      <c r="J6" s="607"/>
      <c r="K6" s="608"/>
      <c r="L6" s="49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41" t="s">
        <v>14</v>
      </c>
      <c r="C7" s="609"/>
      <c r="D7" s="496">
        <f>Данные!$A8</f>
        <v>0</v>
      </c>
      <c r="E7" s="543"/>
      <c r="F7" s="543"/>
      <c r="G7" s="543"/>
      <c r="H7" s="544"/>
      <c r="I7" s="610" t="s">
        <v>15</v>
      </c>
      <c r="J7" s="609"/>
      <c r="K7" s="484">
        <f>Данные!$A11</f>
        <v>0</v>
      </c>
      <c r="L7" s="48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631">
        <v>1</v>
      </c>
      <c r="I9" s="631">
        <f>H9+1</f>
        <v>2</v>
      </c>
      <c r="J9" s="631">
        <f t="shared" ref="J9:S9" si="0">I9+1</f>
        <v>3</v>
      </c>
      <c r="K9" s="631">
        <f t="shared" si="0"/>
        <v>4</v>
      </c>
      <c r="L9" s="631">
        <f t="shared" si="0"/>
        <v>5</v>
      </c>
      <c r="M9" s="631">
        <f t="shared" si="0"/>
        <v>6</v>
      </c>
      <c r="N9" s="631">
        <f t="shared" si="0"/>
        <v>7</v>
      </c>
      <c r="O9" s="631">
        <f t="shared" si="0"/>
        <v>8</v>
      </c>
      <c r="P9" s="631">
        <f t="shared" si="0"/>
        <v>9</v>
      </c>
      <c r="Q9" s="631">
        <f t="shared" si="0"/>
        <v>10</v>
      </c>
      <c r="R9" s="631">
        <f t="shared" si="0"/>
        <v>11</v>
      </c>
      <c r="S9" s="631">
        <f t="shared" si="0"/>
        <v>12</v>
      </c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0" t="s">
        <v>16</v>
      </c>
      <c r="G10" s="59" t="s">
        <v>24</v>
      </c>
      <c r="H10" s="649"/>
      <c r="I10" s="650"/>
      <c r="J10" s="650"/>
      <c r="K10" s="650"/>
      <c r="L10" s="650"/>
      <c r="M10" s="650"/>
      <c r="N10" s="650"/>
      <c r="O10" s="650"/>
      <c r="P10" s="650"/>
      <c r="Q10" s="650"/>
      <c r="R10" s="647"/>
      <c r="S10" s="647"/>
    </row>
    <row r="11" spans="1:19" ht="24.75" customHeight="1" thickBot="1" x14ac:dyDescent="0.25">
      <c r="A11" s="78"/>
      <c r="B11" s="574" t="s">
        <v>141</v>
      </c>
      <c r="C11" s="575"/>
      <c r="D11" s="575"/>
      <c r="E11" s="576"/>
      <c r="F11" s="110" t="s">
        <v>16</v>
      </c>
      <c r="G11" s="109" t="s">
        <v>42</v>
      </c>
      <c r="H11" s="651"/>
      <c r="I11" s="112"/>
      <c r="J11" s="112"/>
      <c r="K11" s="112"/>
      <c r="L11" s="112"/>
      <c r="M11" s="112"/>
      <c r="N11" s="112"/>
      <c r="O11" s="112"/>
      <c r="P11" s="112"/>
      <c r="Q11" s="112"/>
      <c r="R11" s="113"/>
      <c r="S11" s="113"/>
    </row>
    <row r="12" spans="1:19" ht="6" customHeight="1" thickBot="1" x14ac:dyDescent="0.25">
      <c r="A12" s="104"/>
      <c r="B12" s="105"/>
      <c r="C12" s="105"/>
      <c r="D12" s="105"/>
      <c r="E12" s="106"/>
      <c r="F12" s="106"/>
      <c r="G12" s="105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8"/>
    </row>
    <row r="13" spans="1:19" ht="13.5" customHeight="1" thickTop="1" thickBot="1" x14ac:dyDescent="0.25">
      <c r="B13" s="114"/>
      <c r="C13" s="652"/>
      <c r="D13" s="652"/>
      <c r="E13" s="652"/>
      <c r="P13" s="115"/>
    </row>
    <row r="14" spans="1:19" ht="34.5" thickBot="1" x14ac:dyDescent="0.25">
      <c r="B14" s="34" t="s">
        <v>17</v>
      </c>
      <c r="C14" s="35" t="s">
        <v>18</v>
      </c>
      <c r="D14" s="36" t="s">
        <v>0</v>
      </c>
      <c r="E14" s="36" t="s">
        <v>1</v>
      </c>
      <c r="F14" s="37" t="s">
        <v>21</v>
      </c>
      <c r="G14" s="52" t="s">
        <v>20</v>
      </c>
      <c r="H14" s="631">
        <v>13</v>
      </c>
      <c r="I14" s="631">
        <f>H14+1</f>
        <v>14</v>
      </c>
      <c r="J14" s="631">
        <f t="shared" ref="J14:S14" si="1">I14+1</f>
        <v>15</v>
      </c>
      <c r="K14" s="631">
        <f t="shared" si="1"/>
        <v>16</v>
      </c>
      <c r="L14" s="631">
        <f t="shared" si="1"/>
        <v>17</v>
      </c>
      <c r="M14" s="631">
        <f t="shared" si="1"/>
        <v>18</v>
      </c>
      <c r="N14" s="631">
        <f t="shared" si="1"/>
        <v>19</v>
      </c>
      <c r="O14" s="631">
        <f t="shared" si="1"/>
        <v>20</v>
      </c>
      <c r="P14" s="631">
        <f t="shared" si="1"/>
        <v>21</v>
      </c>
      <c r="Q14" s="631">
        <f t="shared" si="1"/>
        <v>22</v>
      </c>
      <c r="R14" s="631">
        <f t="shared" si="1"/>
        <v>23</v>
      </c>
      <c r="S14" s="631">
        <f t="shared" si="1"/>
        <v>24</v>
      </c>
    </row>
    <row r="15" spans="1:19" ht="33.75" x14ac:dyDescent="0.2">
      <c r="B15" s="92" t="s">
        <v>25</v>
      </c>
      <c r="C15" s="93"/>
      <c r="D15" s="93">
        <v>0.05</v>
      </c>
      <c r="E15" s="93">
        <v>0</v>
      </c>
      <c r="F15" s="110" t="s">
        <v>16</v>
      </c>
      <c r="G15" s="59" t="s">
        <v>24</v>
      </c>
      <c r="H15" s="649"/>
      <c r="I15" s="650"/>
      <c r="J15" s="650"/>
      <c r="K15" s="650"/>
      <c r="L15" s="650"/>
      <c r="M15" s="650"/>
      <c r="N15" s="650"/>
      <c r="O15" s="650"/>
      <c r="P15" s="650"/>
      <c r="Q15" s="650"/>
      <c r="R15" s="647"/>
      <c r="S15" s="647"/>
    </row>
    <row r="16" spans="1:19" ht="15.75" thickBot="1" x14ac:dyDescent="0.25">
      <c r="B16" s="574" t="s">
        <v>141</v>
      </c>
      <c r="C16" s="575"/>
      <c r="D16" s="575"/>
      <c r="E16" s="576"/>
      <c r="F16" s="110" t="s">
        <v>16</v>
      </c>
      <c r="G16" s="109" t="s">
        <v>42</v>
      </c>
      <c r="H16" s="651"/>
      <c r="I16" s="112"/>
      <c r="J16" s="112"/>
      <c r="K16" s="112"/>
      <c r="L16" s="112"/>
      <c r="M16" s="112"/>
      <c r="N16" s="112"/>
      <c r="O16" s="112"/>
      <c r="P16" s="112"/>
      <c r="Q16" s="112"/>
      <c r="R16" s="113"/>
      <c r="S16" s="113"/>
    </row>
  </sheetData>
  <mergeCells count="20">
    <mergeCell ref="B16:E16"/>
    <mergeCell ref="B5:C5"/>
    <mergeCell ref="D5:H5"/>
    <mergeCell ref="I5:J5"/>
    <mergeCell ref="K5:L5"/>
    <mergeCell ref="B11:E11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</mergeCells>
  <conditionalFormatting sqref="H11:S11">
    <cfRule type="cellIs" dxfId="26" priority="9" stopIfTrue="1" operator="notBetween">
      <formula>$C11+$D11</formula>
      <formula>$C11+$E11</formula>
    </cfRule>
  </conditionalFormatting>
  <conditionalFormatting sqref="H10 J10:S10">
    <cfRule type="cellIs" dxfId="25" priority="7" stopIfTrue="1" operator="equal">
      <formula>"ok"</formula>
    </cfRule>
    <cfRule type="cellIs" dxfId="24" priority="8" stopIfTrue="1" operator="notBetween">
      <formula>$C10+$D10</formula>
      <formula>$C10+$E10</formula>
    </cfRule>
  </conditionalFormatting>
  <conditionalFormatting sqref="H16:S16">
    <cfRule type="cellIs" dxfId="23" priority="3" stopIfTrue="1" operator="notBetween">
      <formula>$C16+$D16</formula>
      <formula>$C16+$E16</formula>
    </cfRule>
  </conditionalFormatting>
  <conditionalFormatting sqref="H15 J15:S15">
    <cfRule type="cellIs" dxfId="22" priority="1" stopIfTrue="1" operator="equal">
      <formula>"ok"</formula>
    </cfRule>
    <cfRule type="cellIs" dxfId="21" priority="2" stopIfTrue="1" operator="notBetween">
      <formula>$C15+$D15</formula>
      <formula>$C15+$E15</formula>
    </cfRule>
  </conditionalFormatting>
  <printOptions horizontalCentered="1" verticalCentered="1"/>
  <pageMargins left="0" right="0" top="0" bottom="0" header="0" footer="0"/>
  <pageSetup paperSize="9" scale="95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15" sqref="K15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8.1406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0"/>
      <c r="C2" s="551"/>
      <c r="D2" s="552"/>
      <c r="E2" s="559" t="s">
        <v>10</v>
      </c>
      <c r="F2" s="560"/>
      <c r="G2" s="560"/>
      <c r="H2" s="561"/>
      <c r="I2" s="566" t="s">
        <v>11</v>
      </c>
      <c r="J2" s="567"/>
      <c r="K2" s="570">
        <f>Данные!B16</f>
        <v>26</v>
      </c>
      <c r="L2" s="571"/>
      <c r="M2" s="66"/>
      <c r="N2" s="67"/>
      <c r="O2" s="68"/>
      <c r="P2" s="562"/>
      <c r="Q2" s="562"/>
      <c r="R2" s="69"/>
      <c r="S2" s="70"/>
    </row>
    <row r="3" spans="1:24" ht="17.25" customHeight="1" thickBot="1" x14ac:dyDescent="0.25">
      <c r="A3" s="65"/>
      <c r="B3" s="553"/>
      <c r="C3" s="554"/>
      <c r="D3" s="555"/>
      <c r="E3" s="563" t="s">
        <v>35</v>
      </c>
      <c r="F3" s="564"/>
      <c r="G3" s="564"/>
      <c r="H3" s="565"/>
      <c r="I3" s="568"/>
      <c r="J3" s="569"/>
      <c r="K3" s="572"/>
      <c r="L3" s="573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6"/>
      <c r="C4" s="557"/>
      <c r="D4" s="55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7" t="s">
        <v>13</v>
      </c>
      <c r="C5" s="578"/>
      <c r="D5" s="493" t="str">
        <f>Данные!$A5</f>
        <v>PCI</v>
      </c>
      <c r="E5" s="494"/>
      <c r="F5" s="494"/>
      <c r="G5" s="494"/>
      <c r="H5" s="495"/>
      <c r="I5" s="539"/>
      <c r="J5" s="540"/>
      <c r="K5" s="494"/>
      <c r="L5" s="49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7" t="s">
        <v>12</v>
      </c>
      <c r="C6" s="579"/>
      <c r="D6" s="487" t="str">
        <f>Данные!$A2</f>
        <v>Франкония МСА 0,5 л.</v>
      </c>
      <c r="E6" s="580"/>
      <c r="F6" s="580"/>
      <c r="G6" s="580"/>
      <c r="H6" s="581"/>
      <c r="I6" s="539"/>
      <c r="J6" s="540"/>
      <c r="K6" s="494"/>
      <c r="L6" s="49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41" t="s">
        <v>14</v>
      </c>
      <c r="C7" s="542"/>
      <c r="D7" s="496">
        <f>Данные!$A8</f>
        <v>0</v>
      </c>
      <c r="E7" s="543"/>
      <c r="F7" s="543"/>
      <c r="G7" s="543"/>
      <c r="H7" s="544"/>
      <c r="I7" s="541" t="s">
        <v>15</v>
      </c>
      <c r="J7" s="545"/>
      <c r="K7" s="484">
        <f>Данные!$A11</f>
        <v>0</v>
      </c>
      <c r="L7" s="48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>
        <v>1</v>
      </c>
      <c r="I9" s="88">
        <f>H9+1</f>
        <v>2</v>
      </c>
      <c r="J9" s="88">
        <f t="shared" ref="J9:W9" si="0">I9+1</f>
        <v>3</v>
      </c>
      <c r="K9" s="88">
        <f t="shared" si="0"/>
        <v>4</v>
      </c>
      <c r="L9" s="88">
        <f t="shared" si="0"/>
        <v>5</v>
      </c>
      <c r="M9" s="88">
        <f t="shared" si="0"/>
        <v>6</v>
      </c>
      <c r="N9" s="88">
        <f t="shared" si="0"/>
        <v>7</v>
      </c>
      <c r="O9" s="88">
        <f t="shared" si="0"/>
        <v>8</v>
      </c>
      <c r="P9" s="88">
        <f t="shared" si="0"/>
        <v>9</v>
      </c>
      <c r="Q9" s="88">
        <f t="shared" si="0"/>
        <v>10</v>
      </c>
      <c r="R9" s="88">
        <f t="shared" si="0"/>
        <v>11</v>
      </c>
      <c r="S9" s="88">
        <f t="shared" si="0"/>
        <v>12</v>
      </c>
      <c r="T9" s="88">
        <f t="shared" si="0"/>
        <v>13</v>
      </c>
      <c r="U9" s="88">
        <f t="shared" si="0"/>
        <v>14</v>
      </c>
      <c r="V9" s="88">
        <f t="shared" si="0"/>
        <v>15</v>
      </c>
      <c r="W9" s="88">
        <f t="shared" si="0"/>
        <v>16</v>
      </c>
      <c r="X9" s="91"/>
    </row>
    <row r="10" spans="1:24" ht="24.75" customHeight="1" x14ac:dyDescent="0.2">
      <c r="A10" s="78"/>
      <c r="B10" s="99" t="s">
        <v>30</v>
      </c>
      <c r="C10" s="100"/>
      <c r="D10" s="100">
        <v>0.05</v>
      </c>
      <c r="E10" s="95">
        <v>0</v>
      </c>
      <c r="F10" s="109" t="s">
        <v>19</v>
      </c>
      <c r="G10" s="56" t="s">
        <v>22</v>
      </c>
      <c r="H10" s="96"/>
      <c r="I10" s="95"/>
      <c r="J10" s="639"/>
      <c r="K10" s="639"/>
      <c r="L10" s="639"/>
      <c r="M10" s="639"/>
      <c r="N10" s="639"/>
      <c r="O10" s="639"/>
      <c r="P10" s="639"/>
      <c r="Q10" s="639"/>
      <c r="R10" s="640"/>
      <c r="S10" s="640"/>
      <c r="T10" s="640"/>
      <c r="U10" s="640"/>
      <c r="V10" s="640"/>
      <c r="W10" s="640"/>
      <c r="X10" s="91"/>
    </row>
    <row r="11" spans="1:24" ht="24.75" customHeight="1" x14ac:dyDescent="0.2">
      <c r="A11" s="78"/>
      <c r="B11" s="99" t="s">
        <v>31</v>
      </c>
      <c r="C11" s="100"/>
      <c r="D11" s="100">
        <v>0.05</v>
      </c>
      <c r="E11" s="95">
        <v>0</v>
      </c>
      <c r="F11" s="51" t="s">
        <v>19</v>
      </c>
      <c r="G11" s="482" t="s">
        <v>137</v>
      </c>
      <c r="H11" s="96"/>
      <c r="I11" s="95"/>
      <c r="J11" s="639"/>
      <c r="K11" s="639"/>
      <c r="L11" s="639"/>
      <c r="M11" s="639"/>
      <c r="N11" s="639"/>
      <c r="O11" s="639"/>
      <c r="P11" s="639"/>
      <c r="Q11" s="639"/>
      <c r="R11" s="640"/>
      <c r="S11" s="640"/>
      <c r="T11" s="640"/>
      <c r="U11" s="640"/>
      <c r="V11" s="640"/>
      <c r="W11" s="640"/>
      <c r="X11" s="91"/>
    </row>
    <row r="12" spans="1:24" ht="34.5" thickBot="1" x14ac:dyDescent="0.25">
      <c r="A12" s="78"/>
      <c r="B12" s="99" t="s">
        <v>32</v>
      </c>
      <c r="C12" s="307"/>
      <c r="D12" s="100">
        <v>0.02</v>
      </c>
      <c r="E12" s="95">
        <v>-0.02</v>
      </c>
      <c r="F12" s="51" t="s">
        <v>19</v>
      </c>
      <c r="G12" s="111" t="s">
        <v>34</v>
      </c>
      <c r="H12" s="102"/>
      <c r="I12" s="103"/>
      <c r="J12" s="112"/>
      <c r="K12" s="112"/>
      <c r="L12" s="112"/>
      <c r="M12" s="112"/>
      <c r="N12" s="112"/>
      <c r="O12" s="112"/>
      <c r="P12" s="112"/>
      <c r="Q12" s="112"/>
      <c r="R12" s="113"/>
      <c r="S12" s="113"/>
      <c r="T12" s="113"/>
      <c r="U12" s="113"/>
      <c r="V12" s="113"/>
      <c r="W12" s="113"/>
    </row>
    <row r="13" spans="1:24" ht="13.5" thickBot="1" x14ac:dyDescent="0.25">
      <c r="A13" s="104"/>
      <c r="B13" s="105"/>
      <c r="C13" s="105"/>
      <c r="D13" s="105"/>
      <c r="E13" s="106"/>
      <c r="F13" s="106"/>
      <c r="G13" s="105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</row>
    <row r="14" spans="1:24" ht="13.5" customHeight="1" thickTop="1" thickBot="1" x14ac:dyDescent="0.25"/>
    <row r="15" spans="1:24" ht="34.5" thickBot="1" x14ac:dyDescent="0.25">
      <c r="B15" s="34" t="s">
        <v>17</v>
      </c>
      <c r="C15" s="35" t="s">
        <v>18</v>
      </c>
      <c r="D15" s="36" t="s">
        <v>0</v>
      </c>
      <c r="E15" s="36" t="s">
        <v>1</v>
      </c>
      <c r="F15" s="37" t="s">
        <v>21</v>
      </c>
      <c r="G15" s="52" t="s">
        <v>20</v>
      </c>
      <c r="H15" s="88">
        <v>17</v>
      </c>
      <c r="I15" s="88">
        <f>H15+1</f>
        <v>18</v>
      </c>
      <c r="J15" s="88">
        <f t="shared" ref="J15:W15" si="1">I15+1</f>
        <v>19</v>
      </c>
      <c r="K15" s="88">
        <f t="shared" si="1"/>
        <v>20</v>
      </c>
      <c r="L15" s="88">
        <f t="shared" si="1"/>
        <v>21</v>
      </c>
      <c r="M15" s="88">
        <f t="shared" si="1"/>
        <v>22</v>
      </c>
      <c r="N15" s="88">
        <f t="shared" si="1"/>
        <v>23</v>
      </c>
      <c r="O15" s="88">
        <f t="shared" si="1"/>
        <v>24</v>
      </c>
      <c r="P15" s="88">
        <f t="shared" si="1"/>
        <v>25</v>
      </c>
      <c r="Q15" s="88">
        <f t="shared" si="1"/>
        <v>26</v>
      </c>
      <c r="R15" s="88">
        <f t="shared" si="1"/>
        <v>27</v>
      </c>
      <c r="S15" s="88">
        <f t="shared" si="1"/>
        <v>28</v>
      </c>
      <c r="T15" s="88">
        <f t="shared" si="1"/>
        <v>29</v>
      </c>
      <c r="U15" s="88">
        <f t="shared" si="1"/>
        <v>30</v>
      </c>
      <c r="V15" s="88">
        <f t="shared" si="1"/>
        <v>31</v>
      </c>
      <c r="W15" s="88">
        <f t="shared" si="1"/>
        <v>32</v>
      </c>
    </row>
    <row r="16" spans="1:24" ht="29.25" customHeight="1" x14ac:dyDescent="0.2">
      <c r="B16" s="99" t="s">
        <v>30</v>
      </c>
      <c r="C16" s="100"/>
      <c r="D16" s="100">
        <v>0.05</v>
      </c>
      <c r="E16" s="95">
        <v>0</v>
      </c>
      <c r="F16" s="109" t="s">
        <v>19</v>
      </c>
      <c r="G16" s="56" t="s">
        <v>22</v>
      </c>
      <c r="H16" s="96"/>
      <c r="I16" s="95"/>
      <c r="J16" s="639"/>
      <c r="K16" s="639"/>
      <c r="L16" s="639"/>
      <c r="M16" s="639"/>
      <c r="N16" s="639"/>
      <c r="O16" s="639"/>
      <c r="P16" s="639"/>
      <c r="Q16" s="639"/>
      <c r="R16" s="640"/>
      <c r="S16" s="640"/>
      <c r="T16" s="640"/>
      <c r="U16" s="640"/>
      <c r="V16" s="640"/>
      <c r="W16" s="640"/>
    </row>
    <row r="17" spans="2:23" ht="28.5" customHeight="1" x14ac:dyDescent="0.2">
      <c r="B17" s="99" t="s">
        <v>31</v>
      </c>
      <c r="C17" s="100"/>
      <c r="D17" s="100">
        <v>0.05</v>
      </c>
      <c r="E17" s="95">
        <v>0</v>
      </c>
      <c r="F17" s="51" t="s">
        <v>19</v>
      </c>
      <c r="G17" s="482" t="s">
        <v>137</v>
      </c>
      <c r="H17" s="96"/>
      <c r="I17" s="95"/>
      <c r="J17" s="639"/>
      <c r="K17" s="639"/>
      <c r="L17" s="639"/>
      <c r="M17" s="639"/>
      <c r="N17" s="639"/>
      <c r="O17" s="639"/>
      <c r="P17" s="639"/>
      <c r="Q17" s="639"/>
      <c r="R17" s="640"/>
      <c r="S17" s="640"/>
      <c r="T17" s="640"/>
      <c r="U17" s="640"/>
      <c r="V17" s="640"/>
      <c r="W17" s="640"/>
    </row>
    <row r="18" spans="2:23" ht="34.5" thickBot="1" x14ac:dyDescent="0.25">
      <c r="B18" s="99" t="s">
        <v>32</v>
      </c>
      <c r="C18" s="307"/>
      <c r="D18" s="100">
        <v>0.02</v>
      </c>
      <c r="E18" s="95">
        <v>-0.02</v>
      </c>
      <c r="F18" s="51" t="s">
        <v>19</v>
      </c>
      <c r="G18" s="111" t="s">
        <v>34</v>
      </c>
      <c r="H18" s="102"/>
      <c r="I18" s="103"/>
      <c r="J18" s="112"/>
      <c r="K18" s="112"/>
      <c r="L18" s="112"/>
      <c r="M18" s="112"/>
      <c r="N18" s="112"/>
      <c r="O18" s="112"/>
      <c r="P18" s="112"/>
      <c r="Q18" s="112"/>
      <c r="R18" s="113"/>
      <c r="S18" s="113"/>
      <c r="T18" s="113"/>
      <c r="U18" s="113"/>
      <c r="V18" s="113"/>
      <c r="W18" s="113"/>
    </row>
  </sheetData>
  <mergeCells count="18"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W12">
    <cfRule type="cellIs" dxfId="20" priority="3" stopIfTrue="1" operator="equal">
      <formula>"ok"</formula>
    </cfRule>
    <cfRule type="cellIs" dxfId="19" priority="4" stopIfTrue="1" operator="notBetween">
      <formula>$C10+$D10</formula>
      <formula>$C10+$E10</formula>
    </cfRule>
  </conditionalFormatting>
  <conditionalFormatting sqref="H16:W18">
    <cfRule type="cellIs" dxfId="18" priority="1" stopIfTrue="1" operator="equal">
      <formula>"ok"</formula>
    </cfRule>
    <cfRule type="cellIs" dxfId="17" priority="2" stopIfTrue="1" operator="notBetween">
      <formula>$C16+$D16</formula>
      <formula>$C16+$E16</formula>
    </cfRule>
  </conditionalFormatting>
  <printOptions horizontalCentered="1" verticalCentered="1"/>
  <pageMargins left="0" right="0" top="0.2" bottom="0" header="0" footer="0"/>
  <pageSetup paperSize="9" scale="78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0"/>
      <c r="C2" s="551"/>
      <c r="D2" s="552"/>
      <c r="E2" s="559" t="s">
        <v>10</v>
      </c>
      <c r="F2" s="560"/>
      <c r="G2" s="560"/>
      <c r="H2" s="561"/>
      <c r="I2" s="566" t="s">
        <v>11</v>
      </c>
      <c r="J2" s="567"/>
      <c r="K2" s="570">
        <f>Данные!B17</f>
        <v>26</v>
      </c>
      <c r="L2" s="571"/>
      <c r="M2" s="7"/>
      <c r="N2" s="8"/>
      <c r="O2" s="9"/>
      <c r="P2" s="612"/>
      <c r="Q2" s="612"/>
      <c r="R2" s="10"/>
      <c r="S2" s="11"/>
    </row>
    <row r="3" spans="1:19" ht="17.25" customHeight="1" thickBot="1" x14ac:dyDescent="0.25">
      <c r="A3" s="6"/>
      <c r="B3" s="553"/>
      <c r="C3" s="554"/>
      <c r="D3" s="555"/>
      <c r="E3" s="563" t="s">
        <v>23</v>
      </c>
      <c r="F3" s="564"/>
      <c r="G3" s="564"/>
      <c r="H3" s="565"/>
      <c r="I3" s="568"/>
      <c r="J3" s="569"/>
      <c r="K3" s="572"/>
      <c r="L3" s="57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6"/>
      <c r="C4" s="557"/>
      <c r="D4" s="55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7" t="s">
        <v>13</v>
      </c>
      <c r="C5" s="578"/>
      <c r="D5" s="493" t="str">
        <f>Данные!$A5</f>
        <v>PCI</v>
      </c>
      <c r="E5" s="494"/>
      <c r="F5" s="494"/>
      <c r="G5" s="494"/>
      <c r="H5" s="495"/>
      <c r="I5" s="539"/>
      <c r="J5" s="540"/>
      <c r="K5" s="494"/>
      <c r="L5" s="49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7" t="s">
        <v>12</v>
      </c>
      <c r="C6" s="579"/>
      <c r="D6" s="487" t="str">
        <f>Данные!$A2</f>
        <v>Франкония МСА 0,5 л.</v>
      </c>
      <c r="E6" s="580"/>
      <c r="F6" s="580"/>
      <c r="G6" s="580"/>
      <c r="H6" s="581"/>
      <c r="I6" s="539"/>
      <c r="J6" s="540"/>
      <c r="K6" s="494"/>
      <c r="L6" s="49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41" t="s">
        <v>14</v>
      </c>
      <c r="C7" s="542"/>
      <c r="D7" s="496">
        <f>Данные!$A8</f>
        <v>0</v>
      </c>
      <c r="E7" s="543"/>
      <c r="F7" s="543"/>
      <c r="G7" s="543"/>
      <c r="H7" s="544"/>
      <c r="I7" s="541" t="s">
        <v>15</v>
      </c>
      <c r="J7" s="545"/>
      <c r="K7" s="484">
        <f>Данные!$A11</f>
        <v>0</v>
      </c>
      <c r="L7" s="48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10"/>
      <c r="K9" s="310"/>
      <c r="L9" s="310"/>
      <c r="M9" s="310"/>
      <c r="N9" s="310"/>
      <c r="O9" s="310"/>
      <c r="P9" s="310"/>
      <c r="Q9" s="310"/>
      <c r="R9" s="311"/>
      <c r="S9" s="38"/>
    </row>
    <row r="10" spans="1:19" ht="34.5" thickBot="1" x14ac:dyDescent="0.25">
      <c r="A10" s="24"/>
      <c r="B10" s="50" t="s">
        <v>6</v>
      </c>
      <c r="C10" s="359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12"/>
      <c r="K10" s="312"/>
      <c r="L10" s="312"/>
      <c r="M10" s="312"/>
      <c r="N10" s="312"/>
      <c r="O10" s="312"/>
      <c r="P10" s="312"/>
      <c r="Q10" s="312"/>
      <c r="R10" s="313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12"/>
      <c r="K11" s="312"/>
      <c r="L11" s="312"/>
      <c r="M11" s="312"/>
      <c r="N11" s="312"/>
      <c r="O11" s="312"/>
      <c r="P11" s="312"/>
      <c r="Q11" s="312"/>
      <c r="R11" s="313"/>
      <c r="S11" s="32"/>
    </row>
    <row r="12" spans="1:19" ht="23.1" customHeight="1" x14ac:dyDescent="0.2">
      <c r="A12" s="24"/>
      <c r="B12" s="50" t="s">
        <v>3</v>
      </c>
      <c r="C12" s="316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12"/>
      <c r="K12" s="312"/>
      <c r="L12" s="312"/>
      <c r="M12" s="312"/>
      <c r="N12" s="312"/>
      <c r="O12" s="312"/>
      <c r="P12" s="312"/>
      <c r="Q12" s="312"/>
      <c r="R12" s="313"/>
      <c r="S12" s="32"/>
    </row>
    <row r="13" spans="1:19" ht="23.1" customHeight="1" x14ac:dyDescent="0.2">
      <c r="A13" s="24"/>
      <c r="B13" s="50" t="s">
        <v>7</v>
      </c>
      <c r="C13" s="316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12"/>
      <c r="K13" s="312"/>
      <c r="L13" s="312"/>
      <c r="M13" s="312"/>
      <c r="N13" s="312"/>
      <c r="O13" s="312"/>
      <c r="P13" s="312"/>
      <c r="Q13" s="312"/>
      <c r="R13" s="313"/>
      <c r="S13" s="32"/>
    </row>
    <row r="14" spans="1:19" ht="23.1" customHeight="1" x14ac:dyDescent="0.2">
      <c r="A14" s="24"/>
      <c r="B14" s="50" t="s">
        <v>8</v>
      </c>
      <c r="C14" s="316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12"/>
      <c r="K14" s="312"/>
      <c r="L14" s="312"/>
      <c r="M14" s="312"/>
      <c r="N14" s="312"/>
      <c r="O14" s="312"/>
      <c r="P14" s="312"/>
      <c r="Q14" s="312"/>
      <c r="R14" s="313"/>
      <c r="S14" s="32"/>
    </row>
    <row r="15" spans="1:19" ht="23.1" customHeight="1" thickBot="1" x14ac:dyDescent="0.25">
      <c r="A15" s="24"/>
      <c r="B15" s="57" t="s">
        <v>4</v>
      </c>
      <c r="C15" s="317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14"/>
      <c r="K15" s="314"/>
      <c r="L15" s="314"/>
      <c r="M15" s="314"/>
      <c r="N15" s="314"/>
      <c r="O15" s="314"/>
      <c r="P15" s="314"/>
      <c r="Q15" s="314"/>
      <c r="R15" s="315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11" t="s">
        <v>128</v>
      </c>
      <c r="M18" s="611"/>
      <c r="N18" s="611"/>
      <c r="O18" s="454"/>
      <c r="P18" s="454"/>
      <c r="Q18" s="468"/>
      <c r="R18" s="468"/>
    </row>
    <row r="19" spans="12:18" x14ac:dyDescent="0.2">
      <c r="O19" s="546" t="s">
        <v>131</v>
      </c>
      <c r="P19" s="546"/>
      <c r="Q19" s="547" t="s">
        <v>132</v>
      </c>
      <c r="R19" s="548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40"/>
  <sheetViews>
    <sheetView showZeros="0" tabSelected="1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M9" sqref="M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Данные!B18</f>
        <v>2</v>
      </c>
      <c r="L2" s="602"/>
      <c r="M2" s="613"/>
      <c r="N2" s="614"/>
      <c r="O2" s="614"/>
      <c r="P2" s="614"/>
      <c r="Q2" s="614"/>
      <c r="R2" s="615"/>
      <c r="S2" s="70"/>
    </row>
    <row r="3" spans="1:19" ht="17.25" customHeight="1" thickBot="1" x14ac:dyDescent="0.25">
      <c r="A3" s="65"/>
      <c r="B3" s="585"/>
      <c r="C3" s="586"/>
      <c r="D3" s="587"/>
      <c r="E3" s="594" t="s">
        <v>43</v>
      </c>
      <c r="F3" s="595"/>
      <c r="G3" s="595"/>
      <c r="H3" s="596"/>
      <c r="I3" s="599"/>
      <c r="J3" s="600"/>
      <c r="K3" s="603"/>
      <c r="L3" s="604"/>
      <c r="M3" s="616"/>
      <c r="N3" s="617"/>
      <c r="O3" s="617"/>
      <c r="P3" s="617"/>
      <c r="Q3" s="617"/>
      <c r="R3" s="618"/>
      <c r="S3" s="70"/>
    </row>
    <row r="4" spans="1:19" ht="17.100000000000001" customHeight="1" thickBot="1" x14ac:dyDescent="0.25">
      <c r="A4" s="65"/>
      <c r="B4" s="588"/>
      <c r="C4" s="589"/>
      <c r="D4" s="590"/>
      <c r="E4" s="235"/>
      <c r="F4" s="235"/>
      <c r="G4" s="235"/>
      <c r="H4" s="235"/>
      <c r="I4" s="236"/>
      <c r="J4" s="234"/>
      <c r="K4" s="237"/>
      <c r="L4" s="238"/>
      <c r="M4" s="616"/>
      <c r="N4" s="617"/>
      <c r="O4" s="617"/>
      <c r="P4" s="617"/>
      <c r="Q4" s="617"/>
      <c r="R4" s="618"/>
      <c r="S4" s="70"/>
    </row>
    <row r="5" spans="1:19" ht="24.75" customHeight="1" thickTop="1" thickBot="1" x14ac:dyDescent="0.25">
      <c r="A5" s="65"/>
      <c r="B5" s="577" t="s">
        <v>13</v>
      </c>
      <c r="C5" s="605"/>
      <c r="D5" s="493" t="str">
        <f>Данные!$A5</f>
        <v>PCI</v>
      </c>
      <c r="E5" s="494"/>
      <c r="F5" s="494"/>
      <c r="G5" s="494"/>
      <c r="H5" s="495"/>
      <c r="I5" s="606"/>
      <c r="J5" s="607"/>
      <c r="K5" s="608"/>
      <c r="L5" s="495"/>
      <c r="M5" s="616"/>
      <c r="N5" s="617"/>
      <c r="O5" s="617"/>
      <c r="P5" s="617"/>
      <c r="Q5" s="617"/>
      <c r="R5" s="618"/>
      <c r="S5" s="70"/>
    </row>
    <row r="6" spans="1:19" ht="17.100000000000001" customHeight="1" thickTop="1" thickBot="1" x14ac:dyDescent="0.25">
      <c r="A6" s="65"/>
      <c r="B6" s="577" t="s">
        <v>12</v>
      </c>
      <c r="C6" s="605"/>
      <c r="D6" s="487" t="str">
        <f>Данные!$A2</f>
        <v>Франкония МСА 0,5 л.</v>
      </c>
      <c r="E6" s="580"/>
      <c r="F6" s="580"/>
      <c r="G6" s="580"/>
      <c r="H6" s="581"/>
      <c r="I6" s="606"/>
      <c r="J6" s="607"/>
      <c r="K6" s="608"/>
      <c r="L6" s="495"/>
      <c r="M6" s="616"/>
      <c r="N6" s="617"/>
      <c r="O6" s="617"/>
      <c r="P6" s="617"/>
      <c r="Q6" s="617"/>
      <c r="R6" s="618"/>
      <c r="S6" s="70"/>
    </row>
    <row r="7" spans="1:19" ht="90.75" customHeight="1" thickTop="1" thickBot="1" x14ac:dyDescent="0.25">
      <c r="A7" s="65"/>
      <c r="B7" s="541" t="s">
        <v>14</v>
      </c>
      <c r="C7" s="609"/>
      <c r="D7" s="496">
        <f>Данные!$A8</f>
        <v>0</v>
      </c>
      <c r="E7" s="543"/>
      <c r="F7" s="543"/>
      <c r="G7" s="543"/>
      <c r="H7" s="544"/>
      <c r="I7" s="610" t="s">
        <v>15</v>
      </c>
      <c r="J7" s="609"/>
      <c r="K7" s="484">
        <f>Данные!$A11</f>
        <v>0</v>
      </c>
      <c r="L7" s="485"/>
      <c r="M7" s="616"/>
      <c r="N7" s="617"/>
      <c r="O7" s="617"/>
      <c r="P7" s="617"/>
      <c r="Q7" s="617"/>
      <c r="R7" s="618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39" t="s">
        <v>17</v>
      </c>
      <c r="C9" s="240" t="s">
        <v>18</v>
      </c>
      <c r="D9" s="241" t="s">
        <v>0</v>
      </c>
      <c r="E9" s="241" t="s">
        <v>1</v>
      </c>
      <c r="F9" s="242" t="s">
        <v>21</v>
      </c>
      <c r="G9" s="243" t="s">
        <v>20</v>
      </c>
      <c r="H9" s="184"/>
      <c r="I9" s="184"/>
      <c r="J9" s="184"/>
      <c r="K9" s="184"/>
      <c r="L9" s="184"/>
      <c r="M9" s="308"/>
      <c r="N9" s="308"/>
      <c r="O9" s="308"/>
      <c r="P9" s="308"/>
      <c r="Q9" s="308"/>
      <c r="R9" s="309"/>
      <c r="S9" s="90"/>
    </row>
    <row r="10" spans="1:19" ht="24.2" customHeight="1" x14ac:dyDescent="0.2">
      <c r="A10" s="78"/>
      <c r="B10" s="185" t="s">
        <v>26</v>
      </c>
      <c r="C10" s="121"/>
      <c r="D10" s="121">
        <v>0.05</v>
      </c>
      <c r="E10" s="121">
        <v>0</v>
      </c>
      <c r="F10" s="51" t="s">
        <v>19</v>
      </c>
      <c r="G10" s="55" t="s">
        <v>22</v>
      </c>
      <c r="H10" s="96"/>
      <c r="I10" s="95"/>
      <c r="J10" s="95"/>
      <c r="K10" s="95"/>
      <c r="L10" s="95"/>
      <c r="M10" s="639"/>
      <c r="N10" s="639"/>
      <c r="O10" s="639"/>
      <c r="P10" s="639"/>
      <c r="Q10" s="639"/>
      <c r="R10" s="640"/>
      <c r="S10" s="86"/>
    </row>
    <row r="11" spans="1:19" ht="24.2" customHeight="1" x14ac:dyDescent="0.2">
      <c r="A11" s="78"/>
      <c r="B11" s="185" t="s">
        <v>2</v>
      </c>
      <c r="C11" s="121"/>
      <c r="D11" s="121">
        <v>0.05</v>
      </c>
      <c r="E11" s="121">
        <v>0</v>
      </c>
      <c r="F11" s="51" t="s">
        <v>19</v>
      </c>
      <c r="G11" s="55" t="s">
        <v>22</v>
      </c>
      <c r="H11" s="96"/>
      <c r="I11" s="95"/>
      <c r="J11" s="95"/>
      <c r="K11" s="95"/>
      <c r="L11" s="95"/>
      <c r="M11" s="639"/>
      <c r="N11" s="639"/>
      <c r="O11" s="639"/>
      <c r="P11" s="639"/>
      <c r="Q11" s="639"/>
      <c r="R11" s="640"/>
      <c r="S11" s="86"/>
    </row>
    <row r="12" spans="1:19" s="463" customFormat="1" ht="33.75" x14ac:dyDescent="0.2">
      <c r="A12" s="455"/>
      <c r="B12" s="456" t="s">
        <v>3</v>
      </c>
      <c r="C12" s="457">
        <v>38.1</v>
      </c>
      <c r="D12" s="458">
        <v>0.03</v>
      </c>
      <c r="E12" s="458">
        <v>0</v>
      </c>
      <c r="F12" s="459" t="s">
        <v>16</v>
      </c>
      <c r="G12" s="288" t="s">
        <v>129</v>
      </c>
      <c r="H12" s="460"/>
      <c r="I12" s="461"/>
      <c r="J12" s="461"/>
      <c r="K12" s="461"/>
      <c r="L12" s="461"/>
      <c r="M12" s="653"/>
      <c r="N12" s="653"/>
      <c r="O12" s="653"/>
      <c r="P12" s="653"/>
      <c r="Q12" s="653"/>
      <c r="R12" s="654"/>
      <c r="S12" s="462"/>
    </row>
    <row r="13" spans="1:19" ht="33.75" x14ac:dyDescent="0.2">
      <c r="A13" s="78"/>
      <c r="B13" s="94" t="s">
        <v>29</v>
      </c>
      <c r="C13" s="306">
        <v>9.52</v>
      </c>
      <c r="D13" s="95">
        <v>0.03</v>
      </c>
      <c r="E13" s="95">
        <v>0</v>
      </c>
      <c r="F13" s="110" t="s">
        <v>16</v>
      </c>
      <c r="G13" s="288" t="s">
        <v>129</v>
      </c>
      <c r="H13" s="96"/>
      <c r="I13" s="95"/>
      <c r="J13" s="95"/>
      <c r="K13" s="95"/>
      <c r="L13" s="95"/>
      <c r="M13" s="639"/>
      <c r="N13" s="639"/>
      <c r="O13" s="639"/>
      <c r="P13" s="639"/>
      <c r="Q13" s="639"/>
      <c r="R13" s="640"/>
      <c r="S13" s="86"/>
    </row>
    <row r="14" spans="1:19" ht="30.6" customHeight="1" x14ac:dyDescent="0.2">
      <c r="A14" s="78"/>
      <c r="B14" s="94" t="s">
        <v>38</v>
      </c>
      <c r="C14" s="358"/>
      <c r="D14" s="95"/>
      <c r="E14" s="95"/>
      <c r="F14" s="110"/>
      <c r="G14" s="288"/>
      <c r="H14" s="96"/>
      <c r="I14" s="95"/>
      <c r="J14" s="95"/>
      <c r="K14" s="95"/>
      <c r="L14" s="95"/>
      <c r="M14" s="639"/>
      <c r="N14" s="639"/>
      <c r="O14" s="639"/>
      <c r="P14" s="639"/>
      <c r="Q14" s="639"/>
      <c r="R14" s="640"/>
      <c r="S14" s="86"/>
    </row>
    <row r="15" spans="1:19" ht="24.2" customHeight="1" thickBot="1" x14ac:dyDescent="0.25">
      <c r="A15" s="78"/>
      <c r="B15" s="94" t="s">
        <v>32</v>
      </c>
      <c r="C15" s="95"/>
      <c r="D15" s="95">
        <v>0.05</v>
      </c>
      <c r="E15" s="98">
        <v>-0.05</v>
      </c>
      <c r="F15" s="51" t="s">
        <v>19</v>
      </c>
      <c r="G15" s="56" t="s">
        <v>22</v>
      </c>
      <c r="H15" s="96"/>
      <c r="I15" s="95"/>
      <c r="J15" s="95"/>
      <c r="K15" s="95"/>
      <c r="L15" s="95"/>
      <c r="M15" s="639"/>
      <c r="N15" s="639"/>
      <c r="O15" s="639"/>
      <c r="P15" s="639"/>
      <c r="Q15" s="639"/>
      <c r="R15" s="640"/>
      <c r="S15" s="86"/>
    </row>
    <row r="16" spans="1:19" ht="6" customHeight="1" thickBot="1" x14ac:dyDescent="0.25">
      <c r="A16" s="104"/>
      <c r="B16" s="105"/>
      <c r="C16" s="105"/>
      <c r="D16" s="105"/>
      <c r="E16" s="106"/>
      <c r="F16" s="106"/>
      <c r="G16" s="105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8"/>
    </row>
    <row r="17" spans="2:18" ht="13.5" customHeight="1" thickTop="1" thickBot="1" x14ac:dyDescent="0.25">
      <c r="B17" s="114"/>
    </row>
    <row r="18" spans="2:18" ht="34.5" thickBot="1" x14ac:dyDescent="0.25">
      <c r="B18" s="239" t="s">
        <v>17</v>
      </c>
      <c r="C18" s="240" t="s">
        <v>18</v>
      </c>
      <c r="D18" s="241" t="s">
        <v>0</v>
      </c>
      <c r="E18" s="241" t="s">
        <v>1</v>
      </c>
      <c r="F18" s="242" t="s">
        <v>21</v>
      </c>
      <c r="G18" s="243" t="s">
        <v>20</v>
      </c>
      <c r="H18" s="184"/>
      <c r="I18" s="184"/>
      <c r="J18" s="184"/>
      <c r="K18" s="184"/>
      <c r="L18" s="184"/>
      <c r="M18" s="308"/>
      <c r="N18" s="308"/>
      <c r="O18" s="308"/>
      <c r="P18" s="308"/>
      <c r="Q18" s="308"/>
      <c r="R18" s="309"/>
    </row>
    <row r="19" spans="2:18" x14ac:dyDescent="0.2">
      <c r="B19" s="185" t="s">
        <v>26</v>
      </c>
      <c r="C19" s="121"/>
      <c r="D19" s="121">
        <v>0.05</v>
      </c>
      <c r="E19" s="121">
        <v>0</v>
      </c>
      <c r="F19" s="51" t="s">
        <v>19</v>
      </c>
      <c r="G19" s="55" t="s">
        <v>22</v>
      </c>
      <c r="H19" s="96"/>
      <c r="I19" s="95"/>
      <c r="J19" s="95"/>
      <c r="K19" s="95"/>
      <c r="L19" s="95"/>
      <c r="M19" s="639"/>
      <c r="N19" s="639"/>
      <c r="O19" s="639"/>
      <c r="P19" s="639"/>
      <c r="Q19" s="639"/>
      <c r="R19" s="640"/>
    </row>
    <row r="20" spans="2:18" x14ac:dyDescent="0.2">
      <c r="B20" s="185" t="s">
        <v>2</v>
      </c>
      <c r="C20" s="121"/>
      <c r="D20" s="121">
        <v>0.05</v>
      </c>
      <c r="E20" s="121">
        <v>0</v>
      </c>
      <c r="F20" s="51" t="s">
        <v>19</v>
      </c>
      <c r="G20" s="55" t="s">
        <v>22</v>
      </c>
      <c r="H20" s="96"/>
      <c r="I20" s="95"/>
      <c r="J20" s="95"/>
      <c r="K20" s="95"/>
      <c r="L20" s="95"/>
      <c r="M20" s="639"/>
      <c r="N20" s="639"/>
      <c r="O20" s="639"/>
      <c r="P20" s="639"/>
      <c r="Q20" s="639"/>
      <c r="R20" s="640"/>
    </row>
    <row r="21" spans="2:18" ht="33.75" x14ac:dyDescent="0.2">
      <c r="B21" s="456" t="s">
        <v>3</v>
      </c>
      <c r="C21" s="457">
        <v>38.1</v>
      </c>
      <c r="D21" s="458">
        <v>0.03</v>
      </c>
      <c r="E21" s="458">
        <v>0</v>
      </c>
      <c r="F21" s="459" t="s">
        <v>16</v>
      </c>
      <c r="G21" s="288" t="s">
        <v>129</v>
      </c>
      <c r="H21" s="460"/>
      <c r="I21" s="461"/>
      <c r="J21" s="461"/>
      <c r="K21" s="461"/>
      <c r="L21" s="461"/>
      <c r="M21" s="653"/>
      <c r="N21" s="653"/>
      <c r="O21" s="653"/>
      <c r="P21" s="653"/>
      <c r="Q21" s="653"/>
      <c r="R21" s="654"/>
    </row>
    <row r="22" spans="2:18" ht="33.75" x14ac:dyDescent="0.2">
      <c r="B22" s="94" t="s">
        <v>29</v>
      </c>
      <c r="C22" s="306">
        <v>9.52</v>
      </c>
      <c r="D22" s="95">
        <v>0.03</v>
      </c>
      <c r="E22" s="95">
        <v>0</v>
      </c>
      <c r="F22" s="110" t="s">
        <v>16</v>
      </c>
      <c r="G22" s="288" t="s">
        <v>129</v>
      </c>
      <c r="H22" s="96"/>
      <c r="I22" s="95"/>
      <c r="J22" s="95"/>
      <c r="K22" s="95"/>
      <c r="L22" s="95"/>
      <c r="M22" s="639"/>
      <c r="N22" s="639"/>
      <c r="O22" s="639"/>
      <c r="P22" s="639"/>
      <c r="Q22" s="639"/>
      <c r="R22" s="640"/>
    </row>
    <row r="23" spans="2:18" ht="15" x14ac:dyDescent="0.2">
      <c r="B23" s="94" t="s">
        <v>38</v>
      </c>
      <c r="C23" s="358"/>
      <c r="D23" s="95"/>
      <c r="E23" s="95"/>
      <c r="F23" s="110"/>
      <c r="G23" s="288"/>
      <c r="H23" s="96"/>
      <c r="I23" s="95"/>
      <c r="J23" s="95"/>
      <c r="K23" s="95"/>
      <c r="L23" s="95"/>
      <c r="M23" s="639"/>
      <c r="N23" s="639"/>
      <c r="O23" s="639"/>
      <c r="P23" s="639"/>
      <c r="Q23" s="639"/>
      <c r="R23" s="640"/>
    </row>
    <row r="24" spans="2:18" x14ac:dyDescent="0.2">
      <c r="B24" s="94" t="s">
        <v>32</v>
      </c>
      <c r="C24" s="95"/>
      <c r="D24" s="95">
        <v>0.05</v>
      </c>
      <c r="E24" s="98">
        <v>-0.05</v>
      </c>
      <c r="F24" s="51" t="s">
        <v>19</v>
      </c>
      <c r="G24" s="56" t="s">
        <v>22</v>
      </c>
      <c r="H24" s="96"/>
      <c r="I24" s="95"/>
      <c r="J24" s="95"/>
      <c r="K24" s="95"/>
      <c r="L24" s="95"/>
      <c r="M24" s="639"/>
      <c r="N24" s="639"/>
      <c r="O24" s="639"/>
      <c r="P24" s="639"/>
      <c r="Q24" s="639"/>
      <c r="R24" s="640"/>
    </row>
    <row r="25" spans="2:18" ht="13.5" thickBot="1" x14ac:dyDescent="0.25"/>
    <row r="26" spans="2:18" ht="34.5" thickBot="1" x14ac:dyDescent="0.25">
      <c r="B26" s="239" t="s">
        <v>17</v>
      </c>
      <c r="C26" s="240" t="s">
        <v>18</v>
      </c>
      <c r="D26" s="241" t="s">
        <v>0</v>
      </c>
      <c r="E26" s="241" t="s">
        <v>1</v>
      </c>
      <c r="F26" s="242" t="s">
        <v>21</v>
      </c>
      <c r="G26" s="243" t="s">
        <v>20</v>
      </c>
      <c r="H26" s="184"/>
      <c r="I26" s="184"/>
      <c r="J26" s="184"/>
      <c r="K26" s="184"/>
      <c r="L26" s="184"/>
      <c r="M26" s="308"/>
      <c r="N26" s="308"/>
      <c r="O26" s="308"/>
      <c r="P26" s="308"/>
      <c r="Q26" s="308"/>
      <c r="R26" s="309"/>
    </row>
    <row r="27" spans="2:18" x14ac:dyDescent="0.2">
      <c r="B27" s="185" t="s">
        <v>26</v>
      </c>
      <c r="C27" s="121"/>
      <c r="D27" s="121">
        <v>0.05</v>
      </c>
      <c r="E27" s="121">
        <v>0</v>
      </c>
      <c r="F27" s="51" t="s">
        <v>19</v>
      </c>
      <c r="G27" s="55" t="s">
        <v>22</v>
      </c>
      <c r="H27" s="96"/>
      <c r="I27" s="95"/>
      <c r="J27" s="95"/>
      <c r="K27" s="95"/>
      <c r="L27" s="95"/>
      <c r="M27" s="639"/>
      <c r="N27" s="639"/>
      <c r="O27" s="639"/>
      <c r="P27" s="639"/>
      <c r="Q27" s="639"/>
      <c r="R27" s="640"/>
    </row>
    <row r="28" spans="2:18" x14ac:dyDescent="0.2">
      <c r="B28" s="185" t="s">
        <v>2</v>
      </c>
      <c r="C28" s="121"/>
      <c r="D28" s="121">
        <v>0.05</v>
      </c>
      <c r="E28" s="121">
        <v>0</v>
      </c>
      <c r="F28" s="51" t="s">
        <v>19</v>
      </c>
      <c r="G28" s="55" t="s">
        <v>22</v>
      </c>
      <c r="H28" s="96"/>
      <c r="I28" s="95"/>
      <c r="J28" s="95"/>
      <c r="K28" s="95"/>
      <c r="L28" s="95"/>
      <c r="M28" s="639"/>
      <c r="N28" s="639"/>
      <c r="O28" s="639"/>
      <c r="P28" s="639"/>
      <c r="Q28" s="639"/>
      <c r="R28" s="640"/>
    </row>
    <row r="29" spans="2:18" ht="33.75" x14ac:dyDescent="0.2">
      <c r="B29" s="456" t="s">
        <v>3</v>
      </c>
      <c r="C29" s="457">
        <v>38.1</v>
      </c>
      <c r="D29" s="458">
        <v>0.03</v>
      </c>
      <c r="E29" s="458">
        <v>0</v>
      </c>
      <c r="F29" s="459" t="s">
        <v>16</v>
      </c>
      <c r="G29" s="288" t="s">
        <v>129</v>
      </c>
      <c r="H29" s="460"/>
      <c r="I29" s="461"/>
      <c r="J29" s="461"/>
      <c r="K29" s="461"/>
      <c r="L29" s="461"/>
      <c r="M29" s="653"/>
      <c r="N29" s="653"/>
      <c r="O29" s="653"/>
      <c r="P29" s="653"/>
      <c r="Q29" s="653"/>
      <c r="R29" s="654"/>
    </row>
    <row r="30" spans="2:18" ht="33.75" x14ac:dyDescent="0.2">
      <c r="B30" s="94" t="s">
        <v>29</v>
      </c>
      <c r="C30" s="306">
        <v>9.52</v>
      </c>
      <c r="D30" s="95">
        <v>0.03</v>
      </c>
      <c r="E30" s="95">
        <v>0</v>
      </c>
      <c r="F30" s="110" t="s">
        <v>16</v>
      </c>
      <c r="G30" s="288" t="s">
        <v>129</v>
      </c>
      <c r="H30" s="96"/>
      <c r="I30" s="95"/>
      <c r="J30" s="95"/>
      <c r="K30" s="95"/>
      <c r="L30" s="95"/>
      <c r="M30" s="639"/>
      <c r="N30" s="639"/>
      <c r="O30" s="639"/>
      <c r="P30" s="639"/>
      <c r="Q30" s="639"/>
      <c r="R30" s="640"/>
    </row>
    <row r="31" spans="2:18" ht="15" x14ac:dyDescent="0.2">
      <c r="B31" s="94" t="s">
        <v>38</v>
      </c>
      <c r="C31" s="358"/>
      <c r="D31" s="95"/>
      <c r="E31" s="95"/>
      <c r="F31" s="110"/>
      <c r="G31" s="288"/>
      <c r="H31" s="96"/>
      <c r="I31" s="95"/>
      <c r="J31" s="95"/>
      <c r="K31" s="95"/>
      <c r="L31" s="95"/>
      <c r="M31" s="639"/>
      <c r="N31" s="639"/>
      <c r="O31" s="639"/>
      <c r="P31" s="639"/>
      <c r="Q31" s="639"/>
      <c r="R31" s="640"/>
    </row>
    <row r="32" spans="2:18" x14ac:dyDescent="0.2">
      <c r="B32" s="94" t="s">
        <v>32</v>
      </c>
      <c r="C32" s="95"/>
      <c r="D32" s="95">
        <v>0.05</v>
      </c>
      <c r="E32" s="98">
        <v>-0.05</v>
      </c>
      <c r="F32" s="51" t="s">
        <v>19</v>
      </c>
      <c r="G32" s="56" t="s">
        <v>22</v>
      </c>
      <c r="H32" s="96"/>
      <c r="I32" s="95"/>
      <c r="J32" s="95"/>
      <c r="K32" s="95"/>
      <c r="L32" s="95"/>
      <c r="M32" s="639"/>
      <c r="N32" s="639"/>
      <c r="O32" s="639"/>
      <c r="P32" s="639"/>
      <c r="Q32" s="639"/>
      <c r="R32" s="640"/>
    </row>
    <row r="33" spans="2:18" ht="13.5" thickBot="1" x14ac:dyDescent="0.25"/>
    <row r="34" spans="2:18" ht="34.5" thickBot="1" x14ac:dyDescent="0.25">
      <c r="B34" s="239" t="s">
        <v>17</v>
      </c>
      <c r="C34" s="240" t="s">
        <v>18</v>
      </c>
      <c r="D34" s="241" t="s">
        <v>0</v>
      </c>
      <c r="E34" s="241" t="s">
        <v>1</v>
      </c>
      <c r="F34" s="242" t="s">
        <v>21</v>
      </c>
      <c r="G34" s="243" t="s">
        <v>20</v>
      </c>
      <c r="H34" s="184"/>
      <c r="I34" s="184"/>
      <c r="J34" s="184"/>
      <c r="K34" s="184"/>
      <c r="L34" s="184"/>
      <c r="M34" s="308"/>
      <c r="N34" s="308"/>
      <c r="O34" s="308"/>
      <c r="P34" s="308"/>
      <c r="Q34" s="308"/>
      <c r="R34" s="309"/>
    </row>
    <row r="35" spans="2:18" x14ac:dyDescent="0.2">
      <c r="B35" s="185" t="s">
        <v>26</v>
      </c>
      <c r="C35" s="121"/>
      <c r="D35" s="121">
        <v>0.05</v>
      </c>
      <c r="E35" s="121">
        <v>0</v>
      </c>
      <c r="F35" s="51" t="s">
        <v>19</v>
      </c>
      <c r="G35" s="55" t="s">
        <v>22</v>
      </c>
      <c r="H35" s="96"/>
      <c r="I35" s="95"/>
      <c r="J35" s="95"/>
      <c r="K35" s="95"/>
      <c r="L35" s="95"/>
      <c r="M35" s="639"/>
      <c r="N35" s="639"/>
      <c r="O35" s="639"/>
      <c r="P35" s="639"/>
      <c r="Q35" s="639"/>
      <c r="R35" s="640"/>
    </row>
    <row r="36" spans="2:18" x14ac:dyDescent="0.2">
      <c r="B36" s="185" t="s">
        <v>2</v>
      </c>
      <c r="C36" s="121"/>
      <c r="D36" s="121">
        <v>0.05</v>
      </c>
      <c r="E36" s="121">
        <v>0</v>
      </c>
      <c r="F36" s="51" t="s">
        <v>19</v>
      </c>
      <c r="G36" s="55" t="s">
        <v>22</v>
      </c>
      <c r="H36" s="96"/>
      <c r="I36" s="95"/>
      <c r="J36" s="95"/>
      <c r="K36" s="95"/>
      <c r="L36" s="95"/>
      <c r="M36" s="639"/>
      <c r="N36" s="639"/>
      <c r="O36" s="639"/>
      <c r="P36" s="639"/>
      <c r="Q36" s="639"/>
      <c r="R36" s="640"/>
    </row>
    <row r="37" spans="2:18" ht="33.75" x14ac:dyDescent="0.2">
      <c r="B37" s="456" t="s">
        <v>3</v>
      </c>
      <c r="C37" s="457">
        <v>38.1</v>
      </c>
      <c r="D37" s="458">
        <v>0.03</v>
      </c>
      <c r="E37" s="458">
        <v>0</v>
      </c>
      <c r="F37" s="459" t="s">
        <v>16</v>
      </c>
      <c r="G37" s="288" t="s">
        <v>129</v>
      </c>
      <c r="H37" s="460"/>
      <c r="I37" s="461"/>
      <c r="J37" s="461"/>
      <c r="K37" s="461"/>
      <c r="L37" s="461"/>
      <c r="M37" s="653"/>
      <c r="N37" s="653"/>
      <c r="O37" s="653"/>
      <c r="P37" s="653"/>
      <c r="Q37" s="653"/>
      <c r="R37" s="654"/>
    </row>
    <row r="38" spans="2:18" ht="33.75" x14ac:dyDescent="0.2">
      <c r="B38" s="94" t="s">
        <v>29</v>
      </c>
      <c r="C38" s="306">
        <v>9.52</v>
      </c>
      <c r="D38" s="95">
        <v>0.03</v>
      </c>
      <c r="E38" s="95">
        <v>0</v>
      </c>
      <c r="F38" s="110" t="s">
        <v>16</v>
      </c>
      <c r="G38" s="288" t="s">
        <v>129</v>
      </c>
      <c r="H38" s="96"/>
      <c r="I38" s="95"/>
      <c r="J38" s="95"/>
      <c r="K38" s="95"/>
      <c r="L38" s="95"/>
      <c r="M38" s="639"/>
      <c r="N38" s="639"/>
      <c r="O38" s="639"/>
      <c r="P38" s="639"/>
      <c r="Q38" s="639"/>
      <c r="R38" s="640"/>
    </row>
    <row r="39" spans="2:18" ht="15" x14ac:dyDescent="0.2">
      <c r="B39" s="94" t="s">
        <v>38</v>
      </c>
      <c r="C39" s="358"/>
      <c r="D39" s="95"/>
      <c r="E39" s="95"/>
      <c r="F39" s="110"/>
      <c r="G39" s="288"/>
      <c r="H39" s="96"/>
      <c r="I39" s="95"/>
      <c r="J39" s="95"/>
      <c r="K39" s="95"/>
      <c r="L39" s="95"/>
      <c r="M39" s="639"/>
      <c r="N39" s="639"/>
      <c r="O39" s="639"/>
      <c r="P39" s="639"/>
      <c r="Q39" s="639"/>
      <c r="R39" s="640"/>
    </row>
    <row r="40" spans="2:18" x14ac:dyDescent="0.2">
      <c r="B40" s="94" t="s">
        <v>32</v>
      </c>
      <c r="C40" s="95"/>
      <c r="D40" s="95">
        <v>0.05</v>
      </c>
      <c r="E40" s="98">
        <v>-0.05</v>
      </c>
      <c r="F40" s="51" t="s">
        <v>19</v>
      </c>
      <c r="G40" s="56" t="s">
        <v>22</v>
      </c>
      <c r="H40" s="96"/>
      <c r="I40" s="95"/>
      <c r="J40" s="95"/>
      <c r="K40" s="95"/>
      <c r="L40" s="95"/>
      <c r="M40" s="639"/>
      <c r="N40" s="639"/>
      <c r="O40" s="639"/>
      <c r="P40" s="639"/>
      <c r="Q40" s="639"/>
      <c r="R40" s="640"/>
    </row>
  </sheetData>
  <mergeCells count="18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</mergeCells>
  <conditionalFormatting sqref="H10:R15">
    <cfRule type="cellIs" dxfId="14" priority="10" stopIfTrue="1" operator="equal">
      <formula>"ok"</formula>
    </cfRule>
    <cfRule type="cellIs" dxfId="13" priority="11" stopIfTrue="1" operator="notBetween">
      <formula>$C10+$D10</formula>
      <formula>$C10+$E10</formula>
    </cfRule>
  </conditionalFormatting>
  <conditionalFormatting sqref="H19:R24">
    <cfRule type="cellIs" dxfId="5" priority="5" stopIfTrue="1" operator="equal">
      <formula>"ok"</formula>
    </cfRule>
    <cfRule type="cellIs" dxfId="4" priority="6" stopIfTrue="1" operator="notBetween">
      <formula>$C19+$D19</formula>
      <formula>$C19+$E19</formula>
    </cfRule>
  </conditionalFormatting>
  <conditionalFormatting sqref="H27:R32">
    <cfRule type="cellIs" dxfId="3" priority="3" stopIfTrue="1" operator="equal">
      <formula>"ok"</formula>
    </cfRule>
    <cfRule type="cellIs" dxfId="2" priority="4" stopIfTrue="1" operator="notBetween">
      <formula>$C27+$D27</formula>
      <formula>$C27+$E27</formula>
    </cfRule>
  </conditionalFormatting>
  <conditionalFormatting sqref="H35:R40">
    <cfRule type="cellIs" dxfId="1" priority="1" stopIfTrue="1" operator="equal">
      <formula>"ok"</formula>
    </cfRule>
    <cfRule type="cellIs" dxfId="0" priority="2" stopIfTrue="1" operator="notBetween">
      <formula>$C35+$D35</formula>
      <formula>$C35+$E35</formula>
    </cfRule>
  </conditionalFormatting>
  <printOptions horizontalCentered="1" verticalCentered="1"/>
  <pageMargins left="0.19685039370078741" right="0.19685039370078741" top="0.15748031496062992" bottom="0" header="0" footer="0"/>
  <pageSetup paperSize="9" scale="5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2"/>
      <c r="C2" s="583"/>
      <c r="D2" s="584"/>
      <c r="E2" s="591" t="s">
        <v>10</v>
      </c>
      <c r="F2" s="592"/>
      <c r="G2" s="592"/>
      <c r="H2" s="593"/>
      <c r="I2" s="597" t="s">
        <v>11</v>
      </c>
      <c r="J2" s="598"/>
      <c r="K2" s="601">
        <f>Данные!B19</f>
        <v>2</v>
      </c>
      <c r="L2" s="602"/>
      <c r="M2" s="66"/>
      <c r="N2" s="67"/>
      <c r="O2" s="68"/>
      <c r="P2" s="619"/>
      <c r="Q2" s="619"/>
      <c r="R2" s="69"/>
      <c r="S2" s="70"/>
    </row>
    <row r="3" spans="1:19" ht="17.25" customHeight="1" thickBot="1" x14ac:dyDescent="0.25">
      <c r="A3" s="65"/>
      <c r="B3" s="585"/>
      <c r="C3" s="586"/>
      <c r="D3" s="587"/>
      <c r="E3" s="594" t="s">
        <v>84</v>
      </c>
      <c r="F3" s="595"/>
      <c r="G3" s="595"/>
      <c r="H3" s="596"/>
      <c r="I3" s="599"/>
      <c r="J3" s="600"/>
      <c r="K3" s="603"/>
      <c r="L3" s="6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8"/>
      <c r="C4" s="589"/>
      <c r="D4" s="590"/>
      <c r="E4" s="235"/>
      <c r="F4" s="235"/>
      <c r="G4" s="235"/>
      <c r="H4" s="235"/>
      <c r="I4" s="236"/>
      <c r="J4" s="234"/>
      <c r="K4" s="237"/>
      <c r="L4" s="238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7" t="s">
        <v>13</v>
      </c>
      <c r="C5" s="605"/>
      <c r="D5" s="493" t="str">
        <f>Данные!$A5</f>
        <v>PCI</v>
      </c>
      <c r="E5" s="494"/>
      <c r="F5" s="494"/>
      <c r="G5" s="494"/>
      <c r="H5" s="495"/>
      <c r="I5" s="606"/>
      <c r="J5" s="607"/>
      <c r="K5" s="608"/>
      <c r="L5" s="49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7" t="s">
        <v>12</v>
      </c>
      <c r="C6" s="605"/>
      <c r="D6" s="487" t="str">
        <f>Данные!$A2</f>
        <v>Франкония МСА 0,5 л.</v>
      </c>
      <c r="E6" s="580"/>
      <c r="F6" s="580"/>
      <c r="G6" s="580"/>
      <c r="H6" s="581"/>
      <c r="I6" s="606"/>
      <c r="J6" s="607"/>
      <c r="K6" s="608"/>
      <c r="L6" s="49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41" t="s">
        <v>14</v>
      </c>
      <c r="C7" s="609"/>
      <c r="D7" s="496">
        <f>Данные!$A8</f>
        <v>0</v>
      </c>
      <c r="E7" s="543"/>
      <c r="F7" s="543"/>
      <c r="G7" s="543"/>
      <c r="H7" s="544"/>
      <c r="I7" s="610" t="s">
        <v>15</v>
      </c>
      <c r="J7" s="609"/>
      <c r="K7" s="484">
        <f>Данные!$A11</f>
        <v>0</v>
      </c>
      <c r="L7" s="48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39" t="s">
        <v>17</v>
      </c>
      <c r="C9" s="240" t="s">
        <v>18</v>
      </c>
      <c r="D9" s="241" t="s">
        <v>0</v>
      </c>
      <c r="E9" s="241" t="s">
        <v>1</v>
      </c>
      <c r="F9" s="242" t="s">
        <v>21</v>
      </c>
      <c r="G9" s="243" t="s">
        <v>20</v>
      </c>
      <c r="H9" s="12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0" t="s">
        <v>26</v>
      </c>
      <c r="C10" s="95"/>
      <c r="D10" s="95">
        <v>0.05</v>
      </c>
      <c r="E10" s="95">
        <v>0</v>
      </c>
      <c r="F10" s="110" t="s">
        <v>16</v>
      </c>
      <c r="G10" s="59" t="s">
        <v>45</v>
      </c>
      <c r="H10" s="96"/>
      <c r="I10" s="95"/>
      <c r="J10" s="95"/>
      <c r="K10" s="95"/>
      <c r="L10" s="95"/>
      <c r="M10" s="95"/>
      <c r="N10" s="95"/>
      <c r="O10" s="95"/>
      <c r="P10" s="95"/>
      <c r="Q10" s="95"/>
      <c r="R10" s="97"/>
      <c r="S10" s="86"/>
    </row>
    <row r="11" spans="1:19" ht="23.1" customHeight="1" x14ac:dyDescent="0.2">
      <c r="A11" s="78"/>
      <c r="B11" s="120" t="s">
        <v>2</v>
      </c>
      <c r="C11" s="95"/>
      <c r="D11" s="95">
        <v>0.02</v>
      </c>
      <c r="E11" s="95">
        <v>0</v>
      </c>
      <c r="F11" s="51" t="s">
        <v>19</v>
      </c>
      <c r="G11" s="55" t="s">
        <v>22</v>
      </c>
      <c r="H11" s="96"/>
      <c r="I11" s="95"/>
      <c r="J11" s="95"/>
      <c r="K11" s="95"/>
      <c r="L11" s="95"/>
      <c r="M11" s="95"/>
      <c r="N11" s="95"/>
      <c r="O11" s="95"/>
      <c r="P11" s="95"/>
      <c r="Q11" s="95"/>
      <c r="R11" s="97"/>
      <c r="S11" s="86"/>
    </row>
    <row r="12" spans="1:19" s="463" customFormat="1" ht="25.15" customHeight="1" x14ac:dyDescent="0.2">
      <c r="A12" s="455"/>
      <c r="B12" s="464" t="s">
        <v>3</v>
      </c>
      <c r="C12" s="465">
        <v>28.6</v>
      </c>
      <c r="D12" s="461">
        <v>0</v>
      </c>
      <c r="E12" s="461">
        <v>-0.03</v>
      </c>
      <c r="F12" s="459" t="s">
        <v>16</v>
      </c>
      <c r="G12" s="288" t="s">
        <v>130</v>
      </c>
      <c r="H12" s="466"/>
      <c r="I12" s="461"/>
      <c r="J12" s="461"/>
      <c r="K12" s="461"/>
      <c r="L12" s="461"/>
      <c r="M12" s="461"/>
      <c r="N12" s="461"/>
      <c r="O12" s="461"/>
      <c r="P12" s="461"/>
      <c r="Q12" s="461"/>
      <c r="R12" s="467"/>
      <c r="S12" s="462"/>
    </row>
    <row r="13" spans="1:19" ht="23.1" customHeight="1" x14ac:dyDescent="0.2">
      <c r="A13" s="78"/>
      <c r="B13" s="120" t="s">
        <v>27</v>
      </c>
      <c r="C13" s="306">
        <v>62</v>
      </c>
      <c r="D13" s="95">
        <v>0.1</v>
      </c>
      <c r="E13" s="95">
        <v>-0.1</v>
      </c>
      <c r="F13" s="51" t="s">
        <v>19</v>
      </c>
      <c r="G13" s="55" t="s">
        <v>22</v>
      </c>
      <c r="H13" s="96"/>
      <c r="I13" s="95"/>
      <c r="J13" s="95"/>
      <c r="K13" s="95"/>
      <c r="L13" s="95"/>
      <c r="M13" s="95"/>
      <c r="N13" s="95"/>
      <c r="O13" s="95"/>
      <c r="P13" s="95"/>
      <c r="Q13" s="95"/>
      <c r="R13" s="97"/>
      <c r="S13" s="86"/>
    </row>
    <row r="14" spans="1:19" ht="23.1" customHeight="1" x14ac:dyDescent="0.2">
      <c r="A14" s="78"/>
      <c r="B14" s="120" t="s">
        <v>9</v>
      </c>
      <c r="C14" s="95"/>
      <c r="D14" s="95">
        <v>0</v>
      </c>
      <c r="E14" s="95">
        <v>-0.03</v>
      </c>
      <c r="F14" s="51" t="s">
        <v>19</v>
      </c>
      <c r="G14" s="55" t="s">
        <v>22</v>
      </c>
      <c r="H14" s="96"/>
      <c r="I14" s="95"/>
      <c r="J14" s="95"/>
      <c r="K14" s="95"/>
      <c r="L14" s="95"/>
      <c r="M14" s="95"/>
      <c r="N14" s="95"/>
      <c r="O14" s="95"/>
      <c r="P14" s="95"/>
      <c r="Q14" s="95"/>
      <c r="R14" s="97"/>
      <c r="S14" s="86"/>
    </row>
    <row r="15" spans="1:19" ht="23.1" customHeight="1" x14ac:dyDescent="0.2">
      <c r="A15" s="78"/>
      <c r="B15" s="120" t="s">
        <v>5</v>
      </c>
      <c r="C15" s="306">
        <v>9.5</v>
      </c>
      <c r="D15" s="95">
        <v>0</v>
      </c>
      <c r="E15" s="95">
        <v>-0.02</v>
      </c>
      <c r="F15" s="51" t="s">
        <v>19</v>
      </c>
      <c r="G15" s="55" t="s">
        <v>22</v>
      </c>
      <c r="H15" s="96"/>
      <c r="I15" s="95"/>
      <c r="J15" s="95"/>
      <c r="K15" s="95"/>
      <c r="L15" s="95"/>
      <c r="M15" s="95"/>
      <c r="N15" s="95"/>
      <c r="O15" s="95"/>
      <c r="P15" s="95"/>
      <c r="Q15" s="95"/>
      <c r="R15" s="97"/>
      <c r="S15" s="86"/>
    </row>
    <row r="16" spans="1:19" ht="23.1" customHeight="1" thickBot="1" x14ac:dyDescent="0.25">
      <c r="A16" s="78"/>
      <c r="B16" s="574" t="s">
        <v>46</v>
      </c>
      <c r="C16" s="575"/>
      <c r="D16" s="575"/>
      <c r="E16" s="576"/>
      <c r="F16" s="244" t="s">
        <v>16</v>
      </c>
      <c r="G16" s="183" t="s">
        <v>42</v>
      </c>
      <c r="H16" s="102"/>
      <c r="I16" s="103"/>
      <c r="J16" s="103"/>
      <c r="K16" s="103"/>
      <c r="L16" s="103"/>
      <c r="M16" s="103"/>
      <c r="N16" s="103"/>
      <c r="O16" s="103"/>
      <c r="P16" s="103"/>
      <c r="Q16" s="112"/>
      <c r="R16" s="113"/>
      <c r="S16" s="86"/>
    </row>
    <row r="17" spans="1:19" ht="10.5" customHeight="1" thickBot="1" x14ac:dyDescent="0.25">
      <c r="A17" s="104"/>
      <c r="B17" s="119"/>
      <c r="C17" s="118"/>
      <c r="D17" s="118"/>
      <c r="E17" s="118"/>
      <c r="F17" s="117"/>
      <c r="G17" s="116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8"/>
    </row>
    <row r="18" spans="1:19" ht="13.5" customHeight="1" thickTop="1" x14ac:dyDescent="0.2">
      <c r="B18" s="114"/>
    </row>
    <row r="19" spans="1:19" x14ac:dyDescent="0.2">
      <c r="L19" s="611" t="s">
        <v>128</v>
      </c>
      <c r="M19" s="611"/>
      <c r="N19" s="611"/>
      <c r="O19" s="454"/>
      <c r="P19" s="454"/>
      <c r="Q19" s="468"/>
      <c r="R19" s="468"/>
    </row>
    <row r="20" spans="1:19" x14ac:dyDescent="0.2">
      <c r="O20" s="546" t="s">
        <v>131</v>
      </c>
      <c r="P20" s="546"/>
      <c r="Q20" s="547" t="s">
        <v>132</v>
      </c>
      <c r="R20" s="548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2020-09-09T09:47:51Z</cp:lastPrinted>
  <dcterms:created xsi:type="dcterms:W3CDTF">2004-01-21T15:24:02Z</dcterms:created>
  <dcterms:modified xsi:type="dcterms:W3CDTF">2020-09-09T09:48:46Z</dcterms:modified>
</cp:coreProperties>
</file>