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2D52C633-72AB-4DFA-BF07-F927A62834C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" i="1" l="1"/>
  <c r="I48" i="1"/>
  <c r="G48" i="1"/>
  <c r="H47" i="1"/>
  <c r="I47" i="1"/>
  <c r="G47" i="1"/>
  <c r="H46" i="1" l="1"/>
  <c r="I46" i="1"/>
  <c r="G46" i="1"/>
  <c r="H45" i="1"/>
  <c r="I45" i="1"/>
  <c r="G45" i="1"/>
  <c r="H44" i="1" l="1"/>
  <c r="I44" i="1"/>
  <c r="G44" i="1"/>
  <c r="H43" i="1" l="1"/>
  <c r="I43" i="1"/>
  <c r="G43" i="1"/>
  <c r="H42" i="1"/>
  <c r="I42" i="1"/>
  <c r="G42" i="1"/>
  <c r="H41" i="1" l="1"/>
  <c r="I41" i="1"/>
  <c r="G41" i="1"/>
  <c r="H40" i="1"/>
  <c r="I40" i="1"/>
  <c r="G40" i="1"/>
  <c r="H39" i="1" l="1"/>
  <c r="I39" i="1"/>
  <c r="G39" i="1"/>
  <c r="H38" i="1"/>
  <c r="I38" i="1"/>
  <c r="G38" i="1"/>
  <c r="H37" i="1" l="1"/>
  <c r="I37" i="1"/>
  <c r="G37" i="1"/>
  <c r="H36" i="1" l="1"/>
  <c r="I36" i="1"/>
  <c r="G36" i="1"/>
  <c r="G35" i="1" l="1"/>
  <c r="I35" i="1" s="1"/>
  <c r="H35" i="1"/>
  <c r="G34" i="1"/>
  <c r="I34" i="1" s="1"/>
  <c r="H34" i="1"/>
  <c r="G20" i="1" l="1"/>
  <c r="G19" i="1"/>
  <c r="G17" i="1"/>
  <c r="G11" i="1"/>
  <c r="G13" i="1"/>
  <c r="G15" i="1" l="1"/>
  <c r="A25" i="1" l="1"/>
  <c r="G33" i="1" s="1"/>
  <c r="G14" i="1"/>
  <c r="G21" i="1"/>
  <c r="G12" i="1"/>
  <c r="G18" i="1"/>
  <c r="G10" i="1"/>
  <c r="G16" i="1"/>
  <c r="G9" i="1"/>
  <c r="G8" i="1"/>
  <c r="G7" i="1"/>
  <c r="G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E50" i="1"/>
  <c r="F50" i="1"/>
  <c r="A20" i="1" l="1"/>
  <c r="A21" i="1" s="1"/>
  <c r="G25" i="1"/>
  <c r="I25" i="1" s="1"/>
  <c r="G31" i="1"/>
  <c r="G32" i="1"/>
  <c r="G30" i="1"/>
  <c r="G29" i="1"/>
  <c r="G27" i="1"/>
  <c r="G26" i="1"/>
  <c r="G28" i="1"/>
  <c r="H25" i="1"/>
  <c r="H26" i="1" s="1"/>
  <c r="H27" i="1" s="1"/>
  <c r="H28" i="1" s="1"/>
  <c r="H29" i="1" s="1"/>
  <c r="H30" i="1" s="1"/>
  <c r="H31" i="1" s="1"/>
  <c r="H32" i="1" s="1"/>
  <c r="H33" i="1" s="1"/>
  <c r="A56" i="1"/>
  <c r="H50" i="1"/>
  <c r="G50" i="1" l="1"/>
  <c r="C56" i="1" s="1"/>
  <c r="D56" i="1" s="1"/>
  <c r="I26" i="1"/>
  <c r="I27" i="1" s="1"/>
  <c r="I28" i="1" s="1"/>
  <c r="I29" i="1" s="1"/>
  <c r="I30" i="1" s="1"/>
  <c r="I31" i="1" s="1"/>
  <c r="I32" i="1" s="1"/>
  <c r="I33" i="1" s="1"/>
  <c r="I50" i="1" l="1"/>
</calcChain>
</file>

<file path=xl/sharedStrings.xml><?xml version="1.0" encoding="utf-8"?>
<sst xmlns="http://schemas.openxmlformats.org/spreadsheetml/2006/main" count="91" uniqueCount="70">
  <si>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</si>
  <si>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</si>
  <si>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</si>
  <si>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</si>
  <si>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</si>
  <si>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</si>
  <si>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</si>
  <si>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</si>
  <si>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</si>
  <si>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</si>
  <si>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</si>
  <si>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</si>
  <si>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</si>
  <si>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</si>
  <si>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</si>
  <si>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</si>
  <si>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</si>
  <si>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</si>
  <si>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</si>
  <si>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</si>
  <si>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</si>
  <si>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</si>
  <si>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</si>
  <si>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</si>
  <si>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</si>
  <si>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</si>
  <si>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</si>
  <si>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</si>
  <si>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</si>
  <si>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Охладитель плунжера</t>
  </si>
  <si>
    <t>11 BANKA/BIE</t>
  </si>
  <si>
    <t>Горловое кольцо СКО</t>
  </si>
  <si>
    <t>Дутьевая головка СКО</t>
  </si>
  <si>
    <t>Хватки СКО</t>
  </si>
  <si>
    <t>Плунжер СКО</t>
  </si>
  <si>
    <t>Пресс-кольцо СКО</t>
  </si>
  <si>
    <t>Дата поставки  15.04.19 (c остаточным ресурсом  100%)</t>
  </si>
  <si>
    <t>I-82-1500-1</t>
  </si>
  <si>
    <t>III-2-82-1500-1</t>
  </si>
  <si>
    <t>18.04.2019 СКО</t>
  </si>
  <si>
    <t xml:space="preserve">26.04.2019 ТВИСТ </t>
  </si>
  <si>
    <t>27.05.2019 СКО</t>
  </si>
  <si>
    <t>01.06.2019 СКО</t>
  </si>
  <si>
    <t>07.06.2019 ТВИСТ</t>
  </si>
  <si>
    <t>17.07.2019 СКО</t>
  </si>
  <si>
    <t>30.07.2019 твист</t>
  </si>
  <si>
    <t>Начальник УРФ                                            А.Д. Гавриленко</t>
  </si>
  <si>
    <t>стоит</t>
  </si>
  <si>
    <t>03/09/219</t>
  </si>
  <si>
    <t>08.08.2019 СКО</t>
  </si>
  <si>
    <t>17.04.2020 СКО</t>
  </si>
  <si>
    <t>25.04.2020 Twist</t>
  </si>
  <si>
    <t>Горловое кольцо TWIST</t>
  </si>
  <si>
    <t>Плунжер TWIST</t>
  </si>
  <si>
    <t>Пресс-кольцо TWIST</t>
  </si>
  <si>
    <t>Хватки TWIST</t>
  </si>
  <si>
    <t>Кол-во непригодных, шт</t>
  </si>
  <si>
    <t>Вес (ном. вес 555 г.)</t>
  </si>
  <si>
    <t>14.07.2020 twist</t>
  </si>
  <si>
    <t>15/07/2020 СКО</t>
  </si>
  <si>
    <t>24.07.2020 twist</t>
  </si>
  <si>
    <t>22/08/2020 СКО</t>
  </si>
  <si>
    <t>27.08.2020 twist</t>
  </si>
  <si>
    <t>22.02.2021 twist</t>
  </si>
  <si>
    <t>26/02/2021 СКО</t>
  </si>
  <si>
    <t>26/04/2021 СКО</t>
  </si>
  <si>
    <t>Формокомплект банки 1,5 л тип I-82-1500-1, тип III-2-82-1500-1</t>
  </si>
  <si>
    <t>(владелец ООО "ВЕДАТРАНЗИТ" Договор аренды имущества №3 от 23.01.2019 г.)</t>
  </si>
  <si>
    <t>30.04.2021 twist</t>
  </si>
  <si>
    <t>05/05/2021 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</si>
</sst>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3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1" xfId="0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/>
    <xf numFmtId="3" fontId="0" fillId="0" borderId="12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0" fontId="0" fillId="0" borderId="19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/>
    <xf numFmtId="0" fontId="0" fillId="0" borderId="21" xfId="0" applyBorder="1" applyAlignment="1">
      <alignment horizontal="center"/>
    </xf>
    <xf numFmtId="3" fontId="12" fillId="4" borderId="7" xfId="0" applyNumberFormat="1" applyFont="1" applyFill="1" applyBorder="1" applyAlignment="1">
      <alignment horizontal="center"/>
    </xf>
    <xf numFmtId="3" fontId="12" fillId="3" borderId="7" xfId="0" applyNumberFormat="1" applyFont="1" applyFill="1" applyBorder="1" applyAlignment="1">
      <alignment horizontal="center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8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top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20" xfId="0" applyFont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0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view="pageBreakPreview" topLeftCell="A10" zoomScale="120" zoomScaleSheetLayoutView="120" workbookViewId="0">
      <selection activeCell="F20" sqref="F20"/>
    </sheetView>
  </sheetViews>
  <sheetFormatPr defaultRowHeight="12.75" x14ac:dyDescent="0.2"/>
  <cols>
    <col min="1" max="1" width="12.85546875" customWidth="1"/>
    <col min="2" max="2" width="21.8554687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3.28515625" customWidth="1"/>
    <col min="11" max="11" width="11.7109375" customWidth="1"/>
    <col min="12" max="12" width="9.28515625" customWidth="1"/>
  </cols>
  <sheetData>
    <row r="1" spans="1:13" ht="15.75" x14ac:dyDescent="0.25">
      <c r="A1" s="102" t="s">
        <v>66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 ht="15.75" x14ac:dyDescent="0.25">
      <c r="A2" s="88"/>
      <c r="B2" s="102" t="s">
        <v>67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3" x14ac:dyDescent="0.2">
      <c r="A3" s="107" t="s">
        <v>36</v>
      </c>
      <c r="B3" s="107"/>
      <c r="C3" s="107"/>
      <c r="D3" s="107"/>
      <c r="E3" s="107"/>
      <c r="F3" s="23"/>
      <c r="G3" s="3"/>
      <c r="H3" s="4"/>
      <c r="K3" s="24"/>
      <c r="L3" s="24"/>
      <c r="M3" s="1"/>
    </row>
    <row r="4" spans="1:13" ht="16.5" thickBot="1" x14ac:dyDescent="0.3">
      <c r="A4" s="1"/>
      <c r="B4" s="2"/>
      <c r="C4" s="2"/>
      <c r="F4" s="5"/>
      <c r="G4" s="6"/>
      <c r="H4" s="5"/>
      <c r="I4" s="5"/>
      <c r="J4" s="24"/>
      <c r="K4" s="24"/>
      <c r="M4" s="12"/>
    </row>
    <row r="5" spans="1:13" ht="64.5" thickBot="1" x14ac:dyDescent="0.25">
      <c r="A5" s="25" t="s">
        <v>0</v>
      </c>
      <c r="B5" s="26" t="s">
        <v>1</v>
      </c>
      <c r="C5" s="26" t="s">
        <v>2</v>
      </c>
      <c r="D5" s="26" t="s">
        <v>27</v>
      </c>
      <c r="E5" s="26" t="s">
        <v>28</v>
      </c>
      <c r="F5" s="26" t="s">
        <v>56</v>
      </c>
      <c r="G5" s="26" t="s">
        <v>25</v>
      </c>
      <c r="H5" s="91" t="s">
        <v>26</v>
      </c>
      <c r="I5" s="99"/>
      <c r="J5" s="97"/>
      <c r="K5" s="97"/>
      <c r="L5" s="97"/>
    </row>
    <row r="6" spans="1:13" x14ac:dyDescent="0.2">
      <c r="A6" s="32">
        <v>1</v>
      </c>
      <c r="B6" s="33" t="s">
        <v>9</v>
      </c>
      <c r="C6" s="80" t="s">
        <v>37</v>
      </c>
      <c r="D6" s="34">
        <v>27</v>
      </c>
      <c r="E6" s="34">
        <v>27</v>
      </c>
      <c r="F6" s="54">
        <v>2</v>
      </c>
      <c r="G6" s="34">
        <f>E6-F6</f>
        <v>25</v>
      </c>
      <c r="H6" s="92"/>
      <c r="I6" s="100"/>
      <c r="J6" s="1"/>
      <c r="K6" s="1"/>
      <c r="L6" s="98"/>
    </row>
    <row r="7" spans="1:13" x14ac:dyDescent="0.2">
      <c r="A7" s="35">
        <f>A6+1</f>
        <v>2</v>
      </c>
      <c r="B7" s="8" t="s">
        <v>5</v>
      </c>
      <c r="C7" s="62" t="s">
        <v>37</v>
      </c>
      <c r="D7" s="9">
        <v>27</v>
      </c>
      <c r="E7" s="9">
        <v>27</v>
      </c>
      <c r="F7" s="55"/>
      <c r="G7" s="9">
        <f t="shared" ref="G7:G9" si="0">E7-F7</f>
        <v>27</v>
      </c>
      <c r="H7" s="93"/>
      <c r="I7" s="100"/>
      <c r="J7" s="1"/>
      <c r="K7" s="1"/>
      <c r="L7" s="98"/>
    </row>
    <row r="8" spans="1:13" x14ac:dyDescent="0.2">
      <c r="A8" s="35">
        <f t="shared" ref="A8:A21" si="1">A7+1</f>
        <v>3</v>
      </c>
      <c r="B8" s="8" t="s">
        <v>3</v>
      </c>
      <c r="C8" s="62" t="s">
        <v>37</v>
      </c>
      <c r="D8" s="9">
        <v>34</v>
      </c>
      <c r="E8" s="9">
        <v>34</v>
      </c>
      <c r="F8" s="55">
        <v>1</v>
      </c>
      <c r="G8" s="9">
        <f t="shared" si="0"/>
        <v>33</v>
      </c>
      <c r="H8" s="94"/>
      <c r="I8" s="100"/>
      <c r="J8" s="1"/>
      <c r="K8" s="1"/>
      <c r="L8" s="98"/>
    </row>
    <row r="9" spans="1:13" x14ac:dyDescent="0.2">
      <c r="A9" s="35">
        <f t="shared" si="1"/>
        <v>4</v>
      </c>
      <c r="B9" s="8" t="s">
        <v>4</v>
      </c>
      <c r="C9" s="62" t="s">
        <v>37</v>
      </c>
      <c r="D9" s="9">
        <v>34</v>
      </c>
      <c r="E9" s="9">
        <v>34</v>
      </c>
      <c r="F9" s="55"/>
      <c r="G9" s="9">
        <f t="shared" si="0"/>
        <v>34</v>
      </c>
      <c r="H9" s="94"/>
      <c r="I9" s="100"/>
      <c r="J9" s="41"/>
      <c r="K9" s="1"/>
      <c r="L9" s="98"/>
    </row>
    <row r="10" spans="1:13" x14ac:dyDescent="0.2">
      <c r="A10" s="35">
        <f t="shared" si="1"/>
        <v>5</v>
      </c>
      <c r="B10" s="8" t="s">
        <v>52</v>
      </c>
      <c r="C10" s="62" t="s">
        <v>30</v>
      </c>
      <c r="D10" s="9">
        <v>120</v>
      </c>
      <c r="E10" s="9">
        <v>120</v>
      </c>
      <c r="F10" s="55">
        <v>13</v>
      </c>
      <c r="G10" s="9">
        <f t="shared" ref="G10:G21" si="2">E10-F10</f>
        <v>107</v>
      </c>
      <c r="H10" s="94"/>
      <c r="I10" s="101"/>
      <c r="J10" s="41"/>
      <c r="K10" s="41"/>
      <c r="L10" s="98"/>
    </row>
    <row r="11" spans="1:13" x14ac:dyDescent="0.2">
      <c r="A11" s="35">
        <f t="shared" si="1"/>
        <v>6</v>
      </c>
      <c r="B11" s="8" t="s">
        <v>31</v>
      </c>
      <c r="C11" s="62" t="s">
        <v>37</v>
      </c>
      <c r="D11" s="9">
        <v>120</v>
      </c>
      <c r="E11" s="9">
        <v>120</v>
      </c>
      <c r="F11" s="55">
        <v>34</v>
      </c>
      <c r="G11" s="9">
        <f t="shared" si="2"/>
        <v>86</v>
      </c>
      <c r="H11" s="94"/>
      <c r="I11" s="101"/>
      <c r="J11" s="41"/>
      <c r="K11" s="41"/>
      <c r="L11" s="98"/>
    </row>
    <row r="12" spans="1:13" x14ac:dyDescent="0.2">
      <c r="A12" s="35">
        <f t="shared" si="1"/>
        <v>7</v>
      </c>
      <c r="B12" s="56" t="s">
        <v>7</v>
      </c>
      <c r="C12" s="62" t="s">
        <v>37</v>
      </c>
      <c r="D12" s="9">
        <v>24</v>
      </c>
      <c r="E12" s="9">
        <v>24</v>
      </c>
      <c r="F12" s="55"/>
      <c r="G12" s="9">
        <f t="shared" si="2"/>
        <v>24</v>
      </c>
      <c r="H12" s="94"/>
      <c r="I12" s="100"/>
      <c r="J12" s="41"/>
      <c r="K12" s="1"/>
      <c r="L12" s="98"/>
    </row>
    <row r="13" spans="1:13" x14ac:dyDescent="0.2">
      <c r="A13" s="35">
        <f t="shared" si="1"/>
        <v>8</v>
      </c>
      <c r="B13" s="56" t="s">
        <v>32</v>
      </c>
      <c r="C13" s="62" t="s">
        <v>37</v>
      </c>
      <c r="D13" s="9">
        <v>24</v>
      </c>
      <c r="E13" s="9">
        <v>24</v>
      </c>
      <c r="F13" s="55"/>
      <c r="G13" s="9">
        <f t="shared" si="2"/>
        <v>24</v>
      </c>
      <c r="H13" s="94"/>
      <c r="I13" s="100"/>
      <c r="J13" s="41"/>
      <c r="K13" s="1"/>
      <c r="L13" s="98"/>
    </row>
    <row r="14" spans="1:13" x14ac:dyDescent="0.2">
      <c r="A14" s="35">
        <f t="shared" si="1"/>
        <v>9</v>
      </c>
      <c r="B14" s="56" t="s">
        <v>29</v>
      </c>
      <c r="C14" s="62" t="s">
        <v>37</v>
      </c>
      <c r="D14" s="9">
        <v>25</v>
      </c>
      <c r="E14" s="9">
        <v>36</v>
      </c>
      <c r="F14" s="55"/>
      <c r="G14" s="9">
        <f t="shared" si="2"/>
        <v>36</v>
      </c>
      <c r="H14" s="94"/>
      <c r="I14" s="101"/>
      <c r="J14" s="41"/>
      <c r="K14" s="41"/>
      <c r="L14" s="98"/>
      <c r="M14" s="21"/>
    </row>
    <row r="15" spans="1:13" ht="14.25" customHeight="1" x14ac:dyDescent="0.2">
      <c r="A15" s="35">
        <f t="shared" si="1"/>
        <v>10</v>
      </c>
      <c r="B15" s="56" t="s">
        <v>8</v>
      </c>
      <c r="C15" s="62" t="s">
        <v>37</v>
      </c>
      <c r="D15" s="11">
        <v>8</v>
      </c>
      <c r="E15" s="11">
        <v>8</v>
      </c>
      <c r="F15" s="55"/>
      <c r="G15" s="9">
        <f t="shared" si="2"/>
        <v>8</v>
      </c>
      <c r="H15" s="94"/>
      <c r="I15" s="101"/>
      <c r="J15" s="41"/>
      <c r="K15" s="41"/>
      <c r="L15" s="98"/>
      <c r="M15" s="21"/>
    </row>
    <row r="16" spans="1:13" ht="14.25" customHeight="1" x14ac:dyDescent="0.2">
      <c r="A16" s="35">
        <f t="shared" si="1"/>
        <v>11</v>
      </c>
      <c r="B16" s="8" t="s">
        <v>53</v>
      </c>
      <c r="C16" s="62" t="s">
        <v>38</v>
      </c>
      <c r="D16" s="9">
        <v>80</v>
      </c>
      <c r="E16" s="9">
        <v>80</v>
      </c>
      <c r="F16" s="55">
        <v>59</v>
      </c>
      <c r="G16" s="9">
        <f t="shared" si="2"/>
        <v>21</v>
      </c>
      <c r="H16" s="94" t="s">
        <v>22</v>
      </c>
      <c r="I16" s="101"/>
      <c r="J16" s="41"/>
      <c r="K16" s="41"/>
      <c r="L16" s="98"/>
    </row>
    <row r="17" spans="1:12" ht="14.25" customHeight="1" x14ac:dyDescent="0.2">
      <c r="A17" s="35">
        <f t="shared" si="1"/>
        <v>12</v>
      </c>
      <c r="B17" s="8" t="s">
        <v>34</v>
      </c>
      <c r="C17" s="62" t="s">
        <v>37</v>
      </c>
      <c r="D17" s="9">
        <v>80</v>
      </c>
      <c r="E17" s="9">
        <v>80</v>
      </c>
      <c r="F17" s="55">
        <v>37</v>
      </c>
      <c r="G17" s="9">
        <f t="shared" si="2"/>
        <v>43</v>
      </c>
      <c r="H17" s="94"/>
      <c r="I17" s="101"/>
      <c r="J17" s="41"/>
      <c r="K17" s="41"/>
      <c r="L17" s="98"/>
    </row>
    <row r="18" spans="1:12" ht="14.25" customHeight="1" x14ac:dyDescent="0.2">
      <c r="A18" s="35">
        <f t="shared" si="1"/>
        <v>13</v>
      </c>
      <c r="B18" s="8" t="s">
        <v>54</v>
      </c>
      <c r="C18" s="62" t="s">
        <v>38</v>
      </c>
      <c r="D18" s="9">
        <v>240</v>
      </c>
      <c r="E18" s="9">
        <v>240</v>
      </c>
      <c r="F18" s="89">
        <v>167</v>
      </c>
      <c r="G18" s="9">
        <f t="shared" si="2"/>
        <v>73</v>
      </c>
      <c r="H18" s="94"/>
      <c r="I18" s="101"/>
      <c r="J18" s="41"/>
      <c r="K18" s="41"/>
      <c r="L18" s="98"/>
    </row>
    <row r="19" spans="1:12" ht="14.25" customHeight="1" x14ac:dyDescent="0.2">
      <c r="A19" s="35">
        <f t="shared" si="1"/>
        <v>14</v>
      </c>
      <c r="B19" s="8" t="s">
        <v>35</v>
      </c>
      <c r="C19" s="62" t="s">
        <v>37</v>
      </c>
      <c r="D19" s="59">
        <v>240</v>
      </c>
      <c r="E19" s="59">
        <v>240</v>
      </c>
      <c r="F19" s="90">
        <v>160</v>
      </c>
      <c r="G19" s="59">
        <f t="shared" si="2"/>
        <v>80</v>
      </c>
      <c r="H19" s="95"/>
      <c r="I19" s="101"/>
      <c r="J19" s="41"/>
      <c r="K19" s="41"/>
      <c r="L19" s="98"/>
    </row>
    <row r="20" spans="1:12" ht="14.25" customHeight="1" x14ac:dyDescent="0.2">
      <c r="A20" s="35">
        <f t="shared" si="1"/>
        <v>15</v>
      </c>
      <c r="B20" s="79" t="s">
        <v>33</v>
      </c>
      <c r="C20" s="62" t="s">
        <v>38</v>
      </c>
      <c r="D20" s="59">
        <v>20</v>
      </c>
      <c r="E20" s="59">
        <v>20</v>
      </c>
      <c r="F20" s="60">
        <v>4</v>
      </c>
      <c r="G20" s="59">
        <f t="shared" si="2"/>
        <v>16</v>
      </c>
      <c r="H20" s="95"/>
      <c r="I20" s="101"/>
      <c r="J20" s="41"/>
      <c r="K20" s="41"/>
      <c r="L20" s="98"/>
    </row>
    <row r="21" spans="1:12" ht="14.25" customHeight="1" thickBot="1" x14ac:dyDescent="0.25">
      <c r="A21" s="83">
        <f t="shared" si="1"/>
        <v>16</v>
      </c>
      <c r="B21" s="82" t="s">
        <v>55</v>
      </c>
      <c r="C21" s="81" t="s">
        <v>38</v>
      </c>
      <c r="D21" s="36">
        <v>20</v>
      </c>
      <c r="E21" s="36">
        <v>20</v>
      </c>
      <c r="F21" s="57"/>
      <c r="G21" s="36">
        <f t="shared" si="2"/>
        <v>20</v>
      </c>
      <c r="H21" s="96"/>
      <c r="I21" s="101"/>
      <c r="J21" s="41"/>
      <c r="K21" s="41"/>
      <c r="L21" s="98"/>
    </row>
    <row r="22" spans="1:12" x14ac:dyDescent="0.2">
      <c r="A22" s="45"/>
      <c r="B22" s="44"/>
      <c r="C22" s="1"/>
      <c r="D22" s="1"/>
      <c r="E22" s="1"/>
      <c r="F22" s="1"/>
      <c r="G22" s="1"/>
      <c r="H22" s="1"/>
      <c r="I22" s="1"/>
      <c r="J22" s="1"/>
    </row>
    <row r="23" spans="1:12" ht="16.5" thickBot="1" x14ac:dyDescent="0.3">
      <c r="A23" s="1"/>
      <c r="B23" s="46" t="s">
        <v>6</v>
      </c>
      <c r="C23" s="12"/>
      <c r="D23" s="12"/>
      <c r="E23" s="12"/>
      <c r="F23" s="12"/>
      <c r="G23" s="1"/>
      <c r="H23" s="1"/>
      <c r="I23" s="1"/>
      <c r="J23" s="47"/>
      <c r="K23" s="47"/>
      <c r="L23" s="47"/>
    </row>
    <row r="24" spans="1:12" ht="64.5" thickBot="1" x14ac:dyDescent="0.25">
      <c r="A24" s="27" t="s">
        <v>17</v>
      </c>
      <c r="B24" s="28" t="s">
        <v>14</v>
      </c>
      <c r="C24" s="28" t="s">
        <v>15</v>
      </c>
      <c r="D24" s="28" t="s">
        <v>16</v>
      </c>
      <c r="E24" s="28" t="s">
        <v>18</v>
      </c>
      <c r="F24" s="28" t="s">
        <v>23</v>
      </c>
      <c r="G24" s="29" t="s">
        <v>24</v>
      </c>
      <c r="H24" s="30" t="s">
        <v>19</v>
      </c>
      <c r="I24" s="31" t="s">
        <v>20</v>
      </c>
      <c r="J24" s="31" t="s">
        <v>57</v>
      </c>
      <c r="K24" s="48"/>
      <c r="L24" s="48"/>
    </row>
    <row r="25" spans="1:12" x14ac:dyDescent="0.2">
      <c r="A25" s="52">
        <f>E6*700000</f>
        <v>18900000</v>
      </c>
      <c r="B25" s="63" t="s">
        <v>39</v>
      </c>
      <c r="C25" s="64">
        <v>43581</v>
      </c>
      <c r="D25" s="63"/>
      <c r="E25" s="71">
        <v>811776</v>
      </c>
      <c r="F25" s="71">
        <v>940908</v>
      </c>
      <c r="G25" s="65">
        <f>F25/A$25</f>
        <v>4.9783492063492064E-2</v>
      </c>
      <c r="H25" s="71">
        <f>A25-F25</f>
        <v>17959092</v>
      </c>
      <c r="I25" s="58">
        <f>1-G25</f>
        <v>0.95021650793650791</v>
      </c>
      <c r="J25" s="86"/>
      <c r="K25" s="41"/>
      <c r="L25" s="41"/>
    </row>
    <row r="26" spans="1:12" ht="12.75" customHeight="1" x14ac:dyDescent="0.2">
      <c r="A26" s="66"/>
      <c r="B26" s="67" t="s">
        <v>40</v>
      </c>
      <c r="C26" s="67">
        <v>43587</v>
      </c>
      <c r="D26" s="67"/>
      <c r="E26" s="72">
        <v>612678</v>
      </c>
      <c r="F26" s="72">
        <v>704160</v>
      </c>
      <c r="G26" s="65">
        <f>F26/A25</f>
        <v>3.7257142857142857E-2</v>
      </c>
      <c r="H26" s="71">
        <f t="shared" ref="H26:I31" si="3">H25-F26</f>
        <v>17254932</v>
      </c>
      <c r="I26" s="58">
        <f t="shared" si="3"/>
        <v>0.91295936507936504</v>
      </c>
      <c r="J26" s="86"/>
      <c r="K26" s="1"/>
      <c r="L26" s="1"/>
    </row>
    <row r="27" spans="1:12" ht="12.75" customHeight="1" x14ac:dyDescent="0.2">
      <c r="A27" s="13"/>
      <c r="B27" s="68" t="s">
        <v>41</v>
      </c>
      <c r="C27" s="68">
        <v>43616</v>
      </c>
      <c r="D27" s="68"/>
      <c r="E27" s="73">
        <v>537204</v>
      </c>
      <c r="F27" s="73">
        <v>595393</v>
      </c>
      <c r="G27" s="65">
        <f>F27/A25</f>
        <v>3.1502275132275132E-2</v>
      </c>
      <c r="H27" s="71">
        <f t="shared" si="3"/>
        <v>16659539</v>
      </c>
      <c r="I27" s="58">
        <f t="shared" si="3"/>
        <v>0.88145708994708993</v>
      </c>
      <c r="J27" s="86"/>
      <c r="K27" s="41"/>
      <c r="L27" s="41"/>
    </row>
    <row r="28" spans="1:12" x14ac:dyDescent="0.2">
      <c r="A28" s="13"/>
      <c r="B28" s="69" t="s">
        <v>42</v>
      </c>
      <c r="C28" s="68">
        <v>43622</v>
      </c>
      <c r="D28" s="68"/>
      <c r="E28" s="74">
        <v>1217856</v>
      </c>
      <c r="F28" s="74">
        <v>1305233</v>
      </c>
      <c r="G28" s="65">
        <f>F28/A25</f>
        <v>6.9059947089947088E-2</v>
      </c>
      <c r="H28" s="71">
        <f t="shared" si="3"/>
        <v>15354306</v>
      </c>
      <c r="I28" s="58">
        <f t="shared" si="3"/>
        <v>0.81239714285714282</v>
      </c>
      <c r="J28" s="86"/>
      <c r="K28" s="49"/>
      <c r="L28" s="1"/>
    </row>
    <row r="29" spans="1:12" x14ac:dyDescent="0.2">
      <c r="A29" s="13"/>
      <c r="B29" s="68" t="s">
        <v>43</v>
      </c>
      <c r="C29" s="68">
        <v>43635</v>
      </c>
      <c r="D29" s="68"/>
      <c r="E29" s="73">
        <v>1523084</v>
      </c>
      <c r="F29" s="73">
        <v>1651620</v>
      </c>
      <c r="G29" s="65">
        <f>F29/A25</f>
        <v>8.7387301587301583E-2</v>
      </c>
      <c r="H29" s="71">
        <f t="shared" si="3"/>
        <v>13702686</v>
      </c>
      <c r="I29" s="58">
        <f t="shared" si="3"/>
        <v>0.72500984126984125</v>
      </c>
      <c r="J29" s="86"/>
      <c r="K29" s="50"/>
      <c r="L29" s="1"/>
    </row>
    <row r="30" spans="1:12" x14ac:dyDescent="0.2">
      <c r="A30" s="13"/>
      <c r="B30" s="68" t="s">
        <v>44</v>
      </c>
      <c r="C30" s="68">
        <v>43676</v>
      </c>
      <c r="D30" s="68"/>
      <c r="E30" s="73">
        <v>1673968</v>
      </c>
      <c r="F30" s="73">
        <v>1758757</v>
      </c>
      <c r="G30" s="65">
        <f>F30/A25</f>
        <v>9.3055925925925931E-2</v>
      </c>
      <c r="H30" s="71">
        <f t="shared" si="3"/>
        <v>11943929</v>
      </c>
      <c r="I30" s="58">
        <f t="shared" si="3"/>
        <v>0.63195391534391532</v>
      </c>
      <c r="J30" s="86"/>
      <c r="K30" s="49"/>
      <c r="L30" s="1"/>
    </row>
    <row r="31" spans="1:12" x14ac:dyDescent="0.2">
      <c r="A31" s="13"/>
      <c r="B31" s="68" t="s">
        <v>45</v>
      </c>
      <c r="C31" s="68" t="s">
        <v>47</v>
      </c>
      <c r="D31" s="68"/>
      <c r="E31" s="73">
        <v>236928</v>
      </c>
      <c r="F31" s="73">
        <v>247948</v>
      </c>
      <c r="G31" s="65">
        <f>F31/A$25</f>
        <v>1.3118941798941798E-2</v>
      </c>
      <c r="H31" s="71">
        <f t="shared" si="3"/>
        <v>11695981</v>
      </c>
      <c r="I31" s="58">
        <f t="shared" si="3"/>
        <v>0.61883497354497352</v>
      </c>
      <c r="J31" s="86"/>
      <c r="K31" s="49"/>
      <c r="L31" s="1"/>
    </row>
    <row r="32" spans="1:12" x14ac:dyDescent="0.2">
      <c r="A32" s="13"/>
      <c r="B32" s="68" t="s">
        <v>47</v>
      </c>
      <c r="C32" s="68">
        <v>43684</v>
      </c>
      <c r="D32" s="68" t="s">
        <v>48</v>
      </c>
      <c r="E32" s="73">
        <v>914768</v>
      </c>
      <c r="F32" s="73">
        <v>991587</v>
      </c>
      <c r="G32" s="65">
        <f t="shared" ref="G32:G48" si="4">F32/$A$25</f>
        <v>5.2464920634920635E-2</v>
      </c>
      <c r="H32" s="71">
        <f t="shared" ref="H32" si="5">H31-F32</f>
        <v>10704394</v>
      </c>
      <c r="I32" s="58">
        <f t="shared" ref="I32" si="6">I31-G32</f>
        <v>0.56637005291005293</v>
      </c>
      <c r="J32" s="86"/>
      <c r="K32" s="49"/>
      <c r="L32" s="1"/>
    </row>
    <row r="33" spans="1:12" x14ac:dyDescent="0.2">
      <c r="A33" s="13"/>
      <c r="B33" s="68" t="s">
        <v>49</v>
      </c>
      <c r="C33" s="68">
        <v>43692</v>
      </c>
      <c r="D33" s="68">
        <v>43711</v>
      </c>
      <c r="E33" s="74">
        <v>792024</v>
      </c>
      <c r="F33" s="73">
        <v>978661</v>
      </c>
      <c r="G33" s="65">
        <f t="shared" si="4"/>
        <v>5.1781005291005294E-2</v>
      </c>
      <c r="H33" s="71">
        <f t="shared" ref="H33" si="7">H32-F33</f>
        <v>9725733</v>
      </c>
      <c r="I33" s="58">
        <f t="shared" ref="I33" si="8">I32-G33</f>
        <v>0.51458904761904767</v>
      </c>
      <c r="J33" s="86"/>
      <c r="K33" s="49"/>
      <c r="L33" s="1"/>
    </row>
    <row r="34" spans="1:12" x14ac:dyDescent="0.2">
      <c r="A34" s="13"/>
      <c r="B34" s="68" t="s">
        <v>50</v>
      </c>
      <c r="C34" s="68">
        <v>43945</v>
      </c>
      <c r="D34" s="68">
        <v>43958</v>
      </c>
      <c r="E34" s="74">
        <v>1038688</v>
      </c>
      <c r="F34" s="73">
        <v>1088892</v>
      </c>
      <c r="G34" s="65">
        <f t="shared" si="4"/>
        <v>5.7613333333333336E-2</v>
      </c>
      <c r="H34" s="71">
        <f t="shared" ref="H34" si="9">H33-F34</f>
        <v>8636841</v>
      </c>
      <c r="I34" s="58">
        <f t="shared" ref="I34" si="10">I33-G34</f>
        <v>0.45697571428571432</v>
      </c>
      <c r="J34" s="86"/>
      <c r="K34" s="49"/>
      <c r="L34" s="1"/>
    </row>
    <row r="35" spans="1:12" x14ac:dyDescent="0.2">
      <c r="A35" s="14"/>
      <c r="B35" s="75" t="s">
        <v>51</v>
      </c>
      <c r="C35" s="75" t="s">
        <v>47</v>
      </c>
      <c r="D35" s="75">
        <v>43958</v>
      </c>
      <c r="E35" s="77">
        <v>807312</v>
      </c>
      <c r="F35" s="78">
        <v>849914</v>
      </c>
      <c r="G35" s="65">
        <f t="shared" si="4"/>
        <v>4.4968994708994708E-2</v>
      </c>
      <c r="H35" s="71">
        <f t="shared" ref="H35" si="11">H34-F35</f>
        <v>7786927</v>
      </c>
      <c r="I35" s="58">
        <f t="shared" ref="I35" si="12">I34-G35</f>
        <v>0.41200671957671964</v>
      </c>
      <c r="J35" s="86"/>
      <c r="K35" s="49"/>
      <c r="L35" s="1"/>
    </row>
    <row r="36" spans="1:12" x14ac:dyDescent="0.2">
      <c r="A36" s="14"/>
      <c r="B36" s="75" t="s">
        <v>47</v>
      </c>
      <c r="C36" s="75">
        <v>43952</v>
      </c>
      <c r="D36" s="75">
        <v>43972</v>
      </c>
      <c r="E36" s="77">
        <v>132864</v>
      </c>
      <c r="F36" s="78">
        <v>141152</v>
      </c>
      <c r="G36" s="65">
        <f t="shared" si="4"/>
        <v>7.468359788359788E-3</v>
      </c>
      <c r="H36" s="71">
        <f t="shared" ref="H36" si="13">H35-F36</f>
        <v>7645775</v>
      </c>
      <c r="I36" s="58">
        <f t="shared" ref="I36" si="14">I35-G36</f>
        <v>0.40453835978835984</v>
      </c>
      <c r="J36" s="86">
        <v>582</v>
      </c>
      <c r="K36" s="49"/>
      <c r="L36" s="1"/>
    </row>
    <row r="37" spans="1:12" x14ac:dyDescent="0.2">
      <c r="A37" s="14"/>
      <c r="B37" s="75" t="s">
        <v>58</v>
      </c>
      <c r="C37" s="75">
        <v>44026</v>
      </c>
      <c r="D37" s="75">
        <v>44028</v>
      </c>
      <c r="E37" s="77">
        <v>523776</v>
      </c>
      <c r="F37" s="78">
        <v>556309</v>
      </c>
      <c r="G37" s="65">
        <f t="shared" si="4"/>
        <v>2.9434338624338623E-2</v>
      </c>
      <c r="H37" s="71">
        <f t="shared" ref="H37" si="15">H36-F37</f>
        <v>7089466</v>
      </c>
      <c r="I37" s="58">
        <f t="shared" ref="I37" si="16">I36-G37</f>
        <v>0.3751040211640212</v>
      </c>
      <c r="J37" s="86">
        <v>582</v>
      </c>
      <c r="K37" s="49"/>
      <c r="L37" s="1"/>
    </row>
    <row r="38" spans="1:12" x14ac:dyDescent="0.2">
      <c r="A38" s="14"/>
      <c r="B38" s="75" t="s">
        <v>59</v>
      </c>
      <c r="C38" s="75">
        <v>44035</v>
      </c>
      <c r="D38" s="75">
        <v>44040</v>
      </c>
      <c r="E38" s="77">
        <v>1248000</v>
      </c>
      <c r="F38" s="78">
        <v>1295034</v>
      </c>
      <c r="G38" s="65">
        <f t="shared" si="4"/>
        <v>6.8520317460317462E-2</v>
      </c>
      <c r="H38" s="71">
        <f t="shared" ref="H38" si="17">H37-F38</f>
        <v>5794432</v>
      </c>
      <c r="I38" s="58">
        <f t="shared" ref="I38" si="18">I37-G38</f>
        <v>0.30658370370370375</v>
      </c>
      <c r="J38" s="86">
        <v>571</v>
      </c>
      <c r="K38" s="49"/>
      <c r="L38" s="1"/>
    </row>
    <row r="39" spans="1:12" x14ac:dyDescent="0.2">
      <c r="A39" s="14"/>
      <c r="B39" s="75" t="s">
        <v>60</v>
      </c>
      <c r="C39" s="75">
        <v>44038</v>
      </c>
      <c r="D39" s="75">
        <v>44040</v>
      </c>
      <c r="E39" s="77">
        <v>407408</v>
      </c>
      <c r="F39" s="78">
        <v>435259</v>
      </c>
      <c r="G39" s="65">
        <f t="shared" si="4"/>
        <v>2.3029576719576721E-2</v>
      </c>
      <c r="H39" s="71">
        <f t="shared" ref="H39" si="19">H38-F39</f>
        <v>5359173</v>
      </c>
      <c r="I39" s="58">
        <f t="shared" ref="I39" si="20">I38-G39</f>
        <v>0.28355412698412702</v>
      </c>
      <c r="J39" s="86">
        <v>579</v>
      </c>
      <c r="K39" s="49"/>
      <c r="L39" s="1"/>
    </row>
    <row r="40" spans="1:12" x14ac:dyDescent="0.2">
      <c r="A40" s="14"/>
      <c r="B40" s="75" t="s">
        <v>61</v>
      </c>
      <c r="C40" s="75">
        <v>44069</v>
      </c>
      <c r="D40" s="75">
        <v>44075</v>
      </c>
      <c r="E40" s="77">
        <v>678912</v>
      </c>
      <c r="F40" s="78">
        <v>710906</v>
      </c>
      <c r="G40" s="65">
        <f t="shared" si="4"/>
        <v>3.7614074074074071E-2</v>
      </c>
      <c r="H40" s="71">
        <f t="shared" ref="H40" si="21">H39-F40</f>
        <v>4648267</v>
      </c>
      <c r="I40" s="58">
        <f t="shared" ref="I40" si="22">I39-G40</f>
        <v>0.24594005291005294</v>
      </c>
      <c r="J40" s="86">
        <v>573</v>
      </c>
      <c r="K40" s="49"/>
      <c r="L40" s="1"/>
    </row>
    <row r="41" spans="1:12" x14ac:dyDescent="0.2">
      <c r="A41" s="14"/>
      <c r="B41" s="75" t="s">
        <v>62</v>
      </c>
      <c r="C41" s="75">
        <v>44073</v>
      </c>
      <c r="D41" s="75">
        <v>44075</v>
      </c>
      <c r="E41" s="77">
        <v>544880</v>
      </c>
      <c r="F41" s="78">
        <v>577287</v>
      </c>
      <c r="G41" s="65">
        <f t="shared" si="4"/>
        <v>3.0544285714285715E-2</v>
      </c>
      <c r="H41" s="71">
        <f t="shared" ref="H41" si="23">H40-F41</f>
        <v>4070980</v>
      </c>
      <c r="I41" s="58">
        <f t="shared" ref="I41" si="24">I40-G41</f>
        <v>0.21539576719576722</v>
      </c>
      <c r="J41" s="86">
        <v>578</v>
      </c>
      <c r="K41" s="49"/>
      <c r="L41" s="1"/>
    </row>
    <row r="42" spans="1:12" x14ac:dyDescent="0.2">
      <c r="A42" s="14"/>
      <c r="B42" s="75" t="s">
        <v>63</v>
      </c>
      <c r="C42" s="75">
        <v>44252</v>
      </c>
      <c r="D42" s="75">
        <v>44256</v>
      </c>
      <c r="E42" s="77">
        <v>541992</v>
      </c>
      <c r="F42" s="78">
        <v>575525</v>
      </c>
      <c r="G42" s="65">
        <f t="shared" si="4"/>
        <v>3.0451058201058201E-2</v>
      </c>
      <c r="H42" s="71">
        <f t="shared" ref="H42" si="25">H41-F42</f>
        <v>3495455</v>
      </c>
      <c r="I42" s="58">
        <f t="shared" ref="I42" si="26">I41-G42</f>
        <v>0.18494470899470902</v>
      </c>
      <c r="J42" s="86">
        <v>578</v>
      </c>
      <c r="K42" s="49"/>
      <c r="L42" s="1"/>
    </row>
    <row r="43" spans="1:12" x14ac:dyDescent="0.2">
      <c r="A43" s="14"/>
      <c r="B43" s="75" t="s">
        <v>64</v>
      </c>
      <c r="C43" s="75" t="s">
        <v>47</v>
      </c>
      <c r="D43" s="75">
        <v>44256</v>
      </c>
      <c r="E43" s="77">
        <v>429312</v>
      </c>
      <c r="F43" s="78">
        <v>440594</v>
      </c>
      <c r="G43" s="65">
        <f t="shared" si="4"/>
        <v>2.3311851851851851E-2</v>
      </c>
      <c r="H43" s="71">
        <f t="shared" ref="H43" si="27">H42-F43</f>
        <v>3054861</v>
      </c>
      <c r="I43" s="58">
        <f t="shared" ref="I43" si="28">I42-G43</f>
        <v>0.16163285714285716</v>
      </c>
      <c r="J43" s="86">
        <v>570</v>
      </c>
      <c r="K43" s="49"/>
      <c r="L43" s="1"/>
    </row>
    <row r="44" spans="1:12" x14ac:dyDescent="0.2">
      <c r="A44" s="14"/>
      <c r="B44" s="75" t="s">
        <v>47</v>
      </c>
      <c r="C44" s="75">
        <v>44256</v>
      </c>
      <c r="D44" s="75">
        <v>44287</v>
      </c>
      <c r="E44" s="77">
        <v>139008</v>
      </c>
      <c r="F44" s="78">
        <v>146241</v>
      </c>
      <c r="G44" s="65">
        <f t="shared" si="4"/>
        <v>7.7376190476190479E-3</v>
      </c>
      <c r="H44" s="71">
        <f t="shared" ref="H44" si="29">H43-F44</f>
        <v>2908620</v>
      </c>
      <c r="I44" s="58">
        <f t="shared" ref="I44" si="30">I43-G44</f>
        <v>0.15389523809523811</v>
      </c>
      <c r="J44" s="86">
        <v>570</v>
      </c>
      <c r="K44" s="49"/>
      <c r="L44" s="1"/>
    </row>
    <row r="45" spans="1:12" x14ac:dyDescent="0.2">
      <c r="A45" s="14"/>
      <c r="B45" s="75" t="s">
        <v>65</v>
      </c>
      <c r="C45" s="75">
        <v>44315</v>
      </c>
      <c r="D45" s="75">
        <v>44289</v>
      </c>
      <c r="E45" s="77">
        <v>546048</v>
      </c>
      <c r="F45" s="78">
        <v>576819</v>
      </c>
      <c r="G45" s="65">
        <f t="shared" si="4"/>
        <v>3.0519523809523809E-2</v>
      </c>
      <c r="H45" s="71">
        <f t="shared" ref="H45" si="31">H44-F45</f>
        <v>2331801</v>
      </c>
      <c r="I45" s="58">
        <f t="shared" ref="I45" si="32">I44-G45</f>
        <v>0.12337571428571431</v>
      </c>
      <c r="J45" s="86">
        <v>573</v>
      </c>
      <c r="K45" s="49"/>
      <c r="L45" s="1"/>
    </row>
    <row r="46" spans="1:12" x14ac:dyDescent="0.2">
      <c r="A46" s="14"/>
      <c r="B46" s="75" t="s">
        <v>68</v>
      </c>
      <c r="C46" s="75" t="s">
        <v>47</v>
      </c>
      <c r="D46" s="75">
        <v>44289</v>
      </c>
      <c r="E46" s="77">
        <v>136704</v>
      </c>
      <c r="F46" s="78">
        <v>145567</v>
      </c>
      <c r="G46" s="65">
        <f t="shared" si="4"/>
        <v>7.7019576719576724E-3</v>
      </c>
      <c r="H46" s="71">
        <f t="shared" ref="H46" si="33">H45-F46</f>
        <v>2186234</v>
      </c>
      <c r="I46" s="58">
        <f t="shared" ref="I46" si="34">I45-G46</f>
        <v>0.11567375661375665</v>
      </c>
      <c r="J46" s="86">
        <v>579</v>
      </c>
      <c r="K46" s="49"/>
      <c r="L46" s="1"/>
    </row>
    <row r="47" spans="1:12" x14ac:dyDescent="0.2">
      <c r="A47" s="14"/>
      <c r="B47" s="75" t="s">
        <v>47</v>
      </c>
      <c r="C47" s="75">
        <v>44320</v>
      </c>
      <c r="D47" s="75">
        <v>44349</v>
      </c>
      <c r="E47" s="77">
        <v>565596</v>
      </c>
      <c r="F47" s="78">
        <v>582342</v>
      </c>
      <c r="G47" s="65">
        <f t="shared" si="4"/>
        <v>3.081174603174603E-2</v>
      </c>
      <c r="H47" s="71">
        <f t="shared" ref="H47" si="35">H46-F47</f>
        <v>1603892</v>
      </c>
      <c r="I47" s="58">
        <f t="shared" ref="I47" si="36">I46-G47</f>
        <v>8.4862010582010622E-2</v>
      </c>
      <c r="J47" s="86">
        <v>578</v>
      </c>
      <c r="K47" s="49"/>
      <c r="L47" s="1"/>
    </row>
    <row r="48" spans="1:12" x14ac:dyDescent="0.2">
      <c r="A48" s="14"/>
      <c r="B48" s="75" t="s">
        <v>69</v>
      </c>
      <c r="C48" s="75">
        <v>44322</v>
      </c>
      <c r="D48" s="75">
        <v>44349</v>
      </c>
      <c r="E48" s="77">
        <v>208128</v>
      </c>
      <c r="F48" s="78">
        <v>292813</v>
      </c>
      <c r="G48" s="65">
        <f t="shared" si="4"/>
        <v>1.5492751322751323E-2</v>
      </c>
      <c r="H48" s="71">
        <f t="shared" ref="H48" si="37">H47-F48</f>
        <v>1311079</v>
      </c>
      <c r="I48" s="58">
        <f t="shared" ref="I48" si="38">I47-G48</f>
        <v>6.9369259259259297E-2</v>
      </c>
      <c r="J48" s="86">
        <v>571</v>
      </c>
      <c r="K48" s="49"/>
      <c r="L48" s="1"/>
    </row>
    <row r="49" spans="1:12" ht="13.5" thickBot="1" x14ac:dyDescent="0.25">
      <c r="A49" s="14"/>
      <c r="B49" s="75"/>
      <c r="C49" s="75"/>
      <c r="D49" s="76"/>
      <c r="E49" s="77"/>
      <c r="F49" s="78"/>
      <c r="G49" s="65"/>
      <c r="H49" s="71"/>
      <c r="I49" s="58"/>
      <c r="J49" s="86"/>
      <c r="K49" s="1"/>
      <c r="L49" s="1"/>
    </row>
    <row r="50" spans="1:12" ht="13.5" thickBot="1" x14ac:dyDescent="0.25">
      <c r="A50" s="15" t="s">
        <v>21</v>
      </c>
      <c r="B50" s="16"/>
      <c r="C50" s="16"/>
      <c r="D50" s="17"/>
      <c r="E50" s="84">
        <f>SUM(E25:E49)</f>
        <v>16268914</v>
      </c>
      <c r="F50" s="85">
        <f>SUM(F25:F49)</f>
        <v>17588921</v>
      </c>
      <c r="G50" s="20">
        <f>SUM(G25:G49)</f>
        <v>0.9306307407407407</v>
      </c>
      <c r="H50" s="18">
        <f>A25-F50</f>
        <v>1311079</v>
      </c>
      <c r="I50" s="22">
        <f>1-G50</f>
        <v>6.9369259259259297E-2</v>
      </c>
      <c r="J50" s="87"/>
      <c r="K50" s="51"/>
      <c r="L50" s="5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2" ht="12.75" customHeight="1" x14ac:dyDescent="0.25">
      <c r="A54" s="103" t="s">
        <v>10</v>
      </c>
      <c r="B54" s="103"/>
      <c r="C54" s="103"/>
      <c r="D54" s="103"/>
      <c r="E54" s="1"/>
      <c r="F54" s="1"/>
      <c r="G54" s="1"/>
      <c r="H54" s="1"/>
      <c r="I54" s="1"/>
      <c r="J54" s="1"/>
    </row>
    <row r="55" spans="1:12" x14ac:dyDescent="0.2">
      <c r="A55" s="112" t="s">
        <v>11</v>
      </c>
      <c r="B55" s="112"/>
      <c r="C55" s="10" t="s">
        <v>12</v>
      </c>
      <c r="D55" s="10" t="s">
        <v>13</v>
      </c>
      <c r="E55" s="1"/>
      <c r="F55" s="1"/>
      <c r="G55" s="1"/>
      <c r="H55" s="1"/>
      <c r="I55" s="1"/>
      <c r="J55" s="1"/>
    </row>
    <row r="56" spans="1:12" x14ac:dyDescent="0.2">
      <c r="A56" s="110">
        <f>A25-F50</f>
        <v>1311079</v>
      </c>
      <c r="B56" s="111"/>
      <c r="C56" s="53">
        <f>1-G50</f>
        <v>6.9369259259259297E-2</v>
      </c>
      <c r="D56" s="19">
        <f>(C56/0.8)*100</f>
        <v>8.6711574074074118</v>
      </c>
      <c r="E56" s="70" t="s">
        <v>46</v>
      </c>
      <c r="F56" s="61"/>
      <c r="G56" s="61"/>
      <c r="H56" s="61"/>
      <c r="I56" s="61"/>
      <c r="J56" s="61"/>
      <c r="K56" s="61"/>
      <c r="L56" s="61"/>
    </row>
    <row r="57" spans="1:12" x14ac:dyDescent="0.2">
      <c r="A57" s="1"/>
      <c r="B57" s="1"/>
      <c r="C57" s="1"/>
      <c r="D57" s="1"/>
      <c r="E57" s="1"/>
      <c r="F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t="s">
        <v>22</v>
      </c>
    </row>
    <row r="59" spans="1:12" ht="15.75" x14ac:dyDescent="0.25">
      <c r="A59" s="1"/>
      <c r="B59" s="7"/>
      <c r="C59" s="7"/>
      <c r="D59" s="1"/>
      <c r="E59" s="1"/>
      <c r="F59" s="1"/>
      <c r="G59" s="1"/>
      <c r="H59" s="1"/>
      <c r="I59" s="1"/>
      <c r="J59" s="1"/>
    </row>
    <row r="60" spans="1:12" x14ac:dyDescent="0.2">
      <c r="A60" s="37"/>
      <c r="B60" s="37"/>
      <c r="C60" s="37"/>
      <c r="D60" s="37"/>
      <c r="E60" s="37"/>
      <c r="F60" s="37"/>
      <c r="G60" s="37"/>
      <c r="H60" s="37"/>
      <c r="I60" s="108"/>
      <c r="J60" s="109"/>
    </row>
    <row r="61" spans="1:12" x14ac:dyDescent="0.2">
      <c r="A61" s="38"/>
      <c r="B61" s="39"/>
      <c r="C61" s="39"/>
      <c r="D61" s="1"/>
      <c r="E61" s="1"/>
      <c r="F61" s="39"/>
      <c r="G61" s="40"/>
      <c r="H61" s="39"/>
    </row>
    <row r="62" spans="1:12" x14ac:dyDescent="0.2">
      <c r="A62" s="38"/>
      <c r="B62" s="39"/>
      <c r="C62" s="39"/>
      <c r="D62" s="39"/>
      <c r="E62" s="39"/>
      <c r="F62" s="39"/>
      <c r="G62" s="40"/>
      <c r="H62" s="39"/>
    </row>
    <row r="63" spans="1:12" x14ac:dyDescent="0.2">
      <c r="A63" s="38"/>
      <c r="B63" s="39"/>
      <c r="C63" s="39"/>
      <c r="D63" s="1"/>
      <c r="E63" s="1"/>
      <c r="F63" s="39"/>
      <c r="G63" s="40"/>
      <c r="H63" s="39"/>
    </row>
    <row r="64" spans="1:12" x14ac:dyDescent="0.2">
      <c r="A64" s="38"/>
      <c r="B64" s="39"/>
      <c r="C64" s="39"/>
      <c r="D64" s="39"/>
      <c r="E64" s="39"/>
      <c r="F64" s="39"/>
      <c r="G64" s="40"/>
      <c r="H64" s="39"/>
    </row>
    <row r="65" spans="1:10" x14ac:dyDescent="0.2">
      <c r="A65" s="38"/>
      <c r="B65" s="39"/>
      <c r="C65" s="39"/>
      <c r="D65" s="1"/>
      <c r="E65" s="1"/>
      <c r="F65" s="39"/>
      <c r="G65" s="40"/>
      <c r="H65" s="39"/>
    </row>
    <row r="66" spans="1:10" x14ac:dyDescent="0.2">
      <c r="A66" s="38"/>
      <c r="B66" s="39"/>
      <c r="C66" s="41"/>
      <c r="D66" s="42"/>
      <c r="E66" s="42"/>
      <c r="F66" s="41"/>
      <c r="G66" s="41"/>
      <c r="H66" s="41"/>
    </row>
    <row r="67" spans="1:10" x14ac:dyDescent="0.2">
      <c r="A67" s="38"/>
      <c r="B67" s="39"/>
      <c r="C67" s="39"/>
      <c r="D67" s="39"/>
      <c r="E67" s="39"/>
      <c r="F67" s="39"/>
      <c r="G67" s="40"/>
      <c r="H67" s="39"/>
    </row>
    <row r="68" spans="1:10" x14ac:dyDescent="0.2">
      <c r="A68" s="38"/>
      <c r="B68" s="39"/>
      <c r="C68" s="39"/>
      <c r="D68" s="39"/>
      <c r="E68" s="39"/>
      <c r="F68" s="39"/>
      <c r="G68" s="40"/>
      <c r="H68" s="39"/>
    </row>
    <row r="69" spans="1:10" x14ac:dyDescent="0.2">
      <c r="A69" s="38"/>
      <c r="B69" s="39"/>
      <c r="C69" s="39"/>
      <c r="D69" s="1"/>
      <c r="E69" s="1"/>
      <c r="F69" s="39"/>
      <c r="G69" s="40"/>
      <c r="H69" s="39"/>
    </row>
    <row r="70" spans="1:10" ht="15.75" x14ac:dyDescent="0.25">
      <c r="A70" s="1"/>
      <c r="B70" s="105"/>
      <c r="C70" s="105"/>
      <c r="D70" s="106"/>
      <c r="E70" s="43"/>
      <c r="F70" s="1"/>
      <c r="G70" s="1"/>
      <c r="H70" s="1"/>
      <c r="I70" s="1"/>
      <c r="J70" s="1"/>
    </row>
    <row r="71" spans="1:10" x14ac:dyDescent="0.2">
      <c r="A71" s="37"/>
      <c r="B71" s="37"/>
      <c r="C71" s="37"/>
      <c r="D71" s="37"/>
      <c r="E71" s="37"/>
      <c r="F71" s="37"/>
      <c r="G71" s="37"/>
      <c r="H71" s="37"/>
      <c r="I71" s="108"/>
      <c r="J71" s="109"/>
    </row>
    <row r="72" spans="1:10" x14ac:dyDescent="0.2">
      <c r="A72" s="38"/>
      <c r="B72" s="1"/>
      <c r="C72" s="1"/>
      <c r="D72" s="1"/>
      <c r="E72" s="1"/>
      <c r="F72" s="40"/>
      <c r="G72" s="40"/>
      <c r="H72" s="39"/>
      <c r="I72" s="104"/>
      <c r="J72" s="104"/>
    </row>
    <row r="73" spans="1:10" x14ac:dyDescent="0.2">
      <c r="A73" s="38"/>
      <c r="B73" s="1"/>
      <c r="C73" s="1"/>
      <c r="D73" s="41"/>
      <c r="E73" s="41"/>
      <c r="F73" s="41"/>
      <c r="G73" s="41"/>
      <c r="H73" s="41"/>
      <c r="I73" s="104"/>
      <c r="J73" s="104"/>
    </row>
    <row r="74" spans="1:10" x14ac:dyDescent="0.2">
      <c r="A74" s="1"/>
      <c r="B74" s="1"/>
      <c r="C74" s="1"/>
      <c r="D74" s="1"/>
      <c r="E74" s="1"/>
      <c r="F74" s="1"/>
      <c r="G74" s="1"/>
      <c r="H74" s="1"/>
    </row>
    <row r="79" spans="1:10" x14ac:dyDescent="0.2">
      <c r="B79" s="108"/>
      <c r="C79" s="109"/>
    </row>
    <row r="86" spans="2:3" x14ac:dyDescent="0.2">
      <c r="B86" s="108"/>
      <c r="C86" s="109"/>
    </row>
  </sheetData>
  <sortState ref="B10:G16">
    <sortCondition ref="B10"/>
  </sortState>
  <mergeCells count="13">
    <mergeCell ref="B86:C86"/>
    <mergeCell ref="A56:B56"/>
    <mergeCell ref="A55:B55"/>
    <mergeCell ref="B79:C79"/>
    <mergeCell ref="I60:J60"/>
    <mergeCell ref="I71:J71"/>
    <mergeCell ref="I72:J72"/>
    <mergeCell ref="A1:L1"/>
    <mergeCell ref="A54:D54"/>
    <mergeCell ref="I73:J73"/>
    <mergeCell ref="B70:D70"/>
    <mergeCell ref="A3:E3"/>
    <mergeCell ref="B2:L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68" orientation="landscape" horizontalDpi="300" verticalDpi="300" r:id="rId1"/>
  <headerFooter alignWithMargins="0"/>
  <rowBreaks count="1" manualBreakCount="1">
    <brk id="5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2021-01-14T07:35:33Z</cp:lastPrinted>
  <dcterms:created xsi:type="dcterms:W3CDTF">2004-08-05T11:03:05Z</dcterms:created>
  <dcterms:modified xsi:type="dcterms:W3CDTF">2021-06-04T12:24:53Z</dcterms:modified>
</cp:coreProperties>
</file>