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4 (Ведьма)\"/>
    </mc:Choice>
  </mc:AlternateContent>
  <xr:revisionPtr revIDLastSave="0" documentId="13_ncr:1_{DE2FE488-CBAA-4EEE-8DB6-350E28ECF2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приемки'!$A$1:$J$46</definedName>
    <definedName name="_xlnm.Print_Area" localSheetId="7">'Горл. кольцо'!$A$1:$S$22</definedName>
    <definedName name="_xlnm.Print_Area" localSheetId="0">Паспорт!$A$1:$L$37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6" l="1"/>
  <c r="H22" i="16"/>
  <c r="I22" i="16"/>
  <c r="F31" i="16" l="1"/>
  <c r="E31" i="16"/>
  <c r="A20" i="16"/>
  <c r="G16" i="16"/>
  <c r="G15" i="16"/>
  <c r="G14" i="16"/>
  <c r="G13" i="16"/>
  <c r="G12" i="16"/>
  <c r="G11" i="16"/>
  <c r="G10" i="16"/>
  <c r="G9" i="16"/>
  <c r="G8" i="16"/>
  <c r="G7" i="16"/>
  <c r="G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G5" i="16"/>
  <c r="H31" i="16" l="1"/>
  <c r="G21" i="16"/>
  <c r="A37" i="16"/>
  <c r="G20" i="16"/>
  <c r="H20" i="16"/>
  <c r="H21" i="16" s="1"/>
  <c r="B25" i="14"/>
  <c r="I20" i="16" l="1"/>
  <c r="I21" i="16" s="1"/>
  <c r="G31" i="16"/>
  <c r="G35" i="14"/>
  <c r="I31" i="16" l="1"/>
  <c r="C37" i="16"/>
  <c r="D37" i="16" s="1"/>
  <c r="E36" i="14"/>
  <c r="E33" i="14"/>
  <c r="E26" i="14"/>
  <c r="E27" i="14"/>
  <c r="E28" i="14"/>
  <c r="E29" i="14"/>
  <c r="E30" i="14"/>
  <c r="E31" i="14"/>
  <c r="E32" i="14"/>
  <c r="E34" i="14"/>
  <c r="E24" i="14"/>
  <c r="G33" i="14" l="1"/>
  <c r="G34" i="14" l="1"/>
  <c r="G36" i="14"/>
  <c r="G31" i="14"/>
  <c r="G32" i="14"/>
  <c r="G30" i="14"/>
  <c r="G29" i="14"/>
  <c r="G27" i="14"/>
  <c r="G28" i="14"/>
  <c r="G26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6" i="14" l="1"/>
  <c r="I44" i="14"/>
  <c r="I42" i="14"/>
  <c r="I20" i="14"/>
  <c r="A26" i="14" l="1"/>
  <c r="A27" i="14" s="1"/>
  <c r="A28" i="14" s="1"/>
  <c r="A29" i="14" s="1"/>
  <c r="A30" i="14" s="1"/>
  <c r="A31" i="14" s="1"/>
  <c r="A32" i="14" s="1"/>
  <c r="A33" i="14" s="1"/>
  <c r="A34" i="14" s="1"/>
  <c r="A35" i="14" l="1"/>
  <c r="A36" i="14" s="1"/>
</calcChain>
</file>

<file path=xl/sharedStrings.xml><?xml version="1.0" encoding="utf-8"?>
<sst xmlns="http://schemas.openxmlformats.org/spreadsheetml/2006/main" count="542" uniqueCount="163">
  <si>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</si>
  <si>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</si>
  <si>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</si>
  <si>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</si>
  <si>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</si>
  <si>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</si>
  <si>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</si>
  <si>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</si>
  <si>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</si>
  <si>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</si>
  <si>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</si>
  <si>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</si>
  <si>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</si>
  <si>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</si>
  <si>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</si>
  <si>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</si>
  <si>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</si>
  <si>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</si>
  <si>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</si>
  <si>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</si>
  <si>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</si>
  <si>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</si>
  <si>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</si>
  <si>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</si>
  <si>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</si>
  <si>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</si>
  <si>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</si>
  <si>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</si>
  <si>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</si>
  <si>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</si>
  <si>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</si>
  <si>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</si>
  <si>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</si>
  <si>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</si>
  <si>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</si>
  <si>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</si>
  <si>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</si>
  <si>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</si>
  <si>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</si>
  <si>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</si>
  <si>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</si>
  <si>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</si>
  <si>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</si>
  <si>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</si>
  <si>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</si>
  <si>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</si>
  <si>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</si>
  <si>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</si>
  <si>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</si>
  <si>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</si>
  <si>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</si>
  <si>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</si>
  <si>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</si>
  <si>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</si>
  <si>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</si>
  <si>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</si>
  <si>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</si>
  <si>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</si>
  <si>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</si>
  <si>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</si>
  <si>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</si>
  <si>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</si>
  <si>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</si>
  <si>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</si>
  <si>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</si>
  <si>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</si>
  <si>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</si>
  <si>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</si>
  <si>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</si>
  <si>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</si>
  <si>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</si>
  <si>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</si>
  <si>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</si>
  <si>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</si>
  <si>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</si>
  <si>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</si>
  <si>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</si>
  <si>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</si>
  <si>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</si>
  <si>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</si>
  <si>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</si>
  <si>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</si>
  <si>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</si>
  <si>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</si>
  <si>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</si>
  <si>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</si>
  <si>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</si>
  <si>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</si>
  <si>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</si>
  <si>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</si>
  <si>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</si>
  <si>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</si>
  <si>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</si>
  <si>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</si>
  <si>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</si>
  <si>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</si>
  <si>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</si>
  <si>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</si>
  <si>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</si>
  <si>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</si>
  <si>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</si>
  <si>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</si>
  <si>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</si>
  <si>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</si>
  <si>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</si>
  <si>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</si>
  <si>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</si>
  <si>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</si>
  <si>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XXI-В-28-2.1-500-4 (Ведьма)</t>
  </si>
  <si>
    <t>ХХI-В-28-2.1-500-4</t>
  </si>
  <si>
    <t>Черновая форма (к серийному формокомплекту ХХI-В-28-2.1-500-4 Ведьма)</t>
  </si>
  <si>
    <t>Поддон (к серийному формокомплекту ХХI-В-28-2.1-500-4 Ведьма)</t>
  </si>
  <si>
    <t>Пресс головка (к серийному формокомплекту ХХI-В-28-2.1-500-4 Ведьма)</t>
  </si>
  <si>
    <t>Горловое кольцо (к серийному формокомплекту ХХI-В-28-2.1-500-4 Ведьма)</t>
  </si>
  <si>
    <t>Плунжер (к серийному формокомплекту ХХI-В-28-2.1-500-4 Ведьма)</t>
  </si>
  <si>
    <t>Направляющее кольцо (к серийному формокомплекту ХХI-В-28-2.1-500-4 Ведьма)</t>
  </si>
  <si>
    <t>Дутьевая головка (к серийному формокомплекту ХХI-В-28-2.1-500-4 Ведьма)</t>
  </si>
  <si>
    <t>Воронка (к серийному формокомплекту ХХI-В-28-2.1-500-4 Ведьма)</t>
  </si>
  <si>
    <t>Трубка дутьевой головки (к серийному формокомплекту ХХI-В-28-2.1-500-4 Ведьма)</t>
  </si>
  <si>
    <t>Плита охлаждения (к серийному формокомплекту ХХI-В-28-2.1-500-4 Ведьма)</t>
  </si>
  <si>
    <t>Втулка плунжера (к серийному формокомплекту ХХI-В-28-2.1-500-4 Ведьма)</t>
  </si>
  <si>
    <t>(к серийному формокомплекту ХХI-В-28-2.1-500-4 Ведьма)</t>
  </si>
  <si>
    <t>Принадлежность деталей формокомплекта</t>
  </si>
  <si>
    <t>58,1 / 88,9</t>
  </si>
  <si>
    <t>Наличие антиротационной проточки</t>
  </si>
  <si>
    <t>Полная высота 57,5 мм</t>
  </si>
  <si>
    <t>87,15 / 55,35</t>
  </si>
  <si>
    <t>36,93 / 59,93</t>
  </si>
  <si>
    <t>48 / 32</t>
  </si>
  <si>
    <t>Дата поставки  26.09.19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</si>
  <si>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</si>
  <si>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</si>
  <si>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</si>
  <si>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</si>
  <si>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</si>
  <si>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</si>
  <si>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</si>
  <si>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Кол-во,  шт</t>
  </si>
  <si>
    <t>Марки-ровка</t>
  </si>
  <si>
    <t>Кол-во брака, шт</t>
  </si>
  <si>
    <t>Остаток, шт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</si>
  <si>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</si>
  <si>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</si>
  <si>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</si>
  <si>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</si>
  <si>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</si>
  <si>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</si>
  <si>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</si>
  <si>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</si>
  <si>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</si>
  <si>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</si>
  <si>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</si>
  <si>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</si>
  <si>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</si>
  <si>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</si>
  <si>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</si>
  <si>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</si>
  <si>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</si>
  <si>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</si>
  <si>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</si>
  <si>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</si>
  <si>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r>
      <t xml:space="preserve">Формокомплект бутылки  "Ведьма 0.5 л." тип ХХI-В-28-2.1-500-4 (владелец ООО "Аква Эволюшн"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</si>
  <si>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380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</si>
</sst>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theme="5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wrapText="1"/>
    </xf>
    <xf numFmtId="0" fontId="45" fillId="0" borderId="0" xfId="0" applyFont="1" applyBorder="1"/>
    <xf numFmtId="0" fontId="46" fillId="0" borderId="0" xfId="0" applyFont="1" applyBorder="1" applyAlignment="1">
      <alignment horizontal="center"/>
    </xf>
    <xf numFmtId="0" fontId="0" fillId="0" borderId="0" xfId="0" applyBorder="1"/>
    <xf numFmtId="0" fontId="44" fillId="0" borderId="0" xfId="0" applyFont="1" applyBorder="1"/>
    <xf numFmtId="14" fontId="0" fillId="0" borderId="0" xfId="0" applyNumberFormat="1" applyBorder="1"/>
    <xf numFmtId="0" fontId="47" fillId="0" borderId="0" xfId="0" applyFont="1"/>
    <xf numFmtId="0" fontId="48" fillId="0" borderId="17" xfId="0" applyFont="1" applyBorder="1" applyAlignment="1">
      <alignment horizontal="center" vertical="center" wrapText="1"/>
    </xf>
    <xf numFmtId="0" fontId="45" fillId="0" borderId="62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5" fontId="0" fillId="0" borderId="3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50" fillId="0" borderId="0" xfId="0" applyFont="1"/>
    <xf numFmtId="0" fontId="51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52" fillId="0" borderId="0" xfId="0" applyFont="1" applyBorder="1"/>
    <xf numFmtId="0" fontId="0" fillId="0" borderId="0" xfId="0" applyFill="1" applyBorder="1"/>
    <xf numFmtId="0" fontId="53" fillId="0" borderId="0" xfId="0" applyFont="1" applyBorder="1" applyAlignment="1"/>
    <xf numFmtId="0" fontId="54" fillId="0" borderId="0" xfId="0" applyFont="1" applyBorder="1" applyAlignment="1">
      <alignment horizontal="center"/>
    </xf>
    <xf numFmtId="0" fontId="45" fillId="0" borderId="94" xfId="0" applyFont="1" applyBorder="1" applyAlignment="1">
      <alignment horizontal="center" vertical="center" wrapText="1"/>
    </xf>
    <xf numFmtId="0" fontId="48" fillId="0" borderId="62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2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90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5" fillId="0" borderId="17" xfId="0" applyFont="1" applyBorder="1"/>
    <xf numFmtId="0" fontId="45" fillId="0" borderId="62" xfId="0" applyFont="1" applyBorder="1"/>
    <xf numFmtId="0" fontId="0" fillId="0" borderId="62" xfId="0" applyBorder="1"/>
    <xf numFmtId="3" fontId="48" fillId="11" borderId="62" xfId="0" applyNumberFormat="1" applyFont="1" applyFill="1" applyBorder="1"/>
    <xf numFmtId="3" fontId="48" fillId="12" borderId="62" xfId="0" applyNumberFormat="1" applyFont="1" applyFill="1" applyBorder="1"/>
    <xf numFmtId="10" fontId="0" fillId="0" borderId="94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5" fillId="0" borderId="0" xfId="0" applyNumberFormat="1" applyFont="1" applyFill="1" applyBorder="1"/>
    <xf numFmtId="0" fontId="45" fillId="13" borderId="26" xfId="0" applyFont="1" applyFill="1" applyBorder="1" applyAlignment="1">
      <alignment horizontal="center"/>
    </xf>
    <xf numFmtId="10" fontId="45" fillId="12" borderId="26" xfId="0" applyNumberFormat="1" applyFont="1" applyFill="1" applyBorder="1" applyAlignment="1">
      <alignment horizontal="center" vertical="center" wrapText="1"/>
    </xf>
    <xf numFmtId="1" fontId="45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4" fillId="0" borderId="0" xfId="0" applyFont="1" applyBorder="1"/>
    <xf numFmtId="0" fontId="57" fillId="0" borderId="0" xfId="0" applyFont="1" applyBorder="1"/>
    <xf numFmtId="168" fontId="0" fillId="0" borderId="0" xfId="0" applyNumberFormat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5" xfId="0" applyNumberFormat="1" applyBorder="1"/>
    <xf numFmtId="1" fontId="0" fillId="0" borderId="96" xfId="4" applyNumberFormat="1" applyFont="1" applyBorder="1" applyAlignment="1">
      <alignment horizontal="center"/>
    </xf>
    <xf numFmtId="0" fontId="57" fillId="0" borderId="0" xfId="0" applyFont="1" applyBorder="1" applyAlignment="1"/>
    <xf numFmtId="0" fontId="0" fillId="0" borderId="0" xfId="0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45" fillId="13" borderId="26" xfId="0" applyFont="1" applyFill="1" applyBorder="1" applyAlignment="1">
      <alignment horizontal="center"/>
    </xf>
    <xf numFmtId="167" fontId="45" fillId="12" borderId="89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Border="1" applyAlignment="1"/>
    <xf numFmtId="0" fontId="5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 wrapText="1"/>
    </xf>
    <xf numFmtId="0" fontId="34" fillId="0" borderId="93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2" xfId="2" applyFont="1" applyBorder="1" applyAlignment="1">
      <alignment horizontal="center" vertical="center"/>
    </xf>
    <xf numFmtId="49" fontId="34" fillId="0" borderId="90" xfId="2" applyNumberFormat="1" applyFont="1" applyBorder="1" applyAlignment="1">
      <alignment horizontal="left" vertical="center" wrapText="1" shrinkToFit="1"/>
    </xf>
    <xf numFmtId="49" fontId="34" fillId="0" borderId="93" xfId="2" applyNumberFormat="1" applyFont="1" applyBorder="1" applyAlignment="1">
      <alignment horizontal="left" vertical="center" wrapText="1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7" zoomScale="120" zoomScaleNormal="100" zoomScaleSheetLayoutView="120" workbookViewId="0">
      <selection activeCell="J23" sqref="J23"/>
    </sheetView>
  </sheetViews>
  <sheetFormatPr defaultRowHeight="12.75" x14ac:dyDescent="0.2"/>
  <cols>
    <col min="1" max="1" width="12.140625" customWidth="1"/>
    <col min="2" max="2" width="17.28515625" customWidth="1"/>
    <col min="3" max="3" width="20.855468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501" t="s">
        <v>161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</row>
    <row r="2" spans="1:13" x14ac:dyDescent="0.2">
      <c r="A2" s="502" t="s">
        <v>129</v>
      </c>
      <c r="B2" s="502"/>
      <c r="C2" s="502"/>
      <c r="D2" s="502"/>
      <c r="E2" s="502"/>
      <c r="F2" s="395"/>
      <c r="G2" s="396"/>
      <c r="H2" s="397"/>
      <c r="K2" s="398"/>
      <c r="L2" s="398"/>
      <c r="M2" s="399"/>
    </row>
    <row r="3" spans="1:13" ht="16.5" thickBot="1" x14ac:dyDescent="0.3">
      <c r="A3" s="399"/>
      <c r="B3" s="400"/>
      <c r="C3" s="400"/>
      <c r="F3" s="401"/>
      <c r="G3" s="402"/>
      <c r="H3" s="401"/>
      <c r="I3" s="401"/>
      <c r="J3" s="398"/>
      <c r="K3" s="398"/>
      <c r="M3" s="375"/>
    </row>
    <row r="4" spans="1:13" ht="64.5" thickBot="1" x14ac:dyDescent="0.25">
      <c r="A4" s="403" t="s">
        <v>130</v>
      </c>
      <c r="B4" s="404" t="s">
        <v>131</v>
      </c>
      <c r="C4" s="404" t="s">
        <v>68</v>
      </c>
      <c r="D4" s="404" t="s">
        <v>132</v>
      </c>
      <c r="E4" s="404" t="s">
        <v>133</v>
      </c>
      <c r="F4" s="404" t="s">
        <v>134</v>
      </c>
      <c r="G4" s="404" t="s">
        <v>135</v>
      </c>
      <c r="H4" s="405" t="s">
        <v>136</v>
      </c>
      <c r="I4" s="406" t="s">
        <v>137</v>
      </c>
      <c r="J4" s="404" t="s">
        <v>138</v>
      </c>
      <c r="K4" s="404" t="s">
        <v>139</v>
      </c>
      <c r="L4" s="405" t="s">
        <v>140</v>
      </c>
    </row>
    <row r="5" spans="1:13" x14ac:dyDescent="0.2">
      <c r="A5" s="407">
        <v>1</v>
      </c>
      <c r="B5" s="408" t="s">
        <v>141</v>
      </c>
      <c r="C5" s="409" t="s">
        <v>109</v>
      </c>
      <c r="D5" s="410">
        <v>22</v>
      </c>
      <c r="E5" s="410">
        <v>22</v>
      </c>
      <c r="F5" s="411"/>
      <c r="G5" s="410">
        <f>E5-F5</f>
        <v>22</v>
      </c>
      <c r="H5" s="412"/>
      <c r="I5" s="413"/>
      <c r="J5" s="414"/>
      <c r="K5" s="414"/>
      <c r="L5" s="415"/>
    </row>
    <row r="6" spans="1:13" x14ac:dyDescent="0.2">
      <c r="A6" s="416">
        <f>A5+1</f>
        <v>2</v>
      </c>
      <c r="B6" s="417" t="s">
        <v>142</v>
      </c>
      <c r="C6" s="409" t="s">
        <v>109</v>
      </c>
      <c r="D6" s="409">
        <v>22</v>
      </c>
      <c r="E6" s="409">
        <v>22</v>
      </c>
      <c r="F6" s="394"/>
      <c r="G6" s="409">
        <f t="shared" ref="G6:G16" si="0">E6-F6</f>
        <v>22</v>
      </c>
      <c r="H6" s="418"/>
      <c r="I6" s="419"/>
      <c r="J6" s="390"/>
      <c r="K6" s="390"/>
      <c r="L6" s="420"/>
    </row>
    <row r="7" spans="1:13" x14ac:dyDescent="0.2">
      <c r="A7" s="416">
        <f t="shared" ref="A7:A16" si="1">A6+1</f>
        <v>3</v>
      </c>
      <c r="B7" s="417" t="s">
        <v>38</v>
      </c>
      <c r="C7" s="409" t="s">
        <v>109</v>
      </c>
      <c r="D7" s="409">
        <v>26</v>
      </c>
      <c r="E7" s="409">
        <v>26</v>
      </c>
      <c r="F7" s="394"/>
      <c r="G7" s="409">
        <f t="shared" si="0"/>
        <v>26</v>
      </c>
      <c r="H7" s="421"/>
      <c r="I7" s="419"/>
      <c r="J7" s="390"/>
      <c r="K7" s="390"/>
      <c r="L7" s="420"/>
    </row>
    <row r="8" spans="1:13" x14ac:dyDescent="0.2">
      <c r="A8" s="416">
        <f t="shared" si="1"/>
        <v>4</v>
      </c>
      <c r="B8" s="417" t="s">
        <v>143</v>
      </c>
      <c r="C8" s="409" t="s">
        <v>109</v>
      </c>
      <c r="D8" s="409">
        <v>26</v>
      </c>
      <c r="E8" s="409">
        <v>26</v>
      </c>
      <c r="F8" s="394"/>
      <c r="G8" s="409">
        <f t="shared" si="0"/>
        <v>26</v>
      </c>
      <c r="H8" s="421"/>
      <c r="I8" s="419"/>
      <c r="J8" s="409"/>
      <c r="K8" s="390"/>
      <c r="L8" s="420"/>
    </row>
    <row r="9" spans="1:13" x14ac:dyDescent="0.2">
      <c r="A9" s="416">
        <f t="shared" si="1"/>
        <v>5</v>
      </c>
      <c r="B9" s="422" t="s">
        <v>57</v>
      </c>
      <c r="C9" s="409" t="s">
        <v>109</v>
      </c>
      <c r="D9" s="409">
        <v>18</v>
      </c>
      <c r="E9" s="409">
        <v>18</v>
      </c>
      <c r="F9" s="394"/>
      <c r="G9" s="409">
        <f t="shared" si="0"/>
        <v>18</v>
      </c>
      <c r="H9" s="421"/>
      <c r="I9" s="423"/>
      <c r="J9" s="409"/>
      <c r="K9" s="409"/>
      <c r="L9" s="420"/>
    </row>
    <row r="10" spans="1:13" x14ac:dyDescent="0.2">
      <c r="A10" s="416">
        <f t="shared" si="1"/>
        <v>6</v>
      </c>
      <c r="B10" s="417" t="s">
        <v>54</v>
      </c>
      <c r="C10" s="409" t="s">
        <v>109</v>
      </c>
      <c r="D10" s="409">
        <v>20</v>
      </c>
      <c r="E10" s="409">
        <v>20</v>
      </c>
      <c r="F10" s="394"/>
      <c r="G10" s="409">
        <f t="shared" si="0"/>
        <v>20</v>
      </c>
      <c r="H10" s="421"/>
      <c r="I10" s="419"/>
      <c r="J10" s="409"/>
      <c r="K10" s="390"/>
      <c r="L10" s="420"/>
    </row>
    <row r="11" spans="1:13" x14ac:dyDescent="0.2">
      <c r="A11" s="416">
        <f t="shared" si="1"/>
        <v>7</v>
      </c>
      <c r="B11" s="417" t="s">
        <v>48</v>
      </c>
      <c r="C11" s="409" t="s">
        <v>109</v>
      </c>
      <c r="D11" s="409">
        <v>50</v>
      </c>
      <c r="E11" s="409">
        <v>50</v>
      </c>
      <c r="F11" s="424"/>
      <c r="G11" s="409">
        <f t="shared" si="0"/>
        <v>50</v>
      </c>
      <c r="H11" s="421"/>
      <c r="I11" s="423"/>
      <c r="J11" s="409"/>
      <c r="K11" s="409"/>
      <c r="L11" s="420"/>
      <c r="M11" s="425"/>
    </row>
    <row r="12" spans="1:13" ht="14.25" customHeight="1" x14ac:dyDescent="0.2">
      <c r="A12" s="416">
        <f t="shared" si="1"/>
        <v>8</v>
      </c>
      <c r="B12" s="422" t="s">
        <v>56</v>
      </c>
      <c r="C12" s="409" t="s">
        <v>109</v>
      </c>
      <c r="D12" s="409">
        <v>18</v>
      </c>
      <c r="E12" s="409">
        <v>18</v>
      </c>
      <c r="F12" s="426"/>
      <c r="G12" s="409">
        <f t="shared" si="0"/>
        <v>18</v>
      </c>
      <c r="H12" s="421"/>
      <c r="I12" s="423"/>
      <c r="J12" s="409"/>
      <c r="K12" s="409"/>
      <c r="L12" s="420"/>
      <c r="M12" s="425"/>
    </row>
    <row r="13" spans="1:13" ht="14.25" customHeight="1" x14ac:dyDescent="0.2">
      <c r="A13" s="416">
        <f t="shared" si="1"/>
        <v>9</v>
      </c>
      <c r="B13" s="422" t="s">
        <v>71</v>
      </c>
      <c r="C13" s="409" t="s">
        <v>109</v>
      </c>
      <c r="D13" s="409">
        <v>8</v>
      </c>
      <c r="E13" s="409">
        <v>8</v>
      </c>
      <c r="F13" s="394"/>
      <c r="G13" s="409">
        <f t="shared" si="0"/>
        <v>8</v>
      </c>
      <c r="H13" s="421" t="s">
        <v>43</v>
      </c>
      <c r="I13" s="423"/>
      <c r="J13" s="409"/>
      <c r="K13" s="409"/>
      <c r="L13" s="420"/>
    </row>
    <row r="14" spans="1:13" ht="14.25" customHeight="1" x14ac:dyDescent="0.2">
      <c r="A14" s="416">
        <f t="shared" si="1"/>
        <v>10</v>
      </c>
      <c r="B14" s="417" t="s">
        <v>52</v>
      </c>
      <c r="C14" s="409" t="s">
        <v>109</v>
      </c>
      <c r="D14" s="409">
        <v>40</v>
      </c>
      <c r="E14" s="409">
        <v>40</v>
      </c>
      <c r="F14" s="424"/>
      <c r="G14" s="409">
        <f t="shared" si="0"/>
        <v>40</v>
      </c>
      <c r="H14" s="421"/>
      <c r="I14" s="423"/>
      <c r="J14" s="409"/>
      <c r="K14" s="409"/>
      <c r="L14" s="420"/>
    </row>
    <row r="15" spans="1:13" ht="14.25" customHeight="1" x14ac:dyDescent="0.2">
      <c r="A15" s="416">
        <f t="shared" si="1"/>
        <v>11</v>
      </c>
      <c r="B15" s="417" t="s">
        <v>144</v>
      </c>
      <c r="C15" s="409" t="s">
        <v>109</v>
      </c>
      <c r="D15" s="409">
        <v>50</v>
      </c>
      <c r="E15" s="409">
        <v>50</v>
      </c>
      <c r="F15" s="394"/>
      <c r="G15" s="409">
        <f t="shared" si="0"/>
        <v>50</v>
      </c>
      <c r="H15" s="421"/>
      <c r="I15" s="423"/>
      <c r="J15" s="409"/>
      <c r="K15" s="409"/>
      <c r="L15" s="420"/>
    </row>
    <row r="16" spans="1:13" ht="14.25" customHeight="1" thickBot="1" x14ac:dyDescent="0.25">
      <c r="A16" s="427">
        <f t="shared" si="1"/>
        <v>12</v>
      </c>
      <c r="B16" s="428" t="s">
        <v>92</v>
      </c>
      <c r="C16" s="429"/>
      <c r="D16" s="429"/>
      <c r="E16" s="429"/>
      <c r="F16" s="430"/>
      <c r="G16" s="429">
        <f t="shared" si="0"/>
        <v>0</v>
      </c>
      <c r="H16" s="431"/>
      <c r="I16" s="432"/>
      <c r="J16" s="433"/>
      <c r="K16" s="429"/>
      <c r="L16" s="420"/>
    </row>
    <row r="17" spans="1:12" x14ac:dyDescent="0.2">
      <c r="A17" s="434"/>
      <c r="B17" s="435"/>
      <c r="C17" s="399"/>
      <c r="D17" s="399"/>
      <c r="E17" s="399"/>
      <c r="F17" s="399"/>
      <c r="G17" s="399"/>
      <c r="H17" s="399"/>
      <c r="I17" s="399"/>
      <c r="J17" s="399"/>
    </row>
    <row r="18" spans="1:12" ht="16.5" thickBot="1" x14ac:dyDescent="0.3">
      <c r="A18" s="399"/>
      <c r="B18" s="436" t="s">
        <v>145</v>
      </c>
      <c r="C18" s="375"/>
      <c r="D18" s="375"/>
      <c r="E18" s="375"/>
      <c r="F18" s="375"/>
      <c r="G18" s="399"/>
      <c r="H18" s="399"/>
      <c r="I18" s="399"/>
      <c r="J18" s="437"/>
      <c r="K18" s="437"/>
      <c r="L18" s="437"/>
    </row>
    <row r="19" spans="1:12" ht="64.5" thickBot="1" x14ac:dyDescent="0.25">
      <c r="A19" s="403" t="s">
        <v>146</v>
      </c>
      <c r="B19" s="404" t="s">
        <v>147</v>
      </c>
      <c r="C19" s="404" t="s">
        <v>148</v>
      </c>
      <c r="D19" s="404" t="s">
        <v>149</v>
      </c>
      <c r="E19" s="404" t="s">
        <v>150</v>
      </c>
      <c r="F19" s="404" t="s">
        <v>151</v>
      </c>
      <c r="G19" s="438" t="s">
        <v>152</v>
      </c>
      <c r="H19" s="439" t="s">
        <v>153</v>
      </c>
      <c r="I19" s="440" t="s">
        <v>154</v>
      </c>
      <c r="J19" s="440" t="s">
        <v>162</v>
      </c>
      <c r="K19" s="441"/>
      <c r="L19" s="441"/>
    </row>
    <row r="20" spans="1:12" x14ac:dyDescent="0.2">
      <c r="A20" s="442">
        <f>D5*700000</f>
        <v>15400000</v>
      </c>
      <c r="B20" s="443">
        <v>43755</v>
      </c>
      <c r="C20" s="444">
        <v>43758</v>
      </c>
      <c r="D20" s="443">
        <v>43759</v>
      </c>
      <c r="E20" s="445">
        <v>497004</v>
      </c>
      <c r="F20" s="445">
        <v>650324</v>
      </c>
      <c r="G20" s="446">
        <f>F20/A$20</f>
        <v>4.2228831168831166E-2</v>
      </c>
      <c r="H20" s="447">
        <f>A20-F20</f>
        <v>14749676</v>
      </c>
      <c r="I20" s="448">
        <f>1-G20</f>
        <v>0.95777116883116886</v>
      </c>
      <c r="J20" s="492"/>
      <c r="K20" s="450"/>
      <c r="L20" s="450"/>
    </row>
    <row r="21" spans="1:12" ht="12.75" customHeight="1" x14ac:dyDescent="0.2">
      <c r="A21" s="451"/>
      <c r="B21" s="452">
        <v>43840</v>
      </c>
      <c r="C21" s="452">
        <v>43843</v>
      </c>
      <c r="D21" s="452">
        <v>43857</v>
      </c>
      <c r="E21" s="453">
        <v>574080</v>
      </c>
      <c r="F21" s="453">
        <v>651933</v>
      </c>
      <c r="G21" s="446">
        <f>F21/A$20</f>
        <v>4.2333311688311691E-2</v>
      </c>
      <c r="H21" s="454">
        <f>H20-F21</f>
        <v>14097743</v>
      </c>
      <c r="I21" s="455">
        <f>I20-G21</f>
        <v>0.91543785714285719</v>
      </c>
      <c r="J21" s="493">
        <v>367</v>
      </c>
      <c r="K21" s="399"/>
      <c r="L21" s="399"/>
    </row>
    <row r="22" spans="1:12" ht="12.75" customHeight="1" x14ac:dyDescent="0.2">
      <c r="A22" s="456"/>
      <c r="B22" s="457">
        <v>43955</v>
      </c>
      <c r="C22" s="457">
        <v>43957</v>
      </c>
      <c r="D22" s="457">
        <v>43972</v>
      </c>
      <c r="E22" s="458">
        <v>419640</v>
      </c>
      <c r="F22" s="458">
        <v>481020</v>
      </c>
      <c r="G22" s="446">
        <f>F22/A$20</f>
        <v>3.1235064935064935E-2</v>
      </c>
      <c r="H22" s="454">
        <f>H21-F22</f>
        <v>13616723</v>
      </c>
      <c r="I22" s="455">
        <f>I21-G22</f>
        <v>0.8842027922077923</v>
      </c>
      <c r="J22" s="494">
        <v>364</v>
      </c>
      <c r="K22" s="450"/>
      <c r="L22" s="450"/>
    </row>
    <row r="23" spans="1:12" x14ac:dyDescent="0.2">
      <c r="A23" s="456"/>
      <c r="B23" s="390"/>
      <c r="C23" s="390"/>
      <c r="D23" s="390"/>
      <c r="E23" s="390"/>
      <c r="F23" s="390"/>
      <c r="G23" s="390"/>
      <c r="H23" s="390"/>
      <c r="I23" s="461"/>
      <c r="J23" s="495"/>
      <c r="K23" s="449"/>
      <c r="L23" s="399"/>
    </row>
    <row r="24" spans="1:12" x14ac:dyDescent="0.2">
      <c r="A24" s="456"/>
      <c r="B24" s="457"/>
      <c r="C24" s="457"/>
      <c r="D24" s="457"/>
      <c r="E24" s="458"/>
      <c r="F24" s="458"/>
      <c r="G24" s="462"/>
      <c r="H24" s="459"/>
      <c r="I24" s="460"/>
      <c r="J24" s="494"/>
      <c r="K24" s="463"/>
      <c r="L24" s="399"/>
    </row>
    <row r="25" spans="1:12" x14ac:dyDescent="0.2">
      <c r="A25" s="456"/>
      <c r="B25" s="457"/>
      <c r="C25" s="457"/>
      <c r="D25" s="457"/>
      <c r="E25" s="458"/>
      <c r="F25" s="458"/>
      <c r="G25" s="462"/>
      <c r="H25" s="459"/>
      <c r="I25" s="460"/>
      <c r="J25" s="494"/>
      <c r="K25" s="449"/>
      <c r="L25" s="399"/>
    </row>
    <row r="26" spans="1:12" x14ac:dyDescent="0.2">
      <c r="A26" s="456"/>
      <c r="B26" s="457"/>
      <c r="C26" s="457"/>
      <c r="D26" s="457"/>
      <c r="E26" s="459"/>
      <c r="F26" s="458"/>
      <c r="G26" s="462"/>
      <c r="H26" s="459"/>
      <c r="I26" s="460"/>
      <c r="J26" s="494"/>
      <c r="K26" s="449"/>
      <c r="L26" s="399"/>
    </row>
    <row r="27" spans="1:12" x14ac:dyDescent="0.2">
      <c r="A27" s="456"/>
      <c r="B27" s="457"/>
      <c r="C27" s="457"/>
      <c r="D27" s="457"/>
      <c r="E27" s="459"/>
      <c r="F27" s="458"/>
      <c r="G27" s="462"/>
      <c r="H27" s="459"/>
      <c r="I27" s="460"/>
      <c r="J27" s="494"/>
      <c r="K27" s="449"/>
      <c r="L27" s="399"/>
    </row>
    <row r="28" spans="1:12" x14ac:dyDescent="0.2">
      <c r="A28" s="456"/>
      <c r="B28" s="457"/>
      <c r="C28" s="457"/>
      <c r="D28" s="390"/>
      <c r="E28" s="390"/>
      <c r="F28" s="458"/>
      <c r="G28" s="464"/>
      <c r="H28" s="459"/>
      <c r="I28" s="465"/>
      <c r="J28" s="496"/>
      <c r="K28" s="449"/>
      <c r="L28" s="399"/>
    </row>
    <row r="29" spans="1:12" x14ac:dyDescent="0.2">
      <c r="A29" s="456"/>
      <c r="B29" s="457"/>
      <c r="C29" s="457"/>
      <c r="D29" s="390"/>
      <c r="E29" s="390"/>
      <c r="F29" s="458"/>
      <c r="G29" s="462"/>
      <c r="H29" s="459"/>
      <c r="I29" s="465"/>
      <c r="J29" s="496"/>
      <c r="K29" s="449"/>
      <c r="L29" s="399"/>
    </row>
    <row r="30" spans="1:12" ht="13.5" thickBot="1" x14ac:dyDescent="0.25">
      <c r="A30" s="466"/>
      <c r="B30" s="467"/>
      <c r="C30" s="467"/>
      <c r="D30" s="468"/>
      <c r="E30" s="468"/>
      <c r="F30" s="469"/>
      <c r="G30" s="470"/>
      <c r="H30" s="471"/>
      <c r="I30" s="472"/>
      <c r="J30" s="497"/>
      <c r="K30" s="399"/>
      <c r="L30" s="399"/>
    </row>
    <row r="31" spans="1:12" ht="13.5" thickBot="1" x14ac:dyDescent="0.25">
      <c r="A31" s="473" t="s">
        <v>155</v>
      </c>
      <c r="B31" s="474"/>
      <c r="C31" s="474"/>
      <c r="D31" s="475"/>
      <c r="E31" s="476">
        <f>SUM(E20:E30)</f>
        <v>1490724</v>
      </c>
      <c r="F31" s="477">
        <f>SUM(F20:F30)</f>
        <v>1783277</v>
      </c>
      <c r="G31" s="478">
        <f>SUM(G20:G30)</f>
        <v>0.1157972077922078</v>
      </c>
      <c r="H31" s="479">
        <f>A20-F31</f>
        <v>13616723</v>
      </c>
      <c r="I31" s="480">
        <f>1-G31</f>
        <v>0.88420279220779219</v>
      </c>
      <c r="J31" s="498"/>
      <c r="K31" s="481"/>
      <c r="L31" s="481"/>
    </row>
    <row r="34" spans="1:11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</row>
    <row r="35" spans="1:11" ht="12.75" customHeight="1" x14ac:dyDescent="0.25">
      <c r="A35" s="503" t="s">
        <v>156</v>
      </c>
      <c r="B35" s="503"/>
      <c r="C35" s="503"/>
      <c r="D35" s="503"/>
      <c r="E35" s="399"/>
      <c r="F35" s="399"/>
      <c r="G35" s="399"/>
      <c r="H35" s="399"/>
      <c r="I35" s="399"/>
      <c r="J35" s="399"/>
    </row>
    <row r="36" spans="1:11" x14ac:dyDescent="0.2">
      <c r="A36" s="504" t="s">
        <v>157</v>
      </c>
      <c r="B36" s="504"/>
      <c r="C36" s="482" t="s">
        <v>158</v>
      </c>
      <c r="D36" s="482" t="s">
        <v>159</v>
      </c>
      <c r="E36" s="399"/>
      <c r="F36" s="399"/>
      <c r="G36" s="399"/>
      <c r="H36" s="399"/>
      <c r="I36" s="399"/>
      <c r="J36" s="399"/>
    </row>
    <row r="37" spans="1:11" x14ac:dyDescent="0.2">
      <c r="A37" s="505">
        <f>A20-F31</f>
        <v>13616723</v>
      </c>
      <c r="B37" s="506"/>
      <c r="C37" s="483">
        <f>1-G31</f>
        <v>0.88420279220779219</v>
      </c>
      <c r="D37" s="484">
        <f>(C37/0.8)*100</f>
        <v>110.52534902597402</v>
      </c>
      <c r="E37" s="485" t="s">
        <v>160</v>
      </c>
      <c r="F37" s="485"/>
      <c r="G37" s="485"/>
      <c r="H37" s="485"/>
      <c r="I37" s="485"/>
      <c r="J37" s="485"/>
    </row>
    <row r="38" spans="1:11" x14ac:dyDescent="0.2">
      <c r="A38" s="399"/>
      <c r="B38" s="399"/>
      <c r="C38" s="399"/>
      <c r="D38" s="399"/>
      <c r="E38" s="399"/>
      <c r="F38" s="399"/>
    </row>
    <row r="39" spans="1:1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t="s">
        <v>43</v>
      </c>
    </row>
    <row r="40" spans="1:11" ht="15.75" x14ac:dyDescent="0.25">
      <c r="A40" s="399"/>
      <c r="B40" s="486"/>
      <c r="C40" s="486"/>
      <c r="D40" s="399"/>
      <c r="E40" s="399"/>
      <c r="F40" s="399"/>
      <c r="G40" s="399"/>
      <c r="H40" s="399"/>
      <c r="I40" s="399"/>
      <c r="J40" s="399"/>
    </row>
    <row r="41" spans="1:11" x14ac:dyDescent="0.2">
      <c r="A41" s="487"/>
      <c r="B41" s="487"/>
      <c r="C41" s="487"/>
      <c r="D41" s="487"/>
      <c r="E41" s="487"/>
      <c r="F41" s="487"/>
      <c r="G41" s="487"/>
      <c r="H41" s="487"/>
      <c r="I41" s="499"/>
      <c r="J41" s="500"/>
    </row>
    <row r="42" spans="1:11" x14ac:dyDescent="0.2">
      <c r="A42" s="488"/>
      <c r="B42" s="489"/>
      <c r="C42" s="489"/>
      <c r="D42" s="399"/>
      <c r="E42" s="399"/>
      <c r="F42" s="489"/>
      <c r="G42" s="490"/>
      <c r="H42" s="489"/>
    </row>
    <row r="43" spans="1:11" x14ac:dyDescent="0.2">
      <c r="A43" s="488"/>
      <c r="B43" s="489"/>
      <c r="C43" s="489"/>
      <c r="D43" s="489"/>
      <c r="E43" s="489"/>
      <c r="F43" s="489"/>
      <c r="G43" s="490"/>
      <c r="H43" s="489"/>
    </row>
    <row r="44" spans="1:11" x14ac:dyDescent="0.2">
      <c r="A44" s="488"/>
      <c r="B44" s="489"/>
      <c r="C44" s="489"/>
      <c r="D44" s="399"/>
      <c r="E44" s="399"/>
      <c r="F44" s="489"/>
      <c r="G44" s="490"/>
      <c r="H44" s="489"/>
    </row>
    <row r="45" spans="1:11" x14ac:dyDescent="0.2">
      <c r="A45" s="488"/>
      <c r="B45" s="489"/>
      <c r="C45" s="489"/>
      <c r="D45" s="489"/>
      <c r="E45" s="489"/>
      <c r="F45" s="489"/>
      <c r="G45" s="490"/>
      <c r="H45" s="489"/>
    </row>
    <row r="46" spans="1:11" x14ac:dyDescent="0.2">
      <c r="A46" s="488"/>
      <c r="B46" s="489"/>
      <c r="C46" s="489"/>
      <c r="D46" s="399"/>
      <c r="E46" s="399"/>
      <c r="F46" s="489"/>
      <c r="G46" s="490"/>
      <c r="H46" s="489"/>
    </row>
    <row r="47" spans="1:11" x14ac:dyDescent="0.2">
      <c r="A47" s="488"/>
      <c r="B47" s="489"/>
      <c r="C47" s="450"/>
      <c r="D47" s="491"/>
      <c r="E47" s="491"/>
      <c r="F47" s="450"/>
      <c r="G47" s="450"/>
      <c r="H47" s="450"/>
    </row>
    <row r="48" spans="1:11" x14ac:dyDescent="0.2">
      <c r="A48" s="488"/>
      <c r="B48" s="489"/>
      <c r="C48" s="489"/>
      <c r="D48" s="489"/>
      <c r="E48" s="489"/>
      <c r="F48" s="489"/>
      <c r="G48" s="490"/>
      <c r="H48" s="489"/>
    </row>
    <row r="49" spans="1:10" x14ac:dyDescent="0.2">
      <c r="A49" s="488"/>
      <c r="B49" s="489"/>
      <c r="C49" s="489"/>
      <c r="D49" s="489"/>
      <c r="E49" s="489"/>
      <c r="F49" s="489"/>
      <c r="G49" s="490"/>
      <c r="H49" s="489"/>
    </row>
    <row r="50" spans="1:10" x14ac:dyDescent="0.2">
      <c r="A50" s="488"/>
      <c r="B50" s="489"/>
      <c r="C50" s="489"/>
      <c r="D50" s="399"/>
      <c r="E50" s="399"/>
      <c r="F50" s="489"/>
      <c r="G50" s="490"/>
      <c r="H50" s="489"/>
    </row>
    <row r="51" spans="1:10" ht="15.75" x14ac:dyDescent="0.25">
      <c r="A51" s="399"/>
      <c r="B51" s="507"/>
      <c r="C51" s="507"/>
      <c r="D51" s="508"/>
      <c r="E51" s="485"/>
      <c r="F51" s="399"/>
      <c r="G51" s="399"/>
      <c r="H51" s="399"/>
      <c r="I51" s="399"/>
      <c r="J51" s="399"/>
    </row>
    <row r="52" spans="1:10" x14ac:dyDescent="0.2">
      <c r="A52" s="487"/>
      <c r="B52" s="487"/>
      <c r="C52" s="487"/>
      <c r="D52" s="487"/>
      <c r="E52" s="487"/>
      <c r="F52" s="487"/>
      <c r="G52" s="487"/>
      <c r="H52" s="487"/>
      <c r="I52" s="499"/>
      <c r="J52" s="500"/>
    </row>
    <row r="53" spans="1:10" x14ac:dyDescent="0.2">
      <c r="A53" s="488"/>
      <c r="B53" s="399"/>
      <c r="C53" s="399"/>
      <c r="D53" s="399"/>
      <c r="E53" s="399"/>
      <c r="F53" s="490"/>
      <c r="G53" s="490"/>
      <c r="H53" s="489"/>
      <c r="I53" s="509"/>
      <c r="J53" s="509"/>
    </row>
    <row r="54" spans="1:10" x14ac:dyDescent="0.2">
      <c r="A54" s="488"/>
      <c r="B54" s="399"/>
      <c r="C54" s="399"/>
      <c r="D54" s="450"/>
      <c r="E54" s="450"/>
      <c r="F54" s="450"/>
      <c r="G54" s="450"/>
      <c r="H54" s="450"/>
      <c r="I54" s="509"/>
      <c r="J54" s="509"/>
    </row>
    <row r="55" spans="1:10" x14ac:dyDescent="0.2">
      <c r="A55" s="399"/>
      <c r="B55" s="399"/>
      <c r="C55" s="399"/>
      <c r="D55" s="399"/>
      <c r="E55" s="399"/>
      <c r="F55" s="399"/>
      <c r="G55" s="399"/>
      <c r="H55" s="399"/>
    </row>
    <row r="60" spans="1:10" x14ac:dyDescent="0.2">
      <c r="B60" s="499"/>
      <c r="C60" s="500"/>
    </row>
    <row r="67" spans="2:3" x14ac:dyDescent="0.2">
      <c r="B67" s="499"/>
      <c r="C67" s="500"/>
    </row>
  </sheetData>
  <mergeCells count="12">
    <mergeCell ref="B67:C67"/>
    <mergeCell ref="A1:L1"/>
    <mergeCell ref="A2:E2"/>
    <mergeCell ref="A35:D35"/>
    <mergeCell ref="A36:B36"/>
    <mergeCell ref="A37:B37"/>
    <mergeCell ref="I41:J41"/>
    <mergeCell ref="B51:D51"/>
    <mergeCell ref="I52:J52"/>
    <mergeCell ref="I53:J53"/>
    <mergeCell ref="I54:J54"/>
    <mergeCell ref="B60:C60"/>
  </mergeCells>
  <pageMargins left="0.7" right="0.7" top="0.75" bottom="0.75" header="0.3" footer="0.3"/>
  <pageSetup paperSize="9" scale="83" orientation="landscape" r:id="rId1"/>
  <rowBreaks count="1" manualBreakCount="1">
    <brk id="3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40</v>
      </c>
      <c r="L2" s="623"/>
      <c r="M2" s="173"/>
      <c r="N2" s="174"/>
      <c r="O2" s="175"/>
      <c r="P2" s="641"/>
      <c r="Q2" s="641"/>
      <c r="R2" s="176"/>
      <c r="S2" s="177"/>
    </row>
    <row r="3" spans="1:19" ht="17.25" customHeight="1" thickBot="1" x14ac:dyDescent="0.25">
      <c r="A3" s="172"/>
      <c r="B3" s="606"/>
      <c r="C3" s="607"/>
      <c r="D3" s="608"/>
      <c r="E3" s="615" t="s">
        <v>52</v>
      </c>
      <c r="F3" s="616"/>
      <c r="G3" s="616"/>
      <c r="H3" s="617"/>
      <c r="I3" s="620"/>
      <c r="J3" s="621"/>
      <c r="K3" s="624"/>
      <c r="L3" s="625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25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Данные!B21</f>
        <v>20</v>
      </c>
      <c r="L2" s="623"/>
      <c r="M2" s="212"/>
      <c r="N2" s="213"/>
      <c r="O2" s="214"/>
      <c r="P2" s="642"/>
      <c r="Q2" s="642"/>
      <c r="R2" s="215"/>
      <c r="S2" s="216"/>
    </row>
    <row r="3" spans="1:19" ht="17.25" customHeight="1" thickBot="1" x14ac:dyDescent="0.25">
      <c r="A3" s="211"/>
      <c r="B3" s="606"/>
      <c r="C3" s="607"/>
      <c r="D3" s="608"/>
      <c r="E3" s="615" t="s">
        <v>54</v>
      </c>
      <c r="F3" s="616"/>
      <c r="G3" s="616"/>
      <c r="H3" s="617"/>
      <c r="I3" s="620"/>
      <c r="J3" s="621"/>
      <c r="K3" s="624"/>
      <c r="L3" s="625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43" t="s">
        <v>55</v>
      </c>
      <c r="C18" s="644"/>
      <c r="D18" s="644"/>
      <c r="E18" s="645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18</v>
      </c>
      <c r="L2" s="623"/>
      <c r="M2" s="136"/>
      <c r="N2" s="137"/>
      <c r="O2" s="138"/>
      <c r="P2" s="646"/>
      <c r="Q2" s="646"/>
      <c r="R2" s="139"/>
      <c r="S2" s="140"/>
    </row>
    <row r="3" spans="1:19" ht="17.25" customHeight="1" thickBot="1" x14ac:dyDescent="0.25">
      <c r="A3" s="135"/>
      <c r="B3" s="606"/>
      <c r="C3" s="607"/>
      <c r="D3" s="608"/>
      <c r="E3" s="615" t="s">
        <v>56</v>
      </c>
      <c r="F3" s="616"/>
      <c r="G3" s="616"/>
      <c r="H3" s="617"/>
      <c r="I3" s="620"/>
      <c r="J3" s="621"/>
      <c r="K3" s="624"/>
      <c r="L3" s="625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8">
        <v>22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8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8">
        <f>Данные!B23</f>
        <v>18</v>
      </c>
      <c r="L2" s="649"/>
      <c r="M2" s="269"/>
      <c r="N2" s="270"/>
      <c r="O2" s="271"/>
      <c r="P2" s="647"/>
      <c r="Q2" s="647"/>
      <c r="R2" s="272"/>
      <c r="S2" s="273"/>
    </row>
    <row r="3" spans="1:19" ht="17.25" customHeight="1" thickBot="1" x14ac:dyDescent="0.25">
      <c r="A3" s="268"/>
      <c r="B3" s="606"/>
      <c r="C3" s="607"/>
      <c r="D3" s="608"/>
      <c r="E3" s="615" t="s">
        <v>57</v>
      </c>
      <c r="F3" s="616"/>
      <c r="G3" s="616"/>
      <c r="H3" s="617"/>
      <c r="I3" s="620"/>
      <c r="J3" s="621"/>
      <c r="K3" s="650"/>
      <c r="L3" s="65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">
      <c r="A10" s="278"/>
      <c r="B10" s="288" t="s">
        <v>25</v>
      </c>
      <c r="C10" s="393" t="s">
        <v>128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3.75" x14ac:dyDescent="0.2">
      <c r="A11" s="278"/>
      <c r="B11" s="292" t="s">
        <v>26</v>
      </c>
      <c r="C11" s="369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workbookViewId="0">
      <selection activeCell="D20" sqref="D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15" t="s">
        <v>83</v>
      </c>
      <c r="B1" s="519"/>
      <c r="C1" s="519"/>
      <c r="D1" s="519"/>
      <c r="E1" s="519"/>
      <c r="G1" s="374" t="s">
        <v>82</v>
      </c>
    </row>
    <row r="2" spans="1:11" ht="17.25" thickTop="1" thickBot="1" x14ac:dyDescent="0.25">
      <c r="A2" s="516" t="s">
        <v>108</v>
      </c>
      <c r="B2" s="517"/>
      <c r="C2" s="517"/>
      <c r="D2" s="517"/>
      <c r="E2" s="518"/>
      <c r="G2" s="373" t="s">
        <v>80</v>
      </c>
    </row>
    <row r="3" spans="1:11" ht="15.75" thickTop="1" x14ac:dyDescent="0.2">
      <c r="G3" s="373" t="s">
        <v>81</v>
      </c>
    </row>
    <row r="4" spans="1:11" ht="13.5" thickBot="1" x14ac:dyDescent="0.25">
      <c r="A4" s="520" t="s">
        <v>84</v>
      </c>
      <c r="B4" s="521"/>
      <c r="C4" s="521"/>
      <c r="D4" s="521"/>
      <c r="E4" s="521"/>
    </row>
    <row r="5" spans="1:11" ht="17.25" thickTop="1" thickBot="1" x14ac:dyDescent="0.25">
      <c r="A5" s="522" t="s">
        <v>88</v>
      </c>
      <c r="B5" s="523"/>
      <c r="C5" s="523"/>
      <c r="D5" s="523"/>
      <c r="E5" s="524"/>
    </row>
    <row r="6" spans="1:11" ht="13.5" thickTop="1" x14ac:dyDescent="0.2"/>
    <row r="7" spans="1:11" ht="13.5" thickBot="1" x14ac:dyDescent="0.25">
      <c r="A7" s="515" t="s">
        <v>85</v>
      </c>
      <c r="B7" s="519"/>
      <c r="C7" s="519"/>
      <c r="D7" s="519"/>
      <c r="E7" s="519"/>
    </row>
    <row r="8" spans="1:11" ht="17.25" thickTop="1" thickBot="1" x14ac:dyDescent="0.25">
      <c r="A8" s="525"/>
      <c r="B8" s="526"/>
      <c r="C8" s="526"/>
      <c r="D8" s="526"/>
      <c r="E8" s="527"/>
    </row>
    <row r="10" spans="1:11" ht="13.5" thickBot="1" x14ac:dyDescent="0.25">
      <c r="A10" s="515" t="s">
        <v>86</v>
      </c>
      <c r="B10" s="515"/>
      <c r="C10" s="375"/>
      <c r="D10" s="383" t="s">
        <v>95</v>
      </c>
      <c r="E10" s="375"/>
      <c r="F10" t="s">
        <v>96</v>
      </c>
    </row>
    <row r="11" spans="1:11" ht="17.25" thickTop="1" thickBot="1" x14ac:dyDescent="0.25">
      <c r="A11" s="513"/>
      <c r="B11" s="514"/>
      <c r="D11" s="382">
        <v>43741</v>
      </c>
      <c r="F11" s="511" t="s">
        <v>98</v>
      </c>
      <c r="G11" s="511"/>
      <c r="H11" s="511"/>
      <c r="I11" s="511"/>
      <c r="J11" s="512" t="s">
        <v>100</v>
      </c>
      <c r="K11" s="512"/>
    </row>
    <row r="12" spans="1:11" x14ac:dyDescent="0.2">
      <c r="F12" s="511" t="s">
        <v>87</v>
      </c>
      <c r="G12" s="511"/>
      <c r="H12" s="511"/>
      <c r="I12" s="511"/>
      <c r="J12" s="512" t="s">
        <v>101</v>
      </c>
      <c r="K12" s="512"/>
    </row>
    <row r="13" spans="1:11" x14ac:dyDescent="0.2">
      <c r="A13" s="376" t="s">
        <v>89</v>
      </c>
      <c r="B13" s="377" t="s">
        <v>90</v>
      </c>
      <c r="C13" s="389" t="s">
        <v>105</v>
      </c>
      <c r="F13" s="511" t="s">
        <v>99</v>
      </c>
      <c r="G13" s="511"/>
      <c r="H13" s="511"/>
      <c r="I13" s="511"/>
      <c r="J13" s="512" t="s">
        <v>102</v>
      </c>
      <c r="K13" s="512"/>
    </row>
    <row r="14" spans="1:11" x14ac:dyDescent="0.2">
      <c r="A14" s="378" t="s">
        <v>44</v>
      </c>
      <c r="B14" s="379">
        <v>22</v>
      </c>
      <c r="C14" s="385" t="s">
        <v>109</v>
      </c>
    </row>
    <row r="15" spans="1:11" x14ac:dyDescent="0.2">
      <c r="A15" s="378" t="s">
        <v>45</v>
      </c>
      <c r="B15" s="379">
        <v>22</v>
      </c>
      <c r="C15" s="385" t="s">
        <v>109</v>
      </c>
    </row>
    <row r="16" spans="1:11" x14ac:dyDescent="0.2">
      <c r="A16" s="378" t="s">
        <v>38</v>
      </c>
      <c r="B16" s="379">
        <v>26</v>
      </c>
      <c r="C16" s="385" t="s">
        <v>109</v>
      </c>
    </row>
    <row r="17" spans="1:3" x14ac:dyDescent="0.2">
      <c r="A17" s="378" t="s">
        <v>23</v>
      </c>
      <c r="B17" s="379">
        <v>26</v>
      </c>
      <c r="C17" s="385" t="s">
        <v>109</v>
      </c>
    </row>
    <row r="18" spans="1:3" x14ac:dyDescent="0.2">
      <c r="A18" s="378" t="s">
        <v>48</v>
      </c>
      <c r="B18" s="379">
        <v>50</v>
      </c>
      <c r="C18" s="385" t="s">
        <v>109</v>
      </c>
    </row>
    <row r="19" spans="1:3" x14ac:dyDescent="0.2">
      <c r="A19" s="378" t="s">
        <v>91</v>
      </c>
      <c r="B19" s="379">
        <v>50</v>
      </c>
      <c r="C19" s="385" t="s">
        <v>109</v>
      </c>
    </row>
    <row r="20" spans="1:3" x14ac:dyDescent="0.2">
      <c r="A20" s="378" t="s">
        <v>52</v>
      </c>
      <c r="B20" s="379">
        <v>40</v>
      </c>
      <c r="C20" s="385" t="s">
        <v>109</v>
      </c>
    </row>
    <row r="21" spans="1:3" x14ac:dyDescent="0.2">
      <c r="A21" s="378" t="s">
        <v>54</v>
      </c>
      <c r="B21" s="379">
        <v>20</v>
      </c>
      <c r="C21" s="385" t="s">
        <v>109</v>
      </c>
    </row>
    <row r="22" spans="1:3" x14ac:dyDescent="0.2">
      <c r="A22" s="378" t="s">
        <v>92</v>
      </c>
      <c r="B22" s="385" t="s">
        <v>94</v>
      </c>
      <c r="C22" s="385"/>
    </row>
    <row r="23" spans="1:3" x14ac:dyDescent="0.2">
      <c r="A23" s="378" t="s">
        <v>57</v>
      </c>
      <c r="B23" s="379">
        <v>18</v>
      </c>
      <c r="C23" s="385" t="s">
        <v>109</v>
      </c>
    </row>
    <row r="24" spans="1:3" x14ac:dyDescent="0.2">
      <c r="A24" s="378" t="s">
        <v>71</v>
      </c>
      <c r="B24" s="379">
        <v>8</v>
      </c>
      <c r="C24" s="385" t="s">
        <v>109</v>
      </c>
    </row>
    <row r="25" spans="1:3" x14ac:dyDescent="0.2">
      <c r="A25" s="378" t="s">
        <v>93</v>
      </c>
      <c r="B25" s="385" t="s">
        <v>62</v>
      </c>
      <c r="C25" s="385"/>
    </row>
    <row r="26" spans="1:3" x14ac:dyDescent="0.2">
      <c r="A26" s="380" t="s">
        <v>56</v>
      </c>
      <c r="B26" s="381">
        <v>18</v>
      </c>
      <c r="C26" s="385" t="s">
        <v>109</v>
      </c>
    </row>
    <row r="27" spans="1:3" x14ac:dyDescent="0.2">
      <c r="A27" s="380" t="s">
        <v>107</v>
      </c>
      <c r="B27" s="387">
        <v>18</v>
      </c>
      <c r="C27" s="390"/>
    </row>
    <row r="28" spans="1:3" x14ac:dyDescent="0.2">
      <c r="A28" s="384"/>
    </row>
    <row r="29" spans="1:3" x14ac:dyDescent="0.2">
      <c r="A29" s="510" t="s">
        <v>122</v>
      </c>
      <c r="B29" s="510"/>
      <c r="C29" s="510"/>
    </row>
    <row r="30" spans="1:3" x14ac:dyDescent="0.2">
      <c r="A30" t="s">
        <v>121</v>
      </c>
    </row>
  </sheetData>
  <mergeCells count="15">
    <mergeCell ref="A10:B10"/>
    <mergeCell ref="A2:E2"/>
    <mergeCell ref="A1:E1"/>
    <mergeCell ref="A4:E4"/>
    <mergeCell ref="A5:E5"/>
    <mergeCell ref="A8:E8"/>
    <mergeCell ref="A7:E7"/>
    <mergeCell ref="A29:C29"/>
    <mergeCell ref="F11:I11"/>
    <mergeCell ref="F12:I12"/>
    <mergeCell ref="F13:I13"/>
    <mergeCell ref="J11:K11"/>
    <mergeCell ref="J12:K12"/>
    <mergeCell ref="J13:K13"/>
    <mergeCell ref="A11:B1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6"/>
  <sheetViews>
    <sheetView showZeros="0" view="pageBreakPreview" topLeftCell="A12" zoomScaleSheetLayoutView="100" workbookViewId="0">
      <selection activeCell="E26" sqref="E26:F26"/>
    </sheetView>
  </sheetViews>
  <sheetFormatPr defaultColWidth="9.140625" defaultRowHeight="15" x14ac:dyDescent="0.25"/>
  <cols>
    <col min="1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70" customFormat="1" ht="17.25" x14ac:dyDescent="0.3">
      <c r="G2" s="319" t="s">
        <v>59</v>
      </c>
      <c r="H2" s="320"/>
      <c r="I2" s="320"/>
      <c r="J2" s="320"/>
      <c r="K2" s="320"/>
    </row>
    <row r="3" spans="1:11" s="370" customFormat="1" ht="17.25" x14ac:dyDescent="0.3">
      <c r="G3" s="319" t="s">
        <v>103</v>
      </c>
      <c r="H3" s="320"/>
      <c r="I3" s="320"/>
      <c r="J3" s="320"/>
      <c r="K3" s="320"/>
    </row>
    <row r="4" spans="1:11" s="370" customFormat="1" ht="17.25" x14ac:dyDescent="0.3">
      <c r="G4" s="319" t="s">
        <v>106</v>
      </c>
      <c r="H4" s="320"/>
      <c r="I4" s="320"/>
      <c r="J4" s="320"/>
      <c r="K4" s="320"/>
    </row>
    <row r="5" spans="1:11" s="370" customFormat="1" x14ac:dyDescent="0.25"/>
    <row r="6" spans="1:11" s="370" customFormat="1" ht="17.25" x14ac:dyDescent="0.3">
      <c r="G6" s="371"/>
      <c r="H6" s="319" t="s">
        <v>104</v>
      </c>
      <c r="I6" s="320"/>
      <c r="J6" s="320"/>
    </row>
    <row r="7" spans="1:11" s="370" customFormat="1" ht="17.25" x14ac:dyDescent="0.3">
      <c r="H7" s="320"/>
      <c r="I7" s="320"/>
      <c r="J7" s="320"/>
    </row>
    <row r="8" spans="1:11" s="370" customFormat="1" ht="18.75" x14ac:dyDescent="0.3">
      <c r="G8" s="312" t="s">
        <v>60</v>
      </c>
      <c r="H8" s="319" t="s">
        <v>79</v>
      </c>
      <c r="I8" s="320"/>
      <c r="J8" s="320"/>
    </row>
    <row r="11" spans="1:11" ht="15" customHeight="1" x14ac:dyDescent="0.25">
      <c r="A11" s="559" t="s">
        <v>65</v>
      </c>
      <c r="B11" s="559"/>
      <c r="C11" s="559"/>
      <c r="D11" s="559"/>
      <c r="E11" s="559"/>
      <c r="F11" s="559"/>
      <c r="G11" s="559"/>
      <c r="H11" s="559"/>
      <c r="I11" s="559"/>
      <c r="J11" s="559"/>
    </row>
    <row r="12" spans="1:11" ht="15" customHeight="1" x14ac:dyDescent="0.25">
      <c r="A12" s="558" t="s">
        <v>75</v>
      </c>
      <c r="B12" s="558"/>
      <c r="C12" s="558"/>
      <c r="D12" s="558"/>
      <c r="E12" s="558"/>
      <c r="F12" s="558"/>
      <c r="G12" s="558"/>
      <c r="H12" s="558"/>
      <c r="I12" s="558"/>
      <c r="J12" s="558"/>
    </row>
    <row r="13" spans="1:11" ht="18" customHeight="1" x14ac:dyDescent="0.25">
      <c r="A13" s="560" t="str">
        <f>Данные!A2</f>
        <v>XXI-В-28-2.1-500-4 (Ведьма)</v>
      </c>
      <c r="B13" s="559"/>
      <c r="C13" s="559"/>
      <c r="D13" s="559"/>
      <c r="E13" s="559"/>
      <c r="F13" s="559"/>
      <c r="G13" s="559"/>
      <c r="H13" s="559"/>
      <c r="I13" s="559"/>
      <c r="J13" s="559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75" x14ac:dyDescent="0.25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75" x14ac:dyDescent="0.25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75" x14ac:dyDescent="0.25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75" x14ac:dyDescent="0.25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48" t="s">
        <v>66</v>
      </c>
      <c r="B22" s="548" t="s">
        <v>67</v>
      </c>
      <c r="C22" s="548"/>
      <c r="D22" s="548"/>
      <c r="E22" s="548" t="s">
        <v>68</v>
      </c>
      <c r="F22" s="548"/>
      <c r="G22" s="549" t="s">
        <v>69</v>
      </c>
      <c r="H22" s="548" t="s">
        <v>70</v>
      </c>
      <c r="I22" s="548"/>
      <c r="J22" s="548"/>
    </row>
    <row r="23" spans="1:10" x14ac:dyDescent="0.25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ht="15" customHeight="1" x14ac:dyDescent="0.25">
      <c r="A24" s="543">
        <v>1</v>
      </c>
      <c r="B24" s="545" t="s">
        <v>44</v>
      </c>
      <c r="C24" s="546"/>
      <c r="D24" s="547"/>
      <c r="E24" s="531" t="str">
        <f>Данные!C14</f>
        <v>ХХI-В-28-2.1-500-4</v>
      </c>
      <c r="F24" s="532"/>
      <c r="G24" s="535">
        <f>Данные!B14</f>
        <v>22</v>
      </c>
      <c r="H24" s="537"/>
      <c r="I24" s="538"/>
      <c r="J24" s="539"/>
    </row>
    <row r="25" spans="1:10" ht="40.15" customHeight="1" x14ac:dyDescent="0.25">
      <c r="A25" s="544"/>
      <c r="B25" s="528" t="str">
        <f>Данные!A30</f>
        <v>(к серийному формокомплекту ХХI-В-28-2.1-500-4 Ведьма)</v>
      </c>
      <c r="C25" s="529"/>
      <c r="D25" s="530"/>
      <c r="E25" s="533"/>
      <c r="F25" s="534"/>
      <c r="G25" s="536"/>
      <c r="H25" s="540"/>
      <c r="I25" s="541"/>
      <c r="J25" s="542"/>
    </row>
    <row r="26" spans="1:10" ht="40.15" customHeight="1" x14ac:dyDescent="0.25">
      <c r="A26" s="386">
        <f>A24+1</f>
        <v>2</v>
      </c>
      <c r="B26" s="550" t="s">
        <v>111</v>
      </c>
      <c r="C26" s="551"/>
      <c r="D26" s="552"/>
      <c r="E26" s="553" t="str">
        <f>Данные!C15</f>
        <v>ХХI-В-28-2.1-500-4</v>
      </c>
      <c r="F26" s="553"/>
      <c r="G26" s="318">
        <f>Данные!B15</f>
        <v>22</v>
      </c>
      <c r="H26" s="554"/>
      <c r="I26" s="554"/>
      <c r="J26" s="554"/>
    </row>
    <row r="27" spans="1:10" ht="40.15" customHeight="1" x14ac:dyDescent="0.25">
      <c r="A27" s="386">
        <f t="shared" ref="A27:A36" si="0">A26+1</f>
        <v>3</v>
      </c>
      <c r="B27" s="555" t="s">
        <v>110</v>
      </c>
      <c r="C27" s="556"/>
      <c r="D27" s="557"/>
      <c r="E27" s="553" t="str">
        <f>Данные!C16</f>
        <v>ХХI-В-28-2.1-500-4</v>
      </c>
      <c r="F27" s="553"/>
      <c r="G27" s="318">
        <f>Данные!B16</f>
        <v>26</v>
      </c>
      <c r="H27" s="554"/>
      <c r="I27" s="554"/>
      <c r="J27" s="554"/>
    </row>
    <row r="28" spans="1:10" ht="40.15" customHeight="1" x14ac:dyDescent="0.25">
      <c r="A28" s="386">
        <f t="shared" si="0"/>
        <v>4</v>
      </c>
      <c r="B28" s="555" t="s">
        <v>112</v>
      </c>
      <c r="C28" s="556"/>
      <c r="D28" s="557"/>
      <c r="E28" s="553" t="str">
        <f>Данные!C17</f>
        <v>ХХI-В-28-2.1-500-4</v>
      </c>
      <c r="F28" s="553"/>
      <c r="G28" s="318">
        <f>Данные!B17</f>
        <v>26</v>
      </c>
      <c r="H28" s="554"/>
      <c r="I28" s="554"/>
      <c r="J28" s="554"/>
    </row>
    <row r="29" spans="1:10" ht="40.15" customHeight="1" x14ac:dyDescent="0.25">
      <c r="A29" s="386">
        <f t="shared" si="0"/>
        <v>5</v>
      </c>
      <c r="B29" s="555" t="s">
        <v>113</v>
      </c>
      <c r="C29" s="556"/>
      <c r="D29" s="557"/>
      <c r="E29" s="553" t="str">
        <f>Данные!C18</f>
        <v>ХХI-В-28-2.1-500-4</v>
      </c>
      <c r="F29" s="553"/>
      <c r="G29" s="318">
        <f>Данные!B18</f>
        <v>50</v>
      </c>
      <c r="H29" s="554"/>
      <c r="I29" s="554"/>
      <c r="J29" s="554"/>
    </row>
    <row r="30" spans="1:10" ht="40.15" customHeight="1" x14ac:dyDescent="0.25">
      <c r="A30" s="386">
        <f t="shared" si="0"/>
        <v>6</v>
      </c>
      <c r="B30" s="555" t="s">
        <v>115</v>
      </c>
      <c r="C30" s="556"/>
      <c r="D30" s="557"/>
      <c r="E30" s="553" t="str">
        <f>Данные!C19</f>
        <v>ХХI-В-28-2.1-500-4</v>
      </c>
      <c r="F30" s="553"/>
      <c r="G30" s="318">
        <f>Данные!B19</f>
        <v>50</v>
      </c>
      <c r="H30" s="554"/>
      <c r="I30" s="554"/>
      <c r="J30" s="554"/>
    </row>
    <row r="31" spans="1:10" ht="40.15" customHeight="1" x14ac:dyDescent="0.25">
      <c r="A31" s="386">
        <f t="shared" si="0"/>
        <v>7</v>
      </c>
      <c r="B31" s="555" t="s">
        <v>114</v>
      </c>
      <c r="C31" s="556"/>
      <c r="D31" s="557"/>
      <c r="E31" s="553" t="str">
        <f>Данные!C20</f>
        <v>ХХI-В-28-2.1-500-4</v>
      </c>
      <c r="F31" s="553"/>
      <c r="G31" s="318">
        <f>Данные!B20</f>
        <v>40</v>
      </c>
      <c r="H31" s="554"/>
      <c r="I31" s="554"/>
      <c r="J31" s="554"/>
    </row>
    <row r="32" spans="1:10" ht="40.15" customHeight="1" x14ac:dyDescent="0.25">
      <c r="A32" s="386">
        <f t="shared" si="0"/>
        <v>8</v>
      </c>
      <c r="B32" s="555" t="s">
        <v>120</v>
      </c>
      <c r="C32" s="556"/>
      <c r="D32" s="557"/>
      <c r="E32" s="553" t="str">
        <f>Данные!C21</f>
        <v>ХХI-В-28-2.1-500-4</v>
      </c>
      <c r="F32" s="553"/>
      <c r="G32" s="318">
        <f>Данные!B21</f>
        <v>20</v>
      </c>
      <c r="H32" s="554"/>
      <c r="I32" s="554"/>
      <c r="J32" s="554"/>
    </row>
    <row r="33" spans="1:10" ht="40.15" customHeight="1" x14ac:dyDescent="0.25">
      <c r="A33" s="386">
        <f t="shared" si="0"/>
        <v>9</v>
      </c>
      <c r="B33" s="555" t="s">
        <v>117</v>
      </c>
      <c r="C33" s="556"/>
      <c r="D33" s="557"/>
      <c r="E33" s="553" t="str">
        <f>Данные!C23</f>
        <v>ХХI-В-28-2.1-500-4</v>
      </c>
      <c r="F33" s="553"/>
      <c r="G33" s="318">
        <f>Данные!B23</f>
        <v>18</v>
      </c>
      <c r="H33" s="554"/>
      <c r="I33" s="554"/>
      <c r="J33" s="554"/>
    </row>
    <row r="34" spans="1:10" ht="40.15" customHeight="1" x14ac:dyDescent="0.25">
      <c r="A34" s="386">
        <f t="shared" si="0"/>
        <v>10</v>
      </c>
      <c r="B34" s="555" t="s">
        <v>116</v>
      </c>
      <c r="C34" s="556"/>
      <c r="D34" s="557"/>
      <c r="E34" s="553" t="str">
        <f>Данные!C23</f>
        <v>ХХI-В-28-2.1-500-4</v>
      </c>
      <c r="F34" s="553"/>
      <c r="G34" s="318">
        <f>Данные!B26</f>
        <v>18</v>
      </c>
      <c r="H34" s="554"/>
      <c r="I34" s="554"/>
      <c r="J34" s="554"/>
    </row>
    <row r="35" spans="1:10" ht="40.15" customHeight="1" x14ac:dyDescent="0.25">
      <c r="A35" s="386">
        <f t="shared" si="0"/>
        <v>11</v>
      </c>
      <c r="B35" s="555" t="s">
        <v>118</v>
      </c>
      <c r="C35" s="556"/>
      <c r="D35" s="557"/>
      <c r="E35" s="553"/>
      <c r="F35" s="553"/>
      <c r="G35" s="388">
        <f>Данные!B27</f>
        <v>18</v>
      </c>
      <c r="H35" s="554"/>
      <c r="I35" s="554"/>
      <c r="J35" s="554"/>
    </row>
    <row r="36" spans="1:10" ht="40.15" customHeight="1" x14ac:dyDescent="0.25">
      <c r="A36" s="386">
        <f t="shared" si="0"/>
        <v>12</v>
      </c>
      <c r="B36" s="555" t="s">
        <v>119</v>
      </c>
      <c r="C36" s="556"/>
      <c r="D36" s="557"/>
      <c r="E36" s="553" t="str">
        <f>Данные!C24</f>
        <v>ХХI-В-28-2.1-500-4</v>
      </c>
      <c r="F36" s="553"/>
      <c r="G36" s="318">
        <f>Данные!B24</f>
        <v>8</v>
      </c>
      <c r="H36" s="554"/>
      <c r="I36" s="554"/>
      <c r="J36" s="554"/>
    </row>
    <row r="37" spans="1:10" ht="15.75" x14ac:dyDescent="0.25">
      <c r="A37" s="313"/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75" x14ac:dyDescent="0.25">
      <c r="A38" s="313" t="s">
        <v>72</v>
      </c>
      <c r="B38" s="313"/>
      <c r="C38" s="313"/>
      <c r="D38" s="313"/>
      <c r="E38" s="313"/>
      <c r="F38" s="313"/>
      <c r="G38" s="313"/>
      <c r="H38" s="313"/>
      <c r="I38" s="313"/>
      <c r="J38" s="314"/>
    </row>
    <row r="39" spans="1:10" ht="15.75" x14ac:dyDescent="0.25">
      <c r="A39" s="313"/>
      <c r="B39" s="313"/>
      <c r="C39" s="313"/>
      <c r="D39" s="321"/>
      <c r="E39" s="321"/>
      <c r="F39" s="321"/>
      <c r="G39" s="321"/>
      <c r="H39" s="321"/>
      <c r="I39" s="313"/>
      <c r="J39" s="314"/>
    </row>
    <row r="40" spans="1:10" ht="15.75" x14ac:dyDescent="0.25">
      <c r="A40" s="313"/>
      <c r="B40" s="316" t="s">
        <v>73</v>
      </c>
      <c r="C40" s="313" t="s">
        <v>74</v>
      </c>
      <c r="D40" s="313"/>
      <c r="E40" s="313"/>
      <c r="F40" s="313"/>
      <c r="G40" s="313"/>
      <c r="H40" s="313"/>
      <c r="I40" s="313"/>
      <c r="J40" s="314"/>
    </row>
    <row r="41" spans="1:10" ht="15.75" x14ac:dyDescent="0.25">
      <c r="A41" s="313"/>
      <c r="B41" s="313"/>
      <c r="C41" s="313"/>
      <c r="D41" s="313"/>
      <c r="E41" s="313"/>
      <c r="F41" s="313"/>
      <c r="G41" s="313"/>
      <c r="H41" s="313"/>
      <c r="I41" s="313"/>
      <c r="J41" s="314"/>
    </row>
    <row r="42" spans="1:10" ht="15.75" x14ac:dyDescent="0.25">
      <c r="A42" s="313"/>
      <c r="B42" s="313"/>
      <c r="C42" s="313"/>
      <c r="D42" s="313"/>
      <c r="E42" s="313"/>
      <c r="G42" s="317"/>
      <c r="H42" s="317"/>
      <c r="I42" s="313" t="str">
        <f>I17</f>
        <v>Я.В. Карчмит</v>
      </c>
      <c r="J42" s="313"/>
    </row>
    <row r="43" spans="1:10" ht="15.75" x14ac:dyDescent="0.25">
      <c r="A43" s="313"/>
      <c r="B43" s="313"/>
      <c r="C43" s="313"/>
      <c r="D43" s="313"/>
      <c r="E43" s="313"/>
      <c r="G43" s="313"/>
      <c r="H43" s="313"/>
      <c r="I43" s="313"/>
      <c r="J43" s="313"/>
    </row>
    <row r="44" spans="1:10" ht="15.75" x14ac:dyDescent="0.25">
      <c r="A44" s="313"/>
      <c r="B44" s="313"/>
      <c r="C44" s="313"/>
      <c r="D44" s="313"/>
      <c r="E44" s="313"/>
      <c r="G44" s="311"/>
      <c r="H44" s="311"/>
      <c r="I44" s="313" t="str">
        <f>I18</f>
        <v>Д.Е. Серков</v>
      </c>
    </row>
    <row r="45" spans="1:10" ht="18" x14ac:dyDescent="0.25">
      <c r="A45" s="310"/>
      <c r="B45" s="310"/>
      <c r="C45" s="310"/>
      <c r="D45" s="310"/>
      <c r="E45" s="310"/>
    </row>
    <row r="46" spans="1:10" ht="18" x14ac:dyDescent="0.25">
      <c r="A46" s="310"/>
      <c r="B46" s="310"/>
      <c r="C46" s="310"/>
      <c r="D46" s="310"/>
      <c r="E46" s="310"/>
      <c r="G46" s="317"/>
      <c r="H46" s="317"/>
      <c r="I46" s="313" t="str">
        <f>I19</f>
        <v>А.Д. Гавриленко</v>
      </c>
      <c r="J46" s="313"/>
    </row>
  </sheetData>
  <mergeCells count="47">
    <mergeCell ref="B35:D35"/>
    <mergeCell ref="E35:F35"/>
    <mergeCell ref="H35:J35"/>
    <mergeCell ref="B36:D36"/>
    <mergeCell ref="E36:F36"/>
    <mergeCell ref="H36:J36"/>
    <mergeCell ref="A12:J12"/>
    <mergeCell ref="A11:J11"/>
    <mergeCell ref="A13:J13"/>
    <mergeCell ref="B34:D34"/>
    <mergeCell ref="E34:F34"/>
    <mergeCell ref="H34:J34"/>
    <mergeCell ref="B32:D32"/>
    <mergeCell ref="E32:F32"/>
    <mergeCell ref="H32:J32"/>
    <mergeCell ref="B33:D33"/>
    <mergeCell ref="E33:F33"/>
    <mergeCell ref="H33:J33"/>
    <mergeCell ref="B30:D30"/>
    <mergeCell ref="E30:F30"/>
    <mergeCell ref="H30:J30"/>
    <mergeCell ref="B31:D31"/>
    <mergeCell ref="E31:F31"/>
    <mergeCell ref="H31:J31"/>
    <mergeCell ref="B28:D28"/>
    <mergeCell ref="E28:F28"/>
    <mergeCell ref="H28:J28"/>
    <mergeCell ref="B29:D29"/>
    <mergeCell ref="E29:F29"/>
    <mergeCell ref="H29:J29"/>
    <mergeCell ref="B26:D26"/>
    <mergeCell ref="E26:F26"/>
    <mergeCell ref="H26:J26"/>
    <mergeCell ref="B27:D27"/>
    <mergeCell ref="E27:F27"/>
    <mergeCell ref="H27:J27"/>
    <mergeCell ref="A22:A23"/>
    <mergeCell ref="B22:D23"/>
    <mergeCell ref="E22:F23"/>
    <mergeCell ref="G22:G23"/>
    <mergeCell ref="H22:J23"/>
    <mergeCell ref="B25:D25"/>
    <mergeCell ref="E24:F25"/>
    <mergeCell ref="G24:G25"/>
    <mergeCell ref="H24:J25"/>
    <mergeCell ref="A24:A25"/>
    <mergeCell ref="B24:D24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17" activePane="bottomRight" state="frozen"/>
      <selection pane="topRight" activeCell="H1" sqref="H1"/>
      <selection pane="bottomLeft" activeCell="A9" sqref="A9"/>
      <selection pane="bottomRight" activeCell="B25" sqref="B25:E2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Данные!B14</f>
        <v>22</v>
      </c>
      <c r="L2" s="582"/>
      <c r="M2" s="66"/>
      <c r="N2" s="67"/>
      <c r="O2" s="68"/>
      <c r="P2" s="573"/>
      <c r="Q2" s="573"/>
      <c r="R2" s="69"/>
      <c r="S2" s="70"/>
    </row>
    <row r="3" spans="1:19" ht="24" thickBot="1" x14ac:dyDescent="0.25">
      <c r="A3" s="65"/>
      <c r="B3" s="564"/>
      <c r="C3" s="565"/>
      <c r="D3" s="566"/>
      <c r="E3" s="574" t="s">
        <v>44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8" t="s">
        <v>13</v>
      </c>
      <c r="C5" s="589"/>
      <c r="D5" s="522" t="str">
        <f>Данные!$A5</f>
        <v>PCI</v>
      </c>
      <c r="E5" s="523"/>
      <c r="F5" s="523"/>
      <c r="G5" s="523"/>
      <c r="H5" s="524"/>
      <c r="I5" s="590"/>
      <c r="J5" s="591"/>
      <c r="K5" s="523"/>
      <c r="L5" s="52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8" t="s">
        <v>12</v>
      </c>
      <c r="C6" s="592"/>
      <c r="D6" s="516" t="str">
        <f>Данные!$A2</f>
        <v>XXI-В-28-2.1-500-4 (Ведьма)</v>
      </c>
      <c r="E6" s="593"/>
      <c r="F6" s="593"/>
      <c r="G6" s="593"/>
      <c r="H6" s="594"/>
      <c r="I6" s="590"/>
      <c r="J6" s="591"/>
      <c r="K6" s="523"/>
      <c r="L6" s="52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5" t="s">
        <v>14</v>
      </c>
      <c r="C7" s="596"/>
      <c r="D7" s="525">
        <f>Данные!$A8</f>
        <v>0</v>
      </c>
      <c r="E7" s="597"/>
      <c r="F7" s="597"/>
      <c r="G7" s="597"/>
      <c r="H7" s="598"/>
      <c r="I7" s="595" t="s">
        <v>15</v>
      </c>
      <c r="J7" s="599"/>
      <c r="K7" s="513">
        <f>Данные!$A11</f>
        <v>0</v>
      </c>
      <c r="L7" s="51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">
      <c r="A10" s="78"/>
      <c r="B10" s="92" t="s">
        <v>25</v>
      </c>
      <c r="C10" s="93">
        <v>289.8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">
      <c r="A11" s="78"/>
      <c r="B11" s="97" t="s">
        <v>26</v>
      </c>
      <c r="C11" s="391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">
      <c r="A15" s="78"/>
      <c r="B15" s="97" t="s">
        <v>9</v>
      </c>
      <c r="C15" s="39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">
      <c r="A16" s="78"/>
      <c r="B16" s="97" t="s">
        <v>5</v>
      </c>
      <c r="C16" s="98">
        <v>256.3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">
      <c r="A17" s="78"/>
      <c r="B17" s="97" t="s">
        <v>30</v>
      </c>
      <c r="C17" s="391">
        <v>138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3.75" x14ac:dyDescent="0.2">
      <c r="A18" s="78"/>
      <c r="B18" s="105" t="s">
        <v>32</v>
      </c>
      <c r="C18" s="106">
        <v>86.25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">
      <c r="A20" s="78"/>
      <c r="B20" s="105" t="s">
        <v>35</v>
      </c>
      <c r="C20" s="106" t="s">
        <v>123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" customHeight="1" x14ac:dyDescent="0.2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8.9" customHeight="1" x14ac:dyDescent="0.2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5" x14ac:dyDescent="0.2">
      <c r="A23" s="78"/>
      <c r="B23" s="600" t="s">
        <v>58</v>
      </c>
      <c r="C23" s="601"/>
      <c r="D23" s="601"/>
      <c r="E23" s="602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x14ac:dyDescent="0.2">
      <c r="A24" s="78"/>
      <c r="B24" s="600" t="s">
        <v>124</v>
      </c>
      <c r="C24" s="601"/>
      <c r="D24" s="601"/>
      <c r="E24" s="602"/>
      <c r="F24" s="118" t="s">
        <v>16</v>
      </c>
      <c r="G24" s="308" t="s">
        <v>47</v>
      </c>
      <c r="H24" s="107"/>
      <c r="I24" s="106"/>
      <c r="J24" s="106"/>
      <c r="K24" s="106"/>
      <c r="L24" s="333"/>
      <c r="M24" s="333"/>
      <c r="N24" s="333"/>
      <c r="O24" s="333"/>
      <c r="P24" s="333"/>
      <c r="Q24" s="333"/>
      <c r="R24" s="334"/>
      <c r="S24" s="86"/>
    </row>
    <row r="25" spans="1:19" ht="15.75" thickBot="1" x14ac:dyDescent="0.25">
      <c r="A25" s="78"/>
      <c r="B25" s="585" t="s">
        <v>46</v>
      </c>
      <c r="C25" s="586"/>
      <c r="D25" s="586"/>
      <c r="E25" s="587"/>
      <c r="F25" s="118" t="s">
        <v>16</v>
      </c>
      <c r="G25" s="51" t="s">
        <v>47</v>
      </c>
      <c r="H25" s="109"/>
      <c r="I25" s="110"/>
      <c r="J25" s="110"/>
      <c r="K25" s="110"/>
      <c r="L25" s="335"/>
      <c r="M25" s="335"/>
      <c r="N25" s="335"/>
      <c r="O25" s="335"/>
      <c r="P25" s="335"/>
      <c r="Q25" s="335"/>
      <c r="R25" s="336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1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22</v>
      </c>
      <c r="L2" s="623"/>
      <c r="M2" s="66"/>
      <c r="N2" s="67"/>
      <c r="O2" s="68"/>
      <c r="P2" s="573"/>
      <c r="Q2" s="573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45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3.75" x14ac:dyDescent="0.2">
      <c r="A10" s="78"/>
      <c r="B10" s="92" t="s">
        <v>25</v>
      </c>
      <c r="C10" s="93" t="s">
        <v>126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">
      <c r="A13" s="78"/>
      <c r="B13" s="97" t="s">
        <v>5</v>
      </c>
      <c r="C13" s="325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">
      <c r="A14" s="78"/>
      <c r="B14" s="600" t="s">
        <v>125</v>
      </c>
      <c r="C14" s="601"/>
      <c r="D14" s="601"/>
      <c r="E14" s="601"/>
      <c r="F14" s="632"/>
      <c r="G14" s="56" t="s">
        <v>78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25">
      <c r="A15" s="78"/>
      <c r="B15" s="585" t="s">
        <v>46</v>
      </c>
      <c r="C15" s="586"/>
      <c r="D15" s="586"/>
      <c r="E15" s="587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Данные!B16</f>
        <v>26</v>
      </c>
      <c r="L2" s="582"/>
      <c r="M2" s="66"/>
      <c r="N2" s="67"/>
      <c r="O2" s="68"/>
      <c r="P2" s="573"/>
      <c r="Q2" s="573"/>
      <c r="R2" s="69"/>
      <c r="S2" s="70"/>
    </row>
    <row r="3" spans="1:24" ht="17.25" customHeight="1" thickBot="1" x14ac:dyDescent="0.25">
      <c r="A3" s="65"/>
      <c r="B3" s="564"/>
      <c r="C3" s="565"/>
      <c r="D3" s="566"/>
      <c r="E3" s="574" t="s">
        <v>38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8" t="s">
        <v>13</v>
      </c>
      <c r="C5" s="589"/>
      <c r="D5" s="522" t="str">
        <f>Данные!$A5</f>
        <v>PCI</v>
      </c>
      <c r="E5" s="523"/>
      <c r="F5" s="523"/>
      <c r="G5" s="523"/>
      <c r="H5" s="524"/>
      <c r="I5" s="590"/>
      <c r="J5" s="591"/>
      <c r="K5" s="523"/>
      <c r="L5" s="52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8" t="s">
        <v>12</v>
      </c>
      <c r="C6" s="592"/>
      <c r="D6" s="516" t="str">
        <f>Данные!$A2</f>
        <v>XXI-В-28-2.1-500-4 (Ведьма)</v>
      </c>
      <c r="E6" s="593"/>
      <c r="F6" s="593"/>
      <c r="G6" s="593"/>
      <c r="H6" s="594"/>
      <c r="I6" s="590"/>
      <c r="J6" s="591"/>
      <c r="K6" s="523"/>
      <c r="L6" s="52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5" t="s">
        <v>14</v>
      </c>
      <c r="C7" s="596"/>
      <c r="D7" s="525">
        <f>Данные!$A8</f>
        <v>0</v>
      </c>
      <c r="E7" s="597"/>
      <c r="F7" s="597"/>
      <c r="G7" s="597"/>
      <c r="H7" s="598"/>
      <c r="I7" s="595" t="s">
        <v>15</v>
      </c>
      <c r="J7" s="599"/>
      <c r="K7" s="513">
        <f>Данные!$A11</f>
        <v>0</v>
      </c>
      <c r="L7" s="51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270.64999999999998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91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243.7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>
        <v>60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4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Данные!B17</f>
        <v>26</v>
      </c>
      <c r="L2" s="582"/>
      <c r="M2" s="7"/>
      <c r="N2" s="8"/>
      <c r="O2" s="9"/>
      <c r="P2" s="633"/>
      <c r="Q2" s="633"/>
      <c r="R2" s="10"/>
      <c r="S2" s="11"/>
    </row>
    <row r="3" spans="1:19" ht="17.25" customHeight="1" thickBot="1" x14ac:dyDescent="0.25">
      <c r="A3" s="6"/>
      <c r="B3" s="564"/>
      <c r="C3" s="565"/>
      <c r="D3" s="566"/>
      <c r="E3" s="574" t="s">
        <v>23</v>
      </c>
      <c r="F3" s="575"/>
      <c r="G3" s="575"/>
      <c r="H3" s="576"/>
      <c r="I3" s="579"/>
      <c r="J3" s="580"/>
      <c r="K3" s="583"/>
      <c r="L3" s="58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8" t="s">
        <v>13</v>
      </c>
      <c r="C5" s="589"/>
      <c r="D5" s="522" t="str">
        <f>Данные!$A5</f>
        <v>PCI</v>
      </c>
      <c r="E5" s="523"/>
      <c r="F5" s="523"/>
      <c r="G5" s="523"/>
      <c r="H5" s="524"/>
      <c r="I5" s="590"/>
      <c r="J5" s="591"/>
      <c r="K5" s="523"/>
      <c r="L5" s="52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8" t="s">
        <v>12</v>
      </c>
      <c r="C6" s="592"/>
      <c r="D6" s="516" t="str">
        <f>Данные!$A2</f>
        <v>XXI-В-28-2.1-500-4 (Ведьма)</v>
      </c>
      <c r="E6" s="593"/>
      <c r="F6" s="593"/>
      <c r="G6" s="593"/>
      <c r="H6" s="594"/>
      <c r="I6" s="590"/>
      <c r="J6" s="591"/>
      <c r="K6" s="523"/>
      <c r="L6" s="52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5" t="s">
        <v>14</v>
      </c>
      <c r="C7" s="596"/>
      <c r="D7" s="525">
        <f>Данные!$A8</f>
        <v>0</v>
      </c>
      <c r="E7" s="597"/>
      <c r="F7" s="597"/>
      <c r="G7" s="597"/>
      <c r="H7" s="598"/>
      <c r="I7" s="595" t="s">
        <v>15</v>
      </c>
      <c r="J7" s="599"/>
      <c r="K7" s="513">
        <f>Данные!$A11</f>
        <v>0</v>
      </c>
      <c r="L7" s="51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4.5" thickBot="1" x14ac:dyDescent="0.25">
      <c r="A10" s="24"/>
      <c r="B10" s="50" t="s">
        <v>6</v>
      </c>
      <c r="C10" s="392" t="s">
        <v>127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">
      <c r="A12" s="24"/>
      <c r="B12" s="50" t="s">
        <v>3</v>
      </c>
      <c r="C12" s="392">
        <v>60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25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1" sqref="B21:E21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50</v>
      </c>
      <c r="L2" s="623"/>
      <c r="M2" s="634"/>
      <c r="N2" s="635"/>
      <c r="O2" s="635"/>
      <c r="P2" s="635"/>
      <c r="Q2" s="635"/>
      <c r="R2" s="636"/>
      <c r="S2" s="70"/>
    </row>
    <row r="3" spans="1:19" ht="17.25" customHeight="1" thickBot="1" x14ac:dyDescent="0.25">
      <c r="A3" s="65"/>
      <c r="B3" s="606"/>
      <c r="C3" s="607"/>
      <c r="D3" s="608"/>
      <c r="E3" s="615" t="s">
        <v>48</v>
      </c>
      <c r="F3" s="616"/>
      <c r="G3" s="616"/>
      <c r="H3" s="617"/>
      <c r="I3" s="620"/>
      <c r="J3" s="621"/>
      <c r="K3" s="624"/>
      <c r="L3" s="625"/>
      <c r="M3" s="637"/>
      <c r="N3" s="638"/>
      <c r="O3" s="638"/>
      <c r="P3" s="638"/>
      <c r="Q3" s="638"/>
      <c r="R3" s="639"/>
      <c r="S3" s="70"/>
    </row>
    <row r="4" spans="1:19" ht="17.100000000000001" customHeight="1" thickBot="1" x14ac:dyDescent="0.25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637"/>
      <c r="N4" s="638"/>
      <c r="O4" s="638"/>
      <c r="P4" s="638"/>
      <c r="Q4" s="638"/>
      <c r="R4" s="639"/>
      <c r="S4" s="70"/>
    </row>
    <row r="5" spans="1:19" ht="24.75" customHeight="1" thickTop="1" thickBot="1" x14ac:dyDescent="0.25">
      <c r="A5" s="65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 x14ac:dyDescent="0.25">
      <c r="A6" s="65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637"/>
      <c r="N6" s="638"/>
      <c r="O6" s="638"/>
      <c r="P6" s="638"/>
      <c r="Q6" s="638"/>
      <c r="R6" s="639"/>
      <c r="S6" s="70"/>
    </row>
    <row r="7" spans="1:19" ht="90.75" customHeight="1" thickTop="1" thickBot="1" x14ac:dyDescent="0.25">
      <c r="A7" s="65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637"/>
      <c r="N7" s="638"/>
      <c r="O7" s="638"/>
      <c r="P7" s="638"/>
      <c r="Q7" s="638"/>
      <c r="R7" s="63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27.15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85" t="s">
        <v>49</v>
      </c>
      <c r="C21" s="586"/>
      <c r="D21" s="586"/>
      <c r="E21" s="58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9" sqref="H18:H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50</v>
      </c>
      <c r="L2" s="623"/>
      <c r="M2" s="66"/>
      <c r="N2" s="67"/>
      <c r="O2" s="68"/>
      <c r="P2" s="640"/>
      <c r="Q2" s="640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91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8" t="s">
        <v>13</v>
      </c>
      <c r="C5" s="626"/>
      <c r="D5" s="522" t="str">
        <f>Данные!$A5</f>
        <v>PCI</v>
      </c>
      <c r="E5" s="523"/>
      <c r="F5" s="523"/>
      <c r="G5" s="523"/>
      <c r="H5" s="524"/>
      <c r="I5" s="627"/>
      <c r="J5" s="628"/>
      <c r="K5" s="629"/>
      <c r="L5" s="52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8" t="s">
        <v>12</v>
      </c>
      <c r="C6" s="626"/>
      <c r="D6" s="516" t="str">
        <f>Данные!$A2</f>
        <v>XXI-В-28-2.1-500-4 (Ведьма)</v>
      </c>
      <c r="E6" s="593"/>
      <c r="F6" s="593"/>
      <c r="G6" s="593"/>
      <c r="H6" s="594"/>
      <c r="I6" s="627"/>
      <c r="J6" s="628"/>
      <c r="K6" s="629"/>
      <c r="L6" s="52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5" t="s">
        <v>14</v>
      </c>
      <c r="C7" s="630"/>
      <c r="D7" s="525">
        <f>Данные!$A8</f>
        <v>0</v>
      </c>
      <c r="E7" s="597"/>
      <c r="F7" s="597"/>
      <c r="G7" s="597"/>
      <c r="H7" s="598"/>
      <c r="I7" s="631" t="s">
        <v>15</v>
      </c>
      <c r="J7" s="630"/>
      <c r="K7" s="513">
        <f>Данные!$A11</f>
        <v>0</v>
      </c>
      <c r="L7" s="51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24.8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85" t="s">
        <v>51</v>
      </c>
      <c r="C16" s="586"/>
      <c r="D16" s="586"/>
      <c r="E16" s="587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2019-11-01T12:51:54Z</cp:lastPrinted>
  <dcterms:created xsi:type="dcterms:W3CDTF">2004-01-21T15:24:02Z</dcterms:created>
  <dcterms:modified xsi:type="dcterms:W3CDTF">2020-05-21T08:18:12Z</dcterms:modified>
</cp:coreProperties>
</file>