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4 (Ведьма)\"/>
    </mc:Choice>
  </mc:AlternateContent>
  <bookViews>
    <workbookView xWindow="14400" yWindow="-12" windowWidth="14448" windowHeight="12432" activeTab="1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приемки'!$A$1:$J$46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форма'!$A$1:$S$26</definedName>
  </definedNames>
  <calcPr calcId="152511"/>
</workbook>
</file>

<file path=xl/calcChain.xml><?xml version="1.0" encoding="utf-8"?>
<calcChain xmlns="http://schemas.openxmlformats.org/spreadsheetml/2006/main">
  <c r="B25" i="14" l="1"/>
  <c r="G35" i="14" l="1"/>
  <c r="E36" i="14" l="1"/>
  <c r="E33" i="14"/>
  <c r="E26" i="14"/>
  <c r="E27" i="14"/>
  <c r="E28" i="14"/>
  <c r="E29" i="14"/>
  <c r="E30" i="14"/>
  <c r="E31" i="14"/>
  <c r="E32" i="14"/>
  <c r="E34" i="14"/>
  <c r="E24" i="14"/>
  <c r="G33" i="14" l="1"/>
  <c r="G34" i="14" l="1"/>
  <c r="G36" i="14"/>
  <c r="G31" i="14"/>
  <c r="G32" i="14"/>
  <c r="G30" i="14"/>
  <c r="G29" i="14"/>
  <c r="G27" i="14"/>
  <c r="G28" i="14"/>
  <c r="G26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6" i="14" l="1"/>
  <c r="I44" i="14"/>
  <c r="I42" i="14"/>
  <c r="I20" i="14"/>
  <c r="A26" i="14" l="1"/>
  <c r="A27" i="14" s="1"/>
  <c r="A28" i="14" s="1"/>
  <c r="A29" i="14" s="1"/>
  <c r="A30" i="14" s="1"/>
  <c r="A31" i="14" s="1"/>
  <c r="A32" i="14" s="1"/>
  <c r="A33" i="14" s="1"/>
  <c r="A34" i="14" s="1"/>
  <c r="A35" i="14" l="1"/>
  <c r="A36" i="14" s="1"/>
</calcChain>
</file>

<file path=xl/sharedStrings.xml><?xml version="1.0" encoding="utf-8"?>
<sst xmlns="http://schemas.openxmlformats.org/spreadsheetml/2006/main" count="486" uniqueCount="129">
  <si>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</si>
  <si>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</si>
  <si>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</si>
  <si>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</si>
  <si>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</si>
  <si>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</si>
  <si>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</si>
  <si>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</si>
  <si>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</si>
  <si>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</si>
  <si>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</si>
  <si>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</si>
  <si>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</si>
  <si>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</si>
  <si>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</si>
  <si>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</si>
  <si>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</si>
  <si>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</si>
  <si>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</si>
  <si>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</si>
  <si>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</si>
  <si>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</si>
  <si>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</si>
  <si>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</si>
  <si>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</si>
  <si>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</si>
  <si>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</si>
  <si>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</si>
  <si>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</si>
  <si>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</si>
  <si>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</si>
  <si>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</si>
  <si>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</si>
  <si>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</si>
  <si>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</si>
  <si>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</si>
  <si>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</si>
  <si>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</si>
  <si>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</si>
  <si>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</si>
  <si>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</si>
  <si>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</si>
  <si>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</si>
  <si>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</si>
  <si>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</si>
  <si>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</si>
  <si>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</si>
  <si>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</si>
  <si>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</si>
  <si>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</si>
  <si>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</si>
  <si>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</si>
  <si>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</si>
  <si>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</si>
  <si>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</si>
  <si>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</si>
  <si>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</si>
  <si>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</si>
  <si>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</si>
  <si>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</si>
  <si>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</si>
  <si>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</si>
  <si>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</si>
  <si>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</si>
  <si>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</si>
  <si>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</si>
  <si>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</si>
  <si>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</si>
  <si>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</si>
  <si>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</si>
  <si>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</si>
  <si>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</si>
  <si>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</si>
  <si>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</si>
  <si>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</si>
  <si>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</si>
  <si>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</si>
  <si>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</si>
  <si>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</si>
  <si>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</si>
  <si>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</si>
  <si>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</si>
  <si>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</si>
  <si>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</si>
  <si>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</si>
  <si>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</si>
  <si>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</si>
  <si>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</si>
  <si>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</si>
  <si>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</si>
  <si>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</si>
  <si>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</si>
  <si>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</si>
  <si>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</si>
  <si>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</si>
  <si>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</si>
  <si>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</si>
  <si>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</si>
  <si>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</si>
  <si>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</si>
  <si>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</si>
  <si>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</si>
  <si>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</si>
  <si>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</si>
  <si>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</si>
  <si>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</si>
  <si>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</si>
  <si>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</si>
  <si>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XXI-В-28-2.1-500-4 (Ведьма)</t>
  </si>
  <si>
    <t>ХХI-В-28-2.1-500-4</t>
  </si>
  <si>
    <t>Черновая форма (к серийному формокомплекту ХХI-В-28-2.1-500-4 Ведьма)</t>
  </si>
  <si>
    <t>Поддон (к серийному формокомплекту ХХI-В-28-2.1-500-4 Ведьма)</t>
  </si>
  <si>
    <t>Пресс головка (к серийному формокомплекту ХХI-В-28-2.1-500-4 Ведьма)</t>
  </si>
  <si>
    <t>Горловое кольцо (к серийному формокомплекту ХХI-В-28-2.1-500-4 Ведьма)</t>
  </si>
  <si>
    <t>Плунжер (к серийному формокомплекту ХХI-В-28-2.1-500-4 Ведьма)</t>
  </si>
  <si>
    <t>Направляющее кольцо (к серийному формокомплекту ХХI-В-28-2.1-500-4 Ведьма)</t>
  </si>
  <si>
    <t>Дутьевая головка (к серийному формокомплекту ХХI-В-28-2.1-500-4 Ведьма)</t>
  </si>
  <si>
    <t>Воронка (к серийному формокомплекту ХХI-В-28-2.1-500-4 Ведьма)</t>
  </si>
  <si>
    <t>Трубка дутьевой головки (к серийному формокомплекту ХХI-В-28-2.1-500-4 Ведьма)</t>
  </si>
  <si>
    <t>Плита охлаждения (к серийному формокомплекту ХХI-В-28-2.1-500-4 Ведьма)</t>
  </si>
  <si>
    <t>Втулка плунжера (к серийному формокомплекту ХХI-В-28-2.1-500-4 Ведьма)</t>
  </si>
  <si>
    <t>(к серийному формокомплекту ХХI-В-28-2.1-500-4 Ведьма)</t>
  </si>
  <si>
    <t>Принадлежность деталей формокомплекта</t>
  </si>
  <si>
    <t>58,1 / 88,9</t>
  </si>
  <si>
    <t>Наличие антиротационной проточки</t>
  </si>
  <si>
    <t>Полная высота 57,5 мм</t>
  </si>
  <si>
    <t>87,15 / 55,35</t>
  </si>
  <si>
    <t>36,93 / 59,93</t>
  </si>
  <si>
    <t>48 /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</si>
</sst>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3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 wrapText="1"/>
    </xf>
    <xf numFmtId="0" fontId="34" fillId="0" borderId="93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2" xfId="2" applyFont="1" applyBorder="1" applyAlignment="1">
      <alignment horizontal="center" vertical="center"/>
    </xf>
    <xf numFmtId="49" fontId="34" fillId="0" borderId="90" xfId="2" applyNumberFormat="1" applyFont="1" applyBorder="1" applyAlignment="1">
      <alignment horizontal="left" vertical="center" wrapText="1" shrinkToFit="1"/>
    </xf>
    <xf numFmtId="49" fontId="34" fillId="0" borderId="93" xfId="2" applyNumberFormat="1" applyFont="1" applyBorder="1" applyAlignment="1">
      <alignment horizontal="left" vertical="center" wrapText="1" shrinkToFit="1"/>
    </xf>
    <xf numFmtId="49" fontId="34" fillId="0" borderId="91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D1" workbookViewId="0">
      <selection activeCell="A30" sqref="A3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9" t="s">
        <v>83</v>
      </c>
      <c r="B1" s="403"/>
      <c r="C1" s="403"/>
      <c r="D1" s="403"/>
      <c r="E1" s="403"/>
      <c r="G1" s="374" t="s">
        <v>82</v>
      </c>
    </row>
    <row r="2" spans="1:11" ht="17.399999999999999" thickTop="1" thickBot="1" x14ac:dyDescent="0.35">
      <c r="A2" s="400" t="s">
        <v>108</v>
      </c>
      <c r="B2" s="401"/>
      <c r="C2" s="401"/>
      <c r="D2" s="401"/>
      <c r="E2" s="402"/>
      <c r="G2" s="373" t="s">
        <v>80</v>
      </c>
    </row>
    <row r="3" spans="1:11" ht="16.8" thickTop="1" x14ac:dyDescent="0.3">
      <c r="G3" s="373" t="s">
        <v>81</v>
      </c>
    </row>
    <row r="4" spans="1:11" ht="13.8" thickBot="1" x14ac:dyDescent="0.3">
      <c r="A4" s="404" t="s">
        <v>84</v>
      </c>
      <c r="B4" s="405"/>
      <c r="C4" s="405"/>
      <c r="D4" s="405"/>
      <c r="E4" s="405"/>
    </row>
    <row r="5" spans="1:11" ht="16.8" thickTop="1" thickBot="1" x14ac:dyDescent="0.3">
      <c r="A5" s="406" t="s">
        <v>88</v>
      </c>
      <c r="B5" s="407"/>
      <c r="C5" s="407"/>
      <c r="D5" s="407"/>
      <c r="E5" s="408"/>
    </row>
    <row r="6" spans="1:11" ht="13.8" thickTop="1" x14ac:dyDescent="0.25"/>
    <row r="7" spans="1:11" ht="13.8" thickBot="1" x14ac:dyDescent="0.3">
      <c r="A7" s="399" t="s">
        <v>85</v>
      </c>
      <c r="B7" s="403"/>
      <c r="C7" s="403"/>
      <c r="D7" s="403"/>
      <c r="E7" s="403"/>
    </row>
    <row r="8" spans="1:11" ht="16.8" thickTop="1" thickBot="1" x14ac:dyDescent="0.3">
      <c r="A8" s="409"/>
      <c r="B8" s="410"/>
      <c r="C8" s="410"/>
      <c r="D8" s="410"/>
      <c r="E8" s="411"/>
    </row>
    <row r="10" spans="1:11" ht="13.8" thickBot="1" x14ac:dyDescent="0.3">
      <c r="A10" s="399" t="s">
        <v>86</v>
      </c>
      <c r="B10" s="399"/>
      <c r="C10" s="375"/>
      <c r="D10" s="383" t="s">
        <v>95</v>
      </c>
      <c r="E10" s="375"/>
      <c r="F10" t="s">
        <v>96</v>
      </c>
    </row>
    <row r="11" spans="1:11" ht="16.8" thickTop="1" thickBot="1" x14ac:dyDescent="0.3">
      <c r="A11" s="397"/>
      <c r="B11" s="398"/>
      <c r="D11" s="382">
        <v>43741</v>
      </c>
      <c r="F11" s="395" t="s">
        <v>98</v>
      </c>
      <c r="G11" s="395"/>
      <c r="H11" s="395"/>
      <c r="I11" s="395"/>
      <c r="J11" s="396" t="s">
        <v>100</v>
      </c>
      <c r="K11" s="396"/>
    </row>
    <row r="12" spans="1:11" x14ac:dyDescent="0.25">
      <c r="F12" s="395" t="s">
        <v>87</v>
      </c>
      <c r="G12" s="395"/>
      <c r="H12" s="395"/>
      <c r="I12" s="395"/>
      <c r="J12" s="396" t="s">
        <v>101</v>
      </c>
      <c r="K12" s="396"/>
    </row>
    <row r="13" spans="1:11" x14ac:dyDescent="0.25">
      <c r="A13" s="376" t="s">
        <v>89</v>
      </c>
      <c r="B13" s="377" t="s">
        <v>90</v>
      </c>
      <c r="C13" s="389" t="s">
        <v>105</v>
      </c>
      <c r="F13" s="395" t="s">
        <v>99</v>
      </c>
      <c r="G13" s="395"/>
      <c r="H13" s="395"/>
      <c r="I13" s="395"/>
      <c r="J13" s="396" t="s">
        <v>102</v>
      </c>
      <c r="K13" s="396"/>
    </row>
    <row r="14" spans="1:11" x14ac:dyDescent="0.25">
      <c r="A14" s="378" t="s">
        <v>44</v>
      </c>
      <c r="B14" s="379">
        <v>22</v>
      </c>
      <c r="C14" s="385" t="s">
        <v>109</v>
      </c>
    </row>
    <row r="15" spans="1:11" x14ac:dyDescent="0.25">
      <c r="A15" s="378" t="s">
        <v>45</v>
      </c>
      <c r="B15" s="379">
        <v>22</v>
      </c>
      <c r="C15" s="385" t="s">
        <v>109</v>
      </c>
    </row>
    <row r="16" spans="1:11" x14ac:dyDescent="0.25">
      <c r="A16" s="378" t="s">
        <v>38</v>
      </c>
      <c r="B16" s="379">
        <v>26</v>
      </c>
      <c r="C16" s="385" t="s">
        <v>109</v>
      </c>
    </row>
    <row r="17" spans="1:3" x14ac:dyDescent="0.25">
      <c r="A17" s="378" t="s">
        <v>23</v>
      </c>
      <c r="B17" s="379">
        <v>26</v>
      </c>
      <c r="C17" s="385" t="s">
        <v>109</v>
      </c>
    </row>
    <row r="18" spans="1:3" x14ac:dyDescent="0.25">
      <c r="A18" s="378" t="s">
        <v>48</v>
      </c>
      <c r="B18" s="379">
        <v>50</v>
      </c>
      <c r="C18" s="385" t="s">
        <v>109</v>
      </c>
    </row>
    <row r="19" spans="1:3" x14ac:dyDescent="0.25">
      <c r="A19" s="378" t="s">
        <v>91</v>
      </c>
      <c r="B19" s="379">
        <v>50</v>
      </c>
      <c r="C19" s="385" t="s">
        <v>109</v>
      </c>
    </row>
    <row r="20" spans="1:3" x14ac:dyDescent="0.25">
      <c r="A20" s="378" t="s">
        <v>52</v>
      </c>
      <c r="B20" s="379">
        <v>40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92</v>
      </c>
      <c r="B22" s="385" t="s">
        <v>94</v>
      </c>
      <c r="C22" s="385"/>
    </row>
    <row r="23" spans="1:3" x14ac:dyDescent="0.25">
      <c r="A23" s="378" t="s">
        <v>57</v>
      </c>
      <c r="B23" s="379">
        <v>18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93</v>
      </c>
      <c r="B25" s="385" t="s">
        <v>62</v>
      </c>
      <c r="C25" s="385"/>
    </row>
    <row r="26" spans="1:3" x14ac:dyDescent="0.25">
      <c r="A26" s="380" t="s">
        <v>56</v>
      </c>
      <c r="B26" s="381">
        <v>18</v>
      </c>
      <c r="C26" s="385" t="s">
        <v>109</v>
      </c>
    </row>
    <row r="27" spans="1:3" x14ac:dyDescent="0.25">
      <c r="A27" s="380" t="s">
        <v>107</v>
      </c>
      <c r="B27" s="387">
        <v>18</v>
      </c>
      <c r="C27" s="390"/>
    </row>
    <row r="28" spans="1:3" x14ac:dyDescent="0.25">
      <c r="A28" s="384"/>
    </row>
    <row r="29" spans="1:3" x14ac:dyDescent="0.25">
      <c r="A29" s="394" t="s">
        <v>122</v>
      </c>
      <c r="B29" s="394"/>
      <c r="C29" s="394"/>
    </row>
    <row r="30" spans="1:3" x14ac:dyDescent="0.25">
      <c r="A30" t="s">
        <v>121</v>
      </c>
    </row>
  </sheetData>
  <mergeCells count="15">
    <mergeCell ref="A10:B10"/>
    <mergeCell ref="A2:E2"/>
    <mergeCell ref="A1:E1"/>
    <mergeCell ref="A4:E4"/>
    <mergeCell ref="A5:E5"/>
    <mergeCell ref="A8:E8"/>
    <mergeCell ref="A7:E7"/>
    <mergeCell ref="A29:C29"/>
    <mergeCell ref="F11:I11"/>
    <mergeCell ref="F12:I12"/>
    <mergeCell ref="F13:I13"/>
    <mergeCell ref="J11:K11"/>
    <mergeCell ref="J12:K12"/>
    <mergeCell ref="J13:K13"/>
    <mergeCell ref="A11:B1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87"/>
      <c r="C2" s="488"/>
      <c r="D2" s="489"/>
      <c r="E2" s="496" t="s">
        <v>10</v>
      </c>
      <c r="F2" s="497"/>
      <c r="G2" s="497"/>
      <c r="H2" s="498"/>
      <c r="I2" s="502" t="s">
        <v>11</v>
      </c>
      <c r="J2" s="503"/>
      <c r="K2" s="506">
        <f>Данные!B21</f>
        <v>20</v>
      </c>
      <c r="L2" s="507"/>
      <c r="M2" s="212"/>
      <c r="N2" s="213"/>
      <c r="O2" s="214"/>
      <c r="P2" s="526"/>
      <c r="Q2" s="526"/>
      <c r="R2" s="215"/>
      <c r="S2" s="216"/>
    </row>
    <row r="3" spans="1:19" ht="17.25" customHeight="1" thickBot="1" x14ac:dyDescent="0.3">
      <c r="A3" s="211"/>
      <c r="B3" s="490"/>
      <c r="C3" s="491"/>
      <c r="D3" s="492"/>
      <c r="E3" s="499" t="s">
        <v>54</v>
      </c>
      <c r="F3" s="500"/>
      <c r="G3" s="500"/>
      <c r="H3" s="501"/>
      <c r="I3" s="504"/>
      <c r="J3" s="505"/>
      <c r="K3" s="508"/>
      <c r="L3" s="509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93"/>
      <c r="C4" s="494"/>
      <c r="D4" s="495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72" t="s">
        <v>13</v>
      </c>
      <c r="C5" s="510"/>
      <c r="D5" s="406" t="str">
        <f>Данные!$A5</f>
        <v>PCI</v>
      </c>
      <c r="E5" s="407"/>
      <c r="F5" s="407"/>
      <c r="G5" s="407"/>
      <c r="H5" s="408"/>
      <c r="I5" s="511"/>
      <c r="J5" s="512"/>
      <c r="K5" s="513"/>
      <c r="L5" s="408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72" t="s">
        <v>12</v>
      </c>
      <c r="C6" s="510"/>
      <c r="D6" s="400" t="str">
        <f>Данные!$A2</f>
        <v>XXI-В-28-2.1-500-4 (Ведьма)</v>
      </c>
      <c r="E6" s="477"/>
      <c r="F6" s="477"/>
      <c r="G6" s="477"/>
      <c r="H6" s="478"/>
      <c r="I6" s="511"/>
      <c r="J6" s="512"/>
      <c r="K6" s="513"/>
      <c r="L6" s="408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79" t="s">
        <v>14</v>
      </c>
      <c r="C7" s="514"/>
      <c r="D7" s="409">
        <f>Данные!$A8</f>
        <v>0</v>
      </c>
      <c r="E7" s="481"/>
      <c r="F7" s="481"/>
      <c r="G7" s="481"/>
      <c r="H7" s="482"/>
      <c r="I7" s="515" t="s">
        <v>15</v>
      </c>
      <c r="J7" s="514"/>
      <c r="K7" s="397">
        <f>Данные!$A11</f>
        <v>0</v>
      </c>
      <c r="L7" s="398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27" t="s">
        <v>55</v>
      </c>
      <c r="C18" s="528"/>
      <c r="D18" s="528"/>
      <c r="E18" s="529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87"/>
      <c r="C2" s="488"/>
      <c r="D2" s="489"/>
      <c r="E2" s="496" t="s">
        <v>10</v>
      </c>
      <c r="F2" s="497"/>
      <c r="G2" s="497"/>
      <c r="H2" s="498"/>
      <c r="I2" s="502" t="s">
        <v>11</v>
      </c>
      <c r="J2" s="503"/>
      <c r="K2" s="506">
        <f>Данные!B26</f>
        <v>18</v>
      </c>
      <c r="L2" s="507"/>
      <c r="M2" s="136"/>
      <c r="N2" s="137"/>
      <c r="O2" s="138"/>
      <c r="P2" s="530"/>
      <c r="Q2" s="530"/>
      <c r="R2" s="139"/>
      <c r="S2" s="140"/>
    </row>
    <row r="3" spans="1:19" ht="17.25" customHeight="1" thickBot="1" x14ac:dyDescent="0.3">
      <c r="A3" s="135"/>
      <c r="B3" s="490"/>
      <c r="C3" s="491"/>
      <c r="D3" s="492"/>
      <c r="E3" s="499" t="s">
        <v>56</v>
      </c>
      <c r="F3" s="500"/>
      <c r="G3" s="500"/>
      <c r="H3" s="501"/>
      <c r="I3" s="504"/>
      <c r="J3" s="505"/>
      <c r="K3" s="508"/>
      <c r="L3" s="509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93"/>
      <c r="C4" s="494"/>
      <c r="D4" s="495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72" t="s">
        <v>13</v>
      </c>
      <c r="C5" s="510"/>
      <c r="D5" s="406" t="str">
        <f>Данные!$A5</f>
        <v>PCI</v>
      </c>
      <c r="E5" s="407"/>
      <c r="F5" s="407"/>
      <c r="G5" s="407"/>
      <c r="H5" s="408"/>
      <c r="I5" s="511"/>
      <c r="J5" s="512"/>
      <c r="K5" s="513"/>
      <c r="L5" s="408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72" t="s">
        <v>12</v>
      </c>
      <c r="C6" s="510"/>
      <c r="D6" s="400" t="str">
        <f>Данные!$A2</f>
        <v>XXI-В-28-2.1-500-4 (Ведьма)</v>
      </c>
      <c r="E6" s="477"/>
      <c r="F6" s="477"/>
      <c r="G6" s="477"/>
      <c r="H6" s="478"/>
      <c r="I6" s="511"/>
      <c r="J6" s="512"/>
      <c r="K6" s="513"/>
      <c r="L6" s="408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79" t="s">
        <v>14</v>
      </c>
      <c r="C7" s="514"/>
      <c r="D7" s="409">
        <f>Данные!$A8</f>
        <v>0</v>
      </c>
      <c r="E7" s="481"/>
      <c r="F7" s="481"/>
      <c r="G7" s="481"/>
      <c r="H7" s="482"/>
      <c r="I7" s="515" t="s">
        <v>15</v>
      </c>
      <c r="J7" s="514"/>
      <c r="K7" s="397">
        <f>Данные!$A11</f>
        <v>0</v>
      </c>
      <c r="L7" s="398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22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8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87"/>
      <c r="C2" s="488"/>
      <c r="D2" s="489"/>
      <c r="E2" s="496" t="s">
        <v>10</v>
      </c>
      <c r="F2" s="497"/>
      <c r="G2" s="497"/>
      <c r="H2" s="498"/>
      <c r="I2" s="502" t="s">
        <v>11</v>
      </c>
      <c r="J2" s="503"/>
      <c r="K2" s="532">
        <f>Данные!B23</f>
        <v>18</v>
      </c>
      <c r="L2" s="533"/>
      <c r="M2" s="269"/>
      <c r="N2" s="270"/>
      <c r="O2" s="271"/>
      <c r="P2" s="531"/>
      <c r="Q2" s="531"/>
      <c r="R2" s="272"/>
      <c r="S2" s="273"/>
    </row>
    <row r="3" spans="1:19" ht="17.25" customHeight="1" thickBot="1" x14ac:dyDescent="0.3">
      <c r="A3" s="268"/>
      <c r="B3" s="490"/>
      <c r="C3" s="491"/>
      <c r="D3" s="492"/>
      <c r="E3" s="499" t="s">
        <v>57</v>
      </c>
      <c r="F3" s="500"/>
      <c r="G3" s="500"/>
      <c r="H3" s="501"/>
      <c r="I3" s="504"/>
      <c r="J3" s="505"/>
      <c r="K3" s="534"/>
      <c r="L3" s="535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93"/>
      <c r="C4" s="494"/>
      <c r="D4" s="495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72" t="s">
        <v>13</v>
      </c>
      <c r="C5" s="510"/>
      <c r="D5" s="406" t="str">
        <f>Данные!$A5</f>
        <v>PCI</v>
      </c>
      <c r="E5" s="407"/>
      <c r="F5" s="407"/>
      <c r="G5" s="407"/>
      <c r="H5" s="408"/>
      <c r="I5" s="511"/>
      <c r="J5" s="512"/>
      <c r="K5" s="513"/>
      <c r="L5" s="408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72" t="s">
        <v>12</v>
      </c>
      <c r="C6" s="510"/>
      <c r="D6" s="400" t="str">
        <f>Данные!$A2</f>
        <v>XXI-В-28-2.1-500-4 (Ведьма)</v>
      </c>
      <c r="E6" s="477"/>
      <c r="F6" s="477"/>
      <c r="G6" s="477"/>
      <c r="H6" s="478"/>
      <c r="I6" s="511"/>
      <c r="J6" s="512"/>
      <c r="K6" s="513"/>
      <c r="L6" s="408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79" t="s">
        <v>14</v>
      </c>
      <c r="C7" s="514"/>
      <c r="D7" s="409">
        <f>Данные!$A8</f>
        <v>0</v>
      </c>
      <c r="E7" s="481"/>
      <c r="F7" s="481"/>
      <c r="G7" s="481"/>
      <c r="H7" s="482"/>
      <c r="I7" s="515" t="s">
        <v>15</v>
      </c>
      <c r="J7" s="514"/>
      <c r="K7" s="397">
        <f>Данные!$A11</f>
        <v>0</v>
      </c>
      <c r="L7" s="398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393" t="s">
        <v>128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showZeros="0" tabSelected="1" view="pageBreakPreview" topLeftCell="A36" zoomScaleSheetLayoutView="100" workbookViewId="0">
      <selection activeCell="B26" sqref="B26:D26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103</v>
      </c>
      <c r="H3" s="320"/>
      <c r="I3" s="320"/>
      <c r="J3" s="320"/>
      <c r="K3" s="320"/>
    </row>
    <row r="4" spans="1:11" s="370" customFormat="1" ht="17.399999999999999" x14ac:dyDescent="0.35">
      <c r="G4" s="319" t="s">
        <v>106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104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79</v>
      </c>
      <c r="I8" s="320"/>
      <c r="J8" s="320"/>
    </row>
    <row r="11" spans="1:11" ht="15" customHeight="1" x14ac:dyDescent="0.3">
      <c r="A11" s="443" t="s">
        <v>65</v>
      </c>
      <c r="B11" s="443"/>
      <c r="C11" s="443"/>
      <c r="D11" s="443"/>
      <c r="E11" s="443"/>
      <c r="F11" s="443"/>
      <c r="G11" s="443"/>
      <c r="H11" s="443"/>
      <c r="I11" s="443"/>
      <c r="J11" s="443"/>
    </row>
    <row r="12" spans="1:11" ht="15" customHeight="1" x14ac:dyDescent="0.3">
      <c r="A12" s="442" t="s">
        <v>75</v>
      </c>
      <c r="B12" s="442"/>
      <c r="C12" s="442"/>
      <c r="D12" s="442"/>
      <c r="E12" s="442"/>
      <c r="F12" s="442"/>
      <c r="G12" s="442"/>
      <c r="H12" s="442"/>
      <c r="I12" s="442"/>
      <c r="J12" s="442"/>
    </row>
    <row r="13" spans="1:11" ht="18" customHeight="1" x14ac:dyDescent="0.3">
      <c r="A13" s="444" t="str">
        <f>Данные!A2</f>
        <v>XXI-В-28-2.1-500-4 (Ведьма)</v>
      </c>
      <c r="B13" s="443"/>
      <c r="C13" s="443"/>
      <c r="D13" s="443"/>
      <c r="E13" s="443"/>
      <c r="F13" s="443"/>
      <c r="G13" s="443"/>
      <c r="H13" s="443"/>
      <c r="I13" s="443"/>
      <c r="J13" s="443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32" t="s">
        <v>66</v>
      </c>
      <c r="B22" s="432" t="s">
        <v>67</v>
      </c>
      <c r="C22" s="432"/>
      <c r="D22" s="432"/>
      <c r="E22" s="432" t="s">
        <v>68</v>
      </c>
      <c r="F22" s="432"/>
      <c r="G22" s="433" t="s">
        <v>69</v>
      </c>
      <c r="H22" s="432" t="s">
        <v>70</v>
      </c>
      <c r="I22" s="432"/>
      <c r="J22" s="432"/>
    </row>
    <row r="23" spans="1:10" x14ac:dyDescent="0.3">
      <c r="A23" s="432"/>
      <c r="B23" s="432"/>
      <c r="C23" s="432"/>
      <c r="D23" s="432"/>
      <c r="E23" s="432"/>
      <c r="F23" s="432"/>
      <c r="G23" s="433"/>
      <c r="H23" s="432"/>
      <c r="I23" s="432"/>
      <c r="J23" s="432"/>
    </row>
    <row r="24" spans="1:10" ht="15" customHeight="1" x14ac:dyDescent="0.3">
      <c r="A24" s="427">
        <v>1</v>
      </c>
      <c r="B24" s="429" t="s">
        <v>44</v>
      </c>
      <c r="C24" s="430"/>
      <c r="D24" s="431"/>
      <c r="E24" s="415" t="str">
        <f>Данные!C14</f>
        <v>ХХI-В-28-2.1-500-4</v>
      </c>
      <c r="F24" s="416"/>
      <c r="G24" s="419">
        <f>Данные!B14</f>
        <v>22</v>
      </c>
      <c r="H24" s="421"/>
      <c r="I24" s="422"/>
      <c r="J24" s="423"/>
    </row>
    <row r="25" spans="1:10" ht="40.049999999999997" customHeight="1" x14ac:dyDescent="0.3">
      <c r="A25" s="428"/>
      <c r="B25" s="412" t="str">
        <f>Данные!A30</f>
        <v>(к серийному формокомплекту ХХI-В-28-2.1-500-4 Ведьма)</v>
      </c>
      <c r="C25" s="413"/>
      <c r="D25" s="414"/>
      <c r="E25" s="417"/>
      <c r="F25" s="418"/>
      <c r="G25" s="420"/>
      <c r="H25" s="424"/>
      <c r="I25" s="425"/>
      <c r="J25" s="426"/>
    </row>
    <row r="26" spans="1:10" ht="40.049999999999997" customHeight="1" x14ac:dyDescent="0.3">
      <c r="A26" s="386">
        <f>A24+1</f>
        <v>2</v>
      </c>
      <c r="B26" s="434" t="s">
        <v>111</v>
      </c>
      <c r="C26" s="435"/>
      <c r="D26" s="436"/>
      <c r="E26" s="437" t="str">
        <f>Данные!C15</f>
        <v>ХХI-В-28-2.1-500-4</v>
      </c>
      <c r="F26" s="437"/>
      <c r="G26" s="318">
        <f>Данные!B15</f>
        <v>22</v>
      </c>
      <c r="H26" s="438"/>
      <c r="I26" s="438"/>
      <c r="J26" s="438"/>
    </row>
    <row r="27" spans="1:10" ht="40.049999999999997" customHeight="1" x14ac:dyDescent="0.3">
      <c r="A27" s="386">
        <f t="shared" ref="A27:A36" si="0">A26+1</f>
        <v>3</v>
      </c>
      <c r="B27" s="439" t="s">
        <v>110</v>
      </c>
      <c r="C27" s="440"/>
      <c r="D27" s="441"/>
      <c r="E27" s="437" t="str">
        <f>Данные!C16</f>
        <v>ХХI-В-28-2.1-500-4</v>
      </c>
      <c r="F27" s="437"/>
      <c r="G27" s="318">
        <f>Данные!B16</f>
        <v>26</v>
      </c>
      <c r="H27" s="438"/>
      <c r="I27" s="438"/>
      <c r="J27" s="438"/>
    </row>
    <row r="28" spans="1:10" ht="40.049999999999997" customHeight="1" x14ac:dyDescent="0.3">
      <c r="A28" s="386">
        <f t="shared" si="0"/>
        <v>4</v>
      </c>
      <c r="B28" s="439" t="s">
        <v>112</v>
      </c>
      <c r="C28" s="440"/>
      <c r="D28" s="441"/>
      <c r="E28" s="437" t="str">
        <f>Данные!C17</f>
        <v>ХХI-В-28-2.1-500-4</v>
      </c>
      <c r="F28" s="437"/>
      <c r="G28" s="318">
        <f>Данные!B17</f>
        <v>26</v>
      </c>
      <c r="H28" s="438"/>
      <c r="I28" s="438"/>
      <c r="J28" s="438"/>
    </row>
    <row r="29" spans="1:10" ht="40.049999999999997" customHeight="1" x14ac:dyDescent="0.3">
      <c r="A29" s="386">
        <f t="shared" si="0"/>
        <v>5</v>
      </c>
      <c r="B29" s="439" t="s">
        <v>113</v>
      </c>
      <c r="C29" s="440"/>
      <c r="D29" s="441"/>
      <c r="E29" s="437" t="str">
        <f>Данные!C18</f>
        <v>ХХI-В-28-2.1-500-4</v>
      </c>
      <c r="F29" s="437"/>
      <c r="G29" s="318">
        <f>Данные!B18</f>
        <v>50</v>
      </c>
      <c r="H29" s="438"/>
      <c r="I29" s="438"/>
      <c r="J29" s="438"/>
    </row>
    <row r="30" spans="1:10" ht="40.049999999999997" customHeight="1" x14ac:dyDescent="0.3">
      <c r="A30" s="386">
        <f t="shared" si="0"/>
        <v>6</v>
      </c>
      <c r="B30" s="439" t="s">
        <v>115</v>
      </c>
      <c r="C30" s="440"/>
      <c r="D30" s="441"/>
      <c r="E30" s="437" t="str">
        <f>Данные!C19</f>
        <v>ХХI-В-28-2.1-500-4</v>
      </c>
      <c r="F30" s="437"/>
      <c r="G30" s="318">
        <f>Данные!B19</f>
        <v>50</v>
      </c>
      <c r="H30" s="438"/>
      <c r="I30" s="438"/>
      <c r="J30" s="438"/>
    </row>
    <row r="31" spans="1:10" ht="40.049999999999997" customHeight="1" x14ac:dyDescent="0.3">
      <c r="A31" s="386">
        <f t="shared" si="0"/>
        <v>7</v>
      </c>
      <c r="B31" s="439" t="s">
        <v>114</v>
      </c>
      <c r="C31" s="440"/>
      <c r="D31" s="441"/>
      <c r="E31" s="437" t="str">
        <f>Данные!C20</f>
        <v>ХХI-В-28-2.1-500-4</v>
      </c>
      <c r="F31" s="437"/>
      <c r="G31" s="318">
        <f>Данные!B20</f>
        <v>40</v>
      </c>
      <c r="H31" s="438"/>
      <c r="I31" s="438"/>
      <c r="J31" s="438"/>
    </row>
    <row r="32" spans="1:10" ht="40.049999999999997" customHeight="1" x14ac:dyDescent="0.3">
      <c r="A32" s="386">
        <f t="shared" si="0"/>
        <v>8</v>
      </c>
      <c r="B32" s="439" t="s">
        <v>120</v>
      </c>
      <c r="C32" s="440"/>
      <c r="D32" s="441"/>
      <c r="E32" s="437" t="str">
        <f>Данные!C21</f>
        <v>ХХI-В-28-2.1-500-4</v>
      </c>
      <c r="F32" s="437"/>
      <c r="G32" s="318">
        <f>Данные!B21</f>
        <v>20</v>
      </c>
      <c r="H32" s="438"/>
      <c r="I32" s="438"/>
      <c r="J32" s="438"/>
    </row>
    <row r="33" spans="1:10" ht="40.049999999999997" customHeight="1" x14ac:dyDescent="0.3">
      <c r="A33" s="386">
        <f t="shared" si="0"/>
        <v>9</v>
      </c>
      <c r="B33" s="439" t="s">
        <v>117</v>
      </c>
      <c r="C33" s="440"/>
      <c r="D33" s="441"/>
      <c r="E33" s="437" t="str">
        <f>Данные!C23</f>
        <v>ХХI-В-28-2.1-500-4</v>
      </c>
      <c r="F33" s="437"/>
      <c r="G33" s="318">
        <f>Данные!B23</f>
        <v>18</v>
      </c>
      <c r="H33" s="438"/>
      <c r="I33" s="438"/>
      <c r="J33" s="438"/>
    </row>
    <row r="34" spans="1:10" ht="40.049999999999997" customHeight="1" x14ac:dyDescent="0.3">
      <c r="A34" s="386">
        <f t="shared" si="0"/>
        <v>10</v>
      </c>
      <c r="B34" s="439" t="s">
        <v>116</v>
      </c>
      <c r="C34" s="440"/>
      <c r="D34" s="441"/>
      <c r="E34" s="437" t="str">
        <f>Данные!C23</f>
        <v>ХХI-В-28-2.1-500-4</v>
      </c>
      <c r="F34" s="437"/>
      <c r="G34" s="318">
        <f>Данные!B26</f>
        <v>18</v>
      </c>
      <c r="H34" s="438"/>
      <c r="I34" s="438"/>
      <c r="J34" s="438"/>
    </row>
    <row r="35" spans="1:10" ht="40.049999999999997" customHeight="1" x14ac:dyDescent="0.3">
      <c r="A35" s="386">
        <f t="shared" si="0"/>
        <v>11</v>
      </c>
      <c r="B35" s="439" t="s">
        <v>118</v>
      </c>
      <c r="C35" s="440"/>
      <c r="D35" s="441"/>
      <c r="E35" s="437"/>
      <c r="F35" s="437"/>
      <c r="G35" s="388">
        <f>Данные!B27</f>
        <v>18</v>
      </c>
      <c r="H35" s="438"/>
      <c r="I35" s="438"/>
      <c r="J35" s="438"/>
    </row>
    <row r="36" spans="1:10" ht="40.049999999999997" customHeight="1" x14ac:dyDescent="0.3">
      <c r="A36" s="386">
        <f t="shared" si="0"/>
        <v>12</v>
      </c>
      <c r="B36" s="439" t="s">
        <v>119</v>
      </c>
      <c r="C36" s="440"/>
      <c r="D36" s="441"/>
      <c r="E36" s="437" t="str">
        <f>Данные!C24</f>
        <v>ХХI-В-28-2.1-500-4</v>
      </c>
      <c r="F36" s="437"/>
      <c r="G36" s="318">
        <f>Данные!B24</f>
        <v>8</v>
      </c>
      <c r="H36" s="438"/>
      <c r="I36" s="438"/>
      <c r="J36" s="438"/>
    </row>
    <row r="37" spans="1:10" ht="15.6" x14ac:dyDescent="0.3">
      <c r="A37" s="313"/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 t="s">
        <v>72</v>
      </c>
      <c r="B38" s="313"/>
      <c r="C38" s="313"/>
      <c r="D38" s="313"/>
      <c r="E38" s="313"/>
      <c r="F38" s="313"/>
      <c r="G38" s="313"/>
      <c r="H38" s="313"/>
      <c r="I38" s="313"/>
      <c r="J38" s="314"/>
    </row>
    <row r="39" spans="1:10" ht="15.6" x14ac:dyDescent="0.3">
      <c r="A39" s="313"/>
      <c r="B39" s="313"/>
      <c r="C39" s="313"/>
      <c r="D39" s="321"/>
      <c r="E39" s="321"/>
      <c r="F39" s="321"/>
      <c r="G39" s="321"/>
      <c r="H39" s="321"/>
      <c r="I39" s="313"/>
      <c r="J39" s="314"/>
    </row>
    <row r="40" spans="1:10" ht="15.6" x14ac:dyDescent="0.3">
      <c r="A40" s="313"/>
      <c r="B40" s="316" t="s">
        <v>73</v>
      </c>
      <c r="C40" s="313" t="s">
        <v>74</v>
      </c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F41" s="313"/>
      <c r="G41" s="313"/>
      <c r="H41" s="313"/>
      <c r="I41" s="313"/>
      <c r="J41" s="314"/>
    </row>
    <row r="42" spans="1:10" ht="15.6" x14ac:dyDescent="0.3">
      <c r="A42" s="313"/>
      <c r="B42" s="313"/>
      <c r="C42" s="313"/>
      <c r="D42" s="313"/>
      <c r="E42" s="313"/>
      <c r="G42" s="317"/>
      <c r="H42" s="317"/>
      <c r="I42" s="313" t="str">
        <f>I17</f>
        <v>Я.В. Карчмит</v>
      </c>
      <c r="J42" s="313"/>
    </row>
    <row r="43" spans="1:10" ht="15.6" x14ac:dyDescent="0.3">
      <c r="A43" s="313"/>
      <c r="B43" s="313"/>
      <c r="C43" s="313"/>
      <c r="D43" s="313"/>
      <c r="E43" s="313"/>
      <c r="G43" s="313"/>
      <c r="H43" s="313"/>
      <c r="I43" s="313"/>
      <c r="J43" s="313"/>
    </row>
    <row r="44" spans="1:10" ht="15.6" x14ac:dyDescent="0.3">
      <c r="A44" s="313"/>
      <c r="B44" s="313"/>
      <c r="C44" s="313"/>
      <c r="D44" s="313"/>
      <c r="E44" s="313"/>
      <c r="G44" s="311"/>
      <c r="H44" s="311"/>
      <c r="I44" s="313" t="str">
        <f>I18</f>
        <v>Д.Е. Серков</v>
      </c>
    </row>
    <row r="45" spans="1:10" ht="17.399999999999999" x14ac:dyDescent="0.3">
      <c r="A45" s="310"/>
      <c r="B45" s="310"/>
      <c r="C45" s="310"/>
      <c r="D45" s="310"/>
      <c r="E45" s="310"/>
    </row>
    <row r="46" spans="1:10" ht="17.399999999999999" x14ac:dyDescent="0.3">
      <c r="A46" s="310"/>
      <c r="B46" s="310"/>
      <c r="C46" s="310"/>
      <c r="D46" s="310"/>
      <c r="E46" s="310"/>
      <c r="G46" s="317"/>
      <c r="H46" s="317"/>
      <c r="I46" s="313" t="str">
        <f>I19</f>
        <v>А.Д. Гавриленко</v>
      </c>
      <c r="J46" s="313"/>
    </row>
  </sheetData>
  <mergeCells count="47">
    <mergeCell ref="B35:D35"/>
    <mergeCell ref="E35:F35"/>
    <mergeCell ref="H35:J35"/>
    <mergeCell ref="B36:D36"/>
    <mergeCell ref="E36:F36"/>
    <mergeCell ref="H36:J36"/>
    <mergeCell ref="A12:J12"/>
    <mergeCell ref="A11:J11"/>
    <mergeCell ref="A13:J13"/>
    <mergeCell ref="B34:D34"/>
    <mergeCell ref="E34:F34"/>
    <mergeCell ref="H34:J34"/>
    <mergeCell ref="B32:D32"/>
    <mergeCell ref="E32:F32"/>
    <mergeCell ref="H32:J32"/>
    <mergeCell ref="B33:D33"/>
    <mergeCell ref="E33:F33"/>
    <mergeCell ref="H33:J33"/>
    <mergeCell ref="B30:D30"/>
    <mergeCell ref="E30:F30"/>
    <mergeCell ref="H30:J30"/>
    <mergeCell ref="B31:D31"/>
    <mergeCell ref="E31:F31"/>
    <mergeCell ref="H31:J31"/>
    <mergeCell ref="B28:D28"/>
    <mergeCell ref="E28:F28"/>
    <mergeCell ref="H28:J28"/>
    <mergeCell ref="B29:D29"/>
    <mergeCell ref="E29:F29"/>
    <mergeCell ref="H29:J29"/>
    <mergeCell ref="B26:D26"/>
    <mergeCell ref="E26:F26"/>
    <mergeCell ref="H26:J26"/>
    <mergeCell ref="B27:D27"/>
    <mergeCell ref="E27:F27"/>
    <mergeCell ref="H27:J27"/>
    <mergeCell ref="A22:A23"/>
    <mergeCell ref="B22:D23"/>
    <mergeCell ref="E22:F23"/>
    <mergeCell ref="G22:G23"/>
    <mergeCell ref="H22:J23"/>
    <mergeCell ref="B25:D25"/>
    <mergeCell ref="E24:F25"/>
    <mergeCell ref="G24:G25"/>
    <mergeCell ref="H24:J25"/>
    <mergeCell ref="A24:A25"/>
    <mergeCell ref="B24:D24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17" activePane="bottomRight" state="frozen"/>
      <selection pane="topRight" activeCell="H1" sqref="H1"/>
      <selection pane="bottomLeft" activeCell="A9" sqref="A9"/>
      <selection pane="bottomRight" activeCell="B25" sqref="B25:E25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45"/>
      <c r="C2" s="446"/>
      <c r="D2" s="447"/>
      <c r="E2" s="454" t="s">
        <v>10</v>
      </c>
      <c r="F2" s="455"/>
      <c r="G2" s="455"/>
      <c r="H2" s="456"/>
      <c r="I2" s="461" t="s">
        <v>11</v>
      </c>
      <c r="J2" s="462"/>
      <c r="K2" s="465">
        <f>Данные!B14</f>
        <v>22</v>
      </c>
      <c r="L2" s="466"/>
      <c r="M2" s="66"/>
      <c r="N2" s="67"/>
      <c r="O2" s="68"/>
      <c r="P2" s="457"/>
      <c r="Q2" s="457"/>
      <c r="R2" s="69"/>
      <c r="S2" s="70"/>
    </row>
    <row r="3" spans="1:19" ht="23.4" thickBot="1" x14ac:dyDescent="0.3">
      <c r="A3" s="65"/>
      <c r="B3" s="448"/>
      <c r="C3" s="449"/>
      <c r="D3" s="450"/>
      <c r="E3" s="458" t="s">
        <v>44</v>
      </c>
      <c r="F3" s="459"/>
      <c r="G3" s="459"/>
      <c r="H3" s="460"/>
      <c r="I3" s="463"/>
      <c r="J3" s="464"/>
      <c r="K3" s="467"/>
      <c r="L3" s="46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51"/>
      <c r="C4" s="452"/>
      <c r="D4" s="45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72" t="s">
        <v>13</v>
      </c>
      <c r="C5" s="473"/>
      <c r="D5" s="406" t="str">
        <f>Данные!$A5</f>
        <v>PCI</v>
      </c>
      <c r="E5" s="407"/>
      <c r="F5" s="407"/>
      <c r="G5" s="407"/>
      <c r="H5" s="408"/>
      <c r="I5" s="474"/>
      <c r="J5" s="475"/>
      <c r="K5" s="407"/>
      <c r="L5" s="408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72" t="s">
        <v>12</v>
      </c>
      <c r="C6" s="476"/>
      <c r="D6" s="400" t="str">
        <f>Данные!$A2</f>
        <v>XXI-В-28-2.1-500-4 (Ведьма)</v>
      </c>
      <c r="E6" s="477"/>
      <c r="F6" s="477"/>
      <c r="G6" s="477"/>
      <c r="H6" s="478"/>
      <c r="I6" s="474"/>
      <c r="J6" s="475"/>
      <c r="K6" s="407"/>
      <c r="L6" s="40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79" t="s">
        <v>14</v>
      </c>
      <c r="C7" s="480"/>
      <c r="D7" s="409">
        <f>Данные!$A8</f>
        <v>0</v>
      </c>
      <c r="E7" s="481"/>
      <c r="F7" s="481"/>
      <c r="G7" s="481"/>
      <c r="H7" s="482"/>
      <c r="I7" s="479" t="s">
        <v>15</v>
      </c>
      <c r="J7" s="483"/>
      <c r="K7" s="397">
        <f>Данные!$A11</f>
        <v>0</v>
      </c>
      <c r="L7" s="398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289.8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91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91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256.3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91">
        <v>138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86.25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123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" customHeight="1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8.8" customHeight="1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484" t="s">
        <v>58</v>
      </c>
      <c r="C23" s="485"/>
      <c r="D23" s="485"/>
      <c r="E23" s="486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4.4" x14ac:dyDescent="0.25">
      <c r="A24" s="78"/>
      <c r="B24" s="484" t="s">
        <v>124</v>
      </c>
      <c r="C24" s="485"/>
      <c r="D24" s="485"/>
      <c r="E24" s="486"/>
      <c r="F24" s="118" t="s">
        <v>16</v>
      </c>
      <c r="G24" s="308" t="s">
        <v>47</v>
      </c>
      <c r="H24" s="107"/>
      <c r="I24" s="106"/>
      <c r="J24" s="106"/>
      <c r="K24" s="106"/>
      <c r="L24" s="333"/>
      <c r="M24" s="333"/>
      <c r="N24" s="333"/>
      <c r="O24" s="333"/>
      <c r="P24" s="333"/>
      <c r="Q24" s="333"/>
      <c r="R24" s="334"/>
      <c r="S24" s="86"/>
    </row>
    <row r="25" spans="1:19" ht="15" thickBot="1" x14ac:dyDescent="0.3">
      <c r="A25" s="78"/>
      <c r="B25" s="469" t="s">
        <v>46</v>
      </c>
      <c r="C25" s="470"/>
      <c r="D25" s="470"/>
      <c r="E25" s="471"/>
      <c r="F25" s="118" t="s">
        <v>16</v>
      </c>
      <c r="G25" s="51" t="s">
        <v>47</v>
      </c>
      <c r="H25" s="109"/>
      <c r="I25" s="110"/>
      <c r="J25" s="110"/>
      <c r="K25" s="110"/>
      <c r="L25" s="335"/>
      <c r="M25" s="335"/>
      <c r="N25" s="335"/>
      <c r="O25" s="335"/>
      <c r="P25" s="335"/>
      <c r="Q25" s="335"/>
      <c r="R25" s="336"/>
      <c r="S25" s="86"/>
    </row>
    <row r="26" spans="1:19" ht="3.75" customHeight="1" thickBot="1" x14ac:dyDescent="0.3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5"/>
  </sheetData>
  <mergeCells count="21"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4:E24"/>
    <mergeCell ref="B2:D4"/>
    <mergeCell ref="E2:H2"/>
    <mergeCell ref="P2:Q2"/>
    <mergeCell ref="E3:H3"/>
    <mergeCell ref="I2:J3"/>
    <mergeCell ref="K2:L3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7">
        <f>'Чист. форма'!B2:D4</f>
        <v>0</v>
      </c>
      <c r="C2" s="488"/>
      <c r="D2" s="489"/>
      <c r="E2" s="496" t="s">
        <v>10</v>
      </c>
      <c r="F2" s="497"/>
      <c r="G2" s="497"/>
      <c r="H2" s="498"/>
      <c r="I2" s="502" t="s">
        <v>11</v>
      </c>
      <c r="J2" s="503"/>
      <c r="K2" s="506">
        <f>Данные!B15</f>
        <v>22</v>
      </c>
      <c r="L2" s="507"/>
      <c r="M2" s="66"/>
      <c r="N2" s="67"/>
      <c r="O2" s="68"/>
      <c r="P2" s="457"/>
      <c r="Q2" s="457"/>
      <c r="R2" s="69"/>
      <c r="S2" s="70"/>
    </row>
    <row r="3" spans="1:19" ht="17.25" customHeight="1" thickBot="1" x14ac:dyDescent="0.3">
      <c r="A3" s="65"/>
      <c r="B3" s="490"/>
      <c r="C3" s="491"/>
      <c r="D3" s="492"/>
      <c r="E3" s="499" t="s">
        <v>45</v>
      </c>
      <c r="F3" s="500"/>
      <c r="G3" s="500"/>
      <c r="H3" s="501"/>
      <c r="I3" s="504"/>
      <c r="J3" s="505"/>
      <c r="K3" s="508"/>
      <c r="L3" s="50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3"/>
      <c r="C4" s="494"/>
      <c r="D4" s="495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72" t="s">
        <v>13</v>
      </c>
      <c r="C5" s="510"/>
      <c r="D5" s="406" t="str">
        <f>Данные!$A5</f>
        <v>PCI</v>
      </c>
      <c r="E5" s="407"/>
      <c r="F5" s="407"/>
      <c r="G5" s="407"/>
      <c r="H5" s="408"/>
      <c r="I5" s="511"/>
      <c r="J5" s="512"/>
      <c r="K5" s="513"/>
      <c r="L5" s="40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72" t="s">
        <v>12</v>
      </c>
      <c r="C6" s="510"/>
      <c r="D6" s="400" t="str">
        <f>Данные!$A2</f>
        <v>XXI-В-28-2.1-500-4 (Ведьма)</v>
      </c>
      <c r="E6" s="477"/>
      <c r="F6" s="477"/>
      <c r="G6" s="477"/>
      <c r="H6" s="478"/>
      <c r="I6" s="511"/>
      <c r="J6" s="512"/>
      <c r="K6" s="513"/>
      <c r="L6" s="40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79" t="s">
        <v>14</v>
      </c>
      <c r="C7" s="514"/>
      <c r="D7" s="409">
        <f>Данные!$A8</f>
        <v>0</v>
      </c>
      <c r="E7" s="481"/>
      <c r="F7" s="481"/>
      <c r="G7" s="481"/>
      <c r="H7" s="482"/>
      <c r="I7" s="515" t="s">
        <v>15</v>
      </c>
      <c r="J7" s="514"/>
      <c r="K7" s="397">
        <f>Данные!$A11</f>
        <v>0</v>
      </c>
      <c r="L7" s="398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 t="s">
        <v>126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484" t="s">
        <v>125</v>
      </c>
      <c r="C14" s="485"/>
      <c r="D14" s="485"/>
      <c r="E14" s="485"/>
      <c r="F14" s="516"/>
      <c r="G14" s="56" t="s">
        <v>78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469" t="s">
        <v>46</v>
      </c>
      <c r="C15" s="470"/>
      <c r="D15" s="470"/>
      <c r="E15" s="471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45"/>
      <c r="C2" s="446"/>
      <c r="D2" s="447"/>
      <c r="E2" s="454" t="s">
        <v>10</v>
      </c>
      <c r="F2" s="455"/>
      <c r="G2" s="455"/>
      <c r="H2" s="456"/>
      <c r="I2" s="461" t="s">
        <v>11</v>
      </c>
      <c r="J2" s="462"/>
      <c r="K2" s="465">
        <f>Данные!B16</f>
        <v>26</v>
      </c>
      <c r="L2" s="466"/>
      <c r="M2" s="66"/>
      <c r="N2" s="67"/>
      <c r="O2" s="68"/>
      <c r="P2" s="457"/>
      <c r="Q2" s="457"/>
      <c r="R2" s="69"/>
      <c r="S2" s="70"/>
    </row>
    <row r="3" spans="1:24" ht="17.25" customHeight="1" thickBot="1" x14ac:dyDescent="0.3">
      <c r="A3" s="65"/>
      <c r="B3" s="448"/>
      <c r="C3" s="449"/>
      <c r="D3" s="450"/>
      <c r="E3" s="458" t="s">
        <v>38</v>
      </c>
      <c r="F3" s="459"/>
      <c r="G3" s="459"/>
      <c r="H3" s="460"/>
      <c r="I3" s="463"/>
      <c r="J3" s="464"/>
      <c r="K3" s="467"/>
      <c r="L3" s="468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51"/>
      <c r="C4" s="452"/>
      <c r="D4" s="45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72" t="s">
        <v>13</v>
      </c>
      <c r="C5" s="473"/>
      <c r="D5" s="406" t="str">
        <f>Данные!$A5</f>
        <v>PCI</v>
      </c>
      <c r="E5" s="407"/>
      <c r="F5" s="407"/>
      <c r="G5" s="407"/>
      <c r="H5" s="408"/>
      <c r="I5" s="474"/>
      <c r="J5" s="475"/>
      <c r="K5" s="407"/>
      <c r="L5" s="40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72" t="s">
        <v>12</v>
      </c>
      <c r="C6" s="476"/>
      <c r="D6" s="400" t="str">
        <f>Данные!$A2</f>
        <v>XXI-В-28-2.1-500-4 (Ведьма)</v>
      </c>
      <c r="E6" s="477"/>
      <c r="F6" s="477"/>
      <c r="G6" s="477"/>
      <c r="H6" s="478"/>
      <c r="I6" s="474"/>
      <c r="J6" s="475"/>
      <c r="K6" s="407"/>
      <c r="L6" s="40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79" t="s">
        <v>14</v>
      </c>
      <c r="C7" s="480"/>
      <c r="D7" s="409">
        <f>Данные!$A8</f>
        <v>0</v>
      </c>
      <c r="E7" s="481"/>
      <c r="F7" s="481"/>
      <c r="G7" s="481"/>
      <c r="H7" s="482"/>
      <c r="I7" s="479" t="s">
        <v>15</v>
      </c>
      <c r="J7" s="483"/>
      <c r="K7" s="397">
        <f>Данные!$A11</f>
        <v>0</v>
      </c>
      <c r="L7" s="398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270.64999999999998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91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243.7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60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K6:L6"/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45"/>
      <c r="C2" s="446"/>
      <c r="D2" s="447"/>
      <c r="E2" s="454" t="s">
        <v>10</v>
      </c>
      <c r="F2" s="455"/>
      <c r="G2" s="455"/>
      <c r="H2" s="456"/>
      <c r="I2" s="461" t="s">
        <v>11</v>
      </c>
      <c r="J2" s="462"/>
      <c r="K2" s="465">
        <f>Данные!B17</f>
        <v>26</v>
      </c>
      <c r="L2" s="466"/>
      <c r="M2" s="7"/>
      <c r="N2" s="8"/>
      <c r="O2" s="9"/>
      <c r="P2" s="517"/>
      <c r="Q2" s="517"/>
      <c r="R2" s="10"/>
      <c r="S2" s="11"/>
    </row>
    <row r="3" spans="1:19" ht="17.25" customHeight="1" thickBot="1" x14ac:dyDescent="0.3">
      <c r="A3" s="6"/>
      <c r="B3" s="448"/>
      <c r="C3" s="449"/>
      <c r="D3" s="450"/>
      <c r="E3" s="458" t="s">
        <v>23</v>
      </c>
      <c r="F3" s="459"/>
      <c r="G3" s="459"/>
      <c r="H3" s="460"/>
      <c r="I3" s="463"/>
      <c r="J3" s="464"/>
      <c r="K3" s="467"/>
      <c r="L3" s="46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51"/>
      <c r="C4" s="452"/>
      <c r="D4" s="45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72" t="s">
        <v>13</v>
      </c>
      <c r="C5" s="473"/>
      <c r="D5" s="406" t="str">
        <f>Данные!$A5</f>
        <v>PCI</v>
      </c>
      <c r="E5" s="407"/>
      <c r="F5" s="407"/>
      <c r="G5" s="407"/>
      <c r="H5" s="408"/>
      <c r="I5" s="474"/>
      <c r="J5" s="475"/>
      <c r="K5" s="407"/>
      <c r="L5" s="40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72" t="s">
        <v>12</v>
      </c>
      <c r="C6" s="476"/>
      <c r="D6" s="400" t="str">
        <f>Данные!$A2</f>
        <v>XXI-В-28-2.1-500-4 (Ведьма)</v>
      </c>
      <c r="E6" s="477"/>
      <c r="F6" s="477"/>
      <c r="G6" s="477"/>
      <c r="H6" s="478"/>
      <c r="I6" s="474"/>
      <c r="J6" s="475"/>
      <c r="K6" s="407"/>
      <c r="L6" s="40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79" t="s">
        <v>14</v>
      </c>
      <c r="C7" s="480"/>
      <c r="D7" s="409">
        <f>Данные!$A8</f>
        <v>0</v>
      </c>
      <c r="E7" s="481"/>
      <c r="F7" s="481"/>
      <c r="G7" s="481"/>
      <c r="H7" s="482"/>
      <c r="I7" s="479" t="s">
        <v>15</v>
      </c>
      <c r="J7" s="483"/>
      <c r="K7" s="397">
        <f>Данные!$A11</f>
        <v>0</v>
      </c>
      <c r="L7" s="398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392" t="s">
        <v>127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92">
        <v>60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1" sqref="B21:E21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7"/>
      <c r="C2" s="488"/>
      <c r="D2" s="489"/>
      <c r="E2" s="496" t="s">
        <v>10</v>
      </c>
      <c r="F2" s="497"/>
      <c r="G2" s="497"/>
      <c r="H2" s="498"/>
      <c r="I2" s="502" t="s">
        <v>11</v>
      </c>
      <c r="J2" s="503"/>
      <c r="K2" s="506">
        <f>Данные!B18</f>
        <v>50</v>
      </c>
      <c r="L2" s="507"/>
      <c r="M2" s="518"/>
      <c r="N2" s="519"/>
      <c r="O2" s="519"/>
      <c r="P2" s="519"/>
      <c r="Q2" s="519"/>
      <c r="R2" s="520"/>
      <c r="S2" s="70"/>
    </row>
    <row r="3" spans="1:19" ht="17.25" customHeight="1" thickBot="1" x14ac:dyDescent="0.3">
      <c r="A3" s="65"/>
      <c r="B3" s="490"/>
      <c r="C3" s="491"/>
      <c r="D3" s="492"/>
      <c r="E3" s="499" t="s">
        <v>48</v>
      </c>
      <c r="F3" s="500"/>
      <c r="G3" s="500"/>
      <c r="H3" s="501"/>
      <c r="I3" s="504"/>
      <c r="J3" s="505"/>
      <c r="K3" s="508"/>
      <c r="L3" s="509"/>
      <c r="M3" s="521"/>
      <c r="N3" s="522"/>
      <c r="O3" s="522"/>
      <c r="P3" s="522"/>
      <c r="Q3" s="522"/>
      <c r="R3" s="523"/>
      <c r="S3" s="70"/>
    </row>
    <row r="4" spans="1:19" ht="17.100000000000001" customHeight="1" thickBot="1" x14ac:dyDescent="0.3">
      <c r="A4" s="65"/>
      <c r="B4" s="493"/>
      <c r="C4" s="494"/>
      <c r="D4" s="495"/>
      <c r="E4" s="252"/>
      <c r="F4" s="252"/>
      <c r="G4" s="252"/>
      <c r="H4" s="252"/>
      <c r="I4" s="253"/>
      <c r="J4" s="251"/>
      <c r="K4" s="254"/>
      <c r="L4" s="255"/>
      <c r="M4" s="521"/>
      <c r="N4" s="522"/>
      <c r="O4" s="522"/>
      <c r="P4" s="522"/>
      <c r="Q4" s="522"/>
      <c r="R4" s="523"/>
      <c r="S4" s="70"/>
    </row>
    <row r="5" spans="1:19" ht="24.75" customHeight="1" thickTop="1" thickBot="1" x14ac:dyDescent="0.3">
      <c r="A5" s="65"/>
      <c r="B5" s="472" t="s">
        <v>13</v>
      </c>
      <c r="C5" s="510"/>
      <c r="D5" s="406" t="str">
        <f>Данные!$A5</f>
        <v>PCI</v>
      </c>
      <c r="E5" s="407"/>
      <c r="F5" s="407"/>
      <c r="G5" s="407"/>
      <c r="H5" s="408"/>
      <c r="I5" s="511"/>
      <c r="J5" s="512"/>
      <c r="K5" s="513"/>
      <c r="L5" s="408"/>
      <c r="M5" s="521"/>
      <c r="N5" s="522"/>
      <c r="O5" s="522"/>
      <c r="P5" s="522"/>
      <c r="Q5" s="522"/>
      <c r="R5" s="523"/>
      <c r="S5" s="70"/>
    </row>
    <row r="6" spans="1:19" ht="17.100000000000001" customHeight="1" thickTop="1" thickBot="1" x14ac:dyDescent="0.3">
      <c r="A6" s="65"/>
      <c r="B6" s="472" t="s">
        <v>12</v>
      </c>
      <c r="C6" s="510"/>
      <c r="D6" s="400" t="str">
        <f>Данные!$A2</f>
        <v>XXI-В-28-2.1-500-4 (Ведьма)</v>
      </c>
      <c r="E6" s="477"/>
      <c r="F6" s="477"/>
      <c r="G6" s="477"/>
      <c r="H6" s="478"/>
      <c r="I6" s="511"/>
      <c r="J6" s="512"/>
      <c r="K6" s="513"/>
      <c r="L6" s="408"/>
      <c r="M6" s="521"/>
      <c r="N6" s="522"/>
      <c r="O6" s="522"/>
      <c r="P6" s="522"/>
      <c r="Q6" s="522"/>
      <c r="R6" s="523"/>
      <c r="S6" s="70"/>
    </row>
    <row r="7" spans="1:19" ht="90.75" customHeight="1" thickTop="1" thickBot="1" x14ac:dyDescent="0.3">
      <c r="A7" s="65"/>
      <c r="B7" s="479" t="s">
        <v>14</v>
      </c>
      <c r="C7" s="514"/>
      <c r="D7" s="409">
        <f>Данные!$A8</f>
        <v>0</v>
      </c>
      <c r="E7" s="481"/>
      <c r="F7" s="481"/>
      <c r="G7" s="481"/>
      <c r="H7" s="482"/>
      <c r="I7" s="515" t="s">
        <v>15</v>
      </c>
      <c r="J7" s="514"/>
      <c r="K7" s="397">
        <f>Данные!$A11</f>
        <v>0</v>
      </c>
      <c r="L7" s="398"/>
      <c r="M7" s="521"/>
      <c r="N7" s="522"/>
      <c r="O7" s="522"/>
      <c r="P7" s="522"/>
      <c r="Q7" s="522"/>
      <c r="R7" s="52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27.15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21.4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69" t="s">
        <v>49</v>
      </c>
      <c r="C21" s="470"/>
      <c r="D21" s="470"/>
      <c r="E21" s="471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9" sqref="H18:H1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7"/>
      <c r="C2" s="488"/>
      <c r="D2" s="489"/>
      <c r="E2" s="496" t="s">
        <v>10</v>
      </c>
      <c r="F2" s="497"/>
      <c r="G2" s="497"/>
      <c r="H2" s="498"/>
      <c r="I2" s="502" t="s">
        <v>11</v>
      </c>
      <c r="J2" s="503"/>
      <c r="K2" s="506">
        <f>Данные!B19</f>
        <v>50</v>
      </c>
      <c r="L2" s="507"/>
      <c r="M2" s="66"/>
      <c r="N2" s="67"/>
      <c r="O2" s="68"/>
      <c r="P2" s="524"/>
      <c r="Q2" s="524"/>
      <c r="R2" s="69"/>
      <c r="S2" s="70"/>
    </row>
    <row r="3" spans="1:19" ht="17.25" customHeight="1" thickBot="1" x14ac:dyDescent="0.3">
      <c r="A3" s="65"/>
      <c r="B3" s="490"/>
      <c r="C3" s="491"/>
      <c r="D3" s="492"/>
      <c r="E3" s="499" t="s">
        <v>91</v>
      </c>
      <c r="F3" s="500"/>
      <c r="G3" s="500"/>
      <c r="H3" s="501"/>
      <c r="I3" s="504"/>
      <c r="J3" s="505"/>
      <c r="K3" s="508"/>
      <c r="L3" s="50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3"/>
      <c r="C4" s="494"/>
      <c r="D4" s="495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72" t="s">
        <v>13</v>
      </c>
      <c r="C5" s="510"/>
      <c r="D5" s="406" t="str">
        <f>Данные!$A5</f>
        <v>PCI</v>
      </c>
      <c r="E5" s="407"/>
      <c r="F5" s="407"/>
      <c r="G5" s="407"/>
      <c r="H5" s="408"/>
      <c r="I5" s="511"/>
      <c r="J5" s="512"/>
      <c r="K5" s="513"/>
      <c r="L5" s="40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72" t="s">
        <v>12</v>
      </c>
      <c r="C6" s="510"/>
      <c r="D6" s="400" t="str">
        <f>Данные!$A2</f>
        <v>XXI-В-28-2.1-500-4 (Ведьма)</v>
      </c>
      <c r="E6" s="477"/>
      <c r="F6" s="477"/>
      <c r="G6" s="477"/>
      <c r="H6" s="478"/>
      <c r="I6" s="511"/>
      <c r="J6" s="512"/>
      <c r="K6" s="513"/>
      <c r="L6" s="40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79" t="s">
        <v>14</v>
      </c>
      <c r="C7" s="514"/>
      <c r="D7" s="409">
        <f>Данные!$A8</f>
        <v>0</v>
      </c>
      <c r="E7" s="481"/>
      <c r="F7" s="481"/>
      <c r="G7" s="481"/>
      <c r="H7" s="482"/>
      <c r="I7" s="515" t="s">
        <v>15</v>
      </c>
      <c r="J7" s="514"/>
      <c r="K7" s="397">
        <f>Данные!$A11</f>
        <v>0</v>
      </c>
      <c r="L7" s="398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24.8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69" t="s">
        <v>51</v>
      </c>
      <c r="C16" s="470"/>
      <c r="D16" s="470"/>
      <c r="E16" s="471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87"/>
      <c r="C2" s="488"/>
      <c r="D2" s="489"/>
      <c r="E2" s="496" t="s">
        <v>10</v>
      </c>
      <c r="F2" s="497"/>
      <c r="G2" s="497"/>
      <c r="H2" s="498"/>
      <c r="I2" s="502" t="s">
        <v>11</v>
      </c>
      <c r="J2" s="503"/>
      <c r="K2" s="506">
        <f>Данные!B20</f>
        <v>40</v>
      </c>
      <c r="L2" s="507"/>
      <c r="M2" s="173"/>
      <c r="N2" s="174"/>
      <c r="O2" s="175"/>
      <c r="P2" s="525"/>
      <c r="Q2" s="525"/>
      <c r="R2" s="176"/>
      <c r="S2" s="177"/>
    </row>
    <row r="3" spans="1:19" ht="17.25" customHeight="1" thickBot="1" x14ac:dyDescent="0.3">
      <c r="A3" s="172"/>
      <c r="B3" s="490"/>
      <c r="C3" s="491"/>
      <c r="D3" s="492"/>
      <c r="E3" s="499" t="s">
        <v>52</v>
      </c>
      <c r="F3" s="500"/>
      <c r="G3" s="500"/>
      <c r="H3" s="501"/>
      <c r="I3" s="504"/>
      <c r="J3" s="505"/>
      <c r="K3" s="508"/>
      <c r="L3" s="509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93"/>
      <c r="C4" s="494"/>
      <c r="D4" s="495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72" t="s">
        <v>13</v>
      </c>
      <c r="C5" s="510"/>
      <c r="D5" s="406" t="str">
        <f>Данные!$A5</f>
        <v>PCI</v>
      </c>
      <c r="E5" s="407"/>
      <c r="F5" s="407"/>
      <c r="G5" s="407"/>
      <c r="H5" s="408"/>
      <c r="I5" s="511"/>
      <c r="J5" s="512"/>
      <c r="K5" s="513"/>
      <c r="L5" s="408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72" t="s">
        <v>12</v>
      </c>
      <c r="C6" s="510"/>
      <c r="D6" s="400" t="str">
        <f>Данные!$A2</f>
        <v>XXI-В-28-2.1-500-4 (Ведьма)</v>
      </c>
      <c r="E6" s="477"/>
      <c r="F6" s="477"/>
      <c r="G6" s="477"/>
      <c r="H6" s="478"/>
      <c r="I6" s="511"/>
      <c r="J6" s="512"/>
      <c r="K6" s="513"/>
      <c r="L6" s="408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79" t="s">
        <v>14</v>
      </c>
      <c r="C7" s="514"/>
      <c r="D7" s="409">
        <f>Данные!$A8</f>
        <v>0</v>
      </c>
      <c r="E7" s="481"/>
      <c r="F7" s="481"/>
      <c r="G7" s="481"/>
      <c r="H7" s="482"/>
      <c r="I7" s="515" t="s">
        <v>15</v>
      </c>
      <c r="J7" s="514"/>
      <c r="K7" s="397">
        <f>Данные!$A11</f>
        <v>0</v>
      </c>
      <c r="L7" s="398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2019-10-07T06:02:27Z</cp:lastPrinted>
  <dcterms:created xsi:type="dcterms:W3CDTF">2004-01-21T15:24:02Z</dcterms:created>
  <dcterms:modified xsi:type="dcterms:W3CDTF">2019-10-07T06:02:32Z</dcterms:modified>
</cp:coreProperties>
</file>