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er\Desktop\Диплом\ОН\ОСП\"/>
    </mc:Choice>
  </mc:AlternateContent>
  <bookViews>
    <workbookView xWindow="0" yWindow="0" windowWidth="20490" windowHeight="75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" i="1" l="1"/>
  <c r="T135" i="1"/>
  <c r="T134" i="1"/>
  <c r="T133" i="1"/>
  <c r="T132" i="1"/>
  <c r="T131" i="1"/>
  <c r="J138" i="1"/>
  <c r="J116" i="1" l="1"/>
  <c r="L116" i="1" s="1"/>
  <c r="J81" i="1"/>
  <c r="J14" i="1"/>
  <c r="J134" i="1" l="1"/>
  <c r="L134" i="1" s="1"/>
  <c r="J131" i="1"/>
  <c r="L131" i="1" s="1"/>
  <c r="J129" i="1"/>
  <c r="L129" i="1" s="1"/>
  <c r="J126" i="1"/>
  <c r="J125" i="1"/>
  <c r="J123" i="1"/>
  <c r="J120" i="1"/>
  <c r="J117" i="1"/>
  <c r="L117" i="1" s="1"/>
  <c r="J114" i="1"/>
  <c r="L114" i="1" s="1"/>
  <c r="J111" i="1"/>
  <c r="J110" i="1"/>
  <c r="L110" i="1" s="1"/>
  <c r="J108" i="1"/>
  <c r="J106" i="1"/>
  <c r="J105" i="1"/>
  <c r="J101" i="1"/>
  <c r="J99" i="1"/>
  <c r="J97" i="1"/>
  <c r="L97" i="1" s="1"/>
  <c r="J95" i="1"/>
  <c r="J94" i="1"/>
  <c r="J92" i="1"/>
  <c r="L92" i="1" s="1"/>
  <c r="J91" i="1"/>
  <c r="J90" i="1"/>
  <c r="J88" i="1"/>
  <c r="J86" i="1"/>
  <c r="L86" i="1" s="1"/>
  <c r="J84" i="1"/>
  <c r="L84" i="1" s="1"/>
  <c r="J82" i="1"/>
  <c r="J78" i="1"/>
  <c r="J75" i="1"/>
  <c r="L75" i="1" s="1"/>
  <c r="J71" i="1"/>
  <c r="J68" i="1"/>
  <c r="L68" i="1" s="1"/>
  <c r="J65" i="1"/>
  <c r="L65" i="1" s="1"/>
  <c r="J64" i="1"/>
  <c r="J61" i="1"/>
  <c r="L61" i="1" s="1"/>
  <c r="J59" i="1"/>
  <c r="J56" i="1"/>
  <c r="L56" i="1" s="1"/>
  <c r="J55" i="1"/>
  <c r="L55" i="1" s="1"/>
  <c r="J52" i="1"/>
  <c r="L52" i="1" s="1"/>
  <c r="J51" i="1"/>
  <c r="J48" i="1"/>
  <c r="L48" i="1" s="1"/>
  <c r="J45" i="1"/>
  <c r="L45" i="1" s="1"/>
  <c r="J42" i="1"/>
  <c r="J40" i="1"/>
  <c r="J34" i="1"/>
  <c r="L34" i="1" s="1"/>
  <c r="J32" i="1"/>
  <c r="L32" i="1" s="1"/>
  <c r="J27" i="1"/>
  <c r="L27" i="1" s="1"/>
  <c r="J25" i="1"/>
  <c r="L25" i="1" s="1"/>
  <c r="J24" i="1"/>
  <c r="L24" i="1" s="1"/>
  <c r="J16" i="1"/>
  <c r="L16" i="1" s="1"/>
  <c r="J15" i="1"/>
  <c r="J5" i="1"/>
  <c r="J4" i="1"/>
  <c r="P74" i="1" l="1"/>
  <c r="Q74" i="1" s="1"/>
  <c r="J137" i="1"/>
  <c r="S138" i="1" s="1"/>
</calcChain>
</file>

<file path=xl/sharedStrings.xml><?xml version="1.0" encoding="utf-8"?>
<sst xmlns="http://schemas.openxmlformats.org/spreadsheetml/2006/main" count="502" uniqueCount="183">
  <si>
    <t>№</t>
  </si>
  <si>
    <t>Обоз-начение</t>
  </si>
  <si>
    <t>Наименование работ и процессов</t>
  </si>
  <si>
    <t>Ед. изм.</t>
  </si>
  <si>
    <t>Объём работ</t>
  </si>
  <si>
    <t>Состав звена</t>
  </si>
  <si>
    <t>Норма вр, чел./маш.-ч.</t>
  </si>
  <si>
    <t>Трудоемкость, чел./маш.-ч.</t>
  </si>
  <si>
    <t>Кол-во смен</t>
  </si>
  <si>
    <t>Прод.работы, дни</t>
  </si>
  <si>
    <t>проф.</t>
  </si>
  <si>
    <t>разр.</t>
  </si>
  <si>
    <t>кол-во</t>
  </si>
  <si>
    <t>Нулевой цикл</t>
  </si>
  <si>
    <t>Е2-1-5</t>
  </si>
  <si>
    <t>Срезка растительного слоя бульдозером Т100 ДЗ-8</t>
  </si>
  <si>
    <t>1000 м2</t>
  </si>
  <si>
    <t>Машинист</t>
  </si>
  <si>
    <t>Е2-1-11</t>
  </si>
  <si>
    <t>100м3</t>
  </si>
  <si>
    <t>E 2-1-31</t>
  </si>
  <si>
    <t>Уплотнение грунта самоходным катком</t>
  </si>
  <si>
    <t>НЗТ,сборник 4.1 шифр 4-328</t>
  </si>
  <si>
    <t>Установка  деревянной и деревоме-таллической опалубки</t>
  </si>
  <si>
    <t>100м2</t>
  </si>
  <si>
    <t>Плотник</t>
  </si>
  <si>
    <t xml:space="preserve"> 6-1-1</t>
  </si>
  <si>
    <t>Устройство бетонной подготовки</t>
  </si>
  <si>
    <t>Бетонщик</t>
  </si>
  <si>
    <t>НЗТ,сборник 4.1 шифр 4-513</t>
  </si>
  <si>
    <t>Установка сеток и каркасов вручную массой до 50кг</t>
  </si>
  <si>
    <t>100 сеток</t>
  </si>
  <si>
    <t>Арматурщик</t>
  </si>
  <si>
    <t>НЗТ,сборник 4.1 шифр 4-648</t>
  </si>
  <si>
    <t>Подача бетонной смеси к месту укладки</t>
  </si>
  <si>
    <t>НЗТ,сборник 4.1 шифр 4-652</t>
  </si>
  <si>
    <t>Укладка бетонной смеси в конструкции  обьемом до 3 м3</t>
  </si>
  <si>
    <t>10м3</t>
  </si>
  <si>
    <t>НЗТ,сборник 4.1 шифр 4-332</t>
  </si>
  <si>
    <t>Разборка деревянной и деревоме-таллической опалубки</t>
  </si>
  <si>
    <t>НЗТ,сборник 11 шифр 11-455</t>
  </si>
  <si>
    <t>Обработка окрасочной гидроизоляцией фундаментов вручную</t>
  </si>
  <si>
    <t>Гидроизолировщик</t>
  </si>
  <si>
    <t>НЗТ,сборник 11 шифр 11-505</t>
  </si>
  <si>
    <t>Обработка оклеечной гидроизоляцией фундаментных балок, вручную</t>
  </si>
  <si>
    <t>Е2-1-58</t>
  </si>
  <si>
    <t>Засыпка грунтом траншей, пазух котлованов и ям с трамбованием до 0,2м</t>
  </si>
  <si>
    <t>1м3</t>
  </si>
  <si>
    <t>Землекоп</t>
  </si>
  <si>
    <t>Возведение надземной части</t>
  </si>
  <si>
    <t>НЗТ-4-484</t>
  </si>
  <si>
    <t>Установка арматурных сеток и каркасов до 300 кг вертикальных</t>
  </si>
  <si>
    <t>шт.</t>
  </si>
  <si>
    <t>Монтажник</t>
  </si>
  <si>
    <t>Машинист крана</t>
  </si>
  <si>
    <t>НЗТ-4-340</t>
  </si>
  <si>
    <t>Монтаж опалубки  монолитных колонн периметром свыше 1200мм</t>
  </si>
  <si>
    <t>НЗТ-4-367</t>
  </si>
  <si>
    <t>Монтаж опалубки перекрытий свыше 10м2</t>
  </si>
  <si>
    <t xml:space="preserve">100
м2
</t>
  </si>
  <si>
    <t>НЗТ-4-479</t>
  </si>
  <si>
    <t>Установка арматурных сеток и каркасов до 300 кг горизонтальных</t>
  </si>
  <si>
    <t>100 шт</t>
  </si>
  <si>
    <t>НЗТ-4-652</t>
  </si>
  <si>
    <t>Укладка бетонной смеси в опалубку  колонн периметром свыше 1200 метров краном в бадьях объемом до 3м3</t>
  </si>
  <si>
    <t>бетонщик</t>
  </si>
  <si>
    <t xml:space="preserve">Машинист </t>
  </si>
  <si>
    <t>Укладка бетонной смеси в опалубку  перекрытий площадью свыше 10 м2 метров краном в бадьях объемом до 3м3</t>
  </si>
  <si>
    <t xml:space="preserve">Бетонщик               </t>
  </si>
  <si>
    <t>НЗТ,сборник 5.1 шифр 5-205</t>
  </si>
  <si>
    <t xml:space="preserve">Демонтаж опалубки перекрытий свыше 10м2 </t>
  </si>
  <si>
    <t>НЗТ-4-195</t>
  </si>
  <si>
    <t>Монтаж лифтовых шахттолщиной до 200мм</t>
  </si>
  <si>
    <t>10шт</t>
  </si>
  <si>
    <t>монтажник</t>
  </si>
  <si>
    <t>машинист</t>
  </si>
  <si>
    <t>НЗТ,сборник 19 шифр19-226</t>
  </si>
  <si>
    <t>Кладка наружных стен из газосиликатных блоков на клею</t>
  </si>
  <si>
    <t>кам-щик</t>
  </si>
  <si>
    <t>Кладка перегородок из газосиликатных блоков</t>
  </si>
  <si>
    <t>НЗТ сборник №7, шифр 7-  131</t>
  </si>
  <si>
    <t>Устройство пароизоляции под кровлю рулонными материалами</t>
  </si>
  <si>
    <t>Изолировщик</t>
  </si>
  <si>
    <t>НЗТ сборник №7, шифр 7-  148</t>
  </si>
  <si>
    <t>Устройство теплоизоляции(укладка минеральной ваты толщиной до 200мм)</t>
  </si>
  <si>
    <t xml:space="preserve">НЗТ сборник №7, шифр 7-157  </t>
  </si>
  <si>
    <t>Устройство стяжки</t>
  </si>
  <si>
    <t>НЗТ сборник №7, шифр 7-16</t>
  </si>
  <si>
    <t>Очистка основания от мусора механизированным способом</t>
  </si>
  <si>
    <t>Кровельщик</t>
  </si>
  <si>
    <t>НЗТ сборник №7, шифр 7-17</t>
  </si>
  <si>
    <t xml:space="preserve">Просушивание влажных мест ос-нования механизи-рованным способом
(20%)
</t>
  </si>
  <si>
    <t>НЗТ сборник №7, шифр 7-19</t>
  </si>
  <si>
    <t>Огрунтовка поверхности основания битумной мастикой механизированным способом</t>
  </si>
  <si>
    <t>НЗТ сборник №7, шифр 7-7</t>
  </si>
  <si>
    <t>Покрытие крыш наплавляемым рубероидом с оплавлением покровного слоя</t>
  </si>
  <si>
    <t>НЗТ сборник №7, шифр 7-22</t>
  </si>
  <si>
    <t>Обделка водосточных воронок</t>
  </si>
  <si>
    <t>1 воронка</t>
  </si>
  <si>
    <t>НЗТ сборник №7, шифр 7-25</t>
  </si>
  <si>
    <t>Обделка свесов и примыканий рулонными материалами</t>
  </si>
  <si>
    <t>НЗТ сборник №8.1, шифр 8-1294</t>
  </si>
  <si>
    <t>Остекление витражей с каркасом из алюминиевого профиля стеклопакетами  площадью до 3 м2 внутри помещения</t>
  </si>
  <si>
    <t>Стекольщик</t>
  </si>
  <si>
    <t>НЗТ сборник №6, шифр 6-653</t>
  </si>
  <si>
    <t>Установка оконных блоков с тройным остеклением площадью до 2 м2</t>
  </si>
  <si>
    <t>НЗТ сборник №6, шифр 6-175</t>
  </si>
  <si>
    <t>Установка дверных блоков площадью до 2,5м2</t>
  </si>
  <si>
    <t>НЗТ сборник №6, шифр 6-185</t>
  </si>
  <si>
    <t xml:space="preserve">Установка дверных блоков площадью 4 м2 и более </t>
  </si>
  <si>
    <t xml:space="preserve">Отделочные работы </t>
  </si>
  <si>
    <t>Стены</t>
  </si>
  <si>
    <t>НЗТ сборник №8.1, шифр 8-51</t>
  </si>
  <si>
    <t>Простое оштукатуривание вручную (обрызг)</t>
  </si>
  <si>
    <t>Штукатур</t>
  </si>
  <si>
    <t>НЗТ сборник №8.1, шифр 8-1263</t>
  </si>
  <si>
    <t>НЗТ сборник №8.1, шифр 8-1265</t>
  </si>
  <si>
    <t>Нанесение покрытия "варио путс" пистолетом-распылителем за 2 раза</t>
  </si>
  <si>
    <t>НЗТ сборник №8.1, шифр 8-1267</t>
  </si>
  <si>
    <t>Приготовление штукатурной массы путем перемешивания миксером</t>
  </si>
  <si>
    <t>100 кг</t>
  </si>
  <si>
    <t>НЗТ сборник №8.1, шифр 8-1186</t>
  </si>
  <si>
    <t>Облицовка внутренних поверхностей плиткой 150*150мм</t>
  </si>
  <si>
    <t>Облицовщик-плиточник</t>
  </si>
  <si>
    <t xml:space="preserve">Полы </t>
  </si>
  <si>
    <t>НЗТ сборник №19, шифр 19-262</t>
  </si>
  <si>
    <t>Устройство полов из ламинированных панелей по бетонному основанию</t>
  </si>
  <si>
    <t>Столяр</t>
  </si>
  <si>
    <t>НЗТ сборник №19, шифр 19-35</t>
  </si>
  <si>
    <t>Устройство паркетных полов</t>
  </si>
  <si>
    <t>Облицовщиксинтетическими материалами</t>
  </si>
  <si>
    <t>НЗТ сборник №19, шифр 19-111</t>
  </si>
  <si>
    <t>Устройство полов из керамических плиток 200*200 мм</t>
  </si>
  <si>
    <t xml:space="preserve">Потолки </t>
  </si>
  <si>
    <t>НЗТ сборник №8.3, шифр 8-1923</t>
  </si>
  <si>
    <t>Разметка потолков</t>
  </si>
  <si>
    <t>Монтажники конструкций</t>
  </si>
  <si>
    <t>Монтаж металлических конструкций караса</t>
  </si>
  <si>
    <t>100м профиля</t>
  </si>
  <si>
    <t>НЗТ сборник №8.3, шифр 8-1942</t>
  </si>
  <si>
    <t>Облицовка потолков алюминиевыми плитами по готовому каркасу</t>
  </si>
  <si>
    <t>Наружные работы</t>
  </si>
  <si>
    <t>Е15-372-1</t>
  </si>
  <si>
    <t>Устройтво вентилируемых фасадов</t>
  </si>
  <si>
    <t>Монтажник конструкций</t>
  </si>
  <si>
    <t>Е31-18-1</t>
  </si>
  <si>
    <t>Устройство асфальтовой отмостки на щебеночном основании толщиной 200мм</t>
  </si>
  <si>
    <t>Асфальтировщик</t>
  </si>
  <si>
    <t>Е8-27-1</t>
  </si>
  <si>
    <t>Устройство крылец с входной площадкой</t>
  </si>
  <si>
    <t>м2</t>
  </si>
  <si>
    <t>Итого</t>
  </si>
  <si>
    <t>Грунтовка поверхности  составом "варио путс" валиком</t>
  </si>
  <si>
    <t>% от трудоемкости общестрои-тельных работ</t>
  </si>
  <si>
    <t>Трудо-емкость, чел.-час.</t>
  </si>
  <si>
    <t>Количество</t>
  </si>
  <si>
    <t>Продолжительность</t>
  </si>
  <si>
    <t>Внутренние сантехнические работы</t>
  </si>
  <si>
    <t>Электротехнические работы</t>
  </si>
  <si>
    <t>Благоустройство территории</t>
  </si>
  <si>
    <t>Прочие работы</t>
  </si>
  <si>
    <t>Разработка грунта в котлованах одноковшовыми экскаваторами</t>
  </si>
  <si>
    <t xml:space="preserve"> </t>
  </si>
  <si>
    <t> </t>
  </si>
  <si>
    <t xml:space="preserve">Бетонщик              </t>
  </si>
  <si>
    <t>Демонтаж опалубки перекрытий свыше 10м2</t>
  </si>
  <si>
    <t xml:space="preserve">НЗТ сборник №7, шифр 7-157 </t>
  </si>
  <si>
    <t>Просушивание влажных мест ос-нования механизи-рованным способом</t>
  </si>
  <si>
    <t>Огрунтовка поверхности основания битумной мастикой</t>
  </si>
  <si>
    <t>Установка дверных блоков площадью 4 м2 и более</t>
  </si>
  <si>
    <t>Отделочные работы</t>
  </si>
  <si>
    <t>Полы</t>
  </si>
  <si>
    <t>НЗТ сборник №19, 19-111</t>
  </si>
  <si>
    <t>Потолки</t>
  </si>
  <si>
    <t xml:space="preserve">Разработка грунта в отвал
 </t>
  </si>
  <si>
    <t>Е1-16-2</t>
  </si>
  <si>
    <t xml:space="preserve">Разработка грунта с погрузкой в транспорт
 </t>
  </si>
  <si>
    <t>Устройство перемычек</t>
  </si>
  <si>
    <t>Е7-44-10</t>
  </si>
  <si>
    <t>100шт.</t>
  </si>
  <si>
    <t>Покрытие крыш наплавляемым материалом ТЕХНОНИКОЛЬ</t>
  </si>
  <si>
    <t>Устройство полов из керамогранита</t>
  </si>
  <si>
    <t>Ввод коммуникаций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</si>
</sst>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"/>
    <numFmt numFmtId="166" formatCode="#,##0.0_ ;\-#,##0.0\ 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2"/>
      <color theme="1"/>
      <name val="Calibri"/>
      <family val="1"/>
      <charset val="204"/>
      <scheme val="minor"/>
    </font>
    <font>
      <sz val="11"/>
      <color rgb="FF000000"/>
      <name val="Calibri"/>
      <family val="1"/>
      <charset val="204"/>
      <scheme val="minor"/>
    </font>
    <font>
      <sz val="11"/>
      <color theme="1"/>
      <name val="Calibri"/>
      <family val="1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2" fontId="5" fillId="0" borderId="19" xfId="0" applyNumberFormat="1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6" fillId="3" borderId="2" xfId="0" applyFont="1" applyFill="1" applyBorder="1" applyAlignment="1">
      <alignment wrapText="1"/>
    </xf>
    <xf numFmtId="9" fontId="6" fillId="0" borderId="4" xfId="0" applyNumberFormat="1" applyFont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6" fillId="0" borderId="6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6" fontId="2" fillId="0" borderId="3" xfId="1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166" fontId="2" fillId="0" borderId="2" xfId="1" applyNumberFormat="1" applyFont="1" applyBorder="1" applyAlignment="1">
      <alignment horizontal="center" vertical="center" wrapText="1"/>
    </xf>
    <xf numFmtId="166" fontId="2" fillId="0" borderId="4" xfId="1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4" xfId="1" applyFont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" fontId="2" fillId="0" borderId="2" xfId="1" applyNumberFormat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 wrapText="1"/>
    </xf>
    <xf numFmtId="1" fontId="2" fillId="0" borderId="4" xfId="1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2"/>
  <sheetViews>
    <sheetView tabSelected="1" topLeftCell="H129" workbookViewId="0">
      <selection activeCell="P135" sqref="P135"/>
    </sheetView>
  </sheetViews>
  <sheetFormatPr defaultRowHeight="15" x14ac:dyDescent="0.25"/>
  <cols>
    <col min="1" max="1" width="6.5703125" style="1" customWidth="1"/>
    <col min="2" max="2" width="7.42578125" style="1" customWidth="1"/>
    <col min="3" max="3" width="15.85546875" style="1" customWidth="1"/>
    <col min="4" max="4" width="5.85546875" style="1" customWidth="1"/>
    <col min="5" max="5" width="9.7109375" style="1" customWidth="1"/>
    <col min="6" max="6" width="10.140625" style="1" customWidth="1"/>
    <col min="7" max="7" width="12" style="1" customWidth="1"/>
    <col min="8" max="8" width="8" style="1" customWidth="1"/>
    <col min="9" max="9" width="7.7109375" style="1" customWidth="1"/>
    <col min="10" max="10" width="18.7109375" style="1" customWidth="1"/>
    <col min="11" max="11" width="5.85546875" style="1" customWidth="1"/>
    <col min="12" max="13" width="7.140625" style="1" customWidth="1"/>
    <col min="14" max="14" width="7.85546875" style="1" customWidth="1"/>
    <col min="15" max="15" width="6.85546875" style="1" customWidth="1"/>
    <col min="16" max="16" width="9.5703125" style="1" customWidth="1"/>
    <col min="17" max="17" width="18.28515625" style="1" customWidth="1"/>
    <col min="18" max="18" width="27.7109375" style="1" customWidth="1"/>
    <col min="19" max="19" width="12.28515625" style="1" customWidth="1"/>
    <col min="20" max="20" width="18.5703125" style="1" customWidth="1"/>
    <col min="21" max="21" width="12.28515625" style="1" bestFit="1" customWidth="1"/>
    <col min="22" max="22" width="17.140625" style="1" customWidth="1"/>
    <col min="23" max="16384" width="9.140625" style="1"/>
  </cols>
  <sheetData>
    <row r="1" spans="1:12" x14ac:dyDescent="0.2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/>
      <c r="H1" s="61"/>
      <c r="I1" s="61" t="s">
        <v>6</v>
      </c>
      <c r="J1" s="78" t="s">
        <v>7</v>
      </c>
      <c r="K1" s="61" t="s">
        <v>8</v>
      </c>
      <c r="L1" s="61" t="s">
        <v>9</v>
      </c>
    </row>
    <row r="2" spans="1:12" ht="28.5" customHeight="1" x14ac:dyDescent="0.25">
      <c r="A2" s="61"/>
      <c r="B2" s="61"/>
      <c r="C2" s="61"/>
      <c r="D2" s="61"/>
      <c r="E2" s="61"/>
      <c r="F2" s="2" t="s">
        <v>10</v>
      </c>
      <c r="G2" s="2" t="s">
        <v>11</v>
      </c>
      <c r="H2" s="2" t="s">
        <v>12</v>
      </c>
      <c r="I2" s="61"/>
      <c r="J2" s="78"/>
      <c r="K2" s="61"/>
      <c r="L2" s="61"/>
    </row>
    <row r="3" spans="1:12" x14ac:dyDescent="0.25">
      <c r="A3" s="61" t="s">
        <v>13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ht="75" x14ac:dyDescent="0.25">
      <c r="A4" s="3">
        <v>1</v>
      </c>
      <c r="B4" s="2" t="s">
        <v>14</v>
      </c>
      <c r="C4" s="3" t="s">
        <v>15</v>
      </c>
      <c r="D4" s="3" t="s">
        <v>16</v>
      </c>
      <c r="E4" s="2">
        <v>0.87</v>
      </c>
      <c r="F4" s="2" t="s">
        <v>17</v>
      </c>
      <c r="G4" s="2">
        <v>6</v>
      </c>
      <c r="H4" s="2">
        <v>1</v>
      </c>
      <c r="I4" s="2">
        <v>0.84</v>
      </c>
      <c r="J4" s="4">
        <f>E4*I4</f>
        <v>0.73080000000000001</v>
      </c>
      <c r="K4" s="5">
        <v>1</v>
      </c>
      <c r="L4" s="6">
        <v>1</v>
      </c>
    </row>
    <row r="5" spans="1:12" x14ac:dyDescent="0.25">
      <c r="A5" s="67">
        <v>2</v>
      </c>
      <c r="B5" s="67" t="s">
        <v>18</v>
      </c>
      <c r="C5" s="61" t="s">
        <v>174</v>
      </c>
      <c r="D5" s="67" t="s">
        <v>19</v>
      </c>
      <c r="E5" s="67">
        <v>0.51</v>
      </c>
      <c r="F5" s="67" t="s">
        <v>17</v>
      </c>
      <c r="G5" s="67">
        <v>6</v>
      </c>
      <c r="H5" s="67">
        <v>1</v>
      </c>
      <c r="I5" s="67">
        <v>3.7</v>
      </c>
      <c r="J5" s="67">
        <f>I5*E5</f>
        <v>1.8870000000000002</v>
      </c>
      <c r="K5" s="79">
        <v>1</v>
      </c>
      <c r="L5" s="67">
        <v>1</v>
      </c>
    </row>
    <row r="6" spans="1:12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79"/>
      <c r="L6" s="67"/>
    </row>
    <row r="7" spans="1:12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79"/>
      <c r="L7" s="67"/>
    </row>
    <row r="8" spans="1:12" x14ac:dyDescent="0.25">
      <c r="A8" s="67"/>
      <c r="B8" s="67"/>
      <c r="C8" s="67"/>
      <c r="D8" s="67"/>
      <c r="E8" s="67"/>
      <c r="F8" s="67"/>
      <c r="G8" s="67"/>
      <c r="H8" s="67"/>
      <c r="I8" s="67"/>
      <c r="J8" s="67"/>
      <c r="K8" s="79"/>
      <c r="L8" s="67"/>
    </row>
    <row r="9" spans="1:12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79"/>
      <c r="L9" s="67"/>
    </row>
    <row r="10" spans="1:12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79"/>
      <c r="L10" s="67"/>
    </row>
    <row r="11" spans="1:12" ht="7.5" customHeight="1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79"/>
      <c r="L11" s="67"/>
    </row>
    <row r="12" spans="1:12" ht="9" hidden="1" customHeight="1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79"/>
      <c r="L12" s="67"/>
    </row>
    <row r="13" spans="1:12" hidden="1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79"/>
      <c r="L13" s="67"/>
    </row>
    <row r="14" spans="1:12" ht="74.25" customHeight="1" x14ac:dyDescent="0.25">
      <c r="A14" s="33">
        <v>3</v>
      </c>
      <c r="B14" s="29" t="s">
        <v>175</v>
      </c>
      <c r="C14" s="29" t="s">
        <v>176</v>
      </c>
      <c r="D14" s="33" t="s">
        <v>19</v>
      </c>
      <c r="E14" s="33">
        <v>0.51</v>
      </c>
      <c r="F14" s="33" t="s">
        <v>17</v>
      </c>
      <c r="G14" s="33">
        <v>6</v>
      </c>
      <c r="H14" s="33">
        <v>1</v>
      </c>
      <c r="I14" s="33">
        <v>4.0999999999999996</v>
      </c>
      <c r="J14" s="33">
        <f>I14*E14</f>
        <v>2.0909999999999997</v>
      </c>
      <c r="K14" s="30">
        <v>1</v>
      </c>
      <c r="L14" s="33">
        <v>1</v>
      </c>
    </row>
    <row r="15" spans="1:12" ht="60" x14ac:dyDescent="0.25">
      <c r="A15" s="6">
        <v>4</v>
      </c>
      <c r="B15" s="6" t="s">
        <v>20</v>
      </c>
      <c r="C15" s="2" t="s">
        <v>21</v>
      </c>
      <c r="D15" s="6" t="s">
        <v>19</v>
      </c>
      <c r="E15" s="6">
        <v>0.26</v>
      </c>
      <c r="F15" s="6" t="s">
        <v>17</v>
      </c>
      <c r="G15" s="6">
        <v>6</v>
      </c>
      <c r="H15" s="6">
        <v>1</v>
      </c>
      <c r="I15" s="6">
        <v>0.63</v>
      </c>
      <c r="J15" s="6">
        <f>I15*E15</f>
        <v>0.1638</v>
      </c>
      <c r="K15" s="5">
        <v>1</v>
      </c>
      <c r="L15" s="6">
        <v>1</v>
      </c>
    </row>
    <row r="16" spans="1:12" x14ac:dyDescent="0.25">
      <c r="A16" s="61">
        <v>5</v>
      </c>
      <c r="B16" s="61" t="s">
        <v>22</v>
      </c>
      <c r="C16" s="61" t="s">
        <v>23</v>
      </c>
      <c r="D16" s="62" t="s">
        <v>24</v>
      </c>
      <c r="E16" s="62">
        <v>0.92500000000000004</v>
      </c>
      <c r="F16" s="62" t="s">
        <v>25</v>
      </c>
      <c r="G16" s="62">
        <v>4</v>
      </c>
      <c r="H16" s="62">
        <v>1</v>
      </c>
      <c r="I16" s="62">
        <v>60.8</v>
      </c>
      <c r="J16" s="62">
        <f>I16*E16</f>
        <v>56.24</v>
      </c>
      <c r="K16" s="70">
        <v>1</v>
      </c>
      <c r="L16" s="70">
        <f>J16/8/2</f>
        <v>3.5150000000000001</v>
      </c>
    </row>
    <row r="17" spans="1:12" x14ac:dyDescent="0.25">
      <c r="A17" s="61"/>
      <c r="B17" s="61"/>
      <c r="C17" s="61"/>
      <c r="D17" s="73"/>
      <c r="E17" s="73"/>
      <c r="F17" s="73"/>
      <c r="G17" s="73"/>
      <c r="H17" s="73"/>
      <c r="I17" s="73"/>
      <c r="J17" s="73"/>
      <c r="K17" s="72"/>
      <c r="L17" s="72"/>
    </row>
    <row r="18" spans="1:12" x14ac:dyDescent="0.25">
      <c r="A18" s="61"/>
      <c r="B18" s="61"/>
      <c r="C18" s="61"/>
      <c r="D18" s="73"/>
      <c r="E18" s="73"/>
      <c r="F18" s="73"/>
      <c r="G18" s="73"/>
      <c r="H18" s="73"/>
      <c r="I18" s="73"/>
      <c r="J18" s="73"/>
      <c r="K18" s="72"/>
      <c r="L18" s="72"/>
    </row>
    <row r="19" spans="1:12" x14ac:dyDescent="0.25">
      <c r="A19" s="61"/>
      <c r="B19" s="61"/>
      <c r="C19" s="61"/>
      <c r="D19" s="73"/>
      <c r="E19" s="73"/>
      <c r="F19" s="73"/>
      <c r="G19" s="73"/>
      <c r="H19" s="73"/>
      <c r="I19" s="73"/>
      <c r="J19" s="73"/>
      <c r="K19" s="72"/>
      <c r="L19" s="72"/>
    </row>
    <row r="20" spans="1:12" x14ac:dyDescent="0.25">
      <c r="A20" s="61"/>
      <c r="B20" s="61"/>
      <c r="C20" s="61"/>
      <c r="D20" s="73"/>
      <c r="E20" s="73"/>
      <c r="F20" s="73"/>
      <c r="G20" s="74"/>
      <c r="H20" s="74"/>
      <c r="I20" s="73"/>
      <c r="J20" s="73"/>
      <c r="K20" s="72"/>
      <c r="L20" s="72"/>
    </row>
    <row r="21" spans="1:12" x14ac:dyDescent="0.25">
      <c r="A21" s="61"/>
      <c r="B21" s="61"/>
      <c r="C21" s="61"/>
      <c r="D21" s="73"/>
      <c r="E21" s="73"/>
      <c r="F21" s="73"/>
      <c r="G21" s="62">
        <v>2</v>
      </c>
      <c r="H21" s="62">
        <v>1</v>
      </c>
      <c r="I21" s="73"/>
      <c r="J21" s="73"/>
      <c r="K21" s="72"/>
      <c r="L21" s="72"/>
    </row>
    <row r="22" spans="1:12" x14ac:dyDescent="0.25">
      <c r="A22" s="61"/>
      <c r="B22" s="61"/>
      <c r="C22" s="61"/>
      <c r="D22" s="73"/>
      <c r="E22" s="73"/>
      <c r="F22" s="73"/>
      <c r="G22" s="73"/>
      <c r="H22" s="73"/>
      <c r="I22" s="73"/>
      <c r="J22" s="73"/>
      <c r="K22" s="72"/>
      <c r="L22" s="72"/>
    </row>
    <row r="23" spans="1:12" x14ac:dyDescent="0.25">
      <c r="A23" s="61"/>
      <c r="B23" s="61"/>
      <c r="C23" s="61"/>
      <c r="D23" s="74"/>
      <c r="E23" s="74"/>
      <c r="F23" s="74"/>
      <c r="G23" s="74"/>
      <c r="H23" s="74"/>
      <c r="I23" s="74"/>
      <c r="J23" s="74"/>
      <c r="K23" s="71"/>
      <c r="L23" s="71"/>
    </row>
    <row r="24" spans="1:12" ht="45" x14ac:dyDescent="0.25">
      <c r="A24" s="2">
        <v>6</v>
      </c>
      <c r="B24" s="2" t="s">
        <v>26</v>
      </c>
      <c r="C24" s="2" t="s">
        <v>27</v>
      </c>
      <c r="D24" s="7" t="s">
        <v>19</v>
      </c>
      <c r="E24" s="7">
        <v>0.5</v>
      </c>
      <c r="F24" s="7" t="s">
        <v>28</v>
      </c>
      <c r="G24" s="8">
        <v>2</v>
      </c>
      <c r="H24" s="8">
        <v>1</v>
      </c>
      <c r="I24" s="8">
        <v>95.75</v>
      </c>
      <c r="J24" s="8">
        <f>I24*E24</f>
        <v>47.875</v>
      </c>
      <c r="K24" s="9">
        <v>1</v>
      </c>
      <c r="L24" s="9">
        <f>J24/8/2</f>
        <v>2.9921875</v>
      </c>
    </row>
    <row r="25" spans="1:12" x14ac:dyDescent="0.25">
      <c r="A25" s="61">
        <v>7</v>
      </c>
      <c r="B25" s="61" t="s">
        <v>29</v>
      </c>
      <c r="C25" s="61" t="s">
        <v>30</v>
      </c>
      <c r="D25" s="61" t="s">
        <v>31</v>
      </c>
      <c r="E25" s="61">
        <v>1.75</v>
      </c>
      <c r="F25" s="61" t="s">
        <v>32</v>
      </c>
      <c r="G25" s="2">
        <v>3</v>
      </c>
      <c r="H25" s="2">
        <v>1</v>
      </c>
      <c r="I25" s="61">
        <v>23.7</v>
      </c>
      <c r="J25" s="78">
        <f>I25*E25</f>
        <v>41.475000000000001</v>
      </c>
      <c r="K25" s="75">
        <v>1</v>
      </c>
      <c r="L25" s="70">
        <f>J25/8/2</f>
        <v>2.5921875000000001</v>
      </c>
    </row>
    <row r="26" spans="1:12" ht="29.25" customHeight="1" x14ac:dyDescent="0.25">
      <c r="A26" s="61"/>
      <c r="B26" s="61"/>
      <c r="C26" s="61"/>
      <c r="D26" s="61"/>
      <c r="E26" s="61"/>
      <c r="F26" s="61"/>
      <c r="G26" s="10">
        <v>2</v>
      </c>
      <c r="H26" s="10">
        <v>1</v>
      </c>
      <c r="I26" s="61"/>
      <c r="J26" s="78"/>
      <c r="K26" s="77"/>
      <c r="L26" s="71"/>
    </row>
    <row r="27" spans="1:12" x14ac:dyDescent="0.25">
      <c r="A27" s="61">
        <v>8</v>
      </c>
      <c r="B27" s="61" t="s">
        <v>33</v>
      </c>
      <c r="C27" s="61" t="s">
        <v>34</v>
      </c>
      <c r="D27" s="61" t="s">
        <v>19</v>
      </c>
      <c r="E27" s="61">
        <v>0.26600000000000001</v>
      </c>
      <c r="F27" s="61" t="s">
        <v>17</v>
      </c>
      <c r="G27" s="61">
        <v>4</v>
      </c>
      <c r="H27" s="61">
        <v>1</v>
      </c>
      <c r="I27" s="61">
        <v>27</v>
      </c>
      <c r="J27" s="61">
        <f>I27*E27</f>
        <v>7.1820000000000004</v>
      </c>
      <c r="K27" s="117">
        <v>1</v>
      </c>
      <c r="L27" s="79">
        <f>J27/8</f>
        <v>0.89775000000000005</v>
      </c>
    </row>
    <row r="28" spans="1:12" x14ac:dyDescent="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117"/>
      <c r="L28" s="79"/>
    </row>
    <row r="29" spans="1:12" x14ac:dyDescent="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117"/>
      <c r="L29" s="79"/>
    </row>
    <row r="30" spans="1:12" x14ac:dyDescent="0.25">
      <c r="A30" s="61"/>
      <c r="B30" s="61"/>
      <c r="C30" s="61"/>
      <c r="D30" s="61"/>
      <c r="E30" s="61"/>
      <c r="F30" s="61" t="s">
        <v>28</v>
      </c>
      <c r="G30" s="61">
        <v>2</v>
      </c>
      <c r="H30" s="61">
        <v>1</v>
      </c>
      <c r="I30" s="61"/>
      <c r="J30" s="61"/>
      <c r="K30" s="117"/>
      <c r="L30" s="79"/>
    </row>
    <row r="31" spans="1:12" x14ac:dyDescent="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117"/>
      <c r="L31" s="79"/>
    </row>
    <row r="32" spans="1:12" x14ac:dyDescent="0.25">
      <c r="A32" s="61">
        <v>9</v>
      </c>
      <c r="B32" s="61" t="s">
        <v>35</v>
      </c>
      <c r="C32" s="61" t="s">
        <v>36</v>
      </c>
      <c r="D32" s="61" t="s">
        <v>37</v>
      </c>
      <c r="E32" s="61">
        <v>2.66</v>
      </c>
      <c r="F32" s="61" t="s">
        <v>28</v>
      </c>
      <c r="G32" s="2">
        <v>4</v>
      </c>
      <c r="H32" s="2">
        <v>1</v>
      </c>
      <c r="I32" s="61">
        <v>4.0999999999999996</v>
      </c>
      <c r="J32" s="62">
        <f>I32*E32</f>
        <v>10.905999999999999</v>
      </c>
      <c r="K32" s="62">
        <v>1</v>
      </c>
      <c r="L32" s="75">
        <f>J32/8/2</f>
        <v>0.68162499999999993</v>
      </c>
    </row>
    <row r="33" spans="1:12" x14ac:dyDescent="0.25">
      <c r="A33" s="61"/>
      <c r="B33" s="61"/>
      <c r="C33" s="61"/>
      <c r="D33" s="61"/>
      <c r="E33" s="61"/>
      <c r="F33" s="61"/>
      <c r="G33" s="2">
        <v>2</v>
      </c>
      <c r="H33" s="2">
        <v>1</v>
      </c>
      <c r="I33" s="61"/>
      <c r="J33" s="74"/>
      <c r="K33" s="74"/>
      <c r="L33" s="77"/>
    </row>
    <row r="34" spans="1:12" x14ac:dyDescent="0.25">
      <c r="A34" s="62">
        <v>10</v>
      </c>
      <c r="B34" s="62" t="s">
        <v>38</v>
      </c>
      <c r="C34" s="62" t="s">
        <v>39</v>
      </c>
      <c r="D34" s="62" t="s">
        <v>24</v>
      </c>
      <c r="E34" s="62">
        <v>0.92500000000000004</v>
      </c>
      <c r="F34" s="62" t="s">
        <v>25</v>
      </c>
      <c r="G34" s="62">
        <v>3</v>
      </c>
      <c r="H34" s="62">
        <v>1</v>
      </c>
      <c r="I34" s="62">
        <v>14.9</v>
      </c>
      <c r="J34" s="87">
        <f>I34*E34</f>
        <v>13.782500000000001</v>
      </c>
      <c r="K34" s="75">
        <v>1</v>
      </c>
      <c r="L34" s="70">
        <f>J34/8/2</f>
        <v>0.86140625000000004</v>
      </c>
    </row>
    <row r="35" spans="1:12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108"/>
      <c r="K35" s="76"/>
      <c r="L35" s="72"/>
    </row>
    <row r="36" spans="1:12" x14ac:dyDescent="0.25">
      <c r="A36" s="73"/>
      <c r="B36" s="73"/>
      <c r="C36" s="73"/>
      <c r="D36" s="73"/>
      <c r="E36" s="73"/>
      <c r="F36" s="73"/>
      <c r="G36" s="74"/>
      <c r="H36" s="74"/>
      <c r="I36" s="73"/>
      <c r="J36" s="108"/>
      <c r="K36" s="76"/>
      <c r="L36" s="72"/>
    </row>
    <row r="37" spans="1:12" x14ac:dyDescent="0.25">
      <c r="A37" s="73"/>
      <c r="B37" s="73"/>
      <c r="C37" s="73"/>
      <c r="D37" s="73"/>
      <c r="E37" s="73"/>
      <c r="F37" s="73"/>
      <c r="G37" s="62">
        <v>2</v>
      </c>
      <c r="H37" s="62">
        <v>1</v>
      </c>
      <c r="I37" s="73"/>
      <c r="J37" s="108"/>
      <c r="K37" s="76"/>
      <c r="L37" s="72"/>
    </row>
    <row r="38" spans="1:12" x14ac:dyDescent="0.25">
      <c r="A38" s="73"/>
      <c r="B38" s="73"/>
      <c r="C38" s="73"/>
      <c r="D38" s="73"/>
      <c r="E38" s="73"/>
      <c r="F38" s="73"/>
      <c r="G38" s="73"/>
      <c r="H38" s="73"/>
      <c r="I38" s="73"/>
      <c r="J38" s="108"/>
      <c r="K38" s="76"/>
      <c r="L38" s="72"/>
    </row>
    <row r="39" spans="1:12" x14ac:dyDescent="0.25">
      <c r="A39" s="74"/>
      <c r="B39" s="73"/>
      <c r="C39" s="73"/>
      <c r="D39" s="74"/>
      <c r="E39" s="74"/>
      <c r="F39" s="74"/>
      <c r="G39" s="74"/>
      <c r="H39" s="74"/>
      <c r="I39" s="74"/>
      <c r="J39" s="88"/>
      <c r="K39" s="77"/>
      <c r="L39" s="71"/>
    </row>
    <row r="40" spans="1:12" x14ac:dyDescent="0.25">
      <c r="A40" s="62">
        <v>11</v>
      </c>
      <c r="B40" s="114" t="s">
        <v>40</v>
      </c>
      <c r="C40" s="62" t="s">
        <v>41</v>
      </c>
      <c r="D40" s="62" t="s">
        <v>24</v>
      </c>
      <c r="E40" s="62">
        <v>0.28999999999999998</v>
      </c>
      <c r="F40" s="62" t="s">
        <v>42</v>
      </c>
      <c r="G40" s="2">
        <v>4</v>
      </c>
      <c r="H40" s="2">
        <v>1</v>
      </c>
      <c r="I40" s="62">
        <v>4.8</v>
      </c>
      <c r="J40" s="62">
        <f>I40*E40</f>
        <v>1.3919999999999999</v>
      </c>
      <c r="K40" s="75">
        <v>1</v>
      </c>
      <c r="L40" s="70">
        <v>1</v>
      </c>
    </row>
    <row r="41" spans="1:12" ht="45.75" customHeight="1" x14ac:dyDescent="0.25">
      <c r="A41" s="73"/>
      <c r="B41" s="115"/>
      <c r="C41" s="74"/>
      <c r="D41" s="74"/>
      <c r="E41" s="74"/>
      <c r="F41" s="74"/>
      <c r="G41" s="2">
        <v>2</v>
      </c>
      <c r="H41" s="2">
        <v>1</v>
      </c>
      <c r="I41" s="74"/>
      <c r="J41" s="74"/>
      <c r="K41" s="77"/>
      <c r="L41" s="71"/>
    </row>
    <row r="42" spans="1:12" x14ac:dyDescent="0.25">
      <c r="A42" s="62">
        <v>12</v>
      </c>
      <c r="B42" s="114" t="s">
        <v>43</v>
      </c>
      <c r="C42" s="62" t="s">
        <v>44</v>
      </c>
      <c r="D42" s="62" t="s">
        <v>24</v>
      </c>
      <c r="E42" s="62">
        <v>0.28999999999999998</v>
      </c>
      <c r="F42" s="62" t="s">
        <v>42</v>
      </c>
      <c r="G42" s="2">
        <v>4</v>
      </c>
      <c r="H42" s="2">
        <v>1</v>
      </c>
      <c r="I42" s="62">
        <v>19</v>
      </c>
      <c r="J42" s="62">
        <f>I42*E42</f>
        <v>5.51</v>
      </c>
      <c r="K42" s="62">
        <v>1</v>
      </c>
      <c r="L42" s="70">
        <v>1</v>
      </c>
    </row>
    <row r="43" spans="1:12" x14ac:dyDescent="0.25">
      <c r="A43" s="73"/>
      <c r="B43" s="115"/>
      <c r="C43" s="73"/>
      <c r="D43" s="73"/>
      <c r="E43" s="73"/>
      <c r="F43" s="73"/>
      <c r="G43" s="2">
        <v>3</v>
      </c>
      <c r="H43" s="2">
        <v>1</v>
      </c>
      <c r="I43" s="73"/>
      <c r="J43" s="73"/>
      <c r="K43" s="73"/>
      <c r="L43" s="72"/>
    </row>
    <row r="44" spans="1:12" ht="20.25" customHeight="1" x14ac:dyDescent="0.25">
      <c r="A44" s="74"/>
      <c r="B44" s="116"/>
      <c r="C44" s="74"/>
      <c r="D44" s="74"/>
      <c r="E44" s="74"/>
      <c r="F44" s="74"/>
      <c r="G44" s="2">
        <v>2</v>
      </c>
      <c r="H44" s="2">
        <v>1</v>
      </c>
      <c r="I44" s="74"/>
      <c r="J44" s="74"/>
      <c r="K44" s="74"/>
      <c r="L44" s="71"/>
    </row>
    <row r="45" spans="1:12" x14ac:dyDescent="0.25">
      <c r="A45" s="62">
        <v>13</v>
      </c>
      <c r="B45" s="62" t="s">
        <v>45</v>
      </c>
      <c r="C45" s="62" t="s">
        <v>46</v>
      </c>
      <c r="D45" s="62" t="s">
        <v>47</v>
      </c>
      <c r="E45" s="62">
        <v>25</v>
      </c>
      <c r="F45" s="62" t="s">
        <v>48</v>
      </c>
      <c r="G45" s="2">
        <v>2</v>
      </c>
      <c r="H45" s="2">
        <v>1</v>
      </c>
      <c r="I45" s="62">
        <v>0.86</v>
      </c>
      <c r="J45" s="62">
        <f>I45*E45</f>
        <v>21.5</v>
      </c>
      <c r="K45" s="62">
        <v>1</v>
      </c>
      <c r="L45" s="70">
        <f>J45/8/2</f>
        <v>1.34375</v>
      </c>
    </row>
    <row r="46" spans="1:12" ht="43.5" customHeight="1" x14ac:dyDescent="0.25">
      <c r="A46" s="74"/>
      <c r="B46" s="74"/>
      <c r="C46" s="74"/>
      <c r="D46" s="74"/>
      <c r="E46" s="74"/>
      <c r="F46" s="74"/>
      <c r="G46" s="2">
        <v>1</v>
      </c>
      <c r="H46" s="2">
        <v>1</v>
      </c>
      <c r="I46" s="74"/>
      <c r="J46" s="74"/>
      <c r="K46" s="74"/>
      <c r="L46" s="71"/>
    </row>
    <row r="47" spans="1:12" x14ac:dyDescent="0.25">
      <c r="A47" s="58" t="s">
        <v>49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60"/>
    </row>
    <row r="48" spans="1:12" x14ac:dyDescent="0.25">
      <c r="A48" s="62">
        <v>14</v>
      </c>
      <c r="B48" s="114" t="s">
        <v>50</v>
      </c>
      <c r="C48" s="62" t="s">
        <v>51</v>
      </c>
      <c r="D48" s="62" t="s">
        <v>52</v>
      </c>
      <c r="E48" s="62">
        <v>151</v>
      </c>
      <c r="F48" s="62" t="s">
        <v>53</v>
      </c>
      <c r="G48" s="2">
        <v>6</v>
      </c>
      <c r="H48" s="2">
        <v>1</v>
      </c>
      <c r="I48" s="62">
        <v>3.5</v>
      </c>
      <c r="J48" s="62">
        <f>I48*E48</f>
        <v>528.5</v>
      </c>
      <c r="K48" s="62">
        <v>2</v>
      </c>
      <c r="L48" s="70">
        <f>J48/8/2/5</f>
        <v>6.6062500000000002</v>
      </c>
    </row>
    <row r="49" spans="1:12" x14ac:dyDescent="0.25">
      <c r="A49" s="73"/>
      <c r="B49" s="115"/>
      <c r="C49" s="73"/>
      <c r="D49" s="73"/>
      <c r="E49" s="73"/>
      <c r="F49" s="73"/>
      <c r="G49" s="2">
        <v>4</v>
      </c>
      <c r="H49" s="2">
        <v>2</v>
      </c>
      <c r="I49" s="73"/>
      <c r="J49" s="73"/>
      <c r="K49" s="73"/>
      <c r="L49" s="72"/>
    </row>
    <row r="50" spans="1:12" x14ac:dyDescent="0.25">
      <c r="A50" s="73"/>
      <c r="B50" s="115"/>
      <c r="C50" s="73"/>
      <c r="D50" s="73"/>
      <c r="E50" s="73"/>
      <c r="F50" s="74"/>
      <c r="G50" s="2">
        <v>3</v>
      </c>
      <c r="H50" s="2">
        <v>2</v>
      </c>
      <c r="I50" s="74"/>
      <c r="J50" s="74"/>
      <c r="K50" s="73"/>
      <c r="L50" s="72"/>
    </row>
    <row r="51" spans="1:12" ht="33" customHeight="1" x14ac:dyDescent="0.25">
      <c r="A51" s="74"/>
      <c r="B51" s="116"/>
      <c r="C51" s="74"/>
      <c r="D51" s="74"/>
      <c r="E51" s="74"/>
      <c r="F51" s="2" t="s">
        <v>54</v>
      </c>
      <c r="G51" s="2">
        <v>6</v>
      </c>
      <c r="H51" s="2">
        <v>1</v>
      </c>
      <c r="I51" s="2">
        <v>0.7</v>
      </c>
      <c r="J51" s="2">
        <f>I51*E48</f>
        <v>105.69999999999999</v>
      </c>
      <c r="K51" s="74"/>
      <c r="L51" s="71"/>
    </row>
    <row r="52" spans="1:12" x14ac:dyDescent="0.25">
      <c r="A52" s="62">
        <v>15</v>
      </c>
      <c r="B52" s="114" t="s">
        <v>55</v>
      </c>
      <c r="C52" s="62" t="s">
        <v>56</v>
      </c>
      <c r="D52" s="62" t="s">
        <v>52</v>
      </c>
      <c r="E52" s="62">
        <v>151</v>
      </c>
      <c r="F52" s="62" t="s">
        <v>53</v>
      </c>
      <c r="G52" s="2">
        <v>6</v>
      </c>
      <c r="H52" s="2">
        <v>1</v>
      </c>
      <c r="I52" s="62">
        <v>2.1</v>
      </c>
      <c r="J52" s="62">
        <f>I52*E52</f>
        <v>317.10000000000002</v>
      </c>
      <c r="K52" s="105">
        <v>2</v>
      </c>
      <c r="L52" s="70">
        <f>J52/8/2/5</f>
        <v>3.9637500000000001</v>
      </c>
    </row>
    <row r="53" spans="1:12" x14ac:dyDescent="0.25">
      <c r="A53" s="73"/>
      <c r="B53" s="115"/>
      <c r="C53" s="73"/>
      <c r="D53" s="73"/>
      <c r="E53" s="73"/>
      <c r="F53" s="73"/>
      <c r="G53" s="2">
        <v>4</v>
      </c>
      <c r="H53" s="2">
        <v>2</v>
      </c>
      <c r="I53" s="73"/>
      <c r="J53" s="73"/>
      <c r="K53" s="106"/>
      <c r="L53" s="72"/>
    </row>
    <row r="54" spans="1:12" x14ac:dyDescent="0.25">
      <c r="A54" s="73"/>
      <c r="B54" s="115"/>
      <c r="C54" s="73"/>
      <c r="D54" s="73"/>
      <c r="E54" s="73"/>
      <c r="F54" s="74"/>
      <c r="G54" s="2">
        <v>3</v>
      </c>
      <c r="H54" s="2">
        <v>2</v>
      </c>
      <c r="I54" s="74"/>
      <c r="J54" s="74"/>
      <c r="K54" s="107"/>
      <c r="L54" s="71"/>
    </row>
    <row r="55" spans="1:12" ht="29.25" customHeight="1" x14ac:dyDescent="0.25">
      <c r="A55" s="74"/>
      <c r="B55" s="116"/>
      <c r="C55" s="74"/>
      <c r="D55" s="74"/>
      <c r="E55" s="74"/>
      <c r="F55" s="2" t="s">
        <v>54</v>
      </c>
      <c r="G55" s="2">
        <v>6</v>
      </c>
      <c r="H55" s="2">
        <v>1</v>
      </c>
      <c r="I55" s="2">
        <v>0.42</v>
      </c>
      <c r="J55" s="2">
        <f>I55*E52</f>
        <v>63.419999999999995</v>
      </c>
      <c r="K55" s="11">
        <v>2</v>
      </c>
      <c r="L55" s="5">
        <f>J55/8/2</f>
        <v>3.9637499999999997</v>
      </c>
    </row>
    <row r="56" spans="1:12" x14ac:dyDescent="0.25">
      <c r="A56" s="62">
        <v>16</v>
      </c>
      <c r="B56" s="114" t="s">
        <v>57</v>
      </c>
      <c r="C56" s="62" t="s">
        <v>58</v>
      </c>
      <c r="D56" s="62" t="s">
        <v>59</v>
      </c>
      <c r="E56" s="62">
        <v>27.4</v>
      </c>
      <c r="F56" s="62" t="s">
        <v>25</v>
      </c>
      <c r="G56" s="62">
        <v>4</v>
      </c>
      <c r="H56" s="62">
        <v>1</v>
      </c>
      <c r="I56" s="62">
        <v>4.0999999999999996</v>
      </c>
      <c r="J56" s="62">
        <f>I56*E56</f>
        <v>112.33999999999999</v>
      </c>
      <c r="K56" s="75">
        <v>2</v>
      </c>
      <c r="L56" s="70">
        <f>J56/8/2/2</f>
        <v>3.5106249999999997</v>
      </c>
    </row>
    <row r="57" spans="1:12" x14ac:dyDescent="0.25">
      <c r="A57" s="73"/>
      <c r="B57" s="115"/>
      <c r="C57" s="73"/>
      <c r="D57" s="73"/>
      <c r="E57" s="73"/>
      <c r="F57" s="74"/>
      <c r="G57" s="74"/>
      <c r="H57" s="74"/>
      <c r="I57" s="73"/>
      <c r="J57" s="73"/>
      <c r="K57" s="76"/>
      <c r="L57" s="72"/>
    </row>
    <row r="58" spans="1:12" ht="20.25" customHeight="1" x14ac:dyDescent="0.25">
      <c r="A58" s="73"/>
      <c r="B58" s="115"/>
      <c r="C58" s="73"/>
      <c r="D58" s="73"/>
      <c r="E58" s="73"/>
      <c r="F58" s="12" t="s">
        <v>25</v>
      </c>
      <c r="G58" s="2">
        <v>2</v>
      </c>
      <c r="H58" s="2">
        <v>1</v>
      </c>
      <c r="I58" s="73"/>
      <c r="J58" s="74"/>
      <c r="K58" s="76"/>
      <c r="L58" s="71"/>
    </row>
    <row r="59" spans="1:12" x14ac:dyDescent="0.25">
      <c r="A59" s="89">
        <v>17</v>
      </c>
      <c r="B59" s="62" t="s">
        <v>60</v>
      </c>
      <c r="C59" s="62" t="s">
        <v>61</v>
      </c>
      <c r="D59" s="82" t="s">
        <v>62</v>
      </c>
      <c r="E59" s="75">
        <v>1.05</v>
      </c>
      <c r="F59" s="82" t="s">
        <v>32</v>
      </c>
      <c r="G59" s="11">
        <v>4</v>
      </c>
      <c r="H59" s="11">
        <v>1</v>
      </c>
      <c r="I59" s="82">
        <v>0.74</v>
      </c>
      <c r="J59" s="95">
        <f>I59*E59</f>
        <v>0.77700000000000002</v>
      </c>
      <c r="K59" s="75">
        <v>1</v>
      </c>
      <c r="L59" s="75">
        <v>1</v>
      </c>
    </row>
    <row r="60" spans="1:12" ht="25.5" customHeight="1" x14ac:dyDescent="0.25">
      <c r="A60" s="90"/>
      <c r="B60" s="74"/>
      <c r="C60" s="74"/>
      <c r="D60" s="83"/>
      <c r="E60" s="77"/>
      <c r="F60" s="83"/>
      <c r="G60" s="11">
        <v>3</v>
      </c>
      <c r="H60" s="11">
        <v>1</v>
      </c>
      <c r="I60" s="83"/>
      <c r="J60" s="96"/>
      <c r="K60" s="77"/>
      <c r="L60" s="77"/>
    </row>
    <row r="61" spans="1:12" x14ac:dyDescent="0.25">
      <c r="A61" s="89">
        <v>18</v>
      </c>
      <c r="B61" s="62" t="s">
        <v>63</v>
      </c>
      <c r="C61" s="101" t="s">
        <v>64</v>
      </c>
      <c r="D61" s="82" t="s">
        <v>37</v>
      </c>
      <c r="E61" s="95">
        <v>68.5</v>
      </c>
      <c r="F61" s="82" t="s">
        <v>65</v>
      </c>
      <c r="G61" s="75">
        <v>4</v>
      </c>
      <c r="H61" s="75">
        <v>1</v>
      </c>
      <c r="I61" s="95">
        <v>1.9</v>
      </c>
      <c r="J61" s="95">
        <f>I61*E61</f>
        <v>130.15</v>
      </c>
      <c r="K61" s="75">
        <v>2</v>
      </c>
      <c r="L61" s="75">
        <f>J61/8/4/2</f>
        <v>2.0335937500000001</v>
      </c>
    </row>
    <row r="62" spans="1:12" x14ac:dyDescent="0.25">
      <c r="A62" s="92"/>
      <c r="B62" s="73"/>
      <c r="C62" s="113"/>
      <c r="D62" s="91"/>
      <c r="E62" s="104"/>
      <c r="F62" s="91"/>
      <c r="G62" s="77"/>
      <c r="H62" s="77"/>
      <c r="I62" s="104"/>
      <c r="J62" s="104"/>
      <c r="K62" s="76"/>
      <c r="L62" s="76"/>
    </row>
    <row r="63" spans="1:12" x14ac:dyDescent="0.25">
      <c r="A63" s="92"/>
      <c r="B63" s="73"/>
      <c r="C63" s="113"/>
      <c r="D63" s="91"/>
      <c r="E63" s="104"/>
      <c r="F63" s="83"/>
      <c r="G63" s="11">
        <v>2</v>
      </c>
      <c r="H63" s="11">
        <v>1</v>
      </c>
      <c r="I63" s="96"/>
      <c r="J63" s="96"/>
      <c r="K63" s="76"/>
      <c r="L63" s="76"/>
    </row>
    <row r="64" spans="1:12" ht="30" x14ac:dyDescent="0.25">
      <c r="A64" s="90"/>
      <c r="B64" s="74"/>
      <c r="C64" s="102"/>
      <c r="D64" s="83"/>
      <c r="E64" s="96"/>
      <c r="F64" s="13" t="s">
        <v>66</v>
      </c>
      <c r="G64" s="11">
        <v>6</v>
      </c>
      <c r="H64" s="11">
        <v>1</v>
      </c>
      <c r="I64" s="14">
        <v>0.5</v>
      </c>
      <c r="J64" s="11">
        <f>I64*E61</f>
        <v>34.25</v>
      </c>
      <c r="K64" s="77"/>
      <c r="L64" s="77"/>
    </row>
    <row r="65" spans="1:17" x14ac:dyDescent="0.25">
      <c r="A65" s="68">
        <v>19</v>
      </c>
      <c r="B65" s="62" t="s">
        <v>63</v>
      </c>
      <c r="C65" s="62" t="s">
        <v>67</v>
      </c>
      <c r="D65" s="68" t="s">
        <v>19</v>
      </c>
      <c r="E65" s="68">
        <v>2.4</v>
      </c>
      <c r="F65" s="61" t="s">
        <v>68</v>
      </c>
      <c r="G65" s="6">
        <v>4</v>
      </c>
      <c r="H65" s="6">
        <v>1</v>
      </c>
      <c r="I65" s="68">
        <v>130</v>
      </c>
      <c r="J65" s="68">
        <f>I65*E65</f>
        <v>312</v>
      </c>
      <c r="K65" s="68">
        <v>1</v>
      </c>
      <c r="L65" s="70">
        <f>J65/8/4</f>
        <v>9.75</v>
      </c>
    </row>
    <row r="66" spans="1:17" x14ac:dyDescent="0.25">
      <c r="A66" s="112"/>
      <c r="B66" s="73"/>
      <c r="C66" s="73"/>
      <c r="D66" s="112"/>
      <c r="E66" s="112"/>
      <c r="F66" s="61"/>
      <c r="G66" s="6">
        <v>2</v>
      </c>
      <c r="H66" s="6">
        <v>1</v>
      </c>
      <c r="I66" s="112"/>
      <c r="J66" s="112"/>
      <c r="K66" s="112"/>
      <c r="L66" s="72"/>
    </row>
    <row r="67" spans="1:17" ht="30" x14ac:dyDescent="0.25">
      <c r="A67" s="69"/>
      <c r="B67" s="74"/>
      <c r="C67" s="74"/>
      <c r="D67" s="69"/>
      <c r="E67" s="69"/>
      <c r="F67" s="15" t="s">
        <v>17</v>
      </c>
      <c r="G67" s="6">
        <v>6</v>
      </c>
      <c r="H67" s="6">
        <v>1</v>
      </c>
      <c r="I67" s="69"/>
      <c r="J67" s="69"/>
      <c r="K67" s="69"/>
      <c r="L67" s="71"/>
    </row>
    <row r="68" spans="1:17" x14ac:dyDescent="0.25">
      <c r="A68" s="62">
        <v>20</v>
      </c>
      <c r="B68" s="62" t="s">
        <v>69</v>
      </c>
      <c r="C68" s="62" t="s">
        <v>70</v>
      </c>
      <c r="D68" s="62" t="s">
        <v>24</v>
      </c>
      <c r="E68" s="62">
        <v>27.4</v>
      </c>
      <c r="F68" s="62" t="s">
        <v>25</v>
      </c>
      <c r="G68" s="2">
        <v>4</v>
      </c>
      <c r="H68" s="2">
        <v>1</v>
      </c>
      <c r="I68" s="62">
        <v>9.1</v>
      </c>
      <c r="J68" s="82">
        <f>I68*E68</f>
        <v>249.33999999999997</v>
      </c>
      <c r="K68" s="62">
        <v>1</v>
      </c>
      <c r="L68" s="70">
        <f>J68/8/5</f>
        <v>6.2334999999999994</v>
      </c>
    </row>
    <row r="69" spans="1:17" x14ac:dyDescent="0.25">
      <c r="A69" s="73"/>
      <c r="B69" s="73"/>
      <c r="C69" s="73"/>
      <c r="D69" s="73"/>
      <c r="E69" s="73"/>
      <c r="F69" s="73"/>
      <c r="G69" s="62">
        <v>2</v>
      </c>
      <c r="H69" s="62">
        <v>1</v>
      </c>
      <c r="I69" s="73"/>
      <c r="J69" s="91"/>
      <c r="K69" s="73"/>
      <c r="L69" s="72"/>
    </row>
    <row r="70" spans="1:17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83"/>
      <c r="K70" s="74"/>
      <c r="L70" s="71"/>
    </row>
    <row r="71" spans="1:17" x14ac:dyDescent="0.25">
      <c r="A71" s="109">
        <v>21</v>
      </c>
      <c r="B71" s="62" t="s">
        <v>71</v>
      </c>
      <c r="C71" s="82" t="s">
        <v>72</v>
      </c>
      <c r="D71" s="82" t="s">
        <v>73</v>
      </c>
      <c r="E71" s="95">
        <v>0.5</v>
      </c>
      <c r="F71" s="82" t="s">
        <v>74</v>
      </c>
      <c r="G71" s="11">
        <v>5</v>
      </c>
      <c r="H71" s="11">
        <v>1</v>
      </c>
      <c r="I71" s="82">
        <v>0.36</v>
      </c>
      <c r="J71" s="82">
        <f>I71*E71</f>
        <v>0.18</v>
      </c>
      <c r="K71" s="75">
        <v>1</v>
      </c>
      <c r="L71" s="105">
        <v>1</v>
      </c>
    </row>
    <row r="72" spans="1:17" x14ac:dyDescent="0.25">
      <c r="A72" s="110"/>
      <c r="B72" s="73"/>
      <c r="C72" s="91"/>
      <c r="D72" s="91"/>
      <c r="E72" s="104"/>
      <c r="F72" s="91"/>
      <c r="G72" s="11">
        <v>4</v>
      </c>
      <c r="H72" s="11">
        <v>1</v>
      </c>
      <c r="I72" s="91"/>
      <c r="J72" s="91"/>
      <c r="K72" s="76"/>
      <c r="L72" s="106"/>
    </row>
    <row r="73" spans="1:17" x14ac:dyDescent="0.25">
      <c r="A73" s="110"/>
      <c r="B73" s="73"/>
      <c r="C73" s="91"/>
      <c r="D73" s="91"/>
      <c r="E73" s="104"/>
      <c r="F73" s="91"/>
      <c r="G73" s="11">
        <v>3</v>
      </c>
      <c r="H73" s="11">
        <v>2</v>
      </c>
      <c r="I73" s="91"/>
      <c r="J73" s="91"/>
      <c r="K73" s="76"/>
      <c r="L73" s="106"/>
    </row>
    <row r="74" spans="1:17" ht="25.5" customHeight="1" x14ac:dyDescent="0.25">
      <c r="A74" s="111"/>
      <c r="B74" s="74"/>
      <c r="C74" s="83"/>
      <c r="D74" s="83"/>
      <c r="E74" s="96"/>
      <c r="F74" s="13" t="s">
        <v>75</v>
      </c>
      <c r="G74" s="11">
        <v>6</v>
      </c>
      <c r="H74" s="11">
        <v>1</v>
      </c>
      <c r="I74" s="83"/>
      <c r="J74" s="83"/>
      <c r="K74" s="77"/>
      <c r="L74" s="107"/>
      <c r="P74" s="39">
        <f>J82+J84+J86+J88+J90+J91+J92+J94+J95</f>
        <v>298.12079999999997</v>
      </c>
      <c r="Q74" s="1">
        <f>P74/8/3/2</f>
        <v>6.2108499999999998</v>
      </c>
    </row>
    <row r="75" spans="1:17" x14ac:dyDescent="0.25">
      <c r="A75" s="89">
        <v>22</v>
      </c>
      <c r="B75" s="62" t="s">
        <v>76</v>
      </c>
      <c r="C75" s="82" t="s">
        <v>77</v>
      </c>
      <c r="D75" s="82" t="s">
        <v>19</v>
      </c>
      <c r="E75" s="87">
        <v>15.1</v>
      </c>
      <c r="F75" s="82" t="s">
        <v>78</v>
      </c>
      <c r="G75" s="11">
        <v>5</v>
      </c>
      <c r="H75" s="11">
        <v>4</v>
      </c>
      <c r="I75" s="95">
        <v>22.5</v>
      </c>
      <c r="J75" s="82">
        <f>I75*E75</f>
        <v>339.75</v>
      </c>
      <c r="K75" s="75">
        <v>1</v>
      </c>
      <c r="L75" s="75">
        <f>J75/8/2/2</f>
        <v>10.6171875</v>
      </c>
    </row>
    <row r="76" spans="1:17" x14ac:dyDescent="0.25">
      <c r="A76" s="92"/>
      <c r="B76" s="73"/>
      <c r="C76" s="91"/>
      <c r="D76" s="91"/>
      <c r="E76" s="108"/>
      <c r="F76" s="91"/>
      <c r="G76" s="11">
        <v>4</v>
      </c>
      <c r="H76" s="11">
        <v>4</v>
      </c>
      <c r="I76" s="104"/>
      <c r="J76" s="91"/>
      <c r="K76" s="76"/>
      <c r="L76" s="76"/>
    </row>
    <row r="77" spans="1:17" ht="14.25" customHeight="1" x14ac:dyDescent="0.25">
      <c r="A77" s="90"/>
      <c r="B77" s="73"/>
      <c r="C77" s="83"/>
      <c r="D77" s="83"/>
      <c r="E77" s="88"/>
      <c r="F77" s="83"/>
      <c r="G77" s="11">
        <v>3</v>
      </c>
      <c r="H77" s="11">
        <v>12</v>
      </c>
      <c r="I77" s="96"/>
      <c r="J77" s="83"/>
      <c r="K77" s="77"/>
      <c r="L77" s="77"/>
    </row>
    <row r="78" spans="1:17" x14ac:dyDescent="0.25">
      <c r="A78" s="62">
        <v>23</v>
      </c>
      <c r="B78" s="62" t="s">
        <v>69</v>
      </c>
      <c r="C78" s="62" t="s">
        <v>79</v>
      </c>
      <c r="D78" s="62" t="s">
        <v>19</v>
      </c>
      <c r="E78" s="62">
        <v>0.74</v>
      </c>
      <c r="F78" s="62" t="s">
        <v>78</v>
      </c>
      <c r="G78" s="2">
        <v>4</v>
      </c>
      <c r="H78" s="2">
        <v>5</v>
      </c>
      <c r="I78" s="62">
        <v>9.1</v>
      </c>
      <c r="J78" s="75">
        <f>I78*E78</f>
        <v>6.734</v>
      </c>
      <c r="K78" s="62">
        <v>1</v>
      </c>
      <c r="L78" s="70">
        <v>2</v>
      </c>
    </row>
    <row r="79" spans="1:17" x14ac:dyDescent="0.25">
      <c r="A79" s="73"/>
      <c r="B79" s="73"/>
      <c r="C79" s="73"/>
      <c r="D79" s="73"/>
      <c r="E79" s="73"/>
      <c r="F79" s="73"/>
      <c r="G79" s="62">
        <v>2</v>
      </c>
      <c r="H79" s="62">
        <v>5</v>
      </c>
      <c r="I79" s="73"/>
      <c r="J79" s="76"/>
      <c r="K79" s="73"/>
      <c r="L79" s="72"/>
    </row>
    <row r="80" spans="1:17" ht="42.75" customHeight="1" x14ac:dyDescent="0.25">
      <c r="A80" s="74"/>
      <c r="B80" s="74"/>
      <c r="C80" s="74"/>
      <c r="D80" s="74"/>
      <c r="E80" s="74"/>
      <c r="F80" s="74"/>
      <c r="G80" s="74"/>
      <c r="H80" s="74"/>
      <c r="I80" s="74"/>
      <c r="J80" s="77"/>
      <c r="K80" s="74"/>
      <c r="L80" s="71"/>
    </row>
    <row r="81" spans="1:12" ht="49.5" customHeight="1" x14ac:dyDescent="0.25">
      <c r="A81" s="27">
        <v>24</v>
      </c>
      <c r="B81" s="27" t="s">
        <v>178</v>
      </c>
      <c r="C81" s="27" t="s">
        <v>177</v>
      </c>
      <c r="D81" s="26" t="s">
        <v>179</v>
      </c>
      <c r="E81" s="26">
        <v>1.84</v>
      </c>
      <c r="F81" s="26" t="s">
        <v>78</v>
      </c>
      <c r="G81" s="27">
        <v>2</v>
      </c>
      <c r="H81" s="27">
        <v>3</v>
      </c>
      <c r="I81" s="26">
        <v>0.35</v>
      </c>
      <c r="J81" s="28">
        <f>I81*E81</f>
        <v>0.64400000000000002</v>
      </c>
      <c r="K81" s="26">
        <v>1</v>
      </c>
      <c r="L81" s="25">
        <v>1</v>
      </c>
    </row>
    <row r="82" spans="1:12" x14ac:dyDescent="0.25">
      <c r="A82" s="103">
        <v>25</v>
      </c>
      <c r="B82" s="61" t="s">
        <v>80</v>
      </c>
      <c r="C82" s="61" t="s">
        <v>81</v>
      </c>
      <c r="D82" s="82" t="s">
        <v>24</v>
      </c>
      <c r="E82" s="87">
        <v>5.48</v>
      </c>
      <c r="F82" s="62" t="s">
        <v>82</v>
      </c>
      <c r="G82" s="11">
        <v>3</v>
      </c>
      <c r="H82" s="11">
        <v>2</v>
      </c>
      <c r="I82" s="82">
        <v>6.7</v>
      </c>
      <c r="J82" s="82">
        <f>I82*E82</f>
        <v>36.716000000000001</v>
      </c>
      <c r="K82" s="75">
        <v>1</v>
      </c>
      <c r="L82" s="75">
        <v>1</v>
      </c>
    </row>
    <row r="83" spans="1:12" ht="30.75" customHeight="1" x14ac:dyDescent="0.25">
      <c r="A83" s="103"/>
      <c r="B83" s="61"/>
      <c r="C83" s="61"/>
      <c r="D83" s="83"/>
      <c r="E83" s="88"/>
      <c r="F83" s="74"/>
      <c r="G83" s="11">
        <v>2</v>
      </c>
      <c r="H83" s="11">
        <v>2</v>
      </c>
      <c r="I83" s="83"/>
      <c r="J83" s="83"/>
      <c r="K83" s="77"/>
      <c r="L83" s="77"/>
    </row>
    <row r="84" spans="1:12" x14ac:dyDescent="0.25">
      <c r="A84" s="89">
        <v>26</v>
      </c>
      <c r="B84" s="61" t="s">
        <v>83</v>
      </c>
      <c r="C84" s="62" t="s">
        <v>84</v>
      </c>
      <c r="D84" s="82" t="s">
        <v>24</v>
      </c>
      <c r="E84" s="87">
        <v>5.48</v>
      </c>
      <c r="F84" s="62" t="s">
        <v>82</v>
      </c>
      <c r="G84" s="11">
        <v>3</v>
      </c>
      <c r="H84" s="11">
        <v>2</v>
      </c>
      <c r="I84" s="95">
        <v>5</v>
      </c>
      <c r="J84" s="82">
        <f>I84*E84</f>
        <v>27.400000000000002</v>
      </c>
      <c r="K84" s="75">
        <v>2</v>
      </c>
      <c r="L84" s="75">
        <f>J84/8/2</f>
        <v>1.7125000000000001</v>
      </c>
    </row>
    <row r="85" spans="1:12" ht="77.25" customHeight="1" x14ac:dyDescent="0.25">
      <c r="A85" s="90"/>
      <c r="B85" s="61"/>
      <c r="C85" s="74"/>
      <c r="D85" s="83"/>
      <c r="E85" s="88"/>
      <c r="F85" s="74"/>
      <c r="G85" s="11">
        <v>2</v>
      </c>
      <c r="H85" s="11">
        <v>2</v>
      </c>
      <c r="I85" s="96"/>
      <c r="J85" s="83"/>
      <c r="K85" s="77"/>
      <c r="L85" s="77"/>
    </row>
    <row r="86" spans="1:12" x14ac:dyDescent="0.25">
      <c r="A86" s="89">
        <v>27</v>
      </c>
      <c r="B86" s="62" t="s">
        <v>85</v>
      </c>
      <c r="C86" s="62" t="s">
        <v>86</v>
      </c>
      <c r="D86" s="82" t="s">
        <v>24</v>
      </c>
      <c r="E86" s="87">
        <v>5.48</v>
      </c>
      <c r="F86" s="62" t="s">
        <v>82</v>
      </c>
      <c r="G86" s="11">
        <v>3</v>
      </c>
      <c r="H86" s="11">
        <v>1</v>
      </c>
      <c r="I86" s="95">
        <v>13.5</v>
      </c>
      <c r="J86" s="82">
        <f>I86*E86</f>
        <v>73.98</v>
      </c>
      <c r="K86" s="75">
        <v>2</v>
      </c>
      <c r="L86" s="75">
        <f>J86/8/2/2</f>
        <v>2.3118750000000001</v>
      </c>
    </row>
    <row r="87" spans="1:12" x14ac:dyDescent="0.25">
      <c r="A87" s="90"/>
      <c r="B87" s="74"/>
      <c r="C87" s="74"/>
      <c r="D87" s="83"/>
      <c r="E87" s="88"/>
      <c r="F87" s="74"/>
      <c r="G87" s="11">
        <v>2</v>
      </c>
      <c r="H87" s="11">
        <v>1</v>
      </c>
      <c r="I87" s="96"/>
      <c r="J87" s="83"/>
      <c r="K87" s="77"/>
      <c r="L87" s="77"/>
    </row>
    <row r="88" spans="1:12" x14ac:dyDescent="0.25">
      <c r="A88" s="89">
        <v>28</v>
      </c>
      <c r="B88" s="62" t="s">
        <v>87</v>
      </c>
      <c r="C88" s="101" t="s">
        <v>88</v>
      </c>
      <c r="D88" s="82" t="s">
        <v>24</v>
      </c>
      <c r="E88" s="87">
        <v>5.48</v>
      </c>
      <c r="F88" s="82" t="s">
        <v>89</v>
      </c>
      <c r="G88" s="11">
        <v>3</v>
      </c>
      <c r="H88" s="11">
        <v>1</v>
      </c>
      <c r="I88" s="82">
        <v>0.41</v>
      </c>
      <c r="J88" s="82">
        <f>I88*E88</f>
        <v>2.2467999999999999</v>
      </c>
      <c r="K88" s="75">
        <v>1</v>
      </c>
      <c r="L88" s="75">
        <v>1</v>
      </c>
    </row>
    <row r="89" spans="1:12" x14ac:dyDescent="0.25">
      <c r="A89" s="90"/>
      <c r="B89" s="74"/>
      <c r="C89" s="102"/>
      <c r="D89" s="83"/>
      <c r="E89" s="88"/>
      <c r="F89" s="83"/>
      <c r="G89" s="11">
        <v>2</v>
      </c>
      <c r="H89" s="11">
        <v>1</v>
      </c>
      <c r="I89" s="83"/>
      <c r="J89" s="83"/>
      <c r="K89" s="77"/>
      <c r="L89" s="77"/>
    </row>
    <row r="90" spans="1:12" ht="90" customHeight="1" x14ac:dyDescent="0.25">
      <c r="A90" s="16">
        <v>29</v>
      </c>
      <c r="B90" s="17" t="s">
        <v>90</v>
      </c>
      <c r="C90" s="13" t="s">
        <v>91</v>
      </c>
      <c r="D90" s="18" t="s">
        <v>24</v>
      </c>
      <c r="E90" s="4">
        <v>5.48</v>
      </c>
      <c r="F90" s="13" t="s">
        <v>89</v>
      </c>
      <c r="G90" s="11">
        <v>4</v>
      </c>
      <c r="H90" s="11">
        <v>3</v>
      </c>
      <c r="I90" s="13">
        <v>8.6</v>
      </c>
      <c r="J90" s="13">
        <f>I90*E90</f>
        <v>47.128</v>
      </c>
      <c r="K90" s="11">
        <v>1</v>
      </c>
      <c r="L90" s="11">
        <v>2</v>
      </c>
    </row>
    <row r="91" spans="1:12" ht="102" customHeight="1" x14ac:dyDescent="0.25">
      <c r="A91" s="16">
        <v>30</v>
      </c>
      <c r="B91" s="2" t="s">
        <v>92</v>
      </c>
      <c r="C91" s="17" t="s">
        <v>93</v>
      </c>
      <c r="D91" s="18" t="s">
        <v>24</v>
      </c>
      <c r="E91" s="19">
        <v>5.48</v>
      </c>
      <c r="F91" s="13" t="s">
        <v>89</v>
      </c>
      <c r="G91" s="11">
        <v>4</v>
      </c>
      <c r="H91" s="11">
        <v>1</v>
      </c>
      <c r="I91" s="13">
        <v>0.65</v>
      </c>
      <c r="J91" s="13">
        <f>I91*E91</f>
        <v>3.5620000000000003</v>
      </c>
      <c r="K91" s="11">
        <v>1</v>
      </c>
      <c r="L91" s="11">
        <v>1</v>
      </c>
    </row>
    <row r="92" spans="1:12" x14ac:dyDescent="0.25">
      <c r="A92" s="89">
        <v>31</v>
      </c>
      <c r="B92" s="62" t="s">
        <v>94</v>
      </c>
      <c r="C92" s="62" t="s">
        <v>180</v>
      </c>
      <c r="D92" s="99" t="s">
        <v>24</v>
      </c>
      <c r="E92" s="82">
        <v>21.92</v>
      </c>
      <c r="F92" s="82" t="s">
        <v>89</v>
      </c>
      <c r="G92" s="11">
        <v>4</v>
      </c>
      <c r="H92" s="11">
        <v>1</v>
      </c>
      <c r="I92" s="95">
        <v>4.5999999999999996</v>
      </c>
      <c r="J92" s="82">
        <f>I92*E92</f>
        <v>100.83199999999999</v>
      </c>
      <c r="K92" s="75">
        <v>1</v>
      </c>
      <c r="L92" s="75">
        <f>J92/8/2</f>
        <v>6.3019999999999996</v>
      </c>
    </row>
    <row r="93" spans="1:12" ht="72.75" customHeight="1" x14ac:dyDescent="0.25">
      <c r="A93" s="90"/>
      <c r="B93" s="74"/>
      <c r="C93" s="74"/>
      <c r="D93" s="100"/>
      <c r="E93" s="83"/>
      <c r="F93" s="83"/>
      <c r="G93" s="11">
        <v>3</v>
      </c>
      <c r="H93" s="11">
        <v>1</v>
      </c>
      <c r="I93" s="96"/>
      <c r="J93" s="83"/>
      <c r="K93" s="77"/>
      <c r="L93" s="77"/>
    </row>
    <row r="94" spans="1:12" ht="75" x14ac:dyDescent="0.25">
      <c r="A94" s="16">
        <v>32</v>
      </c>
      <c r="B94" s="11" t="s">
        <v>96</v>
      </c>
      <c r="C94" s="17" t="s">
        <v>97</v>
      </c>
      <c r="D94" s="13" t="s">
        <v>98</v>
      </c>
      <c r="E94" s="11">
        <v>4</v>
      </c>
      <c r="F94" s="13" t="s">
        <v>89</v>
      </c>
      <c r="G94" s="11">
        <v>5</v>
      </c>
      <c r="H94" s="11">
        <v>1</v>
      </c>
      <c r="I94" s="14">
        <v>1.3</v>
      </c>
      <c r="J94" s="14">
        <f>I94*E94</f>
        <v>5.2</v>
      </c>
      <c r="K94" s="11">
        <v>1</v>
      </c>
      <c r="L94" s="11">
        <v>1</v>
      </c>
    </row>
    <row r="95" spans="1:12" x14ac:dyDescent="0.25">
      <c r="A95" s="89">
        <v>33</v>
      </c>
      <c r="B95" s="62" t="s">
        <v>99</v>
      </c>
      <c r="C95" s="62" t="s">
        <v>100</v>
      </c>
      <c r="D95" s="99" t="s">
        <v>24</v>
      </c>
      <c r="E95" s="82">
        <v>0.24</v>
      </c>
      <c r="F95" s="82" t="s">
        <v>89</v>
      </c>
      <c r="G95" s="11">
        <v>4</v>
      </c>
      <c r="H95" s="11">
        <v>1</v>
      </c>
      <c r="I95" s="95">
        <v>4.4000000000000004</v>
      </c>
      <c r="J95" s="82">
        <f>I95*E95</f>
        <v>1.056</v>
      </c>
      <c r="K95" s="75">
        <v>1</v>
      </c>
      <c r="L95" s="75">
        <v>1</v>
      </c>
    </row>
    <row r="96" spans="1:12" x14ac:dyDescent="0.25">
      <c r="A96" s="90"/>
      <c r="B96" s="74"/>
      <c r="C96" s="74"/>
      <c r="D96" s="100"/>
      <c r="E96" s="83"/>
      <c r="F96" s="83"/>
      <c r="G96" s="11">
        <v>3</v>
      </c>
      <c r="H96" s="11">
        <v>1</v>
      </c>
      <c r="I96" s="96"/>
      <c r="J96" s="83"/>
      <c r="K96" s="77"/>
      <c r="L96" s="77"/>
    </row>
    <row r="97" spans="1:12" x14ac:dyDescent="0.25">
      <c r="A97" s="89">
        <v>34</v>
      </c>
      <c r="B97" s="61" t="s">
        <v>104</v>
      </c>
      <c r="C97" s="82" t="s">
        <v>105</v>
      </c>
      <c r="D97" s="82" t="s">
        <v>24</v>
      </c>
      <c r="E97" s="87">
        <v>0.97</v>
      </c>
      <c r="F97" s="82" t="s">
        <v>25</v>
      </c>
      <c r="G97" s="11">
        <v>4</v>
      </c>
      <c r="H97" s="11">
        <v>1</v>
      </c>
      <c r="I97" s="95">
        <v>101.7</v>
      </c>
      <c r="J97" s="82">
        <f>I97*E97</f>
        <v>98.649000000000001</v>
      </c>
      <c r="K97" s="75">
        <v>1</v>
      </c>
      <c r="L97" s="75">
        <f>J97/8/2</f>
        <v>6.1655625000000001</v>
      </c>
    </row>
    <row r="98" spans="1:12" x14ac:dyDescent="0.25">
      <c r="A98" s="90"/>
      <c r="B98" s="61"/>
      <c r="C98" s="83"/>
      <c r="D98" s="83"/>
      <c r="E98" s="88"/>
      <c r="F98" s="83"/>
      <c r="G98" s="11">
        <v>2</v>
      </c>
      <c r="H98" s="11">
        <v>1</v>
      </c>
      <c r="I98" s="96"/>
      <c r="J98" s="83"/>
      <c r="K98" s="77"/>
      <c r="L98" s="77"/>
    </row>
    <row r="99" spans="1:12" x14ac:dyDescent="0.25">
      <c r="A99" s="89">
        <v>35</v>
      </c>
      <c r="B99" s="61" t="s">
        <v>106</v>
      </c>
      <c r="C99" s="82" t="s">
        <v>107</v>
      </c>
      <c r="D99" s="82" t="s">
        <v>24</v>
      </c>
      <c r="E99" s="87">
        <v>0.44600000000000001</v>
      </c>
      <c r="F99" s="82" t="s">
        <v>25</v>
      </c>
      <c r="G99" s="11">
        <v>4</v>
      </c>
      <c r="H99" s="11">
        <v>1</v>
      </c>
      <c r="I99" s="75">
        <v>16</v>
      </c>
      <c r="J99" s="82">
        <f>I99*E99</f>
        <v>7.1360000000000001</v>
      </c>
      <c r="K99" s="75">
        <v>1</v>
      </c>
      <c r="L99" s="75">
        <v>2</v>
      </c>
    </row>
    <row r="100" spans="1:12" x14ac:dyDescent="0.25">
      <c r="A100" s="90"/>
      <c r="B100" s="61"/>
      <c r="C100" s="83"/>
      <c r="D100" s="83"/>
      <c r="E100" s="88"/>
      <c r="F100" s="83"/>
      <c r="G100" s="11">
        <v>2</v>
      </c>
      <c r="H100" s="11">
        <v>1</v>
      </c>
      <c r="I100" s="77"/>
      <c r="J100" s="83"/>
      <c r="K100" s="77"/>
      <c r="L100" s="77"/>
    </row>
    <row r="101" spans="1:12" x14ac:dyDescent="0.25">
      <c r="A101" s="89">
        <v>36</v>
      </c>
      <c r="B101" s="61" t="s">
        <v>108</v>
      </c>
      <c r="C101" s="82" t="s">
        <v>109</v>
      </c>
      <c r="D101" s="82" t="s">
        <v>24</v>
      </c>
      <c r="E101" s="87">
        <v>0.1134</v>
      </c>
      <c r="F101" s="82" t="s">
        <v>25</v>
      </c>
      <c r="G101" s="11">
        <v>4</v>
      </c>
      <c r="H101" s="11">
        <v>1</v>
      </c>
      <c r="I101" s="95">
        <v>13.4</v>
      </c>
      <c r="J101" s="82">
        <f>I101*E101</f>
        <v>1.51956</v>
      </c>
      <c r="K101" s="75">
        <v>1</v>
      </c>
      <c r="L101" s="75">
        <v>2</v>
      </c>
    </row>
    <row r="102" spans="1:12" x14ac:dyDescent="0.25">
      <c r="A102" s="90"/>
      <c r="B102" s="61"/>
      <c r="C102" s="83"/>
      <c r="D102" s="83"/>
      <c r="E102" s="88"/>
      <c r="F102" s="83"/>
      <c r="G102" s="11">
        <v>2</v>
      </c>
      <c r="H102" s="11">
        <v>1</v>
      </c>
      <c r="I102" s="96"/>
      <c r="J102" s="83"/>
      <c r="K102" s="77"/>
      <c r="L102" s="77"/>
    </row>
    <row r="103" spans="1:12" x14ac:dyDescent="0.25">
      <c r="A103" s="84" t="s">
        <v>110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6"/>
    </row>
    <row r="104" spans="1:12" x14ac:dyDescent="0.25">
      <c r="A104" s="84" t="s">
        <v>111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6"/>
    </row>
    <row r="105" spans="1:12" ht="90" x14ac:dyDescent="0.25">
      <c r="A105" s="2">
        <v>37</v>
      </c>
      <c r="B105" s="2" t="s">
        <v>112</v>
      </c>
      <c r="C105" s="2" t="s">
        <v>113</v>
      </c>
      <c r="D105" s="2" t="s">
        <v>24</v>
      </c>
      <c r="E105" s="2">
        <v>19.14</v>
      </c>
      <c r="F105" s="2" t="s">
        <v>114</v>
      </c>
      <c r="G105" s="2">
        <v>3</v>
      </c>
      <c r="H105" s="2">
        <v>4</v>
      </c>
      <c r="I105" s="2">
        <v>35.799999999999997</v>
      </c>
      <c r="J105" s="13">
        <f>I105*E105</f>
        <v>685.21199999999999</v>
      </c>
      <c r="K105" s="11">
        <v>2</v>
      </c>
      <c r="L105" s="2">
        <v>30</v>
      </c>
    </row>
    <row r="106" spans="1:12" x14ac:dyDescent="0.25">
      <c r="A106" s="89">
        <v>38</v>
      </c>
      <c r="B106" s="62" t="s">
        <v>115</v>
      </c>
      <c r="C106" s="82" t="s">
        <v>152</v>
      </c>
      <c r="D106" s="82" t="s">
        <v>24</v>
      </c>
      <c r="E106" s="87">
        <v>18.23</v>
      </c>
      <c r="F106" s="82" t="s">
        <v>114</v>
      </c>
      <c r="G106" s="11">
        <v>5</v>
      </c>
      <c r="H106" s="11">
        <v>1</v>
      </c>
      <c r="I106" s="95">
        <v>8.1999999999999993</v>
      </c>
      <c r="J106" s="82">
        <f>I106*E106</f>
        <v>149.48599999999999</v>
      </c>
      <c r="K106" s="75">
        <v>2</v>
      </c>
      <c r="L106" s="75">
        <v>4</v>
      </c>
    </row>
    <row r="107" spans="1:12" x14ac:dyDescent="0.25">
      <c r="A107" s="90"/>
      <c r="B107" s="74"/>
      <c r="C107" s="83"/>
      <c r="D107" s="83"/>
      <c r="E107" s="88"/>
      <c r="F107" s="83"/>
      <c r="G107" s="11">
        <v>4</v>
      </c>
      <c r="H107" s="11">
        <v>1</v>
      </c>
      <c r="I107" s="96"/>
      <c r="J107" s="83"/>
      <c r="K107" s="77"/>
      <c r="L107" s="77"/>
    </row>
    <row r="108" spans="1:12" x14ac:dyDescent="0.25">
      <c r="A108" s="89">
        <v>39</v>
      </c>
      <c r="B108" s="62" t="s">
        <v>116</v>
      </c>
      <c r="C108" s="82" t="s">
        <v>117</v>
      </c>
      <c r="D108" s="82" t="s">
        <v>24</v>
      </c>
      <c r="E108" s="87">
        <v>18.23</v>
      </c>
      <c r="F108" s="97" t="s">
        <v>114</v>
      </c>
      <c r="G108" s="11">
        <v>5</v>
      </c>
      <c r="H108" s="11">
        <v>1</v>
      </c>
      <c r="I108" s="95">
        <v>14.2</v>
      </c>
      <c r="J108" s="95">
        <f>I108*E108</f>
        <v>258.86599999999999</v>
      </c>
      <c r="K108" s="75">
        <v>2</v>
      </c>
      <c r="L108" s="75">
        <v>13</v>
      </c>
    </row>
    <row r="109" spans="1:12" x14ac:dyDescent="0.25">
      <c r="A109" s="90"/>
      <c r="B109" s="74"/>
      <c r="C109" s="83"/>
      <c r="D109" s="83"/>
      <c r="E109" s="88"/>
      <c r="F109" s="98"/>
      <c r="G109" s="11">
        <v>4</v>
      </c>
      <c r="H109" s="11">
        <v>3</v>
      </c>
      <c r="I109" s="96"/>
      <c r="J109" s="96"/>
      <c r="K109" s="77"/>
      <c r="L109" s="77"/>
    </row>
    <row r="110" spans="1:12" ht="74.25" customHeight="1" x14ac:dyDescent="0.25">
      <c r="A110" s="16">
        <v>40</v>
      </c>
      <c r="B110" s="12" t="s">
        <v>118</v>
      </c>
      <c r="C110" s="2" t="s">
        <v>119</v>
      </c>
      <c r="D110" s="6" t="s">
        <v>120</v>
      </c>
      <c r="E110" s="20">
        <v>50.08</v>
      </c>
      <c r="F110" s="6" t="s">
        <v>114</v>
      </c>
      <c r="G110" s="6">
        <v>4</v>
      </c>
      <c r="H110" s="6">
        <v>1</v>
      </c>
      <c r="I110" s="6">
        <v>0.59</v>
      </c>
      <c r="J110" s="21">
        <f>I110*E110</f>
        <v>29.547199999999997</v>
      </c>
      <c r="K110" s="6">
        <v>1</v>
      </c>
      <c r="L110" s="5">
        <f>J110/8/2</f>
        <v>1.8466999999999998</v>
      </c>
    </row>
    <row r="111" spans="1:12" x14ac:dyDescent="0.25">
      <c r="A111" s="89">
        <v>41</v>
      </c>
      <c r="B111" s="62" t="s">
        <v>121</v>
      </c>
      <c r="C111" s="62" t="s">
        <v>122</v>
      </c>
      <c r="D111" s="62" t="s">
        <v>24</v>
      </c>
      <c r="E111" s="62">
        <v>0.91</v>
      </c>
      <c r="F111" s="62" t="s">
        <v>123</v>
      </c>
      <c r="G111" s="2">
        <v>5</v>
      </c>
      <c r="H111" s="2">
        <v>2</v>
      </c>
      <c r="I111" s="62">
        <v>139</v>
      </c>
      <c r="J111" s="82">
        <f>I111*E111</f>
        <v>126.49000000000001</v>
      </c>
      <c r="K111" s="75">
        <v>1</v>
      </c>
      <c r="L111" s="75">
        <v>3</v>
      </c>
    </row>
    <row r="112" spans="1:12" ht="45.75" customHeight="1" x14ac:dyDescent="0.25">
      <c r="A112" s="90"/>
      <c r="B112" s="74"/>
      <c r="C112" s="74"/>
      <c r="D112" s="74"/>
      <c r="E112" s="74"/>
      <c r="F112" s="74"/>
      <c r="G112" s="2">
        <v>4</v>
      </c>
      <c r="H112" s="2">
        <v>2</v>
      </c>
      <c r="I112" s="74"/>
      <c r="J112" s="83"/>
      <c r="K112" s="77"/>
      <c r="L112" s="77"/>
    </row>
    <row r="113" spans="1:22" x14ac:dyDescent="0.25">
      <c r="A113" s="84" t="s">
        <v>124</v>
      </c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6"/>
    </row>
    <row r="114" spans="1:22" x14ac:dyDescent="0.25">
      <c r="A114" s="89">
        <v>42</v>
      </c>
      <c r="B114" s="62" t="s">
        <v>125</v>
      </c>
      <c r="C114" s="62" t="s">
        <v>126</v>
      </c>
      <c r="D114" s="62" t="s">
        <v>24</v>
      </c>
      <c r="E114" s="62">
        <v>20.2</v>
      </c>
      <c r="F114" s="62" t="s">
        <v>127</v>
      </c>
      <c r="G114" s="2">
        <v>4</v>
      </c>
      <c r="H114" s="2">
        <v>2</v>
      </c>
      <c r="I114" s="93">
        <v>48.4</v>
      </c>
      <c r="J114" s="82">
        <f>I114*E114</f>
        <v>977.68</v>
      </c>
      <c r="K114" s="75">
        <v>2</v>
      </c>
      <c r="L114" s="70">
        <f>J114/8/4/2</f>
        <v>15.276249999999999</v>
      </c>
    </row>
    <row r="115" spans="1:22" ht="71.25" customHeight="1" x14ac:dyDescent="0.25">
      <c r="A115" s="90"/>
      <c r="B115" s="74"/>
      <c r="C115" s="74"/>
      <c r="D115" s="74"/>
      <c r="E115" s="74"/>
      <c r="F115" s="74"/>
      <c r="G115" s="2">
        <v>3</v>
      </c>
      <c r="H115" s="2">
        <v>2</v>
      </c>
      <c r="I115" s="94"/>
      <c r="J115" s="83"/>
      <c r="K115" s="77"/>
      <c r="L115" s="71"/>
    </row>
    <row r="116" spans="1:22" ht="66.75" customHeight="1" x14ac:dyDescent="0.25">
      <c r="A116" s="32">
        <v>43</v>
      </c>
      <c r="B116" s="26" t="s">
        <v>131</v>
      </c>
      <c r="C116" s="26" t="s">
        <v>181</v>
      </c>
      <c r="D116" s="26" t="s">
        <v>24</v>
      </c>
      <c r="E116" s="26">
        <v>1.1299999999999999</v>
      </c>
      <c r="F116" s="26" t="s">
        <v>123</v>
      </c>
      <c r="G116" s="29">
        <v>4</v>
      </c>
      <c r="H116" s="29">
        <v>2</v>
      </c>
      <c r="I116" s="57">
        <v>52.4</v>
      </c>
      <c r="J116" s="31">
        <f>I116*E116</f>
        <v>59.211999999999996</v>
      </c>
      <c r="K116" s="28">
        <v>2</v>
      </c>
      <c r="L116" s="25">
        <f>J116/8/2/2</f>
        <v>1.8503749999999999</v>
      </c>
    </row>
    <row r="117" spans="1:22" x14ac:dyDescent="0.25">
      <c r="A117" s="89">
        <v>44</v>
      </c>
      <c r="B117" s="62" t="s">
        <v>128</v>
      </c>
      <c r="C117" s="62" t="s">
        <v>129</v>
      </c>
      <c r="D117" s="62" t="s">
        <v>24</v>
      </c>
      <c r="E117" s="62">
        <v>47</v>
      </c>
      <c r="F117" s="62" t="s">
        <v>130</v>
      </c>
      <c r="G117" s="2">
        <v>4</v>
      </c>
      <c r="H117" s="2">
        <v>1</v>
      </c>
      <c r="I117" s="62">
        <v>7.8</v>
      </c>
      <c r="J117" s="82">
        <f>I117*E117</f>
        <v>366.59999999999997</v>
      </c>
      <c r="K117" s="75">
        <v>2</v>
      </c>
      <c r="L117" s="70">
        <f>J117/8/2/2</f>
        <v>11.456249999999999</v>
      </c>
    </row>
    <row r="118" spans="1:22" x14ac:dyDescent="0.25">
      <c r="A118" s="92"/>
      <c r="B118" s="73"/>
      <c r="C118" s="73"/>
      <c r="D118" s="73"/>
      <c r="E118" s="73"/>
      <c r="F118" s="73"/>
      <c r="G118" s="2">
        <v>3</v>
      </c>
      <c r="H118" s="2">
        <v>1</v>
      </c>
      <c r="I118" s="73"/>
      <c r="J118" s="91"/>
      <c r="K118" s="76"/>
      <c r="L118" s="72"/>
    </row>
    <row r="119" spans="1:22" x14ac:dyDescent="0.25">
      <c r="A119" s="90"/>
      <c r="B119" s="74"/>
      <c r="C119" s="74"/>
      <c r="D119" s="74"/>
      <c r="E119" s="74"/>
      <c r="F119" s="74"/>
      <c r="G119" s="2">
        <v>2</v>
      </c>
      <c r="H119" s="2">
        <v>1</v>
      </c>
      <c r="I119" s="74"/>
      <c r="J119" s="83"/>
      <c r="K119" s="77"/>
      <c r="L119" s="71"/>
    </row>
    <row r="120" spans="1:22" x14ac:dyDescent="0.25">
      <c r="A120" s="89">
        <v>45</v>
      </c>
      <c r="B120" s="62" t="s">
        <v>131</v>
      </c>
      <c r="C120" s="62" t="s">
        <v>132</v>
      </c>
      <c r="D120" s="62" t="s">
        <v>24</v>
      </c>
      <c r="E120" s="62">
        <v>1.28</v>
      </c>
      <c r="F120" s="62" t="s">
        <v>123</v>
      </c>
      <c r="G120" s="2">
        <v>4</v>
      </c>
      <c r="H120" s="2">
        <v>2</v>
      </c>
      <c r="I120" s="62">
        <v>55</v>
      </c>
      <c r="J120" s="62">
        <f>I120*E120</f>
        <v>70.400000000000006</v>
      </c>
      <c r="K120" s="75">
        <v>1</v>
      </c>
      <c r="L120" s="70">
        <v>4</v>
      </c>
    </row>
    <row r="121" spans="1:22" ht="67.5" customHeight="1" x14ac:dyDescent="0.25">
      <c r="A121" s="90"/>
      <c r="B121" s="74"/>
      <c r="C121" s="74"/>
      <c r="D121" s="74"/>
      <c r="E121" s="74"/>
      <c r="F121" s="74"/>
      <c r="G121" s="2">
        <v>3</v>
      </c>
      <c r="H121" s="2">
        <v>2</v>
      </c>
      <c r="I121" s="74"/>
      <c r="J121" s="74"/>
      <c r="K121" s="77"/>
      <c r="L121" s="71"/>
    </row>
    <row r="122" spans="1:22" x14ac:dyDescent="0.25">
      <c r="A122" s="84" t="s">
        <v>133</v>
      </c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6"/>
    </row>
    <row r="123" spans="1:22" x14ac:dyDescent="0.25">
      <c r="A123" s="89">
        <v>46</v>
      </c>
      <c r="B123" s="62" t="s">
        <v>134</v>
      </c>
      <c r="C123" s="62" t="s">
        <v>135</v>
      </c>
      <c r="D123" s="62" t="s">
        <v>24</v>
      </c>
      <c r="E123" s="87">
        <v>2.79</v>
      </c>
      <c r="F123" s="62" t="s">
        <v>136</v>
      </c>
      <c r="G123" s="2">
        <v>5</v>
      </c>
      <c r="H123" s="2">
        <v>2</v>
      </c>
      <c r="I123" s="62">
        <v>10</v>
      </c>
      <c r="J123" s="62">
        <f>I123*E123</f>
        <v>27.9</v>
      </c>
      <c r="K123" s="75">
        <v>1</v>
      </c>
      <c r="L123" s="70">
        <v>3</v>
      </c>
    </row>
    <row r="124" spans="1:22" x14ac:dyDescent="0.25">
      <c r="A124" s="90"/>
      <c r="B124" s="74"/>
      <c r="C124" s="74"/>
      <c r="D124" s="74"/>
      <c r="E124" s="88"/>
      <c r="F124" s="74"/>
      <c r="G124" s="6">
        <v>4</v>
      </c>
      <c r="H124" s="6">
        <v>2</v>
      </c>
      <c r="I124" s="74"/>
      <c r="J124" s="74"/>
      <c r="K124" s="77"/>
      <c r="L124" s="71"/>
    </row>
    <row r="125" spans="1:22" ht="90.75" thickBot="1" x14ac:dyDescent="0.3">
      <c r="A125" s="2">
        <v>47</v>
      </c>
      <c r="B125" s="12" t="s">
        <v>134</v>
      </c>
      <c r="C125" s="2" t="s">
        <v>137</v>
      </c>
      <c r="D125" s="2" t="s">
        <v>138</v>
      </c>
      <c r="E125" s="2">
        <v>2.02</v>
      </c>
      <c r="F125" s="2" t="s">
        <v>136</v>
      </c>
      <c r="G125" s="2">
        <v>4</v>
      </c>
      <c r="H125" s="2">
        <v>2</v>
      </c>
      <c r="I125" s="2">
        <v>4.2</v>
      </c>
      <c r="J125" s="13">
        <f>I125*E125</f>
        <v>8.484</v>
      </c>
      <c r="K125" s="11">
        <v>1</v>
      </c>
      <c r="L125" s="2">
        <v>4</v>
      </c>
    </row>
    <row r="126" spans="1:22" ht="15.75" customHeight="1" x14ac:dyDescent="0.25">
      <c r="A126" s="62">
        <v>48</v>
      </c>
      <c r="B126" s="62" t="s">
        <v>139</v>
      </c>
      <c r="C126" s="62" t="s">
        <v>140</v>
      </c>
      <c r="D126" s="62" t="s">
        <v>24</v>
      </c>
      <c r="E126" s="87">
        <v>2.02</v>
      </c>
      <c r="F126" s="62" t="s">
        <v>136</v>
      </c>
      <c r="G126" s="2">
        <v>4</v>
      </c>
      <c r="H126" s="2">
        <v>2</v>
      </c>
      <c r="I126" s="62">
        <v>35.9</v>
      </c>
      <c r="J126" s="82">
        <f>I126*E126</f>
        <v>72.518000000000001</v>
      </c>
      <c r="K126" s="75">
        <v>1</v>
      </c>
      <c r="L126" s="75">
        <v>10</v>
      </c>
      <c r="R126" s="118" t="s">
        <v>2</v>
      </c>
      <c r="S126" s="118" t="s">
        <v>153</v>
      </c>
      <c r="T126" s="121" t="s">
        <v>154</v>
      </c>
      <c r="U126" s="124" t="s">
        <v>155</v>
      </c>
      <c r="V126" s="124" t="s">
        <v>156</v>
      </c>
    </row>
    <row r="127" spans="1:22" ht="70.5" customHeight="1" x14ac:dyDescent="0.25">
      <c r="A127" s="74"/>
      <c r="B127" s="74"/>
      <c r="C127" s="74"/>
      <c r="D127" s="74"/>
      <c r="E127" s="88"/>
      <c r="F127" s="74"/>
      <c r="G127" s="6">
        <v>3</v>
      </c>
      <c r="H127" s="6">
        <v>2</v>
      </c>
      <c r="I127" s="74"/>
      <c r="J127" s="83"/>
      <c r="K127" s="77"/>
      <c r="L127" s="77"/>
      <c r="R127" s="119"/>
      <c r="S127" s="119"/>
      <c r="T127" s="122"/>
      <c r="U127" s="124"/>
      <c r="V127" s="124"/>
    </row>
    <row r="128" spans="1:22" x14ac:dyDescent="0.25">
      <c r="A128" s="58" t="s">
        <v>141</v>
      </c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60"/>
      <c r="R128" s="119"/>
      <c r="S128" s="119"/>
      <c r="T128" s="122"/>
      <c r="U128" s="124"/>
      <c r="V128" s="124"/>
    </row>
    <row r="129" spans="1:22" ht="15.75" thickBot="1" x14ac:dyDescent="0.3">
      <c r="A129" s="61">
        <v>49</v>
      </c>
      <c r="B129" s="63" t="s">
        <v>142</v>
      </c>
      <c r="C129" s="61" t="s">
        <v>143</v>
      </c>
      <c r="D129" s="65" t="s">
        <v>24</v>
      </c>
      <c r="E129" s="61">
        <v>16.84</v>
      </c>
      <c r="F129" s="65" t="s">
        <v>144</v>
      </c>
      <c r="G129" s="2">
        <v>4</v>
      </c>
      <c r="H129" s="22">
        <v>4</v>
      </c>
      <c r="I129" s="61">
        <v>234.46</v>
      </c>
      <c r="J129" s="65">
        <f>I129*E129</f>
        <v>3948.3063999999999</v>
      </c>
      <c r="K129" s="61">
        <v>2</v>
      </c>
      <c r="L129" s="80">
        <f>J129/8/6/2</f>
        <v>41.128191666666666</v>
      </c>
      <c r="R129" s="120"/>
      <c r="S129" s="120"/>
      <c r="T129" s="123"/>
      <c r="U129" s="124"/>
      <c r="V129" s="124"/>
    </row>
    <row r="130" spans="1:22" ht="39.75" customHeight="1" thickBot="1" x14ac:dyDescent="0.3">
      <c r="A130" s="62"/>
      <c r="B130" s="64"/>
      <c r="C130" s="62"/>
      <c r="D130" s="66"/>
      <c r="E130" s="62"/>
      <c r="F130" s="66"/>
      <c r="G130" s="55">
        <v>3</v>
      </c>
      <c r="H130" s="56">
        <v>2</v>
      </c>
      <c r="I130" s="62"/>
      <c r="J130" s="66"/>
      <c r="K130" s="62"/>
      <c r="L130" s="81"/>
      <c r="R130" s="36">
        <v>1</v>
      </c>
      <c r="S130" s="35">
        <v>2</v>
      </c>
      <c r="T130" s="35">
        <v>3</v>
      </c>
      <c r="U130" s="35">
        <v>4</v>
      </c>
      <c r="V130" s="35">
        <v>5</v>
      </c>
    </row>
    <row r="131" spans="1:22" ht="16.5" thickBot="1" x14ac:dyDescent="0.3">
      <c r="A131" s="61">
        <v>51</v>
      </c>
      <c r="B131" s="61" t="s">
        <v>145</v>
      </c>
      <c r="C131" s="61" t="s">
        <v>146</v>
      </c>
      <c r="D131" s="61" t="s">
        <v>24</v>
      </c>
      <c r="E131" s="61">
        <v>0.76500000000000001</v>
      </c>
      <c r="F131" s="61" t="s">
        <v>147</v>
      </c>
      <c r="G131" s="2">
        <v>4</v>
      </c>
      <c r="H131" s="2">
        <v>1</v>
      </c>
      <c r="I131" s="61">
        <v>38.15</v>
      </c>
      <c r="J131" s="78">
        <f>I131*E131</f>
        <v>29.184750000000001</v>
      </c>
      <c r="K131" s="61">
        <v>1</v>
      </c>
      <c r="L131" s="117">
        <f>J131/8/3</f>
        <v>1.2160312500000001</v>
      </c>
      <c r="R131" s="36" t="s">
        <v>182</v>
      </c>
      <c r="S131" s="35">
        <v>2</v>
      </c>
      <c r="T131" s="38">
        <f>J138/100*S131</f>
        <v>193.70753220000006</v>
      </c>
      <c r="U131" s="35">
        <v>4</v>
      </c>
      <c r="V131" s="38">
        <v>4</v>
      </c>
    </row>
    <row r="132" spans="1:22" ht="32.25" thickBot="1" x14ac:dyDescent="0.3">
      <c r="A132" s="61"/>
      <c r="B132" s="61"/>
      <c r="C132" s="61"/>
      <c r="D132" s="61"/>
      <c r="E132" s="61"/>
      <c r="F132" s="61"/>
      <c r="G132" s="2">
        <v>3</v>
      </c>
      <c r="H132" s="2">
        <v>1</v>
      </c>
      <c r="I132" s="61"/>
      <c r="J132" s="78"/>
      <c r="K132" s="61"/>
      <c r="L132" s="117"/>
      <c r="R132" s="36" t="s">
        <v>157</v>
      </c>
      <c r="S132" s="35">
        <v>10</v>
      </c>
      <c r="T132" s="38">
        <f>J138/100*S132</f>
        <v>968.5376610000003</v>
      </c>
      <c r="U132" s="35">
        <v>10</v>
      </c>
      <c r="V132" s="38">
        <v>12</v>
      </c>
    </row>
    <row r="133" spans="1:22" ht="34.5" customHeight="1" thickBot="1" x14ac:dyDescent="0.3">
      <c r="A133" s="61"/>
      <c r="B133" s="61"/>
      <c r="C133" s="61"/>
      <c r="D133" s="61"/>
      <c r="E133" s="61"/>
      <c r="F133" s="61"/>
      <c r="G133" s="2">
        <v>2</v>
      </c>
      <c r="H133" s="2">
        <v>1</v>
      </c>
      <c r="I133" s="61"/>
      <c r="J133" s="78"/>
      <c r="K133" s="61"/>
      <c r="L133" s="117"/>
      <c r="R133" s="36" t="s">
        <v>158</v>
      </c>
      <c r="S133" s="35">
        <v>8</v>
      </c>
      <c r="T133" s="38">
        <f>J138/100*S133</f>
        <v>774.83012880000024</v>
      </c>
      <c r="U133" s="35">
        <v>8</v>
      </c>
      <c r="V133" s="38">
        <v>12</v>
      </c>
    </row>
    <row r="134" spans="1:22" ht="33.75" customHeight="1" thickBot="1" x14ac:dyDescent="0.3">
      <c r="A134" s="61">
        <v>52</v>
      </c>
      <c r="B134" s="61" t="s">
        <v>148</v>
      </c>
      <c r="C134" s="61" t="s">
        <v>149</v>
      </c>
      <c r="D134" s="61" t="s">
        <v>150</v>
      </c>
      <c r="E134" s="61">
        <v>30.44</v>
      </c>
      <c r="F134" s="61" t="s">
        <v>28</v>
      </c>
      <c r="G134" s="2">
        <v>4</v>
      </c>
      <c r="H134" s="2">
        <v>1</v>
      </c>
      <c r="I134" s="61">
        <v>1.92</v>
      </c>
      <c r="J134" s="78">
        <f>I134*E134</f>
        <v>58.444800000000001</v>
      </c>
      <c r="K134" s="79">
        <v>1</v>
      </c>
      <c r="L134" s="79">
        <f>J134/8/2</f>
        <v>3.6528</v>
      </c>
      <c r="R134" s="36" t="s">
        <v>159</v>
      </c>
      <c r="S134" s="35">
        <v>4</v>
      </c>
      <c r="T134" s="38">
        <f>J138/100*S134</f>
        <v>387.41506440000012</v>
      </c>
      <c r="U134" s="35">
        <v>5</v>
      </c>
      <c r="V134" s="38">
        <v>9</v>
      </c>
    </row>
    <row r="135" spans="1:22" ht="34.5" customHeight="1" thickBot="1" x14ac:dyDescent="0.3">
      <c r="A135" s="61"/>
      <c r="B135" s="61"/>
      <c r="C135" s="61"/>
      <c r="D135" s="61"/>
      <c r="E135" s="61"/>
      <c r="F135" s="61"/>
      <c r="G135" s="2">
        <v>2</v>
      </c>
      <c r="H135" s="2">
        <v>1</v>
      </c>
      <c r="I135" s="61"/>
      <c r="J135" s="78"/>
      <c r="K135" s="79"/>
      <c r="L135" s="79"/>
      <c r="R135" s="36" t="s">
        <v>160</v>
      </c>
      <c r="S135" s="35">
        <v>5</v>
      </c>
      <c r="T135" s="38">
        <f>J138/100*S135</f>
        <v>484.26883050000015</v>
      </c>
      <c r="U135" s="35">
        <v>5</v>
      </c>
      <c r="V135" s="38">
        <v>12</v>
      </c>
    </row>
    <row r="136" spans="1:2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4"/>
      <c r="L136" s="24"/>
    </row>
    <row r="137" spans="1:22" x14ac:dyDescent="0.25">
      <c r="A137" s="58" t="s">
        <v>151</v>
      </c>
      <c r="B137" s="59"/>
      <c r="C137" s="59"/>
      <c r="D137" s="59"/>
      <c r="E137" s="59"/>
      <c r="F137" s="59"/>
      <c r="G137" s="59"/>
      <c r="H137" s="59"/>
      <c r="I137" s="60"/>
      <c r="J137" s="4" t="e">
        <f>J4+J5+J15+J16+J24+J25+J27+J32+J34+J40+J42+J48+J45+J51++J52+J55+J56+J59+J61+J64+J65++J68+J71+J75+J78+J82+J84+J86+J88+J90+J91+J92+J94+J95+#REF!+J97+J99+J101+J105+J106+J108+J110+J111+J114+J117+J120+J123+J125+J126+J129+J131+J134</f>
        <v>#REF!</v>
      </c>
      <c r="K137" s="5"/>
      <c r="L137" s="5"/>
    </row>
    <row r="138" spans="1:22" x14ac:dyDescent="0.25">
      <c r="J138" s="37">
        <f>J134+J131+J129+J126+J123+J125+J120+J117+J116+J114+J111+J110+J108+J106+J105+J101+J99+J97+J95+J94+J92+J91+J90+J88+J86+J84+J82+J81+J78+J75+J71+J68+J65+J64+J61+J59+J56+J55+J52+J51+J48+J45+J42+J40+J34+J32+J27+J25+J24+J16+J15+J14+J5+J4</f>
        <v>9685.376610000003</v>
      </c>
      <c r="S138" s="37" t="e">
        <f>J137</f>
        <v>#REF!</v>
      </c>
    </row>
    <row r="139" spans="1:22" x14ac:dyDescent="0.25">
      <c r="J139" s="1">
        <v>9685</v>
      </c>
    </row>
    <row r="142" spans="1:22" x14ac:dyDescent="0.25">
      <c r="R142" s="39">
        <f>J139+T131+T132+T133+T134+T135</f>
        <v>12493.759216900002</v>
      </c>
      <c r="S142" s="1">
        <v>12493.76</v>
      </c>
    </row>
    <row r="163" spans="5:16" x14ac:dyDescent="0.25">
      <c r="E163" s="125" t="s">
        <v>0</v>
      </c>
      <c r="F163" s="125" t="s">
        <v>1</v>
      </c>
      <c r="G163" s="125" t="s">
        <v>2</v>
      </c>
      <c r="H163" s="125" t="s">
        <v>3</v>
      </c>
      <c r="I163" s="125" t="s">
        <v>4</v>
      </c>
      <c r="J163" s="127" t="s">
        <v>5</v>
      </c>
      <c r="K163" s="128"/>
      <c r="L163" s="129"/>
      <c r="M163" s="125" t="s">
        <v>6</v>
      </c>
      <c r="N163" s="125" t="s">
        <v>7</v>
      </c>
      <c r="O163" s="125" t="s">
        <v>8</v>
      </c>
      <c r="P163" s="125" t="s">
        <v>9</v>
      </c>
    </row>
    <row r="164" spans="5:16" x14ac:dyDescent="0.25">
      <c r="E164" s="126"/>
      <c r="F164" s="126"/>
      <c r="G164" s="126"/>
      <c r="H164" s="126"/>
      <c r="I164" s="126"/>
      <c r="J164" s="40" t="s">
        <v>10</v>
      </c>
      <c r="K164" s="40" t="s">
        <v>11</v>
      </c>
      <c r="L164" s="40" t="s">
        <v>12</v>
      </c>
      <c r="M164" s="126"/>
      <c r="N164" s="126"/>
      <c r="O164" s="126"/>
      <c r="P164" s="126"/>
    </row>
    <row r="165" spans="5:16" x14ac:dyDescent="0.25">
      <c r="E165" s="127" t="s">
        <v>13</v>
      </c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9"/>
    </row>
    <row r="166" spans="5:16" ht="75" x14ac:dyDescent="0.25">
      <c r="E166" s="41">
        <v>1</v>
      </c>
      <c r="F166" s="40" t="s">
        <v>14</v>
      </c>
      <c r="G166" s="41" t="s">
        <v>15</v>
      </c>
      <c r="H166" s="41" t="s">
        <v>16</v>
      </c>
      <c r="I166" s="40">
        <v>0.87</v>
      </c>
      <c r="J166" s="40" t="s">
        <v>17</v>
      </c>
      <c r="K166" s="40">
        <v>6</v>
      </c>
      <c r="L166" s="40">
        <v>1</v>
      </c>
      <c r="M166" s="40">
        <v>0.84</v>
      </c>
      <c r="N166" s="40">
        <v>0.73099999999999998</v>
      </c>
      <c r="O166" s="40">
        <v>1</v>
      </c>
      <c r="P166" s="40">
        <v>1</v>
      </c>
    </row>
    <row r="167" spans="5:16" ht="105" x14ac:dyDescent="0.25">
      <c r="E167" s="125">
        <v>2</v>
      </c>
      <c r="F167" s="125" t="s">
        <v>18</v>
      </c>
      <c r="G167" s="42" t="s">
        <v>161</v>
      </c>
      <c r="H167" s="125" t="s">
        <v>19</v>
      </c>
      <c r="I167" s="125">
        <v>0.61</v>
      </c>
      <c r="J167" s="125" t="s">
        <v>17</v>
      </c>
      <c r="K167" s="125">
        <v>6</v>
      </c>
      <c r="L167" s="125">
        <v>1</v>
      </c>
      <c r="M167" s="125">
        <v>3.5</v>
      </c>
      <c r="N167" s="125">
        <v>2.1349999999999998</v>
      </c>
      <c r="O167" s="125">
        <v>1</v>
      </c>
      <c r="P167" s="125">
        <v>1</v>
      </c>
    </row>
    <row r="168" spans="5:16" x14ac:dyDescent="0.25">
      <c r="E168" s="130"/>
      <c r="F168" s="130"/>
      <c r="G168" s="42" t="s">
        <v>162</v>
      </c>
      <c r="H168" s="130"/>
      <c r="I168" s="130"/>
      <c r="J168" s="130"/>
      <c r="K168" s="130"/>
      <c r="L168" s="130"/>
      <c r="M168" s="130"/>
      <c r="N168" s="130"/>
      <c r="O168" s="130"/>
      <c r="P168" s="130"/>
    </row>
    <row r="169" spans="5:16" ht="7.5" customHeight="1" x14ac:dyDescent="0.25">
      <c r="E169" s="130"/>
      <c r="F169" s="130"/>
      <c r="G169" s="42" t="s">
        <v>162</v>
      </c>
      <c r="H169" s="130"/>
      <c r="I169" s="130"/>
      <c r="J169" s="130"/>
      <c r="K169" s="130"/>
      <c r="L169" s="130"/>
      <c r="M169" s="130"/>
      <c r="N169" s="130"/>
      <c r="O169" s="130"/>
      <c r="P169" s="130"/>
    </row>
    <row r="170" spans="5:16" ht="12" hidden="1" customHeight="1" x14ac:dyDescent="0.25">
      <c r="E170" s="130"/>
      <c r="F170" s="130"/>
      <c r="G170" s="34"/>
      <c r="H170" s="130"/>
      <c r="I170" s="130"/>
      <c r="J170" s="130"/>
      <c r="K170" s="130"/>
      <c r="L170" s="130"/>
      <c r="M170" s="130"/>
      <c r="N170" s="130"/>
      <c r="O170" s="130"/>
      <c r="P170" s="130"/>
    </row>
    <row r="171" spans="5:16" hidden="1" x14ac:dyDescent="0.25">
      <c r="E171" s="130"/>
      <c r="F171" s="130"/>
      <c r="G171" s="34"/>
      <c r="H171" s="130"/>
      <c r="I171" s="130"/>
      <c r="J171" s="130"/>
      <c r="K171" s="130"/>
      <c r="L171" s="130"/>
      <c r="M171" s="130"/>
      <c r="N171" s="130"/>
      <c r="O171" s="130"/>
      <c r="P171" s="130"/>
    </row>
    <row r="172" spans="5:16" hidden="1" x14ac:dyDescent="0.25">
      <c r="E172" s="130"/>
      <c r="F172" s="130"/>
      <c r="G172" s="34"/>
      <c r="H172" s="130"/>
      <c r="I172" s="130"/>
      <c r="J172" s="130"/>
      <c r="K172" s="130"/>
      <c r="L172" s="130"/>
      <c r="M172" s="130"/>
      <c r="N172" s="130"/>
      <c r="O172" s="130"/>
      <c r="P172" s="130"/>
    </row>
    <row r="173" spans="5:16" hidden="1" x14ac:dyDescent="0.25">
      <c r="E173" s="130"/>
      <c r="F173" s="130"/>
      <c r="G173" s="34"/>
      <c r="H173" s="130"/>
      <c r="I173" s="130"/>
      <c r="J173" s="130"/>
      <c r="K173" s="130"/>
      <c r="L173" s="130"/>
      <c r="M173" s="130"/>
      <c r="N173" s="130"/>
      <c r="O173" s="130"/>
      <c r="P173" s="130"/>
    </row>
    <row r="174" spans="5:16" hidden="1" x14ac:dyDescent="0.25">
      <c r="E174" s="130"/>
      <c r="F174" s="130"/>
      <c r="G174" s="34"/>
      <c r="H174" s="130"/>
      <c r="I174" s="130"/>
      <c r="J174" s="130"/>
      <c r="K174" s="130"/>
      <c r="L174" s="130"/>
      <c r="M174" s="130"/>
      <c r="N174" s="130"/>
      <c r="O174" s="130"/>
      <c r="P174" s="130"/>
    </row>
    <row r="175" spans="5:16" hidden="1" x14ac:dyDescent="0.25">
      <c r="E175" s="126"/>
      <c r="F175" s="126"/>
      <c r="G175" s="34"/>
      <c r="H175" s="126"/>
      <c r="I175" s="126"/>
      <c r="J175" s="126"/>
      <c r="K175" s="126"/>
      <c r="L175" s="126"/>
      <c r="M175" s="126"/>
      <c r="N175" s="126"/>
      <c r="O175" s="126"/>
      <c r="P175" s="130"/>
    </row>
    <row r="176" spans="5:16" ht="57" customHeight="1" x14ac:dyDescent="0.25">
      <c r="E176" s="40">
        <v>3</v>
      </c>
      <c r="F176" s="40" t="s">
        <v>20</v>
      </c>
      <c r="G176" s="40" t="s">
        <v>21</v>
      </c>
      <c r="H176" s="40" t="s">
        <v>19</v>
      </c>
      <c r="I176" s="40">
        <v>0.26</v>
      </c>
      <c r="J176" s="40" t="s">
        <v>17</v>
      </c>
      <c r="K176" s="40">
        <v>6</v>
      </c>
      <c r="L176" s="40">
        <v>1</v>
      </c>
      <c r="M176" s="40">
        <v>0.63</v>
      </c>
      <c r="N176" s="40">
        <v>0.1638</v>
      </c>
      <c r="O176" s="40">
        <v>1</v>
      </c>
      <c r="P176" s="40">
        <v>1</v>
      </c>
    </row>
    <row r="177" spans="5:16" x14ac:dyDescent="0.25">
      <c r="E177" s="125">
        <v>4</v>
      </c>
      <c r="F177" s="125" t="s">
        <v>22</v>
      </c>
      <c r="G177" s="125" t="s">
        <v>23</v>
      </c>
      <c r="H177" s="125" t="s">
        <v>24</v>
      </c>
      <c r="I177" s="125">
        <v>0.92500000000000004</v>
      </c>
      <c r="J177" s="125" t="s">
        <v>25</v>
      </c>
      <c r="K177" s="125">
        <v>4</v>
      </c>
      <c r="L177" s="125">
        <v>1</v>
      </c>
      <c r="M177" s="125">
        <v>60.8</v>
      </c>
      <c r="N177" s="125">
        <v>56.24</v>
      </c>
      <c r="O177" s="125">
        <v>1</v>
      </c>
      <c r="P177" s="125">
        <v>4</v>
      </c>
    </row>
    <row r="178" spans="5:16" x14ac:dyDescent="0.25"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</row>
    <row r="179" spans="5:16" x14ac:dyDescent="0.25"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</row>
    <row r="180" spans="5:16" x14ac:dyDescent="0.25"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</row>
    <row r="181" spans="5:16" x14ac:dyDescent="0.25"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</row>
    <row r="182" spans="5:16" ht="11.25" customHeight="1" x14ac:dyDescent="0.25">
      <c r="E182" s="130"/>
      <c r="F182" s="130"/>
      <c r="G182" s="130"/>
      <c r="H182" s="130"/>
      <c r="I182" s="130"/>
      <c r="J182" s="130"/>
      <c r="K182" s="125">
        <v>2</v>
      </c>
      <c r="L182" s="125">
        <v>1</v>
      </c>
      <c r="M182" s="130"/>
      <c r="N182" s="130"/>
      <c r="O182" s="130"/>
      <c r="P182" s="130"/>
    </row>
    <row r="183" spans="5:16" hidden="1" x14ac:dyDescent="0.25"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</row>
    <row r="184" spans="5:16" ht="12.75" customHeight="1" x14ac:dyDescent="0.25">
      <c r="E184" s="126"/>
      <c r="F184" s="126"/>
      <c r="G184" s="126"/>
      <c r="H184" s="130"/>
      <c r="I184" s="130"/>
      <c r="J184" s="130"/>
      <c r="K184" s="130"/>
      <c r="L184" s="130"/>
      <c r="M184" s="130"/>
      <c r="N184" s="130"/>
      <c r="O184" s="130"/>
      <c r="P184" s="130"/>
    </row>
    <row r="185" spans="5:16" ht="45" x14ac:dyDescent="0.25">
      <c r="E185" s="40">
        <v>5</v>
      </c>
      <c r="F185" s="40" t="s">
        <v>26</v>
      </c>
      <c r="G185" s="40" t="s">
        <v>27</v>
      </c>
      <c r="H185" s="43" t="s">
        <v>19</v>
      </c>
      <c r="I185" s="43">
        <v>0.5</v>
      </c>
      <c r="J185" s="43" t="s">
        <v>28</v>
      </c>
      <c r="K185" s="43">
        <v>2</v>
      </c>
      <c r="L185" s="43">
        <v>1</v>
      </c>
      <c r="M185" s="43">
        <v>95.75</v>
      </c>
      <c r="N185" s="43">
        <v>47.875</v>
      </c>
      <c r="O185" s="44">
        <v>1</v>
      </c>
      <c r="P185" s="44">
        <v>3</v>
      </c>
    </row>
    <row r="186" spans="5:16" x14ac:dyDescent="0.25">
      <c r="E186" s="125">
        <v>6</v>
      </c>
      <c r="F186" s="125" t="s">
        <v>29</v>
      </c>
      <c r="G186" s="125" t="s">
        <v>30</v>
      </c>
      <c r="H186" s="125" t="s">
        <v>31</v>
      </c>
      <c r="I186" s="125">
        <v>1.75</v>
      </c>
      <c r="J186" s="125" t="s">
        <v>32</v>
      </c>
      <c r="K186" s="40">
        <v>3</v>
      </c>
      <c r="L186" s="40">
        <v>1</v>
      </c>
      <c r="M186" s="125">
        <v>23.7</v>
      </c>
      <c r="N186" s="125">
        <v>41.48</v>
      </c>
      <c r="O186" s="125">
        <v>1</v>
      </c>
      <c r="P186" s="125">
        <v>3</v>
      </c>
    </row>
    <row r="187" spans="5:16" x14ac:dyDescent="0.25">
      <c r="E187" s="126"/>
      <c r="F187" s="126"/>
      <c r="G187" s="126"/>
      <c r="H187" s="126"/>
      <c r="I187" s="126"/>
      <c r="J187" s="126"/>
      <c r="K187" s="45">
        <v>2</v>
      </c>
      <c r="L187" s="45">
        <v>1</v>
      </c>
      <c r="M187" s="126"/>
      <c r="N187" s="126"/>
      <c r="O187" s="130"/>
      <c r="P187" s="130"/>
    </row>
    <row r="188" spans="5:16" x14ac:dyDescent="0.25">
      <c r="E188" s="125">
        <v>7</v>
      </c>
      <c r="F188" s="125" t="s">
        <v>33</v>
      </c>
      <c r="G188" s="125" t="s">
        <v>34</v>
      </c>
      <c r="H188" s="125" t="s">
        <v>19</v>
      </c>
      <c r="I188" s="125">
        <v>0.26600000000000001</v>
      </c>
      <c r="J188" s="125" t="s">
        <v>17</v>
      </c>
      <c r="K188" s="125">
        <v>4</v>
      </c>
      <c r="L188" s="125">
        <v>1</v>
      </c>
      <c r="M188" s="125">
        <v>27</v>
      </c>
      <c r="N188" s="125">
        <v>7.1820000000000004</v>
      </c>
      <c r="O188" s="125">
        <v>1</v>
      </c>
      <c r="P188" s="125">
        <v>1</v>
      </c>
    </row>
    <row r="189" spans="5:16" x14ac:dyDescent="0.25"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</row>
    <row r="190" spans="5:16" x14ac:dyDescent="0.25">
      <c r="E190" s="130"/>
      <c r="F190" s="130"/>
      <c r="G190" s="130"/>
      <c r="H190" s="130"/>
      <c r="I190" s="130"/>
      <c r="J190" s="126"/>
      <c r="K190" s="126"/>
      <c r="L190" s="126"/>
      <c r="M190" s="130"/>
      <c r="N190" s="130"/>
      <c r="O190" s="130"/>
      <c r="P190" s="130"/>
    </row>
    <row r="191" spans="5:16" x14ac:dyDescent="0.25">
      <c r="E191" s="130"/>
      <c r="F191" s="130"/>
      <c r="G191" s="130"/>
      <c r="H191" s="130"/>
      <c r="I191" s="130"/>
      <c r="J191" s="125" t="s">
        <v>28</v>
      </c>
      <c r="K191" s="125">
        <v>2</v>
      </c>
      <c r="L191" s="125">
        <v>1</v>
      </c>
      <c r="M191" s="130"/>
      <c r="N191" s="130"/>
      <c r="O191" s="130"/>
      <c r="P191" s="130"/>
    </row>
    <row r="192" spans="5:16" x14ac:dyDescent="0.25"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</row>
    <row r="193" spans="5:16" x14ac:dyDescent="0.25">
      <c r="E193" s="125">
        <v>8</v>
      </c>
      <c r="F193" s="125" t="s">
        <v>35</v>
      </c>
      <c r="G193" s="125" t="s">
        <v>36</v>
      </c>
      <c r="H193" s="125" t="s">
        <v>37</v>
      </c>
      <c r="I193" s="125">
        <v>2.66</v>
      </c>
      <c r="J193" s="125" t="s">
        <v>28</v>
      </c>
      <c r="K193" s="40">
        <v>4</v>
      </c>
      <c r="L193" s="40">
        <v>1</v>
      </c>
      <c r="M193" s="125">
        <v>4.0999999999999996</v>
      </c>
      <c r="N193" s="125">
        <v>10.906000000000001</v>
      </c>
      <c r="O193" s="125">
        <v>1</v>
      </c>
      <c r="P193" s="125">
        <v>1</v>
      </c>
    </row>
    <row r="194" spans="5:16" x14ac:dyDescent="0.25">
      <c r="E194" s="126"/>
      <c r="F194" s="126"/>
      <c r="G194" s="126"/>
      <c r="H194" s="126"/>
      <c r="I194" s="126"/>
      <c r="J194" s="126"/>
      <c r="K194" s="40">
        <v>2</v>
      </c>
      <c r="L194" s="40">
        <v>1</v>
      </c>
      <c r="M194" s="126"/>
      <c r="N194" s="130"/>
      <c r="O194" s="130"/>
      <c r="P194" s="130"/>
    </row>
    <row r="195" spans="5:16" x14ac:dyDescent="0.25">
      <c r="E195" s="125">
        <v>9</v>
      </c>
      <c r="F195" s="125" t="s">
        <v>38</v>
      </c>
      <c r="G195" s="125" t="s">
        <v>39</v>
      </c>
      <c r="H195" s="125" t="s">
        <v>24</v>
      </c>
      <c r="I195" s="125">
        <v>0.92500000000000004</v>
      </c>
      <c r="J195" s="125" t="s">
        <v>25</v>
      </c>
      <c r="K195" s="125">
        <v>3</v>
      </c>
      <c r="L195" s="125">
        <v>1</v>
      </c>
      <c r="M195" s="125">
        <v>14.9</v>
      </c>
      <c r="N195" s="125">
        <v>13.782999999999999</v>
      </c>
      <c r="O195" s="125">
        <v>1</v>
      </c>
      <c r="P195" s="125">
        <v>1</v>
      </c>
    </row>
    <row r="196" spans="5:16" x14ac:dyDescent="0.25"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</row>
    <row r="197" spans="5:16" x14ac:dyDescent="0.25"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</row>
    <row r="198" spans="5:16" x14ac:dyDescent="0.25">
      <c r="E198" s="130"/>
      <c r="F198" s="130"/>
      <c r="G198" s="130"/>
      <c r="H198" s="130"/>
      <c r="I198" s="130"/>
      <c r="J198" s="130"/>
      <c r="K198" s="125">
        <v>2</v>
      </c>
      <c r="L198" s="125">
        <v>1</v>
      </c>
      <c r="M198" s="130"/>
      <c r="N198" s="130"/>
      <c r="O198" s="130"/>
      <c r="P198" s="130"/>
    </row>
    <row r="199" spans="5:16" x14ac:dyDescent="0.25"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</row>
    <row r="200" spans="5:16" x14ac:dyDescent="0.25"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</row>
    <row r="201" spans="5:16" x14ac:dyDescent="0.25">
      <c r="E201" s="125">
        <v>10</v>
      </c>
      <c r="F201" s="131" t="s">
        <v>40</v>
      </c>
      <c r="G201" s="125" t="s">
        <v>41</v>
      </c>
      <c r="H201" s="125" t="s">
        <v>24</v>
      </c>
      <c r="I201" s="125">
        <v>0.28999999999999998</v>
      </c>
      <c r="J201" s="125" t="s">
        <v>42</v>
      </c>
      <c r="K201" s="40">
        <v>4</v>
      </c>
      <c r="L201" s="40">
        <v>1</v>
      </c>
      <c r="M201" s="125">
        <v>4.8</v>
      </c>
      <c r="N201" s="125">
        <v>1.3919999999999999</v>
      </c>
      <c r="O201" s="125">
        <v>1</v>
      </c>
      <c r="P201" s="125">
        <v>1</v>
      </c>
    </row>
    <row r="202" spans="5:16" x14ac:dyDescent="0.25">
      <c r="E202" s="130"/>
      <c r="F202" s="132"/>
      <c r="G202" s="130"/>
      <c r="H202" s="130"/>
      <c r="I202" s="130"/>
      <c r="J202" s="130"/>
      <c r="K202" s="40">
        <v>2</v>
      </c>
      <c r="L202" s="40">
        <v>1</v>
      </c>
      <c r="M202" s="130"/>
      <c r="N202" s="130"/>
      <c r="O202" s="130"/>
      <c r="P202" s="130"/>
    </row>
    <row r="203" spans="5:16" x14ac:dyDescent="0.25">
      <c r="E203" s="125">
        <v>11</v>
      </c>
      <c r="F203" s="131" t="s">
        <v>43</v>
      </c>
      <c r="G203" s="125" t="s">
        <v>44</v>
      </c>
      <c r="H203" s="125" t="s">
        <v>24</v>
      </c>
      <c r="I203" s="125">
        <v>0.28999999999999998</v>
      </c>
      <c r="J203" s="125" t="s">
        <v>42</v>
      </c>
      <c r="K203" s="40">
        <v>4</v>
      </c>
      <c r="L203" s="40">
        <v>1</v>
      </c>
      <c r="M203" s="125">
        <v>19</v>
      </c>
      <c r="N203" s="125">
        <v>5.51</v>
      </c>
      <c r="O203" s="125">
        <v>1</v>
      </c>
      <c r="P203" s="125">
        <v>1</v>
      </c>
    </row>
    <row r="204" spans="5:16" x14ac:dyDescent="0.25">
      <c r="E204" s="130"/>
      <c r="F204" s="132"/>
      <c r="G204" s="130"/>
      <c r="H204" s="130"/>
      <c r="I204" s="130"/>
      <c r="J204" s="130"/>
      <c r="K204" s="40">
        <v>3</v>
      </c>
      <c r="L204" s="40">
        <v>1</v>
      </c>
      <c r="M204" s="130"/>
      <c r="N204" s="130"/>
      <c r="O204" s="130"/>
      <c r="P204" s="130"/>
    </row>
    <row r="205" spans="5:16" x14ac:dyDescent="0.25">
      <c r="E205" s="130"/>
      <c r="F205" s="132"/>
      <c r="G205" s="130"/>
      <c r="H205" s="130"/>
      <c r="I205" s="130"/>
      <c r="J205" s="130"/>
      <c r="K205" s="40">
        <v>2</v>
      </c>
      <c r="L205" s="40">
        <v>1</v>
      </c>
      <c r="M205" s="130"/>
      <c r="N205" s="130"/>
      <c r="O205" s="130"/>
      <c r="P205" s="130"/>
    </row>
    <row r="206" spans="5:16" x14ac:dyDescent="0.25">
      <c r="E206" s="125">
        <v>12</v>
      </c>
      <c r="F206" s="125" t="s">
        <v>45</v>
      </c>
      <c r="G206" s="125" t="s">
        <v>46</v>
      </c>
      <c r="H206" s="125" t="s">
        <v>47</v>
      </c>
      <c r="I206" s="125">
        <v>25</v>
      </c>
      <c r="J206" s="125" t="s">
        <v>48</v>
      </c>
      <c r="K206" s="40">
        <v>2</v>
      </c>
      <c r="L206" s="40">
        <v>1</v>
      </c>
      <c r="M206" s="125">
        <v>0.86</v>
      </c>
      <c r="N206" s="125">
        <v>21.5</v>
      </c>
      <c r="O206" s="125">
        <v>1</v>
      </c>
      <c r="P206" s="125">
        <v>1</v>
      </c>
    </row>
    <row r="207" spans="5:16" x14ac:dyDescent="0.25">
      <c r="E207" s="130"/>
      <c r="F207" s="130"/>
      <c r="G207" s="130"/>
      <c r="H207" s="130"/>
      <c r="I207" s="130"/>
      <c r="J207" s="130"/>
      <c r="K207" s="40">
        <v>1</v>
      </c>
      <c r="L207" s="40">
        <v>1</v>
      </c>
      <c r="M207" s="130"/>
      <c r="N207" s="130"/>
      <c r="O207" s="130"/>
      <c r="P207" s="130"/>
    </row>
    <row r="208" spans="5:16" x14ac:dyDescent="0.25">
      <c r="E208" s="42" t="s">
        <v>163</v>
      </c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</row>
    <row r="209" spans="5:16" x14ac:dyDescent="0.25">
      <c r="E209" s="42" t="s">
        <v>163</v>
      </c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</row>
    <row r="210" spans="5:16" x14ac:dyDescent="0.25">
      <c r="E210" s="42" t="s">
        <v>163</v>
      </c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</row>
    <row r="211" spans="5:16" x14ac:dyDescent="0.25">
      <c r="E211" s="42" t="s">
        <v>163</v>
      </c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</row>
    <row r="212" spans="5:16" x14ac:dyDescent="0.25">
      <c r="E212" s="42" t="s">
        <v>163</v>
      </c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</row>
    <row r="213" spans="5:16" x14ac:dyDescent="0.25">
      <c r="E213" s="42" t="s">
        <v>163</v>
      </c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</row>
    <row r="214" spans="5:16" ht="60" x14ac:dyDescent="0.25">
      <c r="E214" s="42" t="s">
        <v>49</v>
      </c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</row>
    <row r="215" spans="5:16" x14ac:dyDescent="0.25">
      <c r="E215" s="125">
        <v>13</v>
      </c>
      <c r="F215" s="131" t="s">
        <v>50</v>
      </c>
      <c r="G215" s="125" t="s">
        <v>51</v>
      </c>
      <c r="H215" s="125" t="s">
        <v>52</v>
      </c>
      <c r="I215" s="125">
        <v>151</v>
      </c>
      <c r="J215" s="125" t="s">
        <v>53</v>
      </c>
      <c r="K215" s="40">
        <v>6</v>
      </c>
      <c r="L215" s="40">
        <v>1</v>
      </c>
      <c r="M215" s="125">
        <v>3.5</v>
      </c>
      <c r="N215" s="125">
        <v>528.5</v>
      </c>
      <c r="O215" s="125">
        <v>2</v>
      </c>
      <c r="P215" s="125">
        <v>7</v>
      </c>
    </row>
    <row r="216" spans="5:16" x14ac:dyDescent="0.25">
      <c r="E216" s="130"/>
      <c r="F216" s="132"/>
      <c r="G216" s="130"/>
      <c r="H216" s="130"/>
      <c r="I216" s="130"/>
      <c r="J216" s="130"/>
      <c r="K216" s="40">
        <v>4</v>
      </c>
      <c r="L216" s="40">
        <v>2</v>
      </c>
      <c r="M216" s="130"/>
      <c r="N216" s="130"/>
      <c r="O216" s="130"/>
      <c r="P216" s="130"/>
    </row>
    <row r="217" spans="5:16" x14ac:dyDescent="0.25">
      <c r="E217" s="130"/>
      <c r="F217" s="132"/>
      <c r="G217" s="130"/>
      <c r="H217" s="130"/>
      <c r="I217" s="130"/>
      <c r="J217" s="130"/>
      <c r="K217" s="40">
        <v>3</v>
      </c>
      <c r="L217" s="40">
        <v>2</v>
      </c>
      <c r="M217" s="130"/>
      <c r="N217" s="130"/>
      <c r="O217" s="130"/>
      <c r="P217" s="130"/>
    </row>
    <row r="218" spans="5:16" ht="30" x14ac:dyDescent="0.25">
      <c r="E218" s="130"/>
      <c r="F218" s="132"/>
      <c r="G218" s="130"/>
      <c r="H218" s="130"/>
      <c r="I218" s="130"/>
      <c r="J218" s="40" t="s">
        <v>54</v>
      </c>
      <c r="K218" s="40">
        <v>6</v>
      </c>
      <c r="L218" s="40">
        <v>1</v>
      </c>
      <c r="M218" s="40">
        <v>0.7</v>
      </c>
      <c r="N218" s="40">
        <v>105.7</v>
      </c>
      <c r="O218" s="130"/>
      <c r="P218" s="130"/>
    </row>
    <row r="219" spans="5:16" x14ac:dyDescent="0.25">
      <c r="E219" s="125">
        <v>14</v>
      </c>
      <c r="F219" s="131" t="s">
        <v>55</v>
      </c>
      <c r="G219" s="125" t="s">
        <v>56</v>
      </c>
      <c r="H219" s="125" t="s">
        <v>52</v>
      </c>
      <c r="I219" s="125">
        <v>151</v>
      </c>
      <c r="J219" s="125" t="s">
        <v>53</v>
      </c>
      <c r="K219" s="40">
        <v>6</v>
      </c>
      <c r="L219" s="40">
        <v>1</v>
      </c>
      <c r="M219" s="125">
        <v>2.1</v>
      </c>
      <c r="N219" s="125">
        <v>317.10000000000002</v>
      </c>
      <c r="O219" s="125">
        <v>2</v>
      </c>
      <c r="P219" s="125">
        <v>4</v>
      </c>
    </row>
    <row r="220" spans="5:16" x14ac:dyDescent="0.25">
      <c r="E220" s="130"/>
      <c r="F220" s="132"/>
      <c r="G220" s="130"/>
      <c r="H220" s="130"/>
      <c r="I220" s="130"/>
      <c r="J220" s="130"/>
      <c r="K220" s="40">
        <v>4</v>
      </c>
      <c r="L220" s="40">
        <v>2</v>
      </c>
      <c r="M220" s="130"/>
      <c r="N220" s="130"/>
      <c r="O220" s="130"/>
      <c r="P220" s="130"/>
    </row>
    <row r="221" spans="5:16" x14ac:dyDescent="0.25">
      <c r="E221" s="130"/>
      <c r="F221" s="132"/>
      <c r="G221" s="130"/>
      <c r="H221" s="130"/>
      <c r="I221" s="130"/>
      <c r="J221" s="130"/>
      <c r="K221" s="40">
        <v>3</v>
      </c>
      <c r="L221" s="40">
        <v>2</v>
      </c>
      <c r="M221" s="130"/>
      <c r="N221" s="130"/>
      <c r="O221" s="130"/>
      <c r="P221" s="130"/>
    </row>
    <row r="222" spans="5:16" ht="30" x14ac:dyDescent="0.25">
      <c r="E222" s="130"/>
      <c r="F222" s="132"/>
      <c r="G222" s="130"/>
      <c r="H222" s="130"/>
      <c r="I222" s="130"/>
      <c r="J222" s="40" t="s">
        <v>54</v>
      </c>
      <c r="K222" s="40">
        <v>6</v>
      </c>
      <c r="L222" s="40">
        <v>1</v>
      </c>
      <c r="M222" s="40">
        <v>0.42</v>
      </c>
      <c r="N222" s="40">
        <v>63.42</v>
      </c>
      <c r="O222" s="40">
        <v>2</v>
      </c>
      <c r="P222" s="40">
        <v>4</v>
      </c>
    </row>
    <row r="223" spans="5:16" x14ac:dyDescent="0.25">
      <c r="E223" s="125">
        <v>15</v>
      </c>
      <c r="F223" s="131" t="s">
        <v>57</v>
      </c>
      <c r="G223" s="125" t="s">
        <v>58</v>
      </c>
      <c r="H223" s="42">
        <v>100</v>
      </c>
      <c r="I223" s="125">
        <v>27.4</v>
      </c>
      <c r="J223" s="125" t="s">
        <v>25</v>
      </c>
      <c r="K223" s="125">
        <v>4</v>
      </c>
      <c r="L223" s="125">
        <v>1</v>
      </c>
      <c r="M223" s="125">
        <v>4.0999999999999996</v>
      </c>
      <c r="N223" s="125">
        <v>112.34</v>
      </c>
      <c r="O223" s="125">
        <v>2</v>
      </c>
      <c r="P223" s="125">
        <v>4</v>
      </c>
    </row>
    <row r="224" spans="5:16" x14ac:dyDescent="0.25">
      <c r="E224" s="130"/>
      <c r="F224" s="132"/>
      <c r="G224" s="130"/>
      <c r="H224" s="42" t="s">
        <v>150</v>
      </c>
      <c r="I224" s="130"/>
      <c r="J224" s="130"/>
      <c r="K224" s="130"/>
      <c r="L224" s="130"/>
      <c r="M224" s="130"/>
      <c r="N224" s="130"/>
      <c r="O224" s="130"/>
      <c r="P224" s="130"/>
    </row>
    <row r="225" spans="5:16" x14ac:dyDescent="0.25">
      <c r="E225" s="130"/>
      <c r="F225" s="132"/>
      <c r="G225" s="130"/>
      <c r="H225" s="34"/>
      <c r="I225" s="130"/>
      <c r="J225" s="130"/>
      <c r="K225" s="130"/>
      <c r="L225" s="130"/>
      <c r="M225" s="130"/>
      <c r="N225" s="130"/>
      <c r="O225" s="130"/>
      <c r="P225" s="130"/>
    </row>
    <row r="226" spans="5:16" x14ac:dyDescent="0.25">
      <c r="E226" s="130"/>
      <c r="F226" s="132"/>
      <c r="G226" s="130"/>
      <c r="H226" s="34"/>
      <c r="I226" s="130"/>
      <c r="J226" s="44" t="s">
        <v>25</v>
      </c>
      <c r="K226" s="40">
        <v>2</v>
      </c>
      <c r="L226" s="40">
        <v>1</v>
      </c>
      <c r="M226" s="130"/>
      <c r="N226" s="130"/>
      <c r="O226" s="130"/>
      <c r="P226" s="130"/>
    </row>
    <row r="227" spans="5:16" x14ac:dyDescent="0.25">
      <c r="E227" s="125">
        <v>15</v>
      </c>
      <c r="F227" s="125" t="s">
        <v>60</v>
      </c>
      <c r="G227" s="125" t="s">
        <v>61</v>
      </c>
      <c r="H227" s="125" t="s">
        <v>62</v>
      </c>
      <c r="I227" s="125">
        <v>1</v>
      </c>
      <c r="J227" s="125" t="s">
        <v>32</v>
      </c>
      <c r="K227" s="40">
        <v>4</v>
      </c>
      <c r="L227" s="40">
        <v>1</v>
      </c>
      <c r="M227" s="125">
        <v>0.74</v>
      </c>
      <c r="N227" s="125">
        <v>0.8</v>
      </c>
      <c r="O227" s="125">
        <v>1</v>
      </c>
      <c r="P227" s="125">
        <v>1</v>
      </c>
    </row>
    <row r="228" spans="5:16" x14ac:dyDescent="0.25">
      <c r="E228" s="130"/>
      <c r="F228" s="130"/>
      <c r="G228" s="130"/>
      <c r="H228" s="130"/>
      <c r="I228" s="130"/>
      <c r="J228" s="130"/>
      <c r="K228" s="40">
        <v>3</v>
      </c>
      <c r="L228" s="40">
        <v>1</v>
      </c>
      <c r="M228" s="130"/>
      <c r="N228" s="130"/>
      <c r="O228" s="130"/>
      <c r="P228" s="130"/>
    </row>
    <row r="229" spans="5:16" x14ac:dyDescent="0.25">
      <c r="E229" s="125">
        <v>17</v>
      </c>
      <c r="F229" s="125" t="s">
        <v>63</v>
      </c>
      <c r="G229" s="133" t="s">
        <v>64</v>
      </c>
      <c r="H229" s="125" t="s">
        <v>37</v>
      </c>
      <c r="I229" s="125">
        <v>68.5</v>
      </c>
      <c r="J229" s="125" t="s">
        <v>65</v>
      </c>
      <c r="K229" s="125">
        <v>4</v>
      </c>
      <c r="L229" s="125">
        <v>1</v>
      </c>
      <c r="M229" s="125">
        <v>1.9</v>
      </c>
      <c r="N229" s="125">
        <v>130.19999999999999</v>
      </c>
      <c r="O229" s="125">
        <v>2</v>
      </c>
      <c r="P229" s="125">
        <v>2</v>
      </c>
    </row>
    <row r="230" spans="5:16" x14ac:dyDescent="0.25">
      <c r="E230" s="130"/>
      <c r="F230" s="130"/>
      <c r="G230" s="134"/>
      <c r="H230" s="130"/>
      <c r="I230" s="130"/>
      <c r="J230" s="130"/>
      <c r="K230" s="130"/>
      <c r="L230" s="130"/>
      <c r="M230" s="130"/>
      <c r="N230" s="130"/>
      <c r="O230" s="130"/>
      <c r="P230" s="130"/>
    </row>
    <row r="231" spans="5:16" x14ac:dyDescent="0.25">
      <c r="E231" s="130"/>
      <c r="F231" s="130"/>
      <c r="G231" s="134"/>
      <c r="H231" s="130"/>
      <c r="I231" s="130"/>
      <c r="J231" s="130"/>
      <c r="K231" s="40">
        <v>2</v>
      </c>
      <c r="L231" s="40">
        <v>1</v>
      </c>
      <c r="M231" s="130"/>
      <c r="N231" s="130"/>
      <c r="O231" s="130"/>
      <c r="P231" s="130"/>
    </row>
    <row r="232" spans="5:16" x14ac:dyDescent="0.25">
      <c r="E232" s="130"/>
      <c r="F232" s="130"/>
      <c r="G232" s="134"/>
      <c r="H232" s="130"/>
      <c r="I232" s="130"/>
      <c r="J232" s="40" t="s">
        <v>17</v>
      </c>
      <c r="K232" s="40">
        <v>6</v>
      </c>
      <c r="L232" s="40">
        <v>1</v>
      </c>
      <c r="M232" s="40">
        <v>0.5</v>
      </c>
      <c r="N232" s="40">
        <v>34</v>
      </c>
      <c r="O232" s="130"/>
      <c r="P232" s="130"/>
    </row>
    <row r="233" spans="5:16" x14ac:dyDescent="0.25">
      <c r="E233" s="125">
        <v>18</v>
      </c>
      <c r="F233" s="125" t="s">
        <v>63</v>
      </c>
      <c r="G233" s="125" t="s">
        <v>67</v>
      </c>
      <c r="H233" s="125" t="s">
        <v>19</v>
      </c>
      <c r="I233" s="125">
        <v>2.4</v>
      </c>
      <c r="J233" s="125" t="s">
        <v>164</v>
      </c>
      <c r="K233" s="40">
        <v>4</v>
      </c>
      <c r="L233" s="40">
        <v>1</v>
      </c>
      <c r="M233" s="125">
        <v>312</v>
      </c>
      <c r="N233" s="125">
        <v>48.1</v>
      </c>
      <c r="O233" s="125">
        <v>1</v>
      </c>
      <c r="P233" s="125">
        <v>10</v>
      </c>
    </row>
    <row r="234" spans="5:16" x14ac:dyDescent="0.25">
      <c r="E234" s="130"/>
      <c r="F234" s="130"/>
      <c r="G234" s="130"/>
      <c r="H234" s="130"/>
      <c r="I234" s="130"/>
      <c r="J234" s="126"/>
      <c r="K234" s="40">
        <v>2</v>
      </c>
      <c r="L234" s="40">
        <v>1</v>
      </c>
      <c r="M234" s="130"/>
      <c r="N234" s="130"/>
      <c r="O234" s="130"/>
      <c r="P234" s="130"/>
    </row>
    <row r="235" spans="5:16" x14ac:dyDescent="0.25">
      <c r="E235" s="130"/>
      <c r="F235" s="130"/>
      <c r="G235" s="130"/>
      <c r="H235" s="130"/>
      <c r="I235" s="130"/>
      <c r="J235" s="46" t="s">
        <v>17</v>
      </c>
      <c r="K235" s="40">
        <v>6</v>
      </c>
      <c r="L235" s="40">
        <v>1</v>
      </c>
      <c r="M235" s="130"/>
      <c r="N235" s="130"/>
      <c r="O235" s="130"/>
      <c r="P235" s="130"/>
    </row>
    <row r="236" spans="5:16" x14ac:dyDescent="0.25">
      <c r="E236" s="125">
        <v>19</v>
      </c>
      <c r="F236" s="125" t="s">
        <v>69</v>
      </c>
      <c r="G236" s="125" t="s">
        <v>165</v>
      </c>
      <c r="H236" s="125" t="s">
        <v>24</v>
      </c>
      <c r="I236" s="125">
        <v>27.4</v>
      </c>
      <c r="J236" s="125" t="s">
        <v>25</v>
      </c>
      <c r="K236" s="40">
        <v>4</v>
      </c>
      <c r="L236" s="40">
        <v>1</v>
      </c>
      <c r="M236" s="125">
        <v>9.1</v>
      </c>
      <c r="N236" s="125">
        <v>249.34</v>
      </c>
      <c r="O236" s="125">
        <v>1</v>
      </c>
      <c r="P236" s="125">
        <v>6</v>
      </c>
    </row>
    <row r="237" spans="5:16" x14ac:dyDescent="0.25">
      <c r="E237" s="130"/>
      <c r="F237" s="130"/>
      <c r="G237" s="130"/>
      <c r="H237" s="130"/>
      <c r="I237" s="130"/>
      <c r="J237" s="130"/>
      <c r="K237" s="125">
        <v>2</v>
      </c>
      <c r="L237" s="125">
        <v>1</v>
      </c>
      <c r="M237" s="130"/>
      <c r="N237" s="130"/>
      <c r="O237" s="130"/>
      <c r="P237" s="130"/>
    </row>
    <row r="238" spans="5:16" x14ac:dyDescent="0.25"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</row>
    <row r="239" spans="5:16" x14ac:dyDescent="0.25">
      <c r="E239" s="42" t="s">
        <v>163</v>
      </c>
      <c r="F239" s="42" t="s">
        <v>163</v>
      </c>
      <c r="G239" s="42" t="s">
        <v>163</v>
      </c>
      <c r="H239" s="42" t="s">
        <v>163</v>
      </c>
      <c r="I239" s="42" t="s">
        <v>163</v>
      </c>
      <c r="J239" s="42" t="s">
        <v>163</v>
      </c>
      <c r="K239" s="44" t="s">
        <v>163</v>
      </c>
      <c r="L239" s="44" t="s">
        <v>163</v>
      </c>
      <c r="M239" s="42" t="s">
        <v>163</v>
      </c>
      <c r="N239" s="42" t="s">
        <v>163</v>
      </c>
      <c r="O239" s="42" t="s">
        <v>163</v>
      </c>
      <c r="P239" s="42" t="s">
        <v>163</v>
      </c>
    </row>
    <row r="240" spans="5:16" ht="75" x14ac:dyDescent="0.25">
      <c r="E240" s="42" t="s">
        <v>163</v>
      </c>
      <c r="F240" s="42" t="s">
        <v>71</v>
      </c>
      <c r="G240" s="42" t="s">
        <v>72</v>
      </c>
      <c r="H240" s="42" t="s">
        <v>73</v>
      </c>
      <c r="I240" s="42">
        <v>0.5</v>
      </c>
      <c r="J240" s="42" t="s">
        <v>74</v>
      </c>
      <c r="K240" s="47">
        <v>5</v>
      </c>
      <c r="L240" s="47">
        <v>1</v>
      </c>
      <c r="M240" s="42">
        <v>0.36</v>
      </c>
      <c r="N240" s="42">
        <v>0.18</v>
      </c>
      <c r="O240" s="42">
        <v>1</v>
      </c>
      <c r="P240" s="42">
        <v>1</v>
      </c>
    </row>
    <row r="241" spans="5:16" x14ac:dyDescent="0.25">
      <c r="E241" s="42">
        <v>20</v>
      </c>
      <c r="F241" s="34"/>
      <c r="G241" s="34"/>
      <c r="H241" s="34"/>
      <c r="I241" s="34"/>
      <c r="J241" s="34"/>
      <c r="K241" s="48"/>
      <c r="L241" s="48"/>
      <c r="M241" s="34"/>
      <c r="N241" s="34"/>
      <c r="O241" s="34"/>
      <c r="P241" s="34"/>
    </row>
    <row r="242" spans="5:16" x14ac:dyDescent="0.25">
      <c r="E242" s="34"/>
      <c r="F242" s="34"/>
      <c r="G242" s="34"/>
      <c r="H242" s="34"/>
      <c r="I242" s="34"/>
      <c r="J242" s="34"/>
      <c r="K242" s="40">
        <v>4</v>
      </c>
      <c r="L242" s="40">
        <v>1</v>
      </c>
      <c r="M242" s="34"/>
      <c r="N242" s="34"/>
      <c r="O242" s="34"/>
      <c r="P242" s="34"/>
    </row>
    <row r="243" spans="5:16" x14ac:dyDescent="0.25">
      <c r="E243" s="34"/>
      <c r="F243" s="34"/>
      <c r="G243" s="34"/>
      <c r="H243" s="34"/>
      <c r="I243" s="34"/>
      <c r="J243" s="34"/>
      <c r="K243" s="40">
        <v>3</v>
      </c>
      <c r="L243" s="40">
        <v>2</v>
      </c>
      <c r="M243" s="34"/>
      <c r="N243" s="34"/>
      <c r="O243" s="34"/>
      <c r="P243" s="34"/>
    </row>
    <row r="244" spans="5:16" x14ac:dyDescent="0.25">
      <c r="E244" s="34"/>
      <c r="F244" s="34"/>
      <c r="G244" s="34"/>
      <c r="H244" s="34"/>
      <c r="I244" s="34"/>
      <c r="J244" s="40" t="s">
        <v>75</v>
      </c>
      <c r="K244" s="40">
        <v>6</v>
      </c>
      <c r="L244" s="40">
        <v>1</v>
      </c>
      <c r="M244" s="34"/>
      <c r="N244" s="34"/>
      <c r="O244" s="34"/>
      <c r="P244" s="34"/>
    </row>
    <row r="245" spans="5:16" x14ac:dyDescent="0.25">
      <c r="E245" s="125">
        <v>21</v>
      </c>
      <c r="F245" s="125" t="s">
        <v>76</v>
      </c>
      <c r="G245" s="125" t="s">
        <v>77</v>
      </c>
      <c r="H245" s="125" t="s">
        <v>19</v>
      </c>
      <c r="I245" s="125">
        <v>15.1</v>
      </c>
      <c r="J245" s="125" t="s">
        <v>78</v>
      </c>
      <c r="K245" s="40">
        <v>5</v>
      </c>
      <c r="L245" s="40">
        <v>4</v>
      </c>
      <c r="M245" s="125">
        <v>22.5</v>
      </c>
      <c r="N245" s="125">
        <v>339.75</v>
      </c>
      <c r="O245" s="125">
        <v>1</v>
      </c>
      <c r="P245" s="125">
        <v>11</v>
      </c>
    </row>
    <row r="246" spans="5:16" x14ac:dyDescent="0.25">
      <c r="E246" s="130"/>
      <c r="F246" s="130"/>
      <c r="G246" s="130"/>
      <c r="H246" s="130"/>
      <c r="I246" s="130"/>
      <c r="J246" s="130"/>
      <c r="K246" s="40">
        <v>4</v>
      </c>
      <c r="L246" s="40">
        <v>4</v>
      </c>
      <c r="M246" s="130"/>
      <c r="N246" s="130"/>
      <c r="O246" s="130"/>
      <c r="P246" s="130"/>
    </row>
    <row r="247" spans="5:16" x14ac:dyDescent="0.25">
      <c r="E247" s="130"/>
      <c r="F247" s="130"/>
      <c r="G247" s="130"/>
      <c r="H247" s="130"/>
      <c r="I247" s="130"/>
      <c r="J247" s="130"/>
      <c r="K247" s="40">
        <v>3</v>
      </c>
      <c r="L247" s="40">
        <v>12</v>
      </c>
      <c r="M247" s="130"/>
      <c r="N247" s="130"/>
      <c r="O247" s="130"/>
      <c r="P247" s="130"/>
    </row>
    <row r="248" spans="5:16" x14ac:dyDescent="0.25">
      <c r="E248" s="125">
        <v>22</v>
      </c>
      <c r="F248" s="125" t="s">
        <v>69</v>
      </c>
      <c r="G248" s="125" t="s">
        <v>79</v>
      </c>
      <c r="H248" s="125" t="s">
        <v>19</v>
      </c>
      <c r="I248" s="125">
        <v>0.74</v>
      </c>
      <c r="J248" s="125" t="s">
        <v>78</v>
      </c>
      <c r="K248" s="40">
        <v>4</v>
      </c>
      <c r="L248" s="40">
        <v>5</v>
      </c>
      <c r="M248" s="125">
        <v>9.1</v>
      </c>
      <c r="N248" s="125">
        <v>7</v>
      </c>
      <c r="O248" s="125">
        <v>1</v>
      </c>
      <c r="P248" s="125">
        <v>2</v>
      </c>
    </row>
    <row r="249" spans="5:16" x14ac:dyDescent="0.25">
      <c r="E249" s="130"/>
      <c r="F249" s="130"/>
      <c r="G249" s="130"/>
      <c r="H249" s="130"/>
      <c r="I249" s="130"/>
      <c r="J249" s="130"/>
      <c r="K249" s="125">
        <v>2</v>
      </c>
      <c r="L249" s="125">
        <v>5</v>
      </c>
      <c r="M249" s="130"/>
      <c r="N249" s="130"/>
      <c r="O249" s="130"/>
      <c r="P249" s="130"/>
    </row>
    <row r="250" spans="5:16" x14ac:dyDescent="0.25"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</row>
    <row r="251" spans="5:16" x14ac:dyDescent="0.25">
      <c r="E251" s="125">
        <v>23</v>
      </c>
      <c r="F251" s="125" t="s">
        <v>80</v>
      </c>
      <c r="G251" s="125" t="s">
        <v>81</v>
      </c>
      <c r="H251" s="125" t="s">
        <v>24</v>
      </c>
      <c r="I251" s="125">
        <v>5.48</v>
      </c>
      <c r="J251" s="125" t="s">
        <v>82</v>
      </c>
      <c r="K251" s="40">
        <v>3</v>
      </c>
      <c r="L251" s="40">
        <v>1</v>
      </c>
      <c r="M251" s="125">
        <v>6.7</v>
      </c>
      <c r="N251" s="125">
        <v>36.72</v>
      </c>
      <c r="O251" s="125">
        <v>2</v>
      </c>
      <c r="P251" s="125">
        <v>1</v>
      </c>
    </row>
    <row r="252" spans="5:16" x14ac:dyDescent="0.25">
      <c r="E252" s="126"/>
      <c r="F252" s="126"/>
      <c r="G252" s="126"/>
      <c r="H252" s="130"/>
      <c r="I252" s="130"/>
      <c r="J252" s="130"/>
      <c r="K252" s="40">
        <v>2</v>
      </c>
      <c r="L252" s="40">
        <v>1</v>
      </c>
      <c r="M252" s="130"/>
      <c r="N252" s="130"/>
      <c r="O252" s="130"/>
      <c r="P252" s="130"/>
    </row>
    <row r="253" spans="5:16" x14ac:dyDescent="0.25">
      <c r="E253" s="125">
        <v>24</v>
      </c>
      <c r="F253" s="125" t="s">
        <v>83</v>
      </c>
      <c r="G253" s="125" t="s">
        <v>84</v>
      </c>
      <c r="H253" s="125" t="s">
        <v>24</v>
      </c>
      <c r="I253" s="125">
        <v>5.48</v>
      </c>
      <c r="J253" s="125" t="s">
        <v>82</v>
      </c>
      <c r="K253" s="40">
        <v>3</v>
      </c>
      <c r="L253" s="40">
        <v>1</v>
      </c>
      <c r="M253" s="125">
        <v>5</v>
      </c>
      <c r="N253" s="125">
        <v>27.4</v>
      </c>
      <c r="O253" s="125">
        <v>2</v>
      </c>
      <c r="P253" s="125">
        <v>1</v>
      </c>
    </row>
    <row r="254" spans="5:16" x14ac:dyDescent="0.25">
      <c r="E254" s="130"/>
      <c r="F254" s="126"/>
      <c r="G254" s="130"/>
      <c r="H254" s="130"/>
      <c r="I254" s="130"/>
      <c r="J254" s="130"/>
      <c r="K254" s="40">
        <v>2</v>
      </c>
      <c r="L254" s="40">
        <v>2</v>
      </c>
      <c r="M254" s="130"/>
      <c r="N254" s="130"/>
      <c r="O254" s="130"/>
      <c r="P254" s="130"/>
    </row>
    <row r="255" spans="5:16" x14ac:dyDescent="0.25">
      <c r="E255" s="125">
        <v>25</v>
      </c>
      <c r="F255" s="125" t="s">
        <v>166</v>
      </c>
      <c r="G255" s="125" t="s">
        <v>86</v>
      </c>
      <c r="H255" s="125" t="s">
        <v>24</v>
      </c>
      <c r="I255" s="125">
        <v>5.48</v>
      </c>
      <c r="J255" s="125" t="s">
        <v>82</v>
      </c>
      <c r="K255" s="40">
        <v>3</v>
      </c>
      <c r="L255" s="40">
        <v>1</v>
      </c>
      <c r="M255" s="125">
        <v>13.5</v>
      </c>
      <c r="N255" s="125">
        <v>73.98</v>
      </c>
      <c r="O255" s="125">
        <v>2</v>
      </c>
      <c r="P255" s="125">
        <v>2</v>
      </c>
    </row>
    <row r="256" spans="5:16" x14ac:dyDescent="0.25">
      <c r="E256" s="130"/>
      <c r="F256" s="130"/>
      <c r="G256" s="130"/>
      <c r="H256" s="130"/>
      <c r="I256" s="130"/>
      <c r="J256" s="130"/>
      <c r="K256" s="40">
        <v>2</v>
      </c>
      <c r="L256" s="40">
        <v>1</v>
      </c>
      <c r="M256" s="130"/>
      <c r="N256" s="130"/>
      <c r="O256" s="130"/>
      <c r="P256" s="130"/>
    </row>
    <row r="257" spans="5:16" x14ac:dyDescent="0.25">
      <c r="E257" s="125">
        <v>26</v>
      </c>
      <c r="F257" s="125" t="s">
        <v>87</v>
      </c>
      <c r="G257" s="133" t="s">
        <v>88</v>
      </c>
      <c r="H257" s="125" t="s">
        <v>24</v>
      </c>
      <c r="I257" s="125">
        <v>5.48</v>
      </c>
      <c r="J257" s="125" t="s">
        <v>89</v>
      </c>
      <c r="K257" s="40">
        <v>3</v>
      </c>
      <c r="L257" s="40">
        <v>1</v>
      </c>
      <c r="M257" s="125">
        <v>0.41</v>
      </c>
      <c r="N257" s="125">
        <v>2.25</v>
      </c>
      <c r="O257" s="125">
        <v>1</v>
      </c>
      <c r="P257" s="125">
        <v>1</v>
      </c>
    </row>
    <row r="258" spans="5:16" x14ac:dyDescent="0.25">
      <c r="E258" s="130"/>
      <c r="F258" s="130"/>
      <c r="G258" s="134"/>
      <c r="H258" s="130"/>
      <c r="I258" s="130"/>
      <c r="J258" s="130"/>
      <c r="K258" s="40">
        <v>2</v>
      </c>
      <c r="L258" s="40">
        <v>1</v>
      </c>
      <c r="M258" s="130"/>
      <c r="N258" s="130"/>
      <c r="O258" s="130"/>
      <c r="P258" s="130"/>
    </row>
    <row r="259" spans="5:16" ht="120" x14ac:dyDescent="0.25">
      <c r="E259" s="44">
        <v>27</v>
      </c>
      <c r="F259" s="42" t="s">
        <v>90</v>
      </c>
      <c r="G259" s="44" t="s">
        <v>167</v>
      </c>
      <c r="H259" s="49" t="s">
        <v>24</v>
      </c>
      <c r="I259" s="44">
        <v>5.48</v>
      </c>
      <c r="J259" s="44" t="s">
        <v>89</v>
      </c>
      <c r="K259" s="44">
        <v>4</v>
      </c>
      <c r="L259" s="44">
        <v>2</v>
      </c>
      <c r="M259" s="44">
        <v>8.6</v>
      </c>
      <c r="N259" s="44">
        <v>47.13</v>
      </c>
      <c r="O259" s="44">
        <v>2</v>
      </c>
      <c r="P259" s="44">
        <v>3</v>
      </c>
    </row>
    <row r="260" spans="5:16" x14ac:dyDescent="0.25">
      <c r="E260" s="48"/>
      <c r="F260" s="34"/>
      <c r="G260" s="50">
        <v>-0.2</v>
      </c>
      <c r="H260" s="51"/>
      <c r="I260" s="48"/>
      <c r="J260" s="48"/>
      <c r="K260" s="48"/>
      <c r="L260" s="48"/>
      <c r="M260" s="48"/>
      <c r="N260" s="48"/>
      <c r="O260" s="48"/>
      <c r="P260" s="48"/>
    </row>
    <row r="261" spans="5:16" ht="90" x14ac:dyDescent="0.25">
      <c r="E261" s="44">
        <v>28</v>
      </c>
      <c r="F261" s="44" t="s">
        <v>92</v>
      </c>
      <c r="G261" s="42" t="s">
        <v>168</v>
      </c>
      <c r="H261" s="49" t="s">
        <v>24</v>
      </c>
      <c r="I261" s="44">
        <v>5.48</v>
      </c>
      <c r="J261" s="44" t="s">
        <v>89</v>
      </c>
      <c r="K261" s="44">
        <v>4</v>
      </c>
      <c r="L261" s="44">
        <v>1</v>
      </c>
      <c r="M261" s="44">
        <v>0.65</v>
      </c>
      <c r="N261" s="44">
        <v>3.56</v>
      </c>
      <c r="O261" s="44">
        <v>1</v>
      </c>
      <c r="P261" s="44" t="s">
        <v>163</v>
      </c>
    </row>
    <row r="262" spans="5:16" x14ac:dyDescent="0.25">
      <c r="E262" s="52"/>
      <c r="F262" s="52"/>
      <c r="G262" s="34"/>
      <c r="H262" s="51"/>
      <c r="I262" s="52"/>
      <c r="J262" s="52"/>
      <c r="K262" s="52"/>
      <c r="L262" s="52"/>
      <c r="M262" s="52"/>
      <c r="N262" s="52"/>
      <c r="O262" s="52"/>
      <c r="P262" s="47" t="s">
        <v>163</v>
      </c>
    </row>
    <row r="263" spans="5:16" x14ac:dyDescent="0.25">
      <c r="E263" s="52"/>
      <c r="F263" s="52"/>
      <c r="G263" s="34"/>
      <c r="H263" s="51"/>
      <c r="I263" s="52"/>
      <c r="J263" s="52"/>
      <c r="K263" s="52"/>
      <c r="L263" s="52"/>
      <c r="M263" s="52"/>
      <c r="N263" s="52"/>
      <c r="O263" s="52"/>
      <c r="P263" s="47" t="s">
        <v>163</v>
      </c>
    </row>
    <row r="264" spans="5:16" x14ac:dyDescent="0.25">
      <c r="E264" s="52"/>
      <c r="F264" s="52"/>
      <c r="G264" s="34"/>
      <c r="H264" s="51"/>
      <c r="I264" s="52"/>
      <c r="J264" s="52"/>
      <c r="K264" s="52"/>
      <c r="L264" s="52"/>
      <c r="M264" s="52"/>
      <c r="N264" s="52"/>
      <c r="O264" s="52"/>
      <c r="P264" s="47">
        <v>1</v>
      </c>
    </row>
    <row r="265" spans="5:16" x14ac:dyDescent="0.25">
      <c r="E265" s="52"/>
      <c r="F265" s="52"/>
      <c r="G265" s="34"/>
      <c r="H265" s="51"/>
      <c r="I265" s="52"/>
      <c r="J265" s="52"/>
      <c r="K265" s="52"/>
      <c r="L265" s="52"/>
      <c r="M265" s="52"/>
      <c r="N265" s="52"/>
      <c r="O265" s="52"/>
      <c r="P265" s="47" t="s">
        <v>163</v>
      </c>
    </row>
    <row r="266" spans="5:16" x14ac:dyDescent="0.25">
      <c r="E266" s="48"/>
      <c r="F266" s="48"/>
      <c r="G266" s="34"/>
      <c r="H266" s="51"/>
      <c r="I266" s="52"/>
      <c r="J266" s="48"/>
      <c r="K266" s="48"/>
      <c r="L266" s="48"/>
      <c r="M266" s="48"/>
      <c r="N266" s="48"/>
      <c r="O266" s="48"/>
      <c r="P266" s="46" t="s">
        <v>163</v>
      </c>
    </row>
    <row r="267" spans="5:16" x14ac:dyDescent="0.25">
      <c r="E267" s="125">
        <v>29</v>
      </c>
      <c r="F267" s="125" t="s">
        <v>94</v>
      </c>
      <c r="G267" s="125" t="s">
        <v>95</v>
      </c>
      <c r="H267" s="131" t="s">
        <v>24</v>
      </c>
      <c r="I267" s="125">
        <v>21.92</v>
      </c>
      <c r="J267" s="125" t="s">
        <v>89</v>
      </c>
      <c r="K267" s="40">
        <v>4</v>
      </c>
      <c r="L267" s="40">
        <v>1</v>
      </c>
      <c r="M267" s="125">
        <v>4.5999999999999996</v>
      </c>
      <c r="N267" s="125">
        <v>100.83</v>
      </c>
      <c r="O267" s="125">
        <v>1</v>
      </c>
      <c r="P267" s="125">
        <v>3</v>
      </c>
    </row>
    <row r="268" spans="5:16" x14ac:dyDescent="0.25">
      <c r="E268" s="130"/>
      <c r="F268" s="130"/>
      <c r="G268" s="130"/>
      <c r="H268" s="132"/>
      <c r="I268" s="130"/>
      <c r="J268" s="130"/>
      <c r="K268" s="40">
        <v>3</v>
      </c>
      <c r="L268" s="40">
        <v>2</v>
      </c>
      <c r="M268" s="130"/>
      <c r="N268" s="130"/>
      <c r="O268" s="130"/>
      <c r="P268" s="130"/>
    </row>
    <row r="269" spans="5:16" ht="75" x14ac:dyDescent="0.25">
      <c r="E269" s="40">
        <v>30</v>
      </c>
      <c r="F269" s="40" t="s">
        <v>96</v>
      </c>
      <c r="G269" s="42" t="s">
        <v>97</v>
      </c>
      <c r="H269" s="40" t="s">
        <v>98</v>
      </c>
      <c r="I269" s="40">
        <v>4</v>
      </c>
      <c r="J269" s="40" t="s">
        <v>89</v>
      </c>
      <c r="K269" s="40">
        <v>5</v>
      </c>
      <c r="L269" s="40">
        <v>1</v>
      </c>
      <c r="M269" s="40">
        <v>1.3</v>
      </c>
      <c r="N269" s="40">
        <v>5.2</v>
      </c>
      <c r="O269" s="40">
        <v>1</v>
      </c>
      <c r="P269" s="40">
        <v>1</v>
      </c>
    </row>
    <row r="270" spans="5:16" x14ac:dyDescent="0.25">
      <c r="E270" s="125">
        <v>31</v>
      </c>
      <c r="F270" s="125" t="s">
        <v>99</v>
      </c>
      <c r="G270" s="125" t="s">
        <v>100</v>
      </c>
      <c r="H270" s="131" t="s">
        <v>24</v>
      </c>
      <c r="I270" s="125">
        <v>0.24</v>
      </c>
      <c r="J270" s="125" t="s">
        <v>89</v>
      </c>
      <c r="K270" s="40">
        <v>4</v>
      </c>
      <c r="L270" s="40">
        <v>1</v>
      </c>
      <c r="M270" s="125">
        <v>4.4000000000000004</v>
      </c>
      <c r="N270" s="125">
        <v>1.06</v>
      </c>
      <c r="O270" s="125">
        <v>1</v>
      </c>
      <c r="P270" s="125">
        <v>1</v>
      </c>
    </row>
    <row r="271" spans="5:16" x14ac:dyDescent="0.25">
      <c r="E271" s="130"/>
      <c r="F271" s="130"/>
      <c r="G271" s="130"/>
      <c r="H271" s="132"/>
      <c r="I271" s="130"/>
      <c r="J271" s="130"/>
      <c r="K271" s="40">
        <v>3</v>
      </c>
      <c r="L271" s="40">
        <v>1</v>
      </c>
      <c r="M271" s="130"/>
      <c r="N271" s="130"/>
      <c r="O271" s="130"/>
      <c r="P271" s="130"/>
    </row>
    <row r="272" spans="5:16" x14ac:dyDescent="0.25">
      <c r="E272" s="125">
        <v>32</v>
      </c>
      <c r="F272" s="125" t="s">
        <v>101</v>
      </c>
      <c r="G272" s="125" t="s">
        <v>102</v>
      </c>
      <c r="H272" s="125" t="s">
        <v>24</v>
      </c>
      <c r="I272" s="125">
        <v>0.68</v>
      </c>
      <c r="J272" s="125" t="s">
        <v>103</v>
      </c>
      <c r="K272" s="40">
        <v>5</v>
      </c>
      <c r="L272" s="40">
        <v>2</v>
      </c>
      <c r="M272" s="125">
        <v>130</v>
      </c>
      <c r="N272" s="125">
        <v>88.4</v>
      </c>
      <c r="O272" s="125">
        <v>1</v>
      </c>
      <c r="P272" s="125">
        <v>3</v>
      </c>
    </row>
    <row r="273" spans="5:16" x14ac:dyDescent="0.25">
      <c r="E273" s="126"/>
      <c r="F273" s="126"/>
      <c r="G273" s="126"/>
      <c r="H273" s="126"/>
      <c r="I273" s="130"/>
      <c r="J273" s="126"/>
      <c r="K273" s="40">
        <v>4</v>
      </c>
      <c r="L273" s="40">
        <v>2</v>
      </c>
      <c r="M273" s="130"/>
      <c r="N273" s="130"/>
      <c r="O273" s="130"/>
      <c r="P273" s="130"/>
    </row>
    <row r="274" spans="5:16" x14ac:dyDescent="0.25">
      <c r="E274" s="125">
        <v>33</v>
      </c>
      <c r="F274" s="125" t="s">
        <v>104</v>
      </c>
      <c r="G274" s="125" t="s">
        <v>105</v>
      </c>
      <c r="H274" s="125" t="s">
        <v>24</v>
      </c>
      <c r="I274" s="125">
        <v>0.97</v>
      </c>
      <c r="J274" s="125" t="s">
        <v>25</v>
      </c>
      <c r="K274" s="40">
        <v>4</v>
      </c>
      <c r="L274" s="40">
        <v>2</v>
      </c>
      <c r="M274" s="125">
        <v>101.7</v>
      </c>
      <c r="N274" s="125">
        <v>98.65</v>
      </c>
      <c r="O274" s="125">
        <v>1</v>
      </c>
      <c r="P274" s="125">
        <v>3</v>
      </c>
    </row>
    <row r="275" spans="5:16" x14ac:dyDescent="0.25">
      <c r="E275" s="130"/>
      <c r="F275" s="126"/>
      <c r="G275" s="130"/>
      <c r="H275" s="130"/>
      <c r="I275" s="130"/>
      <c r="J275" s="130"/>
      <c r="K275" s="40">
        <v>2</v>
      </c>
      <c r="L275" s="40">
        <v>2</v>
      </c>
      <c r="M275" s="130"/>
      <c r="N275" s="130"/>
      <c r="O275" s="130"/>
      <c r="P275" s="130"/>
    </row>
    <row r="276" spans="5:16" x14ac:dyDescent="0.25">
      <c r="E276" s="125">
        <v>34</v>
      </c>
      <c r="F276" s="125" t="s">
        <v>106</v>
      </c>
      <c r="G276" s="125" t="s">
        <v>107</v>
      </c>
      <c r="H276" s="125" t="s">
        <v>24</v>
      </c>
      <c r="I276" s="125">
        <v>0.44600000000000001</v>
      </c>
      <c r="J276" s="125" t="s">
        <v>25</v>
      </c>
      <c r="K276" s="40">
        <v>4</v>
      </c>
      <c r="L276" s="40">
        <v>2</v>
      </c>
      <c r="M276" s="125">
        <v>16</v>
      </c>
      <c r="N276" s="125">
        <v>7.14</v>
      </c>
      <c r="O276" s="125">
        <v>1</v>
      </c>
      <c r="P276" s="125">
        <v>1</v>
      </c>
    </row>
    <row r="277" spans="5:16" x14ac:dyDescent="0.25">
      <c r="E277" s="130"/>
      <c r="F277" s="126"/>
      <c r="G277" s="130"/>
      <c r="H277" s="130"/>
      <c r="I277" s="130"/>
      <c r="J277" s="130"/>
      <c r="K277" s="40">
        <v>2</v>
      </c>
      <c r="L277" s="40">
        <v>2</v>
      </c>
      <c r="M277" s="130"/>
      <c r="N277" s="130"/>
      <c r="O277" s="130"/>
      <c r="P277" s="130"/>
    </row>
    <row r="278" spans="5:16" x14ac:dyDescent="0.25">
      <c r="E278" s="125">
        <v>35</v>
      </c>
      <c r="F278" s="125" t="s">
        <v>108</v>
      </c>
      <c r="G278" s="125" t="s">
        <v>169</v>
      </c>
      <c r="H278" s="125" t="s">
        <v>24</v>
      </c>
      <c r="I278" s="125">
        <v>0.113</v>
      </c>
      <c r="J278" s="125" t="s">
        <v>25</v>
      </c>
      <c r="K278" s="40">
        <v>4</v>
      </c>
      <c r="L278" s="40">
        <v>2</v>
      </c>
      <c r="M278" s="125">
        <v>13.4</v>
      </c>
      <c r="N278" s="125">
        <v>1.52</v>
      </c>
      <c r="O278" s="125">
        <v>1</v>
      </c>
      <c r="P278" s="125">
        <v>1</v>
      </c>
    </row>
    <row r="279" spans="5:16" x14ac:dyDescent="0.25">
      <c r="E279" s="130"/>
      <c r="F279" s="126"/>
      <c r="G279" s="130"/>
      <c r="H279" s="130"/>
      <c r="I279" s="130"/>
      <c r="J279" s="130"/>
      <c r="K279" s="40">
        <v>2</v>
      </c>
      <c r="L279" s="40">
        <v>2</v>
      </c>
      <c r="M279" s="130"/>
      <c r="N279" s="130"/>
      <c r="O279" s="130"/>
      <c r="P279" s="130"/>
    </row>
    <row r="280" spans="5:16" x14ac:dyDescent="0.25">
      <c r="E280" s="42" t="s">
        <v>163</v>
      </c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</row>
    <row r="281" spans="5:16" x14ac:dyDescent="0.25">
      <c r="E281" s="42" t="s">
        <v>163</v>
      </c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</row>
    <row r="282" spans="5:16" x14ac:dyDescent="0.25">
      <c r="E282" s="42" t="s">
        <v>163</v>
      </c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</row>
    <row r="283" spans="5:16" x14ac:dyDescent="0.25">
      <c r="E283" s="42" t="s">
        <v>163</v>
      </c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</row>
    <row r="284" spans="5:16" x14ac:dyDescent="0.25">
      <c r="E284" s="42" t="s">
        <v>163</v>
      </c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</row>
    <row r="285" spans="5:16" x14ac:dyDescent="0.25">
      <c r="E285" s="42" t="s">
        <v>163</v>
      </c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</row>
    <row r="286" spans="5:16" x14ac:dyDescent="0.25">
      <c r="E286" s="42" t="s">
        <v>163</v>
      </c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</row>
    <row r="287" spans="5:16" x14ac:dyDescent="0.25">
      <c r="E287" s="42" t="s">
        <v>163</v>
      </c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</row>
    <row r="288" spans="5:16" ht="45" x14ac:dyDescent="0.25">
      <c r="E288" s="42" t="s">
        <v>170</v>
      </c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</row>
    <row r="289" spans="5:16" x14ac:dyDescent="0.25">
      <c r="E289" s="42" t="s">
        <v>163</v>
      </c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</row>
    <row r="290" spans="5:16" x14ac:dyDescent="0.25">
      <c r="E290" s="42" t="s">
        <v>111</v>
      </c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</row>
    <row r="291" spans="5:16" ht="75" x14ac:dyDescent="0.25">
      <c r="E291" s="40">
        <v>36</v>
      </c>
      <c r="F291" s="40" t="s">
        <v>112</v>
      </c>
      <c r="G291" s="40" t="s">
        <v>113</v>
      </c>
      <c r="H291" s="40" t="s">
        <v>24</v>
      </c>
      <c r="I291" s="40">
        <v>19.14</v>
      </c>
      <c r="J291" s="40" t="s">
        <v>114</v>
      </c>
      <c r="K291" s="40">
        <v>3</v>
      </c>
      <c r="L291" s="40">
        <v>3</v>
      </c>
      <c r="M291" s="40">
        <v>10.3</v>
      </c>
      <c r="N291" s="40">
        <v>197.14</v>
      </c>
      <c r="O291" s="40">
        <v>1</v>
      </c>
      <c r="P291" s="40">
        <v>5</v>
      </c>
    </row>
    <row r="292" spans="5:16" x14ac:dyDescent="0.25">
      <c r="E292" s="125">
        <v>37</v>
      </c>
      <c r="F292" s="125" t="s">
        <v>115</v>
      </c>
      <c r="G292" s="125" t="s">
        <v>152</v>
      </c>
      <c r="H292" s="125" t="s">
        <v>24</v>
      </c>
      <c r="I292" s="125">
        <v>18.23</v>
      </c>
      <c r="J292" s="125" t="s">
        <v>114</v>
      </c>
      <c r="K292" s="40">
        <v>5</v>
      </c>
      <c r="L292" s="40">
        <v>2</v>
      </c>
      <c r="M292" s="125">
        <v>8.1999999999999993</v>
      </c>
      <c r="N292" s="125">
        <v>149.49</v>
      </c>
      <c r="O292" s="125">
        <v>1</v>
      </c>
      <c r="P292" s="125">
        <v>5</v>
      </c>
    </row>
    <row r="293" spans="5:16" x14ac:dyDescent="0.25">
      <c r="E293" s="130"/>
      <c r="F293" s="130"/>
      <c r="G293" s="130"/>
      <c r="H293" s="130"/>
      <c r="I293" s="130"/>
      <c r="J293" s="130"/>
      <c r="K293" s="40">
        <v>4</v>
      </c>
      <c r="L293" s="40">
        <v>2</v>
      </c>
      <c r="M293" s="130"/>
      <c r="N293" s="130"/>
      <c r="O293" s="130"/>
      <c r="P293" s="130"/>
    </row>
    <row r="294" spans="5:16" x14ac:dyDescent="0.25">
      <c r="E294" s="125">
        <v>38</v>
      </c>
      <c r="F294" s="125" t="s">
        <v>116</v>
      </c>
      <c r="G294" s="125" t="s">
        <v>117</v>
      </c>
      <c r="H294" s="125" t="s">
        <v>24</v>
      </c>
      <c r="I294" s="125">
        <v>18.23</v>
      </c>
      <c r="J294" s="125" t="s">
        <v>114</v>
      </c>
      <c r="K294" s="40">
        <v>5</v>
      </c>
      <c r="L294" s="40">
        <v>1</v>
      </c>
      <c r="M294" s="125">
        <v>14.2</v>
      </c>
      <c r="N294" s="125">
        <v>258.89999999999998</v>
      </c>
      <c r="O294" s="125">
        <v>1</v>
      </c>
      <c r="P294" s="125">
        <v>15</v>
      </c>
    </row>
    <row r="295" spans="5:16" x14ac:dyDescent="0.25">
      <c r="E295" s="130"/>
      <c r="F295" s="130"/>
      <c r="G295" s="130"/>
      <c r="H295" s="130"/>
      <c r="I295" s="130"/>
      <c r="J295" s="130"/>
      <c r="K295" s="40">
        <v>4</v>
      </c>
      <c r="L295" s="40">
        <v>1</v>
      </c>
      <c r="M295" s="130"/>
      <c r="N295" s="130"/>
      <c r="O295" s="130"/>
      <c r="P295" s="130"/>
    </row>
    <row r="296" spans="5:16" ht="120" x14ac:dyDescent="0.25">
      <c r="E296" s="40">
        <v>39</v>
      </c>
      <c r="F296" s="44" t="s">
        <v>118</v>
      </c>
      <c r="G296" s="40" t="s">
        <v>119</v>
      </c>
      <c r="H296" s="40" t="s">
        <v>120</v>
      </c>
      <c r="I296" s="40">
        <v>50.08</v>
      </c>
      <c r="J296" s="40" t="s">
        <v>114</v>
      </c>
      <c r="K296" s="40">
        <v>4</v>
      </c>
      <c r="L296" s="40">
        <v>1</v>
      </c>
      <c r="M296" s="40">
        <v>0.59</v>
      </c>
      <c r="N296" s="40">
        <v>29.55</v>
      </c>
      <c r="O296" s="40">
        <v>1</v>
      </c>
      <c r="P296" s="40">
        <v>2</v>
      </c>
    </row>
    <row r="297" spans="5:16" x14ac:dyDescent="0.25">
      <c r="E297" s="125">
        <v>40</v>
      </c>
      <c r="F297" s="125" t="s">
        <v>121</v>
      </c>
      <c r="G297" s="125" t="s">
        <v>122</v>
      </c>
      <c r="H297" s="125" t="s">
        <v>24</v>
      </c>
      <c r="I297" s="125">
        <v>0.91</v>
      </c>
      <c r="J297" s="125" t="s">
        <v>123</v>
      </c>
      <c r="K297" s="40">
        <v>5</v>
      </c>
      <c r="L297" s="40">
        <v>1</v>
      </c>
      <c r="M297" s="125">
        <v>139</v>
      </c>
      <c r="N297" s="125">
        <v>126.49</v>
      </c>
      <c r="O297" s="125">
        <v>1</v>
      </c>
      <c r="P297" s="125">
        <v>10</v>
      </c>
    </row>
    <row r="298" spans="5:16" x14ac:dyDescent="0.25">
      <c r="E298" s="130"/>
      <c r="F298" s="130"/>
      <c r="G298" s="130"/>
      <c r="H298" s="130"/>
      <c r="I298" s="130"/>
      <c r="J298" s="130"/>
      <c r="K298" s="40">
        <v>4</v>
      </c>
      <c r="L298" s="40">
        <v>1</v>
      </c>
      <c r="M298" s="130"/>
      <c r="N298" s="130"/>
      <c r="O298" s="130"/>
      <c r="P298" s="130"/>
    </row>
    <row r="299" spans="5:16" x14ac:dyDescent="0.25">
      <c r="E299" s="127" t="s">
        <v>171</v>
      </c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</row>
    <row r="300" spans="5:16" x14ac:dyDescent="0.25">
      <c r="E300" s="125">
        <v>41</v>
      </c>
      <c r="F300" s="125" t="s">
        <v>125</v>
      </c>
      <c r="G300" s="125" t="s">
        <v>126</v>
      </c>
      <c r="H300" s="125" t="s">
        <v>24</v>
      </c>
      <c r="I300" s="125">
        <v>20.2</v>
      </c>
      <c r="J300" s="125" t="s">
        <v>127</v>
      </c>
      <c r="K300" s="40">
        <v>4</v>
      </c>
      <c r="L300" s="40">
        <v>2</v>
      </c>
      <c r="M300" s="125">
        <v>48.4</v>
      </c>
      <c r="N300" s="125">
        <v>977.68</v>
      </c>
      <c r="O300" s="125">
        <v>2</v>
      </c>
      <c r="P300" s="125">
        <v>15</v>
      </c>
    </row>
    <row r="301" spans="5:16" x14ac:dyDescent="0.25">
      <c r="E301" s="130"/>
      <c r="F301" s="130"/>
      <c r="G301" s="130"/>
      <c r="H301" s="130"/>
      <c r="I301" s="130"/>
      <c r="J301" s="130"/>
      <c r="K301" s="40">
        <v>3</v>
      </c>
      <c r="L301" s="40">
        <v>2</v>
      </c>
      <c r="M301" s="130"/>
      <c r="N301" s="130"/>
      <c r="O301" s="130"/>
      <c r="P301" s="130"/>
    </row>
    <row r="302" spans="5:16" x14ac:dyDescent="0.25">
      <c r="E302" s="125">
        <v>42</v>
      </c>
      <c r="F302" s="125" t="s">
        <v>128</v>
      </c>
      <c r="G302" s="125" t="s">
        <v>129</v>
      </c>
      <c r="H302" s="125" t="s">
        <v>24</v>
      </c>
      <c r="I302" s="125">
        <v>47</v>
      </c>
      <c r="J302" s="125" t="s">
        <v>130</v>
      </c>
      <c r="K302" s="40">
        <v>4</v>
      </c>
      <c r="L302" s="40">
        <v>1</v>
      </c>
      <c r="M302" s="125">
        <v>7.8</v>
      </c>
      <c r="N302" s="125">
        <v>366.6</v>
      </c>
      <c r="O302" s="125">
        <v>2</v>
      </c>
      <c r="P302" s="125">
        <v>11</v>
      </c>
    </row>
    <row r="303" spans="5:16" x14ac:dyDescent="0.25">
      <c r="E303" s="130"/>
      <c r="F303" s="130"/>
      <c r="G303" s="130"/>
      <c r="H303" s="130"/>
      <c r="I303" s="130"/>
      <c r="J303" s="130"/>
      <c r="K303" s="40">
        <v>3</v>
      </c>
      <c r="L303" s="40">
        <v>1</v>
      </c>
      <c r="M303" s="130"/>
      <c r="N303" s="130"/>
      <c r="O303" s="130"/>
      <c r="P303" s="130"/>
    </row>
    <row r="304" spans="5:16" x14ac:dyDescent="0.25">
      <c r="E304" s="130"/>
      <c r="F304" s="130"/>
      <c r="G304" s="130"/>
      <c r="H304" s="130"/>
      <c r="I304" s="130"/>
      <c r="J304" s="130"/>
      <c r="K304" s="40">
        <v>2</v>
      </c>
      <c r="L304" s="40">
        <v>1</v>
      </c>
      <c r="M304" s="130"/>
      <c r="N304" s="130"/>
      <c r="O304" s="130"/>
      <c r="P304" s="130"/>
    </row>
    <row r="305" spans="5:16" x14ac:dyDescent="0.25">
      <c r="E305" s="125">
        <v>43</v>
      </c>
      <c r="F305" s="125" t="s">
        <v>172</v>
      </c>
      <c r="G305" s="125" t="s">
        <v>132</v>
      </c>
      <c r="H305" s="125" t="s">
        <v>24</v>
      </c>
      <c r="I305" s="125">
        <v>1.28</v>
      </c>
      <c r="J305" s="125" t="s">
        <v>123</v>
      </c>
      <c r="K305" s="40">
        <v>4</v>
      </c>
      <c r="L305" s="40">
        <v>1</v>
      </c>
      <c r="M305" s="125">
        <v>55</v>
      </c>
      <c r="N305" s="125">
        <v>70.400000000000006</v>
      </c>
      <c r="O305" s="125">
        <v>1</v>
      </c>
      <c r="P305" s="125">
        <v>5</v>
      </c>
    </row>
    <row r="306" spans="5:16" x14ac:dyDescent="0.25">
      <c r="E306" s="130"/>
      <c r="F306" s="130"/>
      <c r="G306" s="130"/>
      <c r="H306" s="130"/>
      <c r="I306" s="130"/>
      <c r="J306" s="130"/>
      <c r="K306" s="40">
        <v>3</v>
      </c>
      <c r="L306" s="40">
        <v>1</v>
      </c>
      <c r="M306" s="130"/>
      <c r="N306" s="130"/>
      <c r="O306" s="130"/>
      <c r="P306" s="130"/>
    </row>
    <row r="307" spans="5:16" x14ac:dyDescent="0.25">
      <c r="E307" s="42" t="s">
        <v>163</v>
      </c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</row>
    <row r="308" spans="5:16" x14ac:dyDescent="0.25">
      <c r="E308" s="42" t="s">
        <v>173</v>
      </c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</row>
    <row r="309" spans="5:16" x14ac:dyDescent="0.25">
      <c r="E309" s="125">
        <v>44</v>
      </c>
      <c r="F309" s="125" t="s">
        <v>134</v>
      </c>
      <c r="G309" s="125" t="s">
        <v>135</v>
      </c>
      <c r="H309" s="125" t="s">
        <v>24</v>
      </c>
      <c r="I309" s="125">
        <v>2.79</v>
      </c>
      <c r="J309" s="125" t="s">
        <v>136</v>
      </c>
      <c r="K309" s="40">
        <v>5</v>
      </c>
      <c r="L309" s="40">
        <v>1</v>
      </c>
      <c r="M309" s="125">
        <v>10</v>
      </c>
      <c r="N309" s="125">
        <v>27.9</v>
      </c>
      <c r="O309" s="125">
        <v>1</v>
      </c>
      <c r="P309" s="125">
        <v>2</v>
      </c>
    </row>
    <row r="310" spans="5:16" x14ac:dyDescent="0.25">
      <c r="E310" s="130"/>
      <c r="F310" s="130"/>
      <c r="G310" s="130"/>
      <c r="H310" s="130"/>
      <c r="I310" s="130"/>
      <c r="J310" s="130"/>
      <c r="K310" s="40">
        <v>4</v>
      </c>
      <c r="L310" s="40">
        <v>1</v>
      </c>
      <c r="M310" s="130"/>
      <c r="N310" s="130"/>
      <c r="O310" s="130"/>
      <c r="P310" s="130"/>
    </row>
    <row r="311" spans="5:16" ht="75" x14ac:dyDescent="0.25">
      <c r="E311" s="40">
        <v>45</v>
      </c>
      <c r="F311" s="44" t="s">
        <v>134</v>
      </c>
      <c r="G311" s="40" t="s">
        <v>137</v>
      </c>
      <c r="H311" s="40" t="s">
        <v>138</v>
      </c>
      <c r="I311" s="40">
        <v>2.02</v>
      </c>
      <c r="J311" s="40" t="s">
        <v>136</v>
      </c>
      <c r="K311" s="40">
        <v>4</v>
      </c>
      <c r="L311" s="40">
        <v>1</v>
      </c>
      <c r="M311" s="40">
        <v>4.2</v>
      </c>
      <c r="N311" s="40">
        <v>8.48</v>
      </c>
      <c r="O311" s="40">
        <v>1</v>
      </c>
      <c r="P311" s="40">
        <v>2</v>
      </c>
    </row>
    <row r="312" spans="5:16" x14ac:dyDescent="0.25">
      <c r="E312" s="125">
        <v>46</v>
      </c>
      <c r="F312" s="125" t="s">
        <v>139</v>
      </c>
      <c r="G312" s="125" t="s">
        <v>140</v>
      </c>
      <c r="H312" s="125" t="s">
        <v>24</v>
      </c>
      <c r="I312" s="125">
        <v>2.02</v>
      </c>
      <c r="J312" s="125" t="s">
        <v>136</v>
      </c>
      <c r="K312" s="40">
        <v>4</v>
      </c>
      <c r="L312" s="40">
        <v>1</v>
      </c>
      <c r="M312" s="125">
        <v>35.9</v>
      </c>
      <c r="N312" s="125">
        <v>72.52</v>
      </c>
      <c r="O312" s="125">
        <v>1</v>
      </c>
      <c r="P312" s="125">
        <v>85</v>
      </c>
    </row>
    <row r="313" spans="5:16" x14ac:dyDescent="0.25">
      <c r="E313" s="130"/>
      <c r="F313" s="130"/>
      <c r="G313" s="130"/>
      <c r="H313" s="130"/>
      <c r="I313" s="130"/>
      <c r="J313" s="130"/>
      <c r="K313" s="40">
        <v>3</v>
      </c>
      <c r="L313" s="40">
        <v>1</v>
      </c>
      <c r="M313" s="130"/>
      <c r="N313" s="130"/>
      <c r="O313" s="130"/>
      <c r="P313" s="130"/>
    </row>
    <row r="314" spans="5:16" x14ac:dyDescent="0.25">
      <c r="E314" s="127" t="s">
        <v>141</v>
      </c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</row>
    <row r="315" spans="5:16" x14ac:dyDescent="0.25">
      <c r="E315" s="125">
        <v>47</v>
      </c>
      <c r="F315" s="135" t="s">
        <v>142</v>
      </c>
      <c r="G315" s="125" t="s">
        <v>143</v>
      </c>
      <c r="H315" s="137" t="s">
        <v>24</v>
      </c>
      <c r="I315" s="125">
        <v>16.84</v>
      </c>
      <c r="J315" s="137" t="s">
        <v>144</v>
      </c>
      <c r="K315" s="40">
        <v>4</v>
      </c>
      <c r="L315" s="53">
        <v>4</v>
      </c>
      <c r="M315" s="125">
        <v>234.46</v>
      </c>
      <c r="N315" s="137">
        <v>3948.3063999999999</v>
      </c>
      <c r="O315" s="125">
        <v>2</v>
      </c>
      <c r="P315" s="133">
        <v>41</v>
      </c>
    </row>
    <row r="316" spans="5:16" x14ac:dyDescent="0.25">
      <c r="E316" s="126"/>
      <c r="F316" s="136"/>
      <c r="G316" s="126"/>
      <c r="H316" s="138"/>
      <c r="I316" s="126"/>
      <c r="J316" s="138"/>
      <c r="K316" s="40">
        <v>3</v>
      </c>
      <c r="L316" s="53">
        <v>2</v>
      </c>
      <c r="M316" s="126"/>
      <c r="N316" s="138"/>
      <c r="O316" s="126"/>
      <c r="P316" s="134"/>
    </row>
    <row r="317" spans="5:16" x14ac:dyDescent="0.25">
      <c r="E317" s="125">
        <v>48</v>
      </c>
      <c r="F317" s="125" t="s">
        <v>145</v>
      </c>
      <c r="G317" s="125" t="s">
        <v>146</v>
      </c>
      <c r="H317" s="125" t="s">
        <v>24</v>
      </c>
      <c r="I317" s="125">
        <v>0.76500000000000001</v>
      </c>
      <c r="J317" s="125" t="s">
        <v>147</v>
      </c>
      <c r="K317" s="40">
        <v>4</v>
      </c>
      <c r="L317" s="40">
        <v>1</v>
      </c>
      <c r="M317" s="125">
        <v>38.15</v>
      </c>
      <c r="N317" s="125">
        <v>29.18</v>
      </c>
      <c r="O317" s="125">
        <v>1</v>
      </c>
      <c r="P317" s="125">
        <v>1</v>
      </c>
    </row>
    <row r="318" spans="5:16" x14ac:dyDescent="0.25">
      <c r="E318" s="130"/>
      <c r="F318" s="130"/>
      <c r="G318" s="130"/>
      <c r="H318" s="130"/>
      <c r="I318" s="130"/>
      <c r="J318" s="130"/>
      <c r="K318" s="40">
        <v>3</v>
      </c>
      <c r="L318" s="40">
        <v>1</v>
      </c>
      <c r="M318" s="130"/>
      <c r="N318" s="130"/>
      <c r="O318" s="130"/>
      <c r="P318" s="130"/>
    </row>
    <row r="319" spans="5:16" x14ac:dyDescent="0.25">
      <c r="E319" s="126"/>
      <c r="F319" s="126"/>
      <c r="G319" s="126"/>
      <c r="H319" s="126"/>
      <c r="I319" s="126"/>
      <c r="J319" s="126"/>
      <c r="K319" s="40">
        <v>2</v>
      </c>
      <c r="L319" s="40">
        <v>1</v>
      </c>
      <c r="M319" s="126"/>
      <c r="N319" s="126"/>
      <c r="O319" s="126"/>
      <c r="P319" s="126"/>
    </row>
    <row r="320" spans="5:16" x14ac:dyDescent="0.25">
      <c r="E320" s="125">
        <v>49</v>
      </c>
      <c r="F320" s="125" t="s">
        <v>148</v>
      </c>
      <c r="G320" s="125" t="s">
        <v>149</v>
      </c>
      <c r="H320" s="125" t="s">
        <v>150</v>
      </c>
      <c r="I320" s="125">
        <v>30.44</v>
      </c>
      <c r="J320" s="125" t="s">
        <v>28</v>
      </c>
      <c r="K320" s="40">
        <v>4</v>
      </c>
      <c r="L320" s="40">
        <v>1</v>
      </c>
      <c r="M320" s="125">
        <v>1.92</v>
      </c>
      <c r="N320" s="125">
        <v>58.44</v>
      </c>
      <c r="O320" s="125">
        <v>1</v>
      </c>
      <c r="P320" s="125">
        <v>4</v>
      </c>
    </row>
    <row r="321" spans="5:16" x14ac:dyDescent="0.25">
      <c r="E321" s="126"/>
      <c r="F321" s="126"/>
      <c r="G321" s="126"/>
      <c r="H321" s="126"/>
      <c r="I321" s="126"/>
      <c r="J321" s="126"/>
      <c r="K321" s="40">
        <v>2</v>
      </c>
      <c r="L321" s="40">
        <v>1</v>
      </c>
      <c r="M321" s="126"/>
      <c r="N321" s="126"/>
      <c r="O321" s="126"/>
      <c r="P321" s="126"/>
    </row>
    <row r="322" spans="5:16" x14ac:dyDescent="0.25">
      <c r="E322" s="127" t="s">
        <v>151</v>
      </c>
      <c r="F322" s="128"/>
      <c r="G322" s="128"/>
      <c r="H322" s="128"/>
      <c r="I322" s="128"/>
      <c r="J322" s="128"/>
      <c r="K322" s="128"/>
      <c r="L322" s="128"/>
      <c r="M322" s="128"/>
      <c r="N322" s="40">
        <v>8960.1080000000002</v>
      </c>
      <c r="O322" s="54"/>
      <c r="P322" s="54"/>
    </row>
  </sheetData>
  <mergeCells count="861">
    <mergeCell ref="E322:M322"/>
    <mergeCell ref="P317:P319"/>
    <mergeCell ref="E320:E321"/>
    <mergeCell ref="F320:F321"/>
    <mergeCell ref="G320:G321"/>
    <mergeCell ref="H320:H321"/>
    <mergeCell ref="I320:I321"/>
    <mergeCell ref="J320:J321"/>
    <mergeCell ref="M320:M321"/>
    <mergeCell ref="N320:N321"/>
    <mergeCell ref="O320:O321"/>
    <mergeCell ref="P320:P321"/>
    <mergeCell ref="E317:E319"/>
    <mergeCell ref="F317:F319"/>
    <mergeCell ref="G317:G319"/>
    <mergeCell ref="H317:H319"/>
    <mergeCell ref="I317:I319"/>
    <mergeCell ref="J317:J319"/>
    <mergeCell ref="M317:M319"/>
    <mergeCell ref="N317:N319"/>
    <mergeCell ref="O317:O319"/>
    <mergeCell ref="E314:P314"/>
    <mergeCell ref="E315:E316"/>
    <mergeCell ref="F315:F316"/>
    <mergeCell ref="G315:G316"/>
    <mergeCell ref="H315:H316"/>
    <mergeCell ref="I315:I316"/>
    <mergeCell ref="J315:J316"/>
    <mergeCell ref="M315:M316"/>
    <mergeCell ref="N315:N316"/>
    <mergeCell ref="O315:O316"/>
    <mergeCell ref="P315:P316"/>
    <mergeCell ref="P309:P310"/>
    <mergeCell ref="E312:E313"/>
    <mergeCell ref="F312:F313"/>
    <mergeCell ref="G312:G313"/>
    <mergeCell ref="H312:H313"/>
    <mergeCell ref="I312:I313"/>
    <mergeCell ref="J312:J313"/>
    <mergeCell ref="M312:M313"/>
    <mergeCell ref="N312:N313"/>
    <mergeCell ref="O312:O313"/>
    <mergeCell ref="P312:P313"/>
    <mergeCell ref="E309:E310"/>
    <mergeCell ref="F309:F310"/>
    <mergeCell ref="G309:G310"/>
    <mergeCell ref="H309:H310"/>
    <mergeCell ref="I309:I310"/>
    <mergeCell ref="J309:J310"/>
    <mergeCell ref="M309:M310"/>
    <mergeCell ref="N309:N310"/>
    <mergeCell ref="O309:O310"/>
    <mergeCell ref="P302:P304"/>
    <mergeCell ref="E305:E306"/>
    <mergeCell ref="F305:F306"/>
    <mergeCell ref="G305:G306"/>
    <mergeCell ref="H305:H306"/>
    <mergeCell ref="I305:I306"/>
    <mergeCell ref="J305:J306"/>
    <mergeCell ref="M305:M306"/>
    <mergeCell ref="N305:N306"/>
    <mergeCell ref="O305:O306"/>
    <mergeCell ref="P305:P306"/>
    <mergeCell ref="E302:E304"/>
    <mergeCell ref="F302:F304"/>
    <mergeCell ref="G302:G304"/>
    <mergeCell ref="H302:H304"/>
    <mergeCell ref="I302:I304"/>
    <mergeCell ref="J302:J304"/>
    <mergeCell ref="M302:M304"/>
    <mergeCell ref="N302:N304"/>
    <mergeCell ref="O302:O304"/>
    <mergeCell ref="E299:P299"/>
    <mergeCell ref="E300:E301"/>
    <mergeCell ref="F300:F301"/>
    <mergeCell ref="G300:G301"/>
    <mergeCell ref="H300:H301"/>
    <mergeCell ref="I300:I301"/>
    <mergeCell ref="J300:J301"/>
    <mergeCell ref="M300:M301"/>
    <mergeCell ref="N300:N301"/>
    <mergeCell ref="O300:O301"/>
    <mergeCell ref="P300:P301"/>
    <mergeCell ref="P294:P295"/>
    <mergeCell ref="E297:E298"/>
    <mergeCell ref="F297:F298"/>
    <mergeCell ref="G297:G298"/>
    <mergeCell ref="H297:H298"/>
    <mergeCell ref="I297:I298"/>
    <mergeCell ref="J297:J298"/>
    <mergeCell ref="M297:M298"/>
    <mergeCell ref="N297:N298"/>
    <mergeCell ref="O297:O298"/>
    <mergeCell ref="P297:P298"/>
    <mergeCell ref="E294:E295"/>
    <mergeCell ref="F294:F295"/>
    <mergeCell ref="G294:G295"/>
    <mergeCell ref="H294:H295"/>
    <mergeCell ref="I294:I295"/>
    <mergeCell ref="J294:J295"/>
    <mergeCell ref="M294:M295"/>
    <mergeCell ref="N294:N295"/>
    <mergeCell ref="O294:O295"/>
    <mergeCell ref="P278:P279"/>
    <mergeCell ref="E292:E293"/>
    <mergeCell ref="F292:F293"/>
    <mergeCell ref="G292:G293"/>
    <mergeCell ref="H292:H293"/>
    <mergeCell ref="I292:I293"/>
    <mergeCell ref="J292:J293"/>
    <mergeCell ref="M292:M293"/>
    <mergeCell ref="N292:N293"/>
    <mergeCell ref="O292:O293"/>
    <mergeCell ref="P292:P293"/>
    <mergeCell ref="E278:E279"/>
    <mergeCell ref="F278:F279"/>
    <mergeCell ref="G278:G279"/>
    <mergeCell ref="H278:H279"/>
    <mergeCell ref="I278:I279"/>
    <mergeCell ref="J278:J279"/>
    <mergeCell ref="M278:M279"/>
    <mergeCell ref="N278:N279"/>
    <mergeCell ref="O278:O279"/>
    <mergeCell ref="P274:P275"/>
    <mergeCell ref="E276:E277"/>
    <mergeCell ref="F276:F277"/>
    <mergeCell ref="G276:G277"/>
    <mergeCell ref="H276:H277"/>
    <mergeCell ref="I276:I277"/>
    <mergeCell ref="J276:J277"/>
    <mergeCell ref="M276:M277"/>
    <mergeCell ref="N276:N277"/>
    <mergeCell ref="O276:O277"/>
    <mergeCell ref="P276:P277"/>
    <mergeCell ref="E274:E275"/>
    <mergeCell ref="F274:F275"/>
    <mergeCell ref="G274:G275"/>
    <mergeCell ref="H274:H275"/>
    <mergeCell ref="I274:I275"/>
    <mergeCell ref="J274:J275"/>
    <mergeCell ref="M274:M275"/>
    <mergeCell ref="N274:N275"/>
    <mergeCell ref="O274:O275"/>
    <mergeCell ref="P270:P271"/>
    <mergeCell ref="E272:E273"/>
    <mergeCell ref="F272:F273"/>
    <mergeCell ref="G272:G273"/>
    <mergeCell ref="H272:H273"/>
    <mergeCell ref="I272:I273"/>
    <mergeCell ref="J272:J273"/>
    <mergeCell ref="M272:M273"/>
    <mergeCell ref="N272:N273"/>
    <mergeCell ref="O272:O273"/>
    <mergeCell ref="P272:P273"/>
    <mergeCell ref="E270:E271"/>
    <mergeCell ref="F270:F271"/>
    <mergeCell ref="G270:G271"/>
    <mergeCell ref="H270:H271"/>
    <mergeCell ref="I270:I271"/>
    <mergeCell ref="J270:J271"/>
    <mergeCell ref="M270:M271"/>
    <mergeCell ref="N270:N271"/>
    <mergeCell ref="O270:O271"/>
    <mergeCell ref="P257:P258"/>
    <mergeCell ref="E267:E268"/>
    <mergeCell ref="F267:F268"/>
    <mergeCell ref="G267:G268"/>
    <mergeCell ref="H267:H268"/>
    <mergeCell ref="I267:I268"/>
    <mergeCell ref="J267:J268"/>
    <mergeCell ref="M267:M268"/>
    <mergeCell ref="N267:N268"/>
    <mergeCell ref="O267:O268"/>
    <mergeCell ref="P267:P268"/>
    <mergeCell ref="E257:E258"/>
    <mergeCell ref="F257:F258"/>
    <mergeCell ref="G257:G258"/>
    <mergeCell ref="H257:H258"/>
    <mergeCell ref="I257:I258"/>
    <mergeCell ref="J257:J258"/>
    <mergeCell ref="M257:M258"/>
    <mergeCell ref="N257:N258"/>
    <mergeCell ref="O257:O258"/>
    <mergeCell ref="P253:P254"/>
    <mergeCell ref="E255:E256"/>
    <mergeCell ref="F255:F256"/>
    <mergeCell ref="G255:G256"/>
    <mergeCell ref="H255:H256"/>
    <mergeCell ref="I255:I256"/>
    <mergeCell ref="J255:J256"/>
    <mergeCell ref="M255:M256"/>
    <mergeCell ref="N255:N256"/>
    <mergeCell ref="O255:O256"/>
    <mergeCell ref="P255:P256"/>
    <mergeCell ref="E253:E254"/>
    <mergeCell ref="F253:F254"/>
    <mergeCell ref="G253:G254"/>
    <mergeCell ref="H253:H254"/>
    <mergeCell ref="I253:I254"/>
    <mergeCell ref="J253:J254"/>
    <mergeCell ref="M253:M254"/>
    <mergeCell ref="N253:N254"/>
    <mergeCell ref="O253:O254"/>
    <mergeCell ref="P248:P250"/>
    <mergeCell ref="K249:K250"/>
    <mergeCell ref="L249:L250"/>
    <mergeCell ref="E251:E252"/>
    <mergeCell ref="F251:F252"/>
    <mergeCell ref="G251:G252"/>
    <mergeCell ref="H251:H252"/>
    <mergeCell ref="I251:I252"/>
    <mergeCell ref="J251:J252"/>
    <mergeCell ref="M251:M252"/>
    <mergeCell ref="N251:N252"/>
    <mergeCell ref="O251:O252"/>
    <mergeCell ref="P251:P252"/>
    <mergeCell ref="E248:E250"/>
    <mergeCell ref="F248:F250"/>
    <mergeCell ref="G248:G250"/>
    <mergeCell ref="H248:H250"/>
    <mergeCell ref="I248:I250"/>
    <mergeCell ref="J248:J250"/>
    <mergeCell ref="M248:M250"/>
    <mergeCell ref="N248:N250"/>
    <mergeCell ref="O248:O250"/>
    <mergeCell ref="P236:P238"/>
    <mergeCell ref="K237:K238"/>
    <mergeCell ref="L237:L238"/>
    <mergeCell ref="E245:E247"/>
    <mergeCell ref="F245:F247"/>
    <mergeCell ref="G245:G247"/>
    <mergeCell ref="H245:H247"/>
    <mergeCell ref="I245:I247"/>
    <mergeCell ref="J245:J247"/>
    <mergeCell ref="M245:M247"/>
    <mergeCell ref="N245:N247"/>
    <mergeCell ref="O245:O247"/>
    <mergeCell ref="P245:P247"/>
    <mergeCell ref="E236:E238"/>
    <mergeCell ref="F236:F238"/>
    <mergeCell ref="G236:G238"/>
    <mergeCell ref="H236:H238"/>
    <mergeCell ref="I236:I238"/>
    <mergeCell ref="J236:J238"/>
    <mergeCell ref="M236:M238"/>
    <mergeCell ref="N236:N238"/>
    <mergeCell ref="O236:O238"/>
    <mergeCell ref="N229:N231"/>
    <mergeCell ref="O229:O232"/>
    <mergeCell ref="P229:P232"/>
    <mergeCell ref="E233:E235"/>
    <mergeCell ref="F233:F235"/>
    <mergeCell ref="G233:G235"/>
    <mergeCell ref="H233:H235"/>
    <mergeCell ref="I233:I235"/>
    <mergeCell ref="J233:J234"/>
    <mergeCell ref="M233:M235"/>
    <mergeCell ref="N233:N235"/>
    <mergeCell ref="O233:O235"/>
    <mergeCell ref="P233:P235"/>
    <mergeCell ref="E229:E232"/>
    <mergeCell ref="F229:F232"/>
    <mergeCell ref="G229:G232"/>
    <mergeCell ref="H229:H232"/>
    <mergeCell ref="I229:I232"/>
    <mergeCell ref="J229:J231"/>
    <mergeCell ref="K229:K230"/>
    <mergeCell ref="L229:L230"/>
    <mergeCell ref="M229:M231"/>
    <mergeCell ref="O223:O226"/>
    <mergeCell ref="P223:P226"/>
    <mergeCell ref="E227:E228"/>
    <mergeCell ref="F227:F228"/>
    <mergeCell ref="G227:G228"/>
    <mergeCell ref="H227:H228"/>
    <mergeCell ref="I227:I228"/>
    <mergeCell ref="J227:J228"/>
    <mergeCell ref="M227:M228"/>
    <mergeCell ref="N227:N228"/>
    <mergeCell ref="O227:O228"/>
    <mergeCell ref="P227:P228"/>
    <mergeCell ref="E223:E226"/>
    <mergeCell ref="F223:F226"/>
    <mergeCell ref="G223:G226"/>
    <mergeCell ref="I223:I226"/>
    <mergeCell ref="J223:J225"/>
    <mergeCell ref="K223:K225"/>
    <mergeCell ref="L223:L225"/>
    <mergeCell ref="M223:M226"/>
    <mergeCell ref="N223:N226"/>
    <mergeCell ref="P215:P218"/>
    <mergeCell ref="E219:E222"/>
    <mergeCell ref="F219:F222"/>
    <mergeCell ref="G219:G222"/>
    <mergeCell ref="H219:H222"/>
    <mergeCell ref="I219:I222"/>
    <mergeCell ref="J219:J221"/>
    <mergeCell ref="M219:M221"/>
    <mergeCell ref="N219:N221"/>
    <mergeCell ref="O219:O221"/>
    <mergeCell ref="P219:P221"/>
    <mergeCell ref="E215:E218"/>
    <mergeCell ref="F215:F218"/>
    <mergeCell ref="G215:G218"/>
    <mergeCell ref="H215:H218"/>
    <mergeCell ref="I215:I218"/>
    <mergeCell ref="J215:J217"/>
    <mergeCell ref="M215:M217"/>
    <mergeCell ref="N215:N217"/>
    <mergeCell ref="O215:O218"/>
    <mergeCell ref="P203:P205"/>
    <mergeCell ref="E206:E207"/>
    <mergeCell ref="F206:F207"/>
    <mergeCell ref="G206:G207"/>
    <mergeCell ref="H206:H207"/>
    <mergeCell ref="I206:I207"/>
    <mergeCell ref="J206:J207"/>
    <mergeCell ref="M206:M207"/>
    <mergeCell ref="N206:N207"/>
    <mergeCell ref="O206:O207"/>
    <mergeCell ref="P206:P207"/>
    <mergeCell ref="E203:E205"/>
    <mergeCell ref="F203:F205"/>
    <mergeCell ref="G203:G205"/>
    <mergeCell ref="H203:H205"/>
    <mergeCell ref="I203:I205"/>
    <mergeCell ref="J203:J205"/>
    <mergeCell ref="M203:M205"/>
    <mergeCell ref="N203:N205"/>
    <mergeCell ref="O203:O205"/>
    <mergeCell ref="N195:N200"/>
    <mergeCell ref="O195:O200"/>
    <mergeCell ref="P195:P200"/>
    <mergeCell ref="K198:K200"/>
    <mergeCell ref="L198:L200"/>
    <mergeCell ref="E201:E202"/>
    <mergeCell ref="F201:F202"/>
    <mergeCell ref="G201:G202"/>
    <mergeCell ref="H201:H202"/>
    <mergeCell ref="I201:I202"/>
    <mergeCell ref="J201:J202"/>
    <mergeCell ref="M201:M202"/>
    <mergeCell ref="N201:N202"/>
    <mergeCell ref="O201:O202"/>
    <mergeCell ref="P201:P202"/>
    <mergeCell ref="E195:E200"/>
    <mergeCell ref="F195:F200"/>
    <mergeCell ref="G195:G200"/>
    <mergeCell ref="H195:H200"/>
    <mergeCell ref="I195:I200"/>
    <mergeCell ref="J195:J200"/>
    <mergeCell ref="K195:K197"/>
    <mergeCell ref="L195:L197"/>
    <mergeCell ref="M195:M200"/>
    <mergeCell ref="N188:N192"/>
    <mergeCell ref="O188:O192"/>
    <mergeCell ref="P188:P192"/>
    <mergeCell ref="J191:J192"/>
    <mergeCell ref="K191:K192"/>
    <mergeCell ref="L191:L192"/>
    <mergeCell ref="E193:E194"/>
    <mergeCell ref="F193:F194"/>
    <mergeCell ref="G193:G194"/>
    <mergeCell ref="H193:H194"/>
    <mergeCell ref="I193:I194"/>
    <mergeCell ref="J193:J194"/>
    <mergeCell ref="M193:M194"/>
    <mergeCell ref="N193:N194"/>
    <mergeCell ref="O193:O194"/>
    <mergeCell ref="P193:P194"/>
    <mergeCell ref="E188:E192"/>
    <mergeCell ref="F188:F192"/>
    <mergeCell ref="G188:G192"/>
    <mergeCell ref="H188:H192"/>
    <mergeCell ref="I188:I192"/>
    <mergeCell ref="J188:J190"/>
    <mergeCell ref="K188:K190"/>
    <mergeCell ref="L188:L190"/>
    <mergeCell ref="M188:M192"/>
    <mergeCell ref="N177:N184"/>
    <mergeCell ref="O177:O184"/>
    <mergeCell ref="P177:P184"/>
    <mergeCell ref="K182:K184"/>
    <mergeCell ref="L182:L184"/>
    <mergeCell ref="E186:E187"/>
    <mergeCell ref="F186:F187"/>
    <mergeCell ref="G186:G187"/>
    <mergeCell ref="H186:H187"/>
    <mergeCell ref="I186:I187"/>
    <mergeCell ref="J186:J187"/>
    <mergeCell ref="M186:M187"/>
    <mergeCell ref="N186:N187"/>
    <mergeCell ref="O186:O187"/>
    <mergeCell ref="P186:P187"/>
    <mergeCell ref="E177:E184"/>
    <mergeCell ref="F177:F184"/>
    <mergeCell ref="G177:G184"/>
    <mergeCell ref="H177:H184"/>
    <mergeCell ref="I177:I184"/>
    <mergeCell ref="J177:J184"/>
    <mergeCell ref="K177:K181"/>
    <mergeCell ref="L177:L181"/>
    <mergeCell ref="M177:M184"/>
    <mergeCell ref="E165:P165"/>
    <mergeCell ref="E167:E175"/>
    <mergeCell ref="F167:F175"/>
    <mergeCell ref="H167:H175"/>
    <mergeCell ref="I167:I175"/>
    <mergeCell ref="J167:J175"/>
    <mergeCell ref="K167:K175"/>
    <mergeCell ref="L167:L175"/>
    <mergeCell ref="M167:M175"/>
    <mergeCell ref="N167:N175"/>
    <mergeCell ref="O167:O175"/>
    <mergeCell ref="P167:P175"/>
    <mergeCell ref="R126:R129"/>
    <mergeCell ref="S126:S129"/>
    <mergeCell ref="T126:T129"/>
    <mergeCell ref="U126:U129"/>
    <mergeCell ref="V126:V129"/>
    <mergeCell ref="E163:E164"/>
    <mergeCell ref="F163:F164"/>
    <mergeCell ref="G163:G164"/>
    <mergeCell ref="H163:H164"/>
    <mergeCell ref="I163:I164"/>
    <mergeCell ref="J163:L163"/>
    <mergeCell ref="M163:M164"/>
    <mergeCell ref="N163:N164"/>
    <mergeCell ref="O163:O164"/>
    <mergeCell ref="P163:P164"/>
    <mergeCell ref="A137:I137"/>
    <mergeCell ref="F131:F133"/>
    <mergeCell ref="I131:I133"/>
    <mergeCell ref="J131:J133"/>
    <mergeCell ref="K131:K133"/>
    <mergeCell ref="L131:L133"/>
    <mergeCell ref="A134:A135"/>
    <mergeCell ref="B134:B135"/>
    <mergeCell ref="C134:C135"/>
    <mergeCell ref="I1:I2"/>
    <mergeCell ref="J1:J2"/>
    <mergeCell ref="K1:K2"/>
    <mergeCell ref="L1:L2"/>
    <mergeCell ref="A3:L3"/>
    <mergeCell ref="A5:A13"/>
    <mergeCell ref="B5:B13"/>
    <mergeCell ref="C5:C13"/>
    <mergeCell ref="D5:D13"/>
    <mergeCell ref="E5:E13"/>
    <mergeCell ref="A1:A2"/>
    <mergeCell ref="B1:B2"/>
    <mergeCell ref="C1:C2"/>
    <mergeCell ref="D1:D2"/>
    <mergeCell ref="E1:E2"/>
    <mergeCell ref="F1:H1"/>
    <mergeCell ref="L5:L13"/>
    <mergeCell ref="F5:F13"/>
    <mergeCell ref="G5:G13"/>
    <mergeCell ref="H5:H13"/>
    <mergeCell ref="I5:I13"/>
    <mergeCell ref="J5:J13"/>
    <mergeCell ref="K5:K13"/>
    <mergeCell ref="J16:J23"/>
    <mergeCell ref="K16:K23"/>
    <mergeCell ref="L16:L23"/>
    <mergeCell ref="G21:G23"/>
    <mergeCell ref="H21:H23"/>
    <mergeCell ref="A25:A26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A16:A23"/>
    <mergeCell ref="B16:B23"/>
    <mergeCell ref="C16:C23"/>
    <mergeCell ref="D16:D23"/>
    <mergeCell ref="E16:E23"/>
    <mergeCell ref="F16:F23"/>
    <mergeCell ref="G16:G20"/>
    <mergeCell ref="H16:H20"/>
    <mergeCell ref="I16:I23"/>
    <mergeCell ref="A27:A31"/>
    <mergeCell ref="B27:B31"/>
    <mergeCell ref="C27:C31"/>
    <mergeCell ref="D27:D31"/>
    <mergeCell ref="E27:E31"/>
    <mergeCell ref="A34:A39"/>
    <mergeCell ref="B34:B39"/>
    <mergeCell ref="C34:C39"/>
    <mergeCell ref="D34:D39"/>
    <mergeCell ref="E34:E39"/>
    <mergeCell ref="F34:F39"/>
    <mergeCell ref="L27:L31"/>
    <mergeCell ref="F30:F31"/>
    <mergeCell ref="G30:G31"/>
    <mergeCell ref="H30:H31"/>
    <mergeCell ref="A32:A33"/>
    <mergeCell ref="B32:B33"/>
    <mergeCell ref="C32:C33"/>
    <mergeCell ref="D32:D33"/>
    <mergeCell ref="E32:E33"/>
    <mergeCell ref="F32:F33"/>
    <mergeCell ref="F27:F29"/>
    <mergeCell ref="G27:G29"/>
    <mergeCell ref="H27:H29"/>
    <mergeCell ref="I27:I31"/>
    <mergeCell ref="J27:J31"/>
    <mergeCell ref="K27:K31"/>
    <mergeCell ref="G34:G36"/>
    <mergeCell ref="H34:H36"/>
    <mergeCell ref="I34:I39"/>
    <mergeCell ref="J34:J39"/>
    <mergeCell ref="K34:K39"/>
    <mergeCell ref="L34:L39"/>
    <mergeCell ref="G37:G39"/>
    <mergeCell ref="H37:H39"/>
    <mergeCell ref="I32:I33"/>
    <mergeCell ref="J32:J33"/>
    <mergeCell ref="K32:K33"/>
    <mergeCell ref="L32:L33"/>
    <mergeCell ref="I40:I41"/>
    <mergeCell ref="J40:J41"/>
    <mergeCell ref="K40:K41"/>
    <mergeCell ref="L40:L41"/>
    <mergeCell ref="D42:D44"/>
    <mergeCell ref="E42:E44"/>
    <mergeCell ref="F42:F44"/>
    <mergeCell ref="A40:A41"/>
    <mergeCell ref="B40:B41"/>
    <mergeCell ref="C40:C41"/>
    <mergeCell ref="D40:D41"/>
    <mergeCell ref="E40:E41"/>
    <mergeCell ref="F40:F41"/>
    <mergeCell ref="K45:K46"/>
    <mergeCell ref="L45:L46"/>
    <mergeCell ref="A47:L47"/>
    <mergeCell ref="A48:A51"/>
    <mergeCell ref="B48:B51"/>
    <mergeCell ref="C48:C51"/>
    <mergeCell ref="D48:D51"/>
    <mergeCell ref="E48:E51"/>
    <mergeCell ref="I42:I44"/>
    <mergeCell ref="J42:J44"/>
    <mergeCell ref="K42:K44"/>
    <mergeCell ref="L42:L44"/>
    <mergeCell ref="A45:A46"/>
    <mergeCell ref="B45:B46"/>
    <mergeCell ref="C45:C46"/>
    <mergeCell ref="D45:D46"/>
    <mergeCell ref="E45:E46"/>
    <mergeCell ref="F45:F46"/>
    <mergeCell ref="F48:F50"/>
    <mergeCell ref="I48:I50"/>
    <mergeCell ref="J48:J50"/>
    <mergeCell ref="A42:A44"/>
    <mergeCell ref="B42:B44"/>
    <mergeCell ref="C42:C44"/>
    <mergeCell ref="B52:B55"/>
    <mergeCell ref="C52:C55"/>
    <mergeCell ref="D52:D55"/>
    <mergeCell ref="E52:E55"/>
    <mergeCell ref="I45:I46"/>
    <mergeCell ref="J45:J46"/>
    <mergeCell ref="F52:F54"/>
    <mergeCell ref="I52:I54"/>
    <mergeCell ref="J52:J54"/>
    <mergeCell ref="K52:K54"/>
    <mergeCell ref="L52:L54"/>
    <mergeCell ref="A56:A58"/>
    <mergeCell ref="B56:B58"/>
    <mergeCell ref="C56:C58"/>
    <mergeCell ref="D56:D58"/>
    <mergeCell ref="E56:E58"/>
    <mergeCell ref="L56:L58"/>
    <mergeCell ref="A59:A60"/>
    <mergeCell ref="B59:B60"/>
    <mergeCell ref="C59:C60"/>
    <mergeCell ref="D59:D60"/>
    <mergeCell ref="E59:E60"/>
    <mergeCell ref="F59:F60"/>
    <mergeCell ref="I59:I60"/>
    <mergeCell ref="J59:J60"/>
    <mergeCell ref="K59:K60"/>
    <mergeCell ref="F56:F57"/>
    <mergeCell ref="G56:G57"/>
    <mergeCell ref="H56:H57"/>
    <mergeCell ref="I56:I58"/>
    <mergeCell ref="J56:J58"/>
    <mergeCell ref="K56:K58"/>
    <mergeCell ref="A52:A55"/>
    <mergeCell ref="J61:J63"/>
    <mergeCell ref="A65:A67"/>
    <mergeCell ref="B65:B67"/>
    <mergeCell ref="C65:C67"/>
    <mergeCell ref="D65:D67"/>
    <mergeCell ref="E65:E67"/>
    <mergeCell ref="F65:F66"/>
    <mergeCell ref="I65:I67"/>
    <mergeCell ref="L59:L60"/>
    <mergeCell ref="A61:A64"/>
    <mergeCell ref="B61:B64"/>
    <mergeCell ref="C61:C64"/>
    <mergeCell ref="D61:D64"/>
    <mergeCell ref="E61:E64"/>
    <mergeCell ref="F61:F63"/>
    <mergeCell ref="G61:G62"/>
    <mergeCell ref="H61:H62"/>
    <mergeCell ref="I61:I63"/>
    <mergeCell ref="J65:J67"/>
    <mergeCell ref="K65:K67"/>
    <mergeCell ref="L65:L67"/>
    <mergeCell ref="L71:L74"/>
    <mergeCell ref="A75:A77"/>
    <mergeCell ref="B75:B77"/>
    <mergeCell ref="C75:C77"/>
    <mergeCell ref="D75:D77"/>
    <mergeCell ref="E75:E77"/>
    <mergeCell ref="J68:J70"/>
    <mergeCell ref="K68:K70"/>
    <mergeCell ref="L68:L70"/>
    <mergeCell ref="G69:G70"/>
    <mergeCell ref="H69:H70"/>
    <mergeCell ref="A71:A74"/>
    <mergeCell ref="B71:B74"/>
    <mergeCell ref="C71:C74"/>
    <mergeCell ref="D71:D74"/>
    <mergeCell ref="E71:E74"/>
    <mergeCell ref="F71:F73"/>
    <mergeCell ref="I71:I74"/>
    <mergeCell ref="J71:J74"/>
    <mergeCell ref="K71:K74"/>
    <mergeCell ref="L75:L77"/>
    <mergeCell ref="J78:J80"/>
    <mergeCell ref="K78:K80"/>
    <mergeCell ref="A68:A70"/>
    <mergeCell ref="B68:B70"/>
    <mergeCell ref="C68:C70"/>
    <mergeCell ref="D68:D70"/>
    <mergeCell ref="E68:E70"/>
    <mergeCell ref="F68:F70"/>
    <mergeCell ref="I68:I70"/>
    <mergeCell ref="F75:F77"/>
    <mergeCell ref="I75:I77"/>
    <mergeCell ref="J75:J77"/>
    <mergeCell ref="K75:K77"/>
    <mergeCell ref="L78:L80"/>
    <mergeCell ref="G79:G80"/>
    <mergeCell ref="H79:H80"/>
    <mergeCell ref="A78:A80"/>
    <mergeCell ref="B78:B80"/>
    <mergeCell ref="C78:C80"/>
    <mergeCell ref="D78:D80"/>
    <mergeCell ref="E78:E80"/>
    <mergeCell ref="I84:I85"/>
    <mergeCell ref="J84:J85"/>
    <mergeCell ref="K84:K85"/>
    <mergeCell ref="L84:L85"/>
    <mergeCell ref="I82:I83"/>
    <mergeCell ref="J82:J83"/>
    <mergeCell ref="K82:K83"/>
    <mergeCell ref="L82:L83"/>
    <mergeCell ref="A82:A83"/>
    <mergeCell ref="B82:B83"/>
    <mergeCell ref="C82:C83"/>
    <mergeCell ref="D82:D83"/>
    <mergeCell ref="E82:E83"/>
    <mergeCell ref="F82:F83"/>
    <mergeCell ref="F78:F80"/>
    <mergeCell ref="I78:I80"/>
    <mergeCell ref="A86:A87"/>
    <mergeCell ref="B86:B87"/>
    <mergeCell ref="C86:C87"/>
    <mergeCell ref="D86:D87"/>
    <mergeCell ref="E86:E87"/>
    <mergeCell ref="F86:F87"/>
    <mergeCell ref="I86:I87"/>
    <mergeCell ref="J86:J87"/>
    <mergeCell ref="K86:K87"/>
    <mergeCell ref="L86:L87"/>
    <mergeCell ref="A84:A85"/>
    <mergeCell ref="B84:B85"/>
    <mergeCell ref="C84:C85"/>
    <mergeCell ref="D84:D85"/>
    <mergeCell ref="E84:E85"/>
    <mergeCell ref="F84:F85"/>
    <mergeCell ref="L88:L89"/>
    <mergeCell ref="A92:A93"/>
    <mergeCell ref="B92:B93"/>
    <mergeCell ref="C92:C93"/>
    <mergeCell ref="D92:D93"/>
    <mergeCell ref="E92:E93"/>
    <mergeCell ref="F92:F93"/>
    <mergeCell ref="I92:I93"/>
    <mergeCell ref="J92:J93"/>
    <mergeCell ref="K92:K93"/>
    <mergeCell ref="L92:L93"/>
    <mergeCell ref="A88:A89"/>
    <mergeCell ref="B88:B89"/>
    <mergeCell ref="C88:C89"/>
    <mergeCell ref="D88:D89"/>
    <mergeCell ref="E88:E89"/>
    <mergeCell ref="F88:F89"/>
    <mergeCell ref="I88:I89"/>
    <mergeCell ref="J88:J89"/>
    <mergeCell ref="K88:K89"/>
    <mergeCell ref="L95:L96"/>
    <mergeCell ref="A95:A96"/>
    <mergeCell ref="B95:B96"/>
    <mergeCell ref="C95:C96"/>
    <mergeCell ref="D95:D96"/>
    <mergeCell ref="E95:E96"/>
    <mergeCell ref="F95:F96"/>
    <mergeCell ref="I95:I96"/>
    <mergeCell ref="J95:J96"/>
    <mergeCell ref="K95:K96"/>
    <mergeCell ref="L97:L98"/>
    <mergeCell ref="A99:A100"/>
    <mergeCell ref="B99:B100"/>
    <mergeCell ref="C99:C100"/>
    <mergeCell ref="D99:D100"/>
    <mergeCell ref="E99:E100"/>
    <mergeCell ref="F99:F100"/>
    <mergeCell ref="I101:I102"/>
    <mergeCell ref="J101:J102"/>
    <mergeCell ref="K101:K102"/>
    <mergeCell ref="L101:L102"/>
    <mergeCell ref="A97:A98"/>
    <mergeCell ref="B97:B98"/>
    <mergeCell ref="C97:C98"/>
    <mergeCell ref="D97:D98"/>
    <mergeCell ref="E97:E98"/>
    <mergeCell ref="F97:F98"/>
    <mergeCell ref="I97:I98"/>
    <mergeCell ref="J97:J98"/>
    <mergeCell ref="K97:K98"/>
    <mergeCell ref="A103:L103"/>
    <mergeCell ref="A104:L104"/>
    <mergeCell ref="I99:I100"/>
    <mergeCell ref="J99:J100"/>
    <mergeCell ref="K99:K100"/>
    <mergeCell ref="L99:L100"/>
    <mergeCell ref="A101:A102"/>
    <mergeCell ref="B101:B102"/>
    <mergeCell ref="C101:C102"/>
    <mergeCell ref="D101:D102"/>
    <mergeCell ref="E101:E102"/>
    <mergeCell ref="F101:F102"/>
    <mergeCell ref="I106:I107"/>
    <mergeCell ref="J106:J107"/>
    <mergeCell ref="K106:K107"/>
    <mergeCell ref="L106:L107"/>
    <mergeCell ref="A108:A109"/>
    <mergeCell ref="B108:B109"/>
    <mergeCell ref="C108:C109"/>
    <mergeCell ref="D108:D109"/>
    <mergeCell ref="E108:E109"/>
    <mergeCell ref="F108:F109"/>
    <mergeCell ref="A106:A107"/>
    <mergeCell ref="B106:B107"/>
    <mergeCell ref="C106:C107"/>
    <mergeCell ref="D106:D107"/>
    <mergeCell ref="E106:E107"/>
    <mergeCell ref="F106:F107"/>
    <mergeCell ref="I108:I109"/>
    <mergeCell ref="J108:J109"/>
    <mergeCell ref="K108:K109"/>
    <mergeCell ref="L108:L109"/>
    <mergeCell ref="L111:L112"/>
    <mergeCell ref="A113:L113"/>
    <mergeCell ref="A114:A115"/>
    <mergeCell ref="B114:B115"/>
    <mergeCell ref="C114:C115"/>
    <mergeCell ref="D114:D115"/>
    <mergeCell ref="E114:E115"/>
    <mergeCell ref="F114:F115"/>
    <mergeCell ref="I114:I115"/>
    <mergeCell ref="J114:J115"/>
    <mergeCell ref="K114:K115"/>
    <mergeCell ref="L114:L115"/>
    <mergeCell ref="A111:A112"/>
    <mergeCell ref="B111:B112"/>
    <mergeCell ref="C111:C112"/>
    <mergeCell ref="D111:D112"/>
    <mergeCell ref="E111:E112"/>
    <mergeCell ref="F111:F112"/>
    <mergeCell ref="I111:I112"/>
    <mergeCell ref="J111:J112"/>
    <mergeCell ref="K111:K112"/>
    <mergeCell ref="F117:F119"/>
    <mergeCell ref="I117:I119"/>
    <mergeCell ref="J117:J119"/>
    <mergeCell ref="K117:K119"/>
    <mergeCell ref="L117:L119"/>
    <mergeCell ref="A120:A121"/>
    <mergeCell ref="B120:B121"/>
    <mergeCell ref="C120:C121"/>
    <mergeCell ref="D120:D121"/>
    <mergeCell ref="E120:E121"/>
    <mergeCell ref="A117:A119"/>
    <mergeCell ref="B117:B119"/>
    <mergeCell ref="C117:C119"/>
    <mergeCell ref="D117:D119"/>
    <mergeCell ref="E117:E119"/>
    <mergeCell ref="F120:F121"/>
    <mergeCell ref="I120:I121"/>
    <mergeCell ref="J120:J121"/>
    <mergeCell ref="K120:K121"/>
    <mergeCell ref="A126:A127"/>
    <mergeCell ref="B126:B127"/>
    <mergeCell ref="C126:C127"/>
    <mergeCell ref="D126:D127"/>
    <mergeCell ref="E126:E127"/>
    <mergeCell ref="F126:F127"/>
    <mergeCell ref="A123:A124"/>
    <mergeCell ref="B123:B124"/>
    <mergeCell ref="C123:C124"/>
    <mergeCell ref="D123:D124"/>
    <mergeCell ref="E123:E124"/>
    <mergeCell ref="F123:F124"/>
    <mergeCell ref="L48:L51"/>
    <mergeCell ref="K48:K51"/>
    <mergeCell ref="K61:K64"/>
    <mergeCell ref="L61:L64"/>
    <mergeCell ref="F134:F135"/>
    <mergeCell ref="I134:I135"/>
    <mergeCell ref="J134:J135"/>
    <mergeCell ref="K134:K135"/>
    <mergeCell ref="L134:L135"/>
    <mergeCell ref="F129:F130"/>
    <mergeCell ref="I129:I130"/>
    <mergeCell ref="J129:J130"/>
    <mergeCell ref="K129:K130"/>
    <mergeCell ref="L129:L130"/>
    <mergeCell ref="I126:I127"/>
    <mergeCell ref="J126:J127"/>
    <mergeCell ref="K126:K127"/>
    <mergeCell ref="I123:I124"/>
    <mergeCell ref="J123:J124"/>
    <mergeCell ref="K123:K124"/>
    <mergeCell ref="L123:L124"/>
    <mergeCell ref="L126:L127"/>
    <mergeCell ref="L120:L121"/>
    <mergeCell ref="A122:L122"/>
    <mergeCell ref="A128:L128"/>
    <mergeCell ref="A129:A130"/>
    <mergeCell ref="B129:B130"/>
    <mergeCell ref="C129:C130"/>
    <mergeCell ref="D129:D130"/>
    <mergeCell ref="E129:E130"/>
    <mergeCell ref="D134:D135"/>
    <mergeCell ref="E134:E135"/>
    <mergeCell ref="A131:A133"/>
    <mergeCell ref="B131:B133"/>
    <mergeCell ref="C131:C133"/>
    <mergeCell ref="D131:D133"/>
    <mergeCell ref="E131:E1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2017-05-30T14:55:16Z</dcterms:created>
  <dcterms:modified xsi:type="dcterms:W3CDTF">2017-06-12T18:29:22Z</dcterms:modified>
</cp:coreProperties>
</file>