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f545/Dropbox (GloriamGroup)/Projects_GPCRdb/GPCRDB_Reference_Data/ToDos/3.G_proteins/GPCR-G PROTEIN COUPLING/GPCRdb coupling datasets/"/>
    </mc:Choice>
  </mc:AlternateContent>
  <xr:revisionPtr revIDLastSave="0" documentId="13_ncr:1_{542758F5-4BBB-5C4B-8B16-0ED503A86868}" xr6:coauthVersionLast="45" xr6:coauthVersionMax="45" xr10:uidLastSave="{00000000-0000-0000-0000-000000000000}"/>
  <bookViews>
    <workbookView xWindow="9080" yWindow="-28340" windowWidth="51200" windowHeight="28340" xr2:uid="{CC63D0C6-4BFA-F94F-B3FA-B3279E89F849}"/>
  </bookViews>
  <sheets>
    <sheet name="GPCRdb_import" sheetId="11" r:id="rId1"/>
    <sheet name="pEC50" sheetId="12" r:id="rId2"/>
    <sheet name="Emax" sheetId="13" r:id="rId3"/>
    <sheet name="RecNames" sheetId="15" r:id="rId4"/>
    <sheet name="Ligands" sheetId="18" r:id="rId5"/>
    <sheet name="DroplistTerms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G4" i="11"/>
  <c r="H4" i="11"/>
  <c r="I4" i="11"/>
  <c r="J4" i="11"/>
  <c r="K4" i="11"/>
  <c r="G5" i="11"/>
  <c r="H5" i="11"/>
  <c r="I5" i="11"/>
  <c r="J5" i="11"/>
  <c r="K5" i="11"/>
  <c r="G6" i="11"/>
  <c r="H6" i="11"/>
  <c r="I6" i="11"/>
  <c r="J6" i="11"/>
  <c r="K6" i="11"/>
  <c r="G7" i="11"/>
  <c r="H7" i="11"/>
  <c r="I7" i="11"/>
  <c r="J7" i="11"/>
  <c r="K7" i="11"/>
  <c r="G8" i="11"/>
  <c r="H8" i="11"/>
  <c r="I8" i="11"/>
  <c r="J8" i="11"/>
  <c r="K8" i="11"/>
  <c r="G9" i="11"/>
  <c r="H9" i="11"/>
  <c r="I9" i="11"/>
  <c r="J9" i="11"/>
  <c r="K9" i="11"/>
  <c r="G10" i="11"/>
  <c r="H10" i="11"/>
  <c r="I10" i="11"/>
  <c r="J10" i="11"/>
  <c r="K10" i="11"/>
  <c r="G11" i="11"/>
  <c r="H11" i="11"/>
  <c r="I11" i="11"/>
  <c r="J11" i="11"/>
  <c r="K11" i="11"/>
  <c r="G12" i="11"/>
  <c r="H12" i="11"/>
  <c r="I12" i="11"/>
  <c r="J12" i="11"/>
  <c r="K12" i="11"/>
  <c r="G13" i="11"/>
  <c r="H13" i="11"/>
  <c r="I13" i="11"/>
  <c r="J13" i="11"/>
  <c r="K13" i="11"/>
  <c r="G14" i="11"/>
  <c r="H14" i="11"/>
  <c r="I14" i="11"/>
  <c r="J14" i="11"/>
  <c r="K14" i="11"/>
  <c r="G15" i="11"/>
  <c r="H15" i="11"/>
  <c r="I15" i="11"/>
  <c r="J15" i="11"/>
  <c r="K15" i="11"/>
  <c r="G16" i="11"/>
  <c r="H16" i="11"/>
  <c r="I16" i="11"/>
  <c r="J16" i="11"/>
  <c r="K16" i="11"/>
  <c r="G17" i="11"/>
  <c r="H17" i="11"/>
  <c r="I17" i="11"/>
  <c r="J17" i="11"/>
  <c r="K17" i="11"/>
  <c r="G18" i="11"/>
  <c r="H18" i="11"/>
  <c r="I18" i="11"/>
  <c r="J18" i="11"/>
  <c r="K18" i="11"/>
  <c r="G19" i="11"/>
  <c r="H19" i="11"/>
  <c r="I19" i="11"/>
  <c r="J19" i="11"/>
  <c r="K19" i="11"/>
  <c r="G20" i="11"/>
  <c r="H20" i="11"/>
  <c r="I20" i="11"/>
  <c r="J20" i="11"/>
  <c r="K20" i="11"/>
  <c r="G21" i="11"/>
  <c r="H21" i="11"/>
  <c r="I21" i="11"/>
  <c r="J21" i="11"/>
  <c r="K21" i="11"/>
  <c r="G22" i="11"/>
  <c r="H22" i="11"/>
  <c r="I22" i="11"/>
  <c r="J22" i="11"/>
  <c r="K22" i="11"/>
  <c r="G23" i="11"/>
  <c r="H23" i="11"/>
  <c r="I23" i="11"/>
  <c r="J23" i="11"/>
  <c r="K23" i="11"/>
  <c r="G24" i="11"/>
  <c r="H24" i="11"/>
  <c r="I24" i="11"/>
  <c r="J24" i="11"/>
  <c r="K24" i="11"/>
  <c r="G25" i="11"/>
  <c r="H25" i="11"/>
  <c r="I25" i="11"/>
  <c r="J25" i="11"/>
  <c r="K25" i="11"/>
  <c r="G26" i="11"/>
  <c r="H26" i="11"/>
  <c r="I26" i="11"/>
  <c r="J26" i="11"/>
  <c r="K26" i="11"/>
  <c r="G27" i="11"/>
  <c r="H27" i="11"/>
  <c r="I27" i="11"/>
  <c r="J27" i="11"/>
  <c r="K27" i="11"/>
  <c r="G28" i="11"/>
  <c r="H28" i="11"/>
  <c r="I28" i="11"/>
  <c r="J28" i="11"/>
  <c r="K28" i="11"/>
  <c r="G29" i="11"/>
  <c r="H29" i="11"/>
  <c r="I29" i="11"/>
  <c r="J29" i="11"/>
  <c r="K29" i="11"/>
  <c r="G30" i="11"/>
  <c r="H30" i="11"/>
  <c r="I30" i="11"/>
  <c r="J30" i="11"/>
  <c r="K30" i="11"/>
  <c r="G31" i="11"/>
  <c r="H31" i="11"/>
  <c r="I31" i="11"/>
  <c r="J31" i="11"/>
  <c r="K31" i="11"/>
  <c r="G32" i="11"/>
  <c r="H32" i="11"/>
  <c r="I32" i="11"/>
  <c r="J32" i="11"/>
  <c r="K32" i="11"/>
  <c r="G33" i="11"/>
  <c r="H33" i="11"/>
  <c r="I33" i="11"/>
  <c r="J33" i="11"/>
  <c r="K33" i="11"/>
  <c r="G34" i="11"/>
  <c r="H34" i="11"/>
  <c r="I34" i="11"/>
  <c r="J34" i="11"/>
  <c r="K34" i="11"/>
  <c r="G35" i="11"/>
  <c r="H35" i="11"/>
  <c r="I35" i="11"/>
  <c r="J35" i="11"/>
  <c r="K35" i="11"/>
  <c r="G36" i="11"/>
  <c r="H36" i="11"/>
  <c r="I36" i="11"/>
  <c r="J36" i="11"/>
  <c r="K36" i="11"/>
  <c r="G37" i="11"/>
  <c r="H37" i="11"/>
  <c r="I37" i="11"/>
  <c r="J37" i="11"/>
  <c r="K37" i="11"/>
  <c r="G38" i="11"/>
  <c r="H38" i="11"/>
  <c r="I38" i="11"/>
  <c r="J38" i="11"/>
  <c r="K38" i="11"/>
  <c r="G39" i="11"/>
  <c r="H39" i="11"/>
  <c r="I39" i="11"/>
  <c r="J39" i="11"/>
  <c r="K39" i="11"/>
  <c r="G40" i="11"/>
  <c r="H40" i="11"/>
  <c r="I40" i="11"/>
  <c r="J40" i="11"/>
  <c r="K40" i="11"/>
  <c r="G41" i="11"/>
  <c r="H41" i="11"/>
  <c r="I41" i="11"/>
  <c r="J41" i="11"/>
  <c r="K41" i="11"/>
  <c r="G42" i="11"/>
  <c r="H42" i="11"/>
  <c r="I42" i="11"/>
  <c r="J42" i="11"/>
  <c r="K42" i="11"/>
  <c r="G43" i="11"/>
  <c r="H43" i="11"/>
  <c r="I43" i="11"/>
  <c r="J43" i="11"/>
  <c r="K43" i="11"/>
  <c r="G44" i="11"/>
  <c r="H44" i="11"/>
  <c r="I44" i="11"/>
  <c r="J44" i="11"/>
  <c r="K44" i="11"/>
  <c r="G45" i="11"/>
  <c r="H45" i="11"/>
  <c r="I45" i="11"/>
  <c r="J45" i="11"/>
  <c r="K45" i="11"/>
  <c r="G46" i="11"/>
  <c r="H46" i="11"/>
  <c r="I46" i="11"/>
  <c r="J46" i="11"/>
  <c r="K46" i="11"/>
  <c r="G47" i="11"/>
  <c r="H47" i="11"/>
  <c r="I47" i="11"/>
  <c r="J47" i="11"/>
  <c r="K47" i="11"/>
  <c r="G48" i="11"/>
  <c r="H48" i="11"/>
  <c r="I48" i="11"/>
  <c r="J48" i="11"/>
  <c r="K48" i="11"/>
  <c r="G49" i="11"/>
  <c r="H49" i="11"/>
  <c r="I49" i="11"/>
  <c r="J49" i="11"/>
  <c r="K49" i="11"/>
  <c r="G50" i="11"/>
  <c r="H50" i="11"/>
  <c r="I50" i="11"/>
  <c r="J50" i="11"/>
  <c r="K50" i="11"/>
  <c r="G51" i="11"/>
  <c r="H51" i="11"/>
  <c r="I51" i="11"/>
  <c r="J51" i="11"/>
  <c r="K51" i="11"/>
  <c r="G52" i="11"/>
  <c r="H52" i="11"/>
  <c r="I52" i="11"/>
  <c r="J52" i="11"/>
  <c r="K52" i="11"/>
  <c r="G53" i="11"/>
  <c r="H53" i="11"/>
  <c r="I53" i="11"/>
  <c r="J53" i="11"/>
  <c r="K53" i="11"/>
  <c r="G54" i="11"/>
  <c r="H54" i="11"/>
  <c r="I54" i="11"/>
  <c r="J54" i="11"/>
  <c r="K54" i="11"/>
  <c r="G55" i="11"/>
  <c r="H55" i="11"/>
  <c r="I55" i="11"/>
  <c r="J55" i="11"/>
  <c r="K55" i="11"/>
  <c r="G56" i="11"/>
  <c r="H56" i="11"/>
  <c r="I56" i="11"/>
  <c r="J56" i="11"/>
  <c r="K56" i="11"/>
  <c r="G57" i="11"/>
  <c r="H57" i="11"/>
  <c r="I57" i="11"/>
  <c r="J57" i="11"/>
  <c r="K57" i="11"/>
  <c r="G58" i="11"/>
  <c r="H58" i="11"/>
  <c r="I58" i="11"/>
  <c r="J58" i="11"/>
  <c r="K58" i="11"/>
  <c r="G59" i="11"/>
  <c r="H59" i="11"/>
  <c r="I59" i="11"/>
  <c r="J59" i="11"/>
  <c r="K59" i="11"/>
  <c r="G60" i="11"/>
  <c r="H60" i="11"/>
  <c r="I60" i="11"/>
  <c r="J60" i="11"/>
  <c r="K60" i="11"/>
  <c r="G61" i="11"/>
  <c r="H61" i="11"/>
  <c r="I61" i="11"/>
  <c r="J61" i="11"/>
  <c r="K61" i="11"/>
  <c r="G62" i="11"/>
  <c r="H62" i="11"/>
  <c r="I62" i="11"/>
  <c r="J62" i="11"/>
  <c r="K62" i="11"/>
  <c r="G63" i="11"/>
  <c r="H63" i="11"/>
  <c r="I63" i="11"/>
  <c r="J63" i="11"/>
  <c r="K63" i="11"/>
  <c r="G64" i="11"/>
  <c r="H64" i="11"/>
  <c r="I64" i="11"/>
  <c r="J64" i="11"/>
  <c r="K64" i="11"/>
  <c r="G65" i="11"/>
  <c r="H65" i="11"/>
  <c r="I65" i="11"/>
  <c r="J65" i="11"/>
  <c r="K65" i="11"/>
  <c r="G66" i="11"/>
  <c r="H66" i="11"/>
  <c r="I66" i="11"/>
  <c r="J66" i="11"/>
  <c r="K66" i="11"/>
  <c r="G67" i="11"/>
  <c r="H67" i="11"/>
  <c r="I67" i="11"/>
  <c r="J67" i="11"/>
  <c r="K67" i="11"/>
  <c r="G68" i="11"/>
  <c r="H68" i="11"/>
  <c r="I68" i="11"/>
  <c r="J68" i="11"/>
  <c r="K68" i="11"/>
  <c r="G69" i="11"/>
  <c r="H69" i="11"/>
  <c r="I69" i="11"/>
  <c r="J69" i="11"/>
  <c r="K69" i="11"/>
  <c r="G70" i="11"/>
  <c r="H70" i="11"/>
  <c r="I70" i="11"/>
  <c r="J70" i="11"/>
  <c r="K70" i="11"/>
  <c r="G71" i="11"/>
  <c r="H71" i="11"/>
  <c r="I71" i="11"/>
  <c r="J71" i="11"/>
  <c r="K71" i="11"/>
  <c r="G72" i="11"/>
  <c r="H72" i="11"/>
  <c r="I72" i="11"/>
  <c r="J72" i="11"/>
  <c r="K72" i="11"/>
  <c r="G73" i="11"/>
  <c r="H73" i="11"/>
  <c r="I73" i="11"/>
  <c r="J73" i="11"/>
  <c r="K73" i="11"/>
  <c r="G74" i="11"/>
  <c r="H74" i="11"/>
  <c r="I74" i="11"/>
  <c r="J74" i="11"/>
  <c r="K74" i="11"/>
  <c r="G75" i="11"/>
  <c r="H75" i="11"/>
  <c r="I75" i="11"/>
  <c r="J75" i="11"/>
  <c r="K75" i="11"/>
  <c r="G76" i="11"/>
  <c r="H76" i="11"/>
  <c r="I76" i="11"/>
  <c r="J76" i="11"/>
  <c r="K76" i="11"/>
  <c r="G77" i="11"/>
  <c r="H77" i="11"/>
  <c r="I77" i="11"/>
  <c r="J77" i="11"/>
  <c r="K77" i="11"/>
  <c r="G78" i="11"/>
  <c r="H78" i="11"/>
  <c r="I78" i="11"/>
  <c r="J78" i="11"/>
  <c r="K78" i="11"/>
  <c r="G79" i="11"/>
  <c r="H79" i="11"/>
  <c r="I79" i="11"/>
  <c r="J79" i="11"/>
  <c r="K79" i="11"/>
  <c r="G80" i="11"/>
  <c r="H80" i="11"/>
  <c r="I80" i="11"/>
  <c r="J80" i="11"/>
  <c r="K80" i="11"/>
  <c r="G81" i="11"/>
  <c r="H81" i="11"/>
  <c r="I81" i="11"/>
  <c r="J81" i="11"/>
  <c r="K81" i="11"/>
  <c r="G82" i="11"/>
  <c r="H82" i="11"/>
  <c r="I82" i="11"/>
  <c r="J82" i="11"/>
  <c r="K82" i="11"/>
  <c r="G83" i="11"/>
  <c r="H83" i="11"/>
  <c r="I83" i="11"/>
  <c r="J83" i="11"/>
  <c r="K83" i="11"/>
  <c r="G84" i="11"/>
  <c r="H84" i="11"/>
  <c r="I84" i="11"/>
  <c r="J84" i="11"/>
  <c r="K84" i="11"/>
  <c r="G85" i="11"/>
  <c r="H85" i="11"/>
  <c r="I85" i="11"/>
  <c r="J85" i="11"/>
  <c r="K85" i="11"/>
  <c r="G86" i="11"/>
  <c r="H86" i="11"/>
  <c r="I86" i="11"/>
  <c r="J86" i="11"/>
  <c r="K86" i="11"/>
  <c r="G87" i="11"/>
  <c r="H87" i="11"/>
  <c r="I87" i="11"/>
  <c r="J87" i="11"/>
  <c r="K87" i="11"/>
  <c r="G88" i="11"/>
  <c r="H88" i="11"/>
  <c r="I88" i="11"/>
  <c r="J88" i="11"/>
  <c r="K88" i="11"/>
  <c r="G89" i="11"/>
  <c r="H89" i="11"/>
  <c r="I89" i="11"/>
  <c r="J89" i="11"/>
  <c r="K89" i="11"/>
  <c r="G90" i="11"/>
  <c r="H90" i="11"/>
  <c r="I90" i="11"/>
  <c r="J90" i="11"/>
  <c r="K90" i="11"/>
  <c r="G91" i="11"/>
  <c r="H91" i="11"/>
  <c r="I91" i="11"/>
  <c r="J91" i="11"/>
  <c r="K91" i="11"/>
  <c r="G92" i="11"/>
  <c r="H92" i="11"/>
  <c r="I92" i="11"/>
  <c r="J92" i="11"/>
  <c r="K92" i="11"/>
  <c r="G93" i="11"/>
  <c r="H93" i="11"/>
  <c r="I93" i="11"/>
  <c r="J93" i="11"/>
  <c r="K93" i="11"/>
  <c r="G94" i="11"/>
  <c r="H94" i="11"/>
  <c r="I94" i="11"/>
  <c r="J94" i="11"/>
  <c r="K94" i="11"/>
  <c r="G95" i="11"/>
  <c r="H95" i="11"/>
  <c r="I95" i="11"/>
  <c r="J95" i="11"/>
  <c r="K95" i="11"/>
  <c r="G96" i="11"/>
  <c r="H96" i="11"/>
  <c r="I96" i="11"/>
  <c r="J96" i="11"/>
  <c r="K96" i="11"/>
  <c r="G97" i="11"/>
  <c r="H97" i="11"/>
  <c r="I97" i="11"/>
  <c r="J97" i="11"/>
  <c r="K97" i="11"/>
  <c r="G98" i="11"/>
  <c r="H98" i="11"/>
  <c r="I98" i="11"/>
  <c r="J98" i="11"/>
  <c r="K98" i="11"/>
  <c r="G99" i="11"/>
  <c r="H99" i="11"/>
  <c r="I99" i="11"/>
  <c r="J99" i="11"/>
  <c r="K99" i="11"/>
  <c r="G100" i="11"/>
  <c r="H100" i="11"/>
  <c r="I100" i="11"/>
  <c r="J100" i="11"/>
  <c r="K100" i="11"/>
  <c r="G101" i="11"/>
  <c r="H101" i="11"/>
  <c r="I101" i="11"/>
  <c r="J101" i="11"/>
  <c r="K101" i="11"/>
  <c r="G102" i="11"/>
  <c r="H102" i="11"/>
  <c r="I102" i="11"/>
  <c r="J102" i="11"/>
  <c r="K102" i="11"/>
  <c r="G103" i="11"/>
  <c r="H103" i="11"/>
  <c r="I103" i="11"/>
  <c r="J103" i="11"/>
  <c r="K103" i="11"/>
  <c r="G104" i="11"/>
  <c r="H104" i="11"/>
  <c r="I104" i="11"/>
  <c r="J104" i="11"/>
  <c r="K104" i="11"/>
  <c r="G105" i="11"/>
  <c r="H105" i="11"/>
  <c r="I105" i="11"/>
  <c r="J105" i="11"/>
  <c r="K105" i="11"/>
  <c r="G106" i="11"/>
  <c r="H106" i="11"/>
  <c r="I106" i="11"/>
  <c r="J106" i="11"/>
  <c r="K106" i="11"/>
  <c r="G107" i="11"/>
  <c r="H107" i="11"/>
  <c r="I107" i="11"/>
  <c r="J107" i="11"/>
  <c r="K107" i="11"/>
  <c r="G108" i="11"/>
  <c r="H108" i="11"/>
  <c r="I108" i="11"/>
  <c r="J108" i="11"/>
  <c r="K108" i="11"/>
  <c r="G109" i="11"/>
  <c r="H109" i="11"/>
  <c r="I109" i="11"/>
  <c r="J109" i="11"/>
  <c r="K109" i="11"/>
  <c r="G110" i="11"/>
  <c r="H110" i="11"/>
  <c r="I110" i="11"/>
  <c r="J110" i="11"/>
  <c r="K110" i="11"/>
  <c r="G111" i="11"/>
  <c r="H111" i="11"/>
  <c r="I111" i="11"/>
  <c r="J111" i="11"/>
  <c r="K111" i="11"/>
  <c r="G112" i="11"/>
  <c r="H112" i="11"/>
  <c r="I112" i="11"/>
  <c r="J112" i="11"/>
  <c r="K112" i="11"/>
  <c r="G113" i="11"/>
  <c r="H113" i="11"/>
  <c r="I113" i="11"/>
  <c r="J113" i="11"/>
  <c r="K113" i="11"/>
  <c r="G114" i="11"/>
  <c r="H114" i="11"/>
  <c r="I114" i="11"/>
  <c r="J114" i="11"/>
  <c r="K114" i="11"/>
  <c r="G115" i="11"/>
  <c r="H115" i="11"/>
  <c r="I115" i="11"/>
  <c r="J115" i="11"/>
  <c r="K115" i="11"/>
  <c r="G116" i="11"/>
  <c r="H116" i="11"/>
  <c r="I116" i="11"/>
  <c r="J116" i="11"/>
  <c r="K116" i="11"/>
  <c r="G117" i="11"/>
  <c r="H117" i="11"/>
  <c r="I117" i="11"/>
  <c r="J117" i="11"/>
  <c r="K117" i="11"/>
  <c r="G118" i="11"/>
  <c r="H118" i="11"/>
  <c r="I118" i="11"/>
  <c r="J118" i="11"/>
  <c r="K118" i="11"/>
  <c r="G119" i="11"/>
  <c r="H119" i="11"/>
  <c r="I119" i="11"/>
  <c r="J119" i="11"/>
  <c r="K119" i="11"/>
  <c r="G120" i="11"/>
  <c r="H120" i="11"/>
  <c r="I120" i="11"/>
  <c r="J120" i="11"/>
  <c r="K120" i="11"/>
  <c r="G121" i="11"/>
  <c r="H121" i="11"/>
  <c r="I121" i="11"/>
  <c r="J121" i="11"/>
  <c r="K121" i="11"/>
  <c r="G122" i="11"/>
  <c r="H122" i="11"/>
  <c r="I122" i="11"/>
  <c r="J122" i="11"/>
  <c r="K122" i="11"/>
  <c r="G123" i="11"/>
  <c r="H123" i="11"/>
  <c r="I123" i="11"/>
  <c r="J123" i="11"/>
  <c r="K123" i="11"/>
  <c r="G124" i="11"/>
  <c r="H124" i="11"/>
  <c r="I124" i="11"/>
  <c r="J124" i="11"/>
  <c r="K124" i="11"/>
  <c r="G125" i="11"/>
  <c r="H125" i="11"/>
  <c r="I125" i="11"/>
  <c r="J125" i="11"/>
  <c r="K125" i="11"/>
  <c r="G126" i="11"/>
  <c r="H126" i="11"/>
  <c r="I126" i="11"/>
  <c r="J126" i="11"/>
  <c r="K126" i="11"/>
  <c r="G127" i="11"/>
  <c r="H127" i="11"/>
  <c r="I127" i="11"/>
  <c r="J127" i="11"/>
  <c r="K127" i="11"/>
  <c r="G128" i="11"/>
  <c r="H128" i="11"/>
  <c r="I128" i="11"/>
  <c r="J128" i="11"/>
  <c r="K128" i="11"/>
  <c r="G129" i="11"/>
  <c r="H129" i="11"/>
  <c r="I129" i="11"/>
  <c r="J129" i="11"/>
  <c r="K129" i="11"/>
  <c r="G130" i="11"/>
  <c r="H130" i="11"/>
  <c r="I130" i="11"/>
  <c r="J130" i="11"/>
  <c r="K130" i="11"/>
  <c r="G131" i="11"/>
  <c r="H131" i="11"/>
  <c r="I131" i="11"/>
  <c r="J131" i="11"/>
  <c r="K131" i="11"/>
  <c r="G132" i="11"/>
  <c r="H132" i="11"/>
  <c r="I132" i="11"/>
  <c r="J132" i="11"/>
  <c r="K132" i="11"/>
  <c r="G133" i="11"/>
  <c r="H133" i="11"/>
  <c r="I133" i="11"/>
  <c r="J133" i="11"/>
  <c r="K133" i="11"/>
  <c r="G134" i="11"/>
  <c r="H134" i="11"/>
  <c r="I134" i="11"/>
  <c r="J134" i="11"/>
  <c r="K134" i="11"/>
  <c r="G135" i="11"/>
  <c r="H135" i="11"/>
  <c r="I135" i="11"/>
  <c r="J135" i="11"/>
  <c r="K135" i="11"/>
  <c r="G136" i="11"/>
  <c r="H136" i="11"/>
  <c r="I136" i="11"/>
  <c r="J136" i="11"/>
  <c r="K136" i="11"/>
  <c r="G137" i="11"/>
  <c r="H137" i="11"/>
  <c r="I137" i="11"/>
  <c r="J137" i="11"/>
  <c r="K137" i="11"/>
  <c r="G138" i="11"/>
  <c r="H138" i="11"/>
  <c r="I138" i="11"/>
  <c r="J138" i="11"/>
  <c r="K138" i="11"/>
  <c r="G139" i="11"/>
  <c r="H139" i="11"/>
  <c r="I139" i="11"/>
  <c r="J139" i="11"/>
  <c r="K139" i="11"/>
  <c r="G140" i="11"/>
  <c r="H140" i="11"/>
  <c r="I140" i="11"/>
  <c r="J140" i="11"/>
  <c r="K140" i="11"/>
  <c r="G141" i="11"/>
  <c r="H141" i="11"/>
  <c r="I141" i="11"/>
  <c r="J141" i="11"/>
  <c r="K141" i="11"/>
  <c r="G142" i="11"/>
  <c r="H142" i="11"/>
  <c r="I142" i="11"/>
  <c r="J142" i="11"/>
  <c r="K142" i="11"/>
  <c r="G143" i="11"/>
  <c r="H143" i="11"/>
  <c r="I143" i="11"/>
  <c r="J143" i="11"/>
  <c r="K143" i="11"/>
  <c r="G144" i="11"/>
  <c r="H144" i="11"/>
  <c r="I144" i="11"/>
  <c r="J144" i="11"/>
  <c r="K144" i="11"/>
  <c r="G145" i="11"/>
  <c r="H145" i="11"/>
  <c r="I145" i="11"/>
  <c r="J145" i="11"/>
  <c r="K145" i="11"/>
  <c r="G146" i="11"/>
  <c r="H146" i="11"/>
  <c r="I146" i="11"/>
  <c r="J146" i="11"/>
  <c r="K146" i="11"/>
  <c r="G147" i="11"/>
  <c r="H147" i="11"/>
  <c r="I147" i="11"/>
  <c r="J147" i="11"/>
  <c r="K147" i="11"/>
  <c r="K2" i="11"/>
  <c r="J2" i="11"/>
  <c r="I2" i="11"/>
  <c r="H2" i="11"/>
  <c r="G2" i="11"/>
  <c r="L3" i="11"/>
  <c r="M3" i="11"/>
  <c r="N3" i="11"/>
  <c r="O3" i="11"/>
  <c r="P3" i="11"/>
  <c r="L4" i="11"/>
  <c r="M4" i="11"/>
  <c r="N4" i="11"/>
  <c r="O4" i="11"/>
  <c r="P4" i="11"/>
  <c r="L5" i="11"/>
  <c r="M5" i="11"/>
  <c r="N5" i="11"/>
  <c r="O5" i="11"/>
  <c r="P5" i="11"/>
  <c r="L6" i="11"/>
  <c r="M6" i="11"/>
  <c r="N6" i="11"/>
  <c r="O6" i="11"/>
  <c r="P6" i="11"/>
  <c r="L7" i="11"/>
  <c r="M7" i="11"/>
  <c r="N7" i="11"/>
  <c r="O7" i="11"/>
  <c r="P7" i="11"/>
  <c r="L8" i="11"/>
  <c r="M8" i="11"/>
  <c r="N8" i="11"/>
  <c r="O8" i="11"/>
  <c r="P8" i="11"/>
  <c r="L9" i="11"/>
  <c r="M9" i="11"/>
  <c r="N9" i="11"/>
  <c r="O9" i="11"/>
  <c r="P9" i="11"/>
  <c r="L10" i="11"/>
  <c r="M10" i="11"/>
  <c r="N10" i="11"/>
  <c r="O10" i="11"/>
  <c r="P10" i="11"/>
  <c r="L11" i="11"/>
  <c r="M11" i="11"/>
  <c r="N11" i="11"/>
  <c r="O11" i="11"/>
  <c r="P11" i="11"/>
  <c r="L12" i="11"/>
  <c r="M12" i="11"/>
  <c r="N12" i="11"/>
  <c r="O12" i="11"/>
  <c r="P12" i="11"/>
  <c r="L13" i="11"/>
  <c r="M13" i="11"/>
  <c r="N13" i="11"/>
  <c r="O13" i="11"/>
  <c r="P13" i="11"/>
  <c r="L14" i="11"/>
  <c r="M14" i="11"/>
  <c r="N14" i="11"/>
  <c r="O14" i="11"/>
  <c r="P14" i="11"/>
  <c r="L15" i="11"/>
  <c r="M15" i="11"/>
  <c r="N15" i="11"/>
  <c r="O15" i="11"/>
  <c r="P15" i="11"/>
  <c r="L16" i="11"/>
  <c r="M16" i="11"/>
  <c r="N16" i="11"/>
  <c r="O16" i="11"/>
  <c r="P16" i="11"/>
  <c r="L17" i="11"/>
  <c r="M17" i="11"/>
  <c r="N17" i="11"/>
  <c r="O17" i="11"/>
  <c r="P17" i="11"/>
  <c r="L18" i="11"/>
  <c r="M18" i="11"/>
  <c r="N18" i="11"/>
  <c r="O18" i="11"/>
  <c r="P18" i="11"/>
  <c r="L19" i="11"/>
  <c r="M19" i="11"/>
  <c r="N19" i="11"/>
  <c r="O19" i="11"/>
  <c r="P19" i="11"/>
  <c r="L20" i="11"/>
  <c r="M20" i="11"/>
  <c r="N20" i="11"/>
  <c r="O20" i="11"/>
  <c r="P20" i="11"/>
  <c r="L21" i="11"/>
  <c r="M21" i="11"/>
  <c r="N21" i="11"/>
  <c r="O21" i="11"/>
  <c r="P21" i="11"/>
  <c r="L22" i="11"/>
  <c r="M22" i="11"/>
  <c r="N22" i="11"/>
  <c r="O22" i="11"/>
  <c r="P22" i="11"/>
  <c r="L23" i="11"/>
  <c r="M23" i="11"/>
  <c r="N23" i="11"/>
  <c r="O23" i="11"/>
  <c r="P23" i="11"/>
  <c r="L24" i="11"/>
  <c r="M24" i="11"/>
  <c r="N24" i="11"/>
  <c r="O24" i="11"/>
  <c r="P24" i="11"/>
  <c r="L25" i="11"/>
  <c r="M25" i="11"/>
  <c r="N25" i="11"/>
  <c r="O25" i="11"/>
  <c r="P25" i="11"/>
  <c r="L26" i="11"/>
  <c r="M26" i="11"/>
  <c r="N26" i="11"/>
  <c r="O26" i="11"/>
  <c r="P26" i="11"/>
  <c r="L27" i="11"/>
  <c r="M27" i="11"/>
  <c r="N27" i="11"/>
  <c r="O27" i="11"/>
  <c r="P27" i="11"/>
  <c r="L28" i="11"/>
  <c r="M28" i="11"/>
  <c r="N28" i="11"/>
  <c r="O28" i="11"/>
  <c r="P28" i="11"/>
  <c r="L29" i="11"/>
  <c r="M29" i="11"/>
  <c r="N29" i="11"/>
  <c r="O29" i="11"/>
  <c r="P29" i="11"/>
  <c r="L30" i="11"/>
  <c r="M30" i="11"/>
  <c r="N30" i="11"/>
  <c r="O30" i="11"/>
  <c r="P30" i="11"/>
  <c r="L31" i="11"/>
  <c r="M31" i="11"/>
  <c r="N31" i="11"/>
  <c r="O31" i="11"/>
  <c r="P31" i="11"/>
  <c r="L32" i="11"/>
  <c r="M32" i="11"/>
  <c r="N32" i="11"/>
  <c r="O32" i="11"/>
  <c r="P32" i="11"/>
  <c r="L33" i="11"/>
  <c r="M33" i="11"/>
  <c r="N33" i="11"/>
  <c r="O33" i="11"/>
  <c r="P33" i="11"/>
  <c r="L34" i="11"/>
  <c r="M34" i="11"/>
  <c r="N34" i="11"/>
  <c r="O34" i="11"/>
  <c r="P34" i="11"/>
  <c r="L35" i="11"/>
  <c r="M35" i="11"/>
  <c r="N35" i="11"/>
  <c r="O35" i="11"/>
  <c r="P35" i="11"/>
  <c r="L36" i="11"/>
  <c r="M36" i="11"/>
  <c r="N36" i="11"/>
  <c r="O36" i="11"/>
  <c r="P36" i="11"/>
  <c r="L37" i="11"/>
  <c r="M37" i="11"/>
  <c r="N37" i="11"/>
  <c r="O37" i="11"/>
  <c r="P37" i="11"/>
  <c r="L38" i="11"/>
  <c r="M38" i="11"/>
  <c r="N38" i="11"/>
  <c r="O38" i="11"/>
  <c r="P38" i="11"/>
  <c r="L39" i="11"/>
  <c r="M39" i="11"/>
  <c r="N39" i="11"/>
  <c r="O39" i="11"/>
  <c r="P39" i="11"/>
  <c r="L40" i="11"/>
  <c r="M40" i="11"/>
  <c r="N40" i="11"/>
  <c r="O40" i="11"/>
  <c r="P40" i="11"/>
  <c r="L41" i="11"/>
  <c r="M41" i="11"/>
  <c r="N41" i="11"/>
  <c r="O41" i="11"/>
  <c r="P41" i="11"/>
  <c r="L42" i="11"/>
  <c r="M42" i="11"/>
  <c r="N42" i="11"/>
  <c r="O42" i="11"/>
  <c r="P42" i="11"/>
  <c r="L43" i="11"/>
  <c r="M43" i="11"/>
  <c r="N43" i="11"/>
  <c r="O43" i="11"/>
  <c r="P43" i="11"/>
  <c r="L44" i="11"/>
  <c r="M44" i="11"/>
  <c r="N44" i="11"/>
  <c r="O44" i="11"/>
  <c r="P44" i="11"/>
  <c r="L45" i="11"/>
  <c r="M45" i="11"/>
  <c r="N45" i="11"/>
  <c r="O45" i="11"/>
  <c r="P45" i="11"/>
  <c r="L46" i="11"/>
  <c r="M46" i="11"/>
  <c r="N46" i="11"/>
  <c r="O46" i="11"/>
  <c r="P46" i="11"/>
  <c r="L47" i="11"/>
  <c r="M47" i="11"/>
  <c r="N47" i="11"/>
  <c r="O47" i="11"/>
  <c r="P47" i="11"/>
  <c r="L48" i="11"/>
  <c r="M48" i="11"/>
  <c r="N48" i="11"/>
  <c r="O48" i="11"/>
  <c r="P48" i="11"/>
  <c r="L49" i="11"/>
  <c r="M49" i="11"/>
  <c r="N49" i="11"/>
  <c r="O49" i="11"/>
  <c r="P49" i="11"/>
  <c r="L50" i="11"/>
  <c r="M50" i="11"/>
  <c r="N50" i="11"/>
  <c r="O50" i="11"/>
  <c r="P50" i="11"/>
  <c r="L51" i="11"/>
  <c r="M51" i="11"/>
  <c r="N51" i="11"/>
  <c r="O51" i="11"/>
  <c r="P51" i="11"/>
  <c r="L52" i="11"/>
  <c r="M52" i="11"/>
  <c r="N52" i="11"/>
  <c r="O52" i="11"/>
  <c r="P52" i="11"/>
  <c r="L53" i="11"/>
  <c r="M53" i="11"/>
  <c r="N53" i="11"/>
  <c r="O53" i="11"/>
  <c r="P53" i="11"/>
  <c r="L54" i="11"/>
  <c r="M54" i="11"/>
  <c r="N54" i="11"/>
  <c r="O54" i="11"/>
  <c r="P54" i="11"/>
  <c r="L55" i="11"/>
  <c r="M55" i="11"/>
  <c r="N55" i="11"/>
  <c r="O55" i="11"/>
  <c r="P55" i="11"/>
  <c r="L56" i="11"/>
  <c r="M56" i="11"/>
  <c r="N56" i="11"/>
  <c r="O56" i="11"/>
  <c r="P56" i="11"/>
  <c r="L57" i="11"/>
  <c r="M57" i="11"/>
  <c r="N57" i="11"/>
  <c r="O57" i="11"/>
  <c r="P57" i="11"/>
  <c r="L58" i="11"/>
  <c r="M58" i="11"/>
  <c r="N58" i="11"/>
  <c r="O58" i="11"/>
  <c r="P58" i="11"/>
  <c r="L59" i="11"/>
  <c r="M59" i="11"/>
  <c r="N59" i="11"/>
  <c r="O59" i="11"/>
  <c r="P59" i="11"/>
  <c r="L60" i="11"/>
  <c r="M60" i="11"/>
  <c r="N60" i="11"/>
  <c r="O60" i="11"/>
  <c r="P60" i="11"/>
  <c r="L61" i="11"/>
  <c r="M61" i="11"/>
  <c r="N61" i="11"/>
  <c r="O61" i="11"/>
  <c r="P61" i="11"/>
  <c r="L62" i="11"/>
  <c r="M62" i="11"/>
  <c r="N62" i="11"/>
  <c r="O62" i="11"/>
  <c r="P62" i="11"/>
  <c r="L63" i="11"/>
  <c r="M63" i="11"/>
  <c r="N63" i="11"/>
  <c r="O63" i="11"/>
  <c r="P63" i="11"/>
  <c r="L64" i="11"/>
  <c r="M64" i="11"/>
  <c r="N64" i="11"/>
  <c r="O64" i="11"/>
  <c r="P64" i="11"/>
  <c r="L65" i="11"/>
  <c r="M65" i="11"/>
  <c r="N65" i="11"/>
  <c r="O65" i="11"/>
  <c r="P65" i="11"/>
  <c r="L66" i="11"/>
  <c r="M66" i="11"/>
  <c r="N66" i="11"/>
  <c r="O66" i="11"/>
  <c r="P66" i="11"/>
  <c r="L67" i="11"/>
  <c r="M67" i="11"/>
  <c r="N67" i="11"/>
  <c r="O67" i="11"/>
  <c r="P67" i="11"/>
  <c r="L68" i="11"/>
  <c r="M68" i="11"/>
  <c r="N68" i="11"/>
  <c r="O68" i="11"/>
  <c r="P68" i="11"/>
  <c r="L69" i="11"/>
  <c r="M69" i="11"/>
  <c r="N69" i="11"/>
  <c r="O69" i="11"/>
  <c r="P69" i="11"/>
  <c r="L70" i="11"/>
  <c r="M70" i="11"/>
  <c r="N70" i="11"/>
  <c r="O70" i="11"/>
  <c r="P70" i="11"/>
  <c r="L71" i="11"/>
  <c r="M71" i="11"/>
  <c r="N71" i="11"/>
  <c r="O71" i="11"/>
  <c r="P71" i="11"/>
  <c r="L72" i="11"/>
  <c r="M72" i="11"/>
  <c r="N72" i="11"/>
  <c r="O72" i="11"/>
  <c r="P72" i="11"/>
  <c r="L73" i="11"/>
  <c r="M73" i="11"/>
  <c r="N73" i="11"/>
  <c r="O73" i="11"/>
  <c r="P73" i="11"/>
  <c r="L74" i="11"/>
  <c r="M74" i="11"/>
  <c r="N74" i="11"/>
  <c r="O74" i="11"/>
  <c r="P74" i="11"/>
  <c r="L75" i="11"/>
  <c r="M75" i="11"/>
  <c r="N75" i="11"/>
  <c r="O75" i="11"/>
  <c r="P75" i="11"/>
  <c r="L76" i="11"/>
  <c r="M76" i="11"/>
  <c r="N76" i="11"/>
  <c r="O76" i="11"/>
  <c r="P76" i="11"/>
  <c r="L77" i="11"/>
  <c r="M77" i="11"/>
  <c r="N77" i="11"/>
  <c r="O77" i="11"/>
  <c r="P77" i="11"/>
  <c r="L78" i="11"/>
  <c r="M78" i="11"/>
  <c r="N78" i="11"/>
  <c r="O78" i="11"/>
  <c r="P78" i="11"/>
  <c r="L79" i="11"/>
  <c r="M79" i="11"/>
  <c r="N79" i="11"/>
  <c r="O79" i="11"/>
  <c r="P79" i="11"/>
  <c r="L80" i="11"/>
  <c r="M80" i="11"/>
  <c r="N80" i="11"/>
  <c r="O80" i="11"/>
  <c r="P80" i="11"/>
  <c r="L81" i="11"/>
  <c r="M81" i="11"/>
  <c r="N81" i="11"/>
  <c r="O81" i="11"/>
  <c r="P81" i="11"/>
  <c r="L82" i="11"/>
  <c r="M82" i="11"/>
  <c r="N82" i="11"/>
  <c r="O82" i="11"/>
  <c r="P82" i="11"/>
  <c r="L83" i="11"/>
  <c r="M83" i="11"/>
  <c r="N83" i="11"/>
  <c r="O83" i="11"/>
  <c r="P83" i="11"/>
  <c r="L84" i="11"/>
  <c r="M84" i="11"/>
  <c r="N84" i="11"/>
  <c r="O84" i="11"/>
  <c r="P84" i="11"/>
  <c r="L85" i="11"/>
  <c r="M85" i="11"/>
  <c r="N85" i="11"/>
  <c r="O85" i="11"/>
  <c r="P85" i="11"/>
  <c r="L86" i="11"/>
  <c r="M86" i="11"/>
  <c r="N86" i="11"/>
  <c r="O86" i="11"/>
  <c r="P86" i="11"/>
  <c r="L87" i="11"/>
  <c r="M87" i="11"/>
  <c r="N87" i="11"/>
  <c r="O87" i="11"/>
  <c r="P87" i="11"/>
  <c r="L88" i="11"/>
  <c r="M88" i="11"/>
  <c r="N88" i="11"/>
  <c r="O88" i="11"/>
  <c r="P88" i="11"/>
  <c r="L89" i="11"/>
  <c r="M89" i="11"/>
  <c r="N89" i="11"/>
  <c r="O89" i="11"/>
  <c r="P89" i="11"/>
  <c r="L90" i="11"/>
  <c r="M90" i="11"/>
  <c r="N90" i="11"/>
  <c r="O90" i="11"/>
  <c r="P90" i="11"/>
  <c r="L91" i="11"/>
  <c r="M91" i="11"/>
  <c r="N91" i="11"/>
  <c r="O91" i="11"/>
  <c r="P91" i="11"/>
  <c r="L92" i="11"/>
  <c r="M92" i="11"/>
  <c r="N92" i="11"/>
  <c r="O92" i="11"/>
  <c r="P92" i="11"/>
  <c r="L93" i="11"/>
  <c r="M93" i="11"/>
  <c r="N93" i="11"/>
  <c r="O93" i="11"/>
  <c r="P93" i="11"/>
  <c r="L94" i="11"/>
  <c r="M94" i="11"/>
  <c r="N94" i="11"/>
  <c r="O94" i="11"/>
  <c r="P94" i="11"/>
  <c r="L95" i="11"/>
  <c r="M95" i="11"/>
  <c r="N95" i="11"/>
  <c r="O95" i="11"/>
  <c r="P95" i="11"/>
  <c r="L96" i="11"/>
  <c r="M96" i="11"/>
  <c r="N96" i="11"/>
  <c r="O96" i="11"/>
  <c r="P96" i="11"/>
  <c r="L97" i="11"/>
  <c r="M97" i="11"/>
  <c r="N97" i="11"/>
  <c r="O97" i="11"/>
  <c r="P97" i="11"/>
  <c r="L98" i="11"/>
  <c r="M98" i="11"/>
  <c r="N98" i="11"/>
  <c r="O98" i="11"/>
  <c r="P98" i="11"/>
  <c r="L99" i="11"/>
  <c r="M99" i="11"/>
  <c r="N99" i="11"/>
  <c r="O99" i="11"/>
  <c r="P99" i="11"/>
  <c r="L100" i="11"/>
  <c r="M100" i="11"/>
  <c r="N100" i="11"/>
  <c r="O100" i="11"/>
  <c r="P100" i="11"/>
  <c r="L101" i="11"/>
  <c r="M101" i="11"/>
  <c r="N101" i="11"/>
  <c r="O101" i="11"/>
  <c r="P101" i="11"/>
  <c r="L102" i="11"/>
  <c r="M102" i="11"/>
  <c r="N102" i="11"/>
  <c r="O102" i="11"/>
  <c r="P102" i="11"/>
  <c r="L103" i="11"/>
  <c r="M103" i="11"/>
  <c r="N103" i="11"/>
  <c r="O103" i="11"/>
  <c r="P103" i="11"/>
  <c r="L104" i="11"/>
  <c r="M104" i="11"/>
  <c r="N104" i="11"/>
  <c r="O104" i="11"/>
  <c r="P104" i="11"/>
  <c r="L105" i="11"/>
  <c r="M105" i="11"/>
  <c r="N105" i="11"/>
  <c r="O105" i="11"/>
  <c r="P105" i="11"/>
  <c r="L106" i="11"/>
  <c r="M106" i="11"/>
  <c r="N106" i="11"/>
  <c r="O106" i="11"/>
  <c r="P106" i="11"/>
  <c r="L107" i="11"/>
  <c r="M107" i="11"/>
  <c r="N107" i="11"/>
  <c r="O107" i="11"/>
  <c r="P107" i="11"/>
  <c r="L108" i="11"/>
  <c r="M108" i="11"/>
  <c r="N108" i="11"/>
  <c r="O108" i="11"/>
  <c r="P108" i="11"/>
  <c r="L109" i="11"/>
  <c r="M109" i="11"/>
  <c r="N109" i="11"/>
  <c r="O109" i="11"/>
  <c r="P109" i="11"/>
  <c r="L110" i="11"/>
  <c r="M110" i="11"/>
  <c r="N110" i="11"/>
  <c r="O110" i="11"/>
  <c r="P110" i="11"/>
  <c r="L111" i="11"/>
  <c r="M111" i="11"/>
  <c r="N111" i="11"/>
  <c r="O111" i="11"/>
  <c r="P111" i="11"/>
  <c r="L112" i="11"/>
  <c r="M112" i="11"/>
  <c r="N112" i="11"/>
  <c r="O112" i="11"/>
  <c r="P112" i="11"/>
  <c r="L113" i="11"/>
  <c r="M113" i="11"/>
  <c r="N113" i="11"/>
  <c r="O113" i="11"/>
  <c r="P113" i="11"/>
  <c r="L114" i="11"/>
  <c r="M114" i="11"/>
  <c r="N114" i="11"/>
  <c r="O114" i="11"/>
  <c r="P114" i="11"/>
  <c r="L115" i="11"/>
  <c r="M115" i="11"/>
  <c r="N115" i="11"/>
  <c r="O115" i="11"/>
  <c r="P115" i="11"/>
  <c r="L116" i="11"/>
  <c r="M116" i="11"/>
  <c r="N116" i="11"/>
  <c r="O116" i="11"/>
  <c r="P116" i="11"/>
  <c r="L117" i="11"/>
  <c r="M117" i="11"/>
  <c r="N117" i="11"/>
  <c r="O117" i="11"/>
  <c r="P117" i="11"/>
  <c r="L118" i="11"/>
  <c r="M118" i="11"/>
  <c r="N118" i="11"/>
  <c r="O118" i="11"/>
  <c r="P118" i="11"/>
  <c r="L119" i="11"/>
  <c r="M119" i="11"/>
  <c r="N119" i="11"/>
  <c r="O119" i="11"/>
  <c r="P119" i="11"/>
  <c r="L120" i="11"/>
  <c r="M120" i="11"/>
  <c r="N120" i="11"/>
  <c r="O120" i="11"/>
  <c r="P120" i="11"/>
  <c r="L121" i="11"/>
  <c r="M121" i="11"/>
  <c r="N121" i="11"/>
  <c r="O121" i="11"/>
  <c r="P121" i="11"/>
  <c r="L122" i="11"/>
  <c r="M122" i="11"/>
  <c r="N122" i="11"/>
  <c r="O122" i="11"/>
  <c r="P122" i="11"/>
  <c r="L123" i="11"/>
  <c r="M123" i="11"/>
  <c r="N123" i="11"/>
  <c r="O123" i="11"/>
  <c r="P123" i="11"/>
  <c r="L124" i="11"/>
  <c r="M124" i="11"/>
  <c r="N124" i="11"/>
  <c r="O124" i="11"/>
  <c r="P124" i="11"/>
  <c r="L125" i="11"/>
  <c r="M125" i="11"/>
  <c r="N125" i="11"/>
  <c r="O125" i="11"/>
  <c r="P125" i="11"/>
  <c r="L126" i="11"/>
  <c r="M126" i="11"/>
  <c r="N126" i="11"/>
  <c r="O126" i="11"/>
  <c r="P126" i="11"/>
  <c r="L127" i="11"/>
  <c r="M127" i="11"/>
  <c r="N127" i="11"/>
  <c r="O127" i="11"/>
  <c r="P127" i="11"/>
  <c r="L128" i="11"/>
  <c r="M128" i="11"/>
  <c r="N128" i="11"/>
  <c r="O128" i="11"/>
  <c r="P128" i="11"/>
  <c r="L129" i="11"/>
  <c r="M129" i="11"/>
  <c r="N129" i="11"/>
  <c r="O129" i="11"/>
  <c r="P129" i="11"/>
  <c r="L130" i="11"/>
  <c r="M130" i="11"/>
  <c r="N130" i="11"/>
  <c r="O130" i="11"/>
  <c r="P130" i="11"/>
  <c r="L131" i="11"/>
  <c r="M131" i="11"/>
  <c r="N131" i="11"/>
  <c r="O131" i="11"/>
  <c r="P131" i="11"/>
  <c r="L132" i="11"/>
  <c r="M132" i="11"/>
  <c r="N132" i="11"/>
  <c r="O132" i="11"/>
  <c r="P132" i="11"/>
  <c r="L133" i="11"/>
  <c r="M133" i="11"/>
  <c r="N133" i="11"/>
  <c r="O133" i="11"/>
  <c r="P133" i="11"/>
  <c r="L134" i="11"/>
  <c r="M134" i="11"/>
  <c r="N134" i="11"/>
  <c r="O134" i="11"/>
  <c r="P134" i="11"/>
  <c r="L135" i="11"/>
  <c r="M135" i="11"/>
  <c r="N135" i="11"/>
  <c r="O135" i="11"/>
  <c r="P135" i="11"/>
  <c r="L136" i="11"/>
  <c r="M136" i="11"/>
  <c r="N136" i="11"/>
  <c r="O136" i="11"/>
  <c r="P136" i="11"/>
  <c r="L137" i="11"/>
  <c r="M137" i="11"/>
  <c r="N137" i="11"/>
  <c r="O137" i="11"/>
  <c r="P137" i="11"/>
  <c r="L138" i="11"/>
  <c r="M138" i="11"/>
  <c r="N138" i="11"/>
  <c r="O138" i="11"/>
  <c r="P138" i="11"/>
  <c r="L139" i="11"/>
  <c r="M139" i="11"/>
  <c r="N139" i="11"/>
  <c r="O139" i="11"/>
  <c r="P139" i="11"/>
  <c r="L140" i="11"/>
  <c r="M140" i="11"/>
  <c r="N140" i="11"/>
  <c r="O140" i="11"/>
  <c r="P140" i="11"/>
  <c r="L141" i="11"/>
  <c r="M141" i="11"/>
  <c r="N141" i="11"/>
  <c r="O141" i="11"/>
  <c r="P141" i="11"/>
  <c r="L142" i="11"/>
  <c r="M142" i="11"/>
  <c r="N142" i="11"/>
  <c r="O142" i="11"/>
  <c r="P142" i="11"/>
  <c r="L143" i="11"/>
  <c r="M143" i="11"/>
  <c r="N143" i="11"/>
  <c r="O143" i="11"/>
  <c r="P143" i="11"/>
  <c r="L144" i="11"/>
  <c r="M144" i="11"/>
  <c r="N144" i="11"/>
  <c r="O144" i="11"/>
  <c r="P144" i="11"/>
  <c r="L145" i="11"/>
  <c r="M145" i="11"/>
  <c r="N145" i="11"/>
  <c r="O145" i="11"/>
  <c r="P145" i="11"/>
  <c r="L146" i="11"/>
  <c r="M146" i="11"/>
  <c r="N146" i="11"/>
  <c r="O146" i="11"/>
  <c r="P146" i="11"/>
  <c r="L147" i="11"/>
  <c r="M147" i="11"/>
  <c r="N147" i="11"/>
  <c r="O147" i="11"/>
  <c r="P147" i="11"/>
  <c r="P2" i="11"/>
  <c r="O2" i="11"/>
  <c r="N2" i="11"/>
  <c r="M2" i="11"/>
  <c r="L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2" i="11"/>
  <c r="AM2" i="11" l="1"/>
  <c r="C11" i="11" l="1"/>
  <c r="C5" i="11"/>
  <c r="C4" i="11"/>
  <c r="B3" i="11"/>
  <c r="C3" i="11" l="1"/>
  <c r="F3" i="11"/>
  <c r="B4" i="11"/>
  <c r="F4" i="11"/>
  <c r="B5" i="11"/>
  <c r="F5" i="11"/>
  <c r="B6" i="11"/>
  <c r="C6" i="11"/>
  <c r="F6" i="11"/>
  <c r="B7" i="11"/>
  <c r="C7" i="11"/>
  <c r="F7" i="11"/>
  <c r="B8" i="11"/>
  <c r="C8" i="11"/>
  <c r="F8" i="11"/>
  <c r="B9" i="11"/>
  <c r="C9" i="11"/>
  <c r="F9" i="11"/>
  <c r="B10" i="11"/>
  <c r="C10" i="11"/>
  <c r="F10" i="11"/>
  <c r="B11" i="11"/>
  <c r="F11" i="11"/>
  <c r="B12" i="11"/>
  <c r="C12" i="11"/>
  <c r="F12" i="11"/>
  <c r="B13" i="11"/>
  <c r="C13" i="11"/>
  <c r="F13" i="11"/>
  <c r="B14" i="11"/>
  <c r="C14" i="11"/>
  <c r="F14" i="11"/>
  <c r="B15" i="11"/>
  <c r="C15" i="11"/>
  <c r="F15" i="11"/>
  <c r="B16" i="11"/>
  <c r="C16" i="11"/>
  <c r="F16" i="11"/>
  <c r="B17" i="11"/>
  <c r="C17" i="11"/>
  <c r="F17" i="11"/>
  <c r="B18" i="11"/>
  <c r="C18" i="11"/>
  <c r="F18" i="11"/>
  <c r="B19" i="11"/>
  <c r="C19" i="11"/>
  <c r="F19" i="11"/>
  <c r="B20" i="11"/>
  <c r="C20" i="11"/>
  <c r="F20" i="11"/>
  <c r="B21" i="11"/>
  <c r="C21" i="11"/>
  <c r="F21" i="11"/>
  <c r="B22" i="11"/>
  <c r="C22" i="11"/>
  <c r="F22" i="11"/>
  <c r="B23" i="11"/>
  <c r="C23" i="11"/>
  <c r="F23" i="11"/>
  <c r="B24" i="11"/>
  <c r="C24" i="11"/>
  <c r="F24" i="11"/>
  <c r="B25" i="11"/>
  <c r="C25" i="11"/>
  <c r="F25" i="11"/>
  <c r="B26" i="11"/>
  <c r="C26" i="11"/>
  <c r="F26" i="11"/>
  <c r="B27" i="11"/>
  <c r="C27" i="11"/>
  <c r="F27" i="11"/>
  <c r="B28" i="11"/>
  <c r="C28" i="11"/>
  <c r="F28" i="11"/>
  <c r="B29" i="11"/>
  <c r="C29" i="11"/>
  <c r="F29" i="11"/>
  <c r="B30" i="11"/>
  <c r="C30" i="11"/>
  <c r="F30" i="11"/>
  <c r="B31" i="11"/>
  <c r="C31" i="11"/>
  <c r="F31" i="11"/>
  <c r="B32" i="11"/>
  <c r="C32" i="11"/>
  <c r="F32" i="11"/>
  <c r="B33" i="11"/>
  <c r="C33" i="11"/>
  <c r="F33" i="11"/>
  <c r="B34" i="11"/>
  <c r="C34" i="11"/>
  <c r="F34" i="11"/>
  <c r="B35" i="11"/>
  <c r="C35" i="11"/>
  <c r="F35" i="11"/>
  <c r="B36" i="11"/>
  <c r="C36" i="11"/>
  <c r="F36" i="11"/>
  <c r="B37" i="11"/>
  <c r="C37" i="11"/>
  <c r="F37" i="11"/>
  <c r="B38" i="11"/>
  <c r="C38" i="11"/>
  <c r="F38" i="11"/>
  <c r="B39" i="11"/>
  <c r="C39" i="11"/>
  <c r="F39" i="11"/>
  <c r="B40" i="11"/>
  <c r="C40" i="11"/>
  <c r="F40" i="11"/>
  <c r="B41" i="11"/>
  <c r="C41" i="11"/>
  <c r="F41" i="11"/>
  <c r="B42" i="11"/>
  <c r="C42" i="11"/>
  <c r="F42" i="11"/>
  <c r="B43" i="11"/>
  <c r="C43" i="11"/>
  <c r="F43" i="11"/>
  <c r="B44" i="11"/>
  <c r="C44" i="11"/>
  <c r="F44" i="11"/>
  <c r="B45" i="11"/>
  <c r="C45" i="11"/>
  <c r="F45" i="11"/>
  <c r="B46" i="11"/>
  <c r="C46" i="11"/>
  <c r="F46" i="11"/>
  <c r="B47" i="11"/>
  <c r="C47" i="11"/>
  <c r="F47" i="11"/>
  <c r="B48" i="11"/>
  <c r="C48" i="11"/>
  <c r="F48" i="11"/>
  <c r="B49" i="11"/>
  <c r="C49" i="11"/>
  <c r="F49" i="11"/>
  <c r="B50" i="11"/>
  <c r="C50" i="11"/>
  <c r="F50" i="11"/>
  <c r="B51" i="11"/>
  <c r="C51" i="11"/>
  <c r="F51" i="11"/>
  <c r="B52" i="11"/>
  <c r="C52" i="11"/>
  <c r="F52" i="11"/>
  <c r="B53" i="11"/>
  <c r="C53" i="11"/>
  <c r="F53" i="11"/>
  <c r="B54" i="11"/>
  <c r="C54" i="11"/>
  <c r="F54" i="11"/>
  <c r="B55" i="11"/>
  <c r="C55" i="11"/>
  <c r="F55" i="11"/>
  <c r="B56" i="11"/>
  <c r="C56" i="11"/>
  <c r="F56" i="11"/>
  <c r="B57" i="11"/>
  <c r="C57" i="11"/>
  <c r="F57" i="11"/>
  <c r="B58" i="11"/>
  <c r="C58" i="11"/>
  <c r="F58" i="11"/>
  <c r="B59" i="11"/>
  <c r="C59" i="11"/>
  <c r="F59" i="11"/>
  <c r="B60" i="11"/>
  <c r="C60" i="11"/>
  <c r="F60" i="11"/>
  <c r="B61" i="11"/>
  <c r="C61" i="11"/>
  <c r="F61" i="11"/>
  <c r="B62" i="11"/>
  <c r="C62" i="11"/>
  <c r="F62" i="11"/>
  <c r="B63" i="11"/>
  <c r="C63" i="11"/>
  <c r="F63" i="11"/>
  <c r="B64" i="11"/>
  <c r="C64" i="11"/>
  <c r="F64" i="11"/>
  <c r="B65" i="11"/>
  <c r="C65" i="11"/>
  <c r="F65" i="11"/>
  <c r="B66" i="11"/>
  <c r="C66" i="11"/>
  <c r="F66" i="11"/>
  <c r="B67" i="11"/>
  <c r="C67" i="11"/>
  <c r="F67" i="11"/>
  <c r="B68" i="11"/>
  <c r="C68" i="11"/>
  <c r="F68" i="11"/>
  <c r="B69" i="11"/>
  <c r="C69" i="11"/>
  <c r="F69" i="11"/>
  <c r="B70" i="11"/>
  <c r="C70" i="11"/>
  <c r="F70" i="11"/>
  <c r="B71" i="11"/>
  <c r="C71" i="11"/>
  <c r="F71" i="11"/>
  <c r="B72" i="11"/>
  <c r="C72" i="11"/>
  <c r="F72" i="11"/>
  <c r="B73" i="11"/>
  <c r="C73" i="11"/>
  <c r="F73" i="11"/>
  <c r="B74" i="11"/>
  <c r="C74" i="11"/>
  <c r="F74" i="11"/>
  <c r="B75" i="11"/>
  <c r="C75" i="11"/>
  <c r="F75" i="11"/>
  <c r="B76" i="11"/>
  <c r="C76" i="11"/>
  <c r="F76" i="11"/>
  <c r="B77" i="11"/>
  <c r="C77" i="11"/>
  <c r="F77" i="11"/>
  <c r="B78" i="11"/>
  <c r="C78" i="11"/>
  <c r="F78" i="11"/>
  <c r="B79" i="11"/>
  <c r="C79" i="11"/>
  <c r="F79" i="11"/>
  <c r="B80" i="11"/>
  <c r="C80" i="11"/>
  <c r="F80" i="11"/>
  <c r="B81" i="11"/>
  <c r="C81" i="11"/>
  <c r="F81" i="11"/>
  <c r="B82" i="11"/>
  <c r="C82" i="11"/>
  <c r="F82" i="11"/>
  <c r="B83" i="11"/>
  <c r="C83" i="11"/>
  <c r="F83" i="11"/>
  <c r="B84" i="11"/>
  <c r="C84" i="11"/>
  <c r="F84" i="11"/>
  <c r="B85" i="11"/>
  <c r="C85" i="11"/>
  <c r="F85" i="11"/>
  <c r="B86" i="11"/>
  <c r="C86" i="11"/>
  <c r="F86" i="11"/>
  <c r="B87" i="11"/>
  <c r="C87" i="11"/>
  <c r="F87" i="11"/>
  <c r="B88" i="11"/>
  <c r="C88" i="11"/>
  <c r="F88" i="11"/>
  <c r="B89" i="11"/>
  <c r="C89" i="11"/>
  <c r="F89" i="11"/>
  <c r="B90" i="11"/>
  <c r="C90" i="11"/>
  <c r="F90" i="11"/>
  <c r="B91" i="11"/>
  <c r="C91" i="11"/>
  <c r="F91" i="11"/>
  <c r="B92" i="11"/>
  <c r="C92" i="11"/>
  <c r="F92" i="11"/>
  <c r="B93" i="11"/>
  <c r="C93" i="11"/>
  <c r="F93" i="11"/>
  <c r="B94" i="11"/>
  <c r="C94" i="11"/>
  <c r="F94" i="11"/>
  <c r="B95" i="11"/>
  <c r="C95" i="11"/>
  <c r="F95" i="11"/>
  <c r="B96" i="11"/>
  <c r="C96" i="11"/>
  <c r="F96" i="11"/>
  <c r="B97" i="11"/>
  <c r="C97" i="11"/>
  <c r="F97" i="11"/>
  <c r="B98" i="11"/>
  <c r="C98" i="11"/>
  <c r="F98" i="11"/>
  <c r="B99" i="11"/>
  <c r="C99" i="11"/>
  <c r="F99" i="11"/>
  <c r="B100" i="11"/>
  <c r="C100" i="11"/>
  <c r="F100" i="11"/>
  <c r="B101" i="11"/>
  <c r="C101" i="11"/>
  <c r="F101" i="11"/>
  <c r="B102" i="11"/>
  <c r="C102" i="11"/>
  <c r="F102" i="11"/>
  <c r="B103" i="11"/>
  <c r="C103" i="11"/>
  <c r="F103" i="11"/>
  <c r="B104" i="11"/>
  <c r="C104" i="11"/>
  <c r="F104" i="11"/>
  <c r="B105" i="11"/>
  <c r="C105" i="11"/>
  <c r="F105" i="11"/>
  <c r="B106" i="11"/>
  <c r="C106" i="11"/>
  <c r="F106" i="11"/>
  <c r="B107" i="11"/>
  <c r="C107" i="11"/>
  <c r="F107" i="11"/>
  <c r="B108" i="11"/>
  <c r="C108" i="11"/>
  <c r="F108" i="11"/>
  <c r="B109" i="11"/>
  <c r="C109" i="11"/>
  <c r="F109" i="11"/>
  <c r="B110" i="11"/>
  <c r="C110" i="11"/>
  <c r="F110" i="11"/>
  <c r="B111" i="11"/>
  <c r="C111" i="11"/>
  <c r="F111" i="11"/>
  <c r="B112" i="11"/>
  <c r="C112" i="11"/>
  <c r="F112" i="11"/>
  <c r="B113" i="11"/>
  <c r="C113" i="11"/>
  <c r="F113" i="11"/>
  <c r="B114" i="11"/>
  <c r="C114" i="11"/>
  <c r="F114" i="11"/>
  <c r="B115" i="11"/>
  <c r="C115" i="11"/>
  <c r="F115" i="11"/>
  <c r="B116" i="11"/>
  <c r="C116" i="11"/>
  <c r="F116" i="11"/>
  <c r="B117" i="11"/>
  <c r="C117" i="11"/>
  <c r="F117" i="11"/>
  <c r="B118" i="11"/>
  <c r="C118" i="11"/>
  <c r="F118" i="11"/>
  <c r="B119" i="11"/>
  <c r="C119" i="11"/>
  <c r="F119" i="11"/>
  <c r="B120" i="11"/>
  <c r="C120" i="11"/>
  <c r="F120" i="11"/>
  <c r="B121" i="11"/>
  <c r="C121" i="11"/>
  <c r="F121" i="11"/>
  <c r="B122" i="11"/>
  <c r="C122" i="11"/>
  <c r="F122" i="11"/>
  <c r="B123" i="11"/>
  <c r="C123" i="11"/>
  <c r="F123" i="11"/>
  <c r="B124" i="11"/>
  <c r="C124" i="11"/>
  <c r="F124" i="11"/>
  <c r="B125" i="11"/>
  <c r="C125" i="11"/>
  <c r="F125" i="11"/>
  <c r="B126" i="11"/>
  <c r="C126" i="11"/>
  <c r="F126" i="11"/>
  <c r="B127" i="11"/>
  <c r="C127" i="11"/>
  <c r="F127" i="11"/>
  <c r="B128" i="11"/>
  <c r="C128" i="11"/>
  <c r="F128" i="11"/>
  <c r="B129" i="11"/>
  <c r="C129" i="11"/>
  <c r="F129" i="11"/>
  <c r="B130" i="11"/>
  <c r="C130" i="11"/>
  <c r="F130" i="11"/>
  <c r="B131" i="11"/>
  <c r="C131" i="11"/>
  <c r="F131" i="11"/>
  <c r="B132" i="11"/>
  <c r="C132" i="11"/>
  <c r="F132" i="11"/>
  <c r="B133" i="11"/>
  <c r="C133" i="11"/>
  <c r="F133" i="11"/>
  <c r="B134" i="11"/>
  <c r="C134" i="11"/>
  <c r="F134" i="11"/>
  <c r="B135" i="11"/>
  <c r="C135" i="11"/>
  <c r="F135" i="11"/>
  <c r="B136" i="11"/>
  <c r="C136" i="11"/>
  <c r="F136" i="11"/>
  <c r="B137" i="11"/>
  <c r="C137" i="11"/>
  <c r="F137" i="11"/>
  <c r="B138" i="11"/>
  <c r="C138" i="11"/>
  <c r="F138" i="11"/>
  <c r="B139" i="11"/>
  <c r="C139" i="11"/>
  <c r="F139" i="11"/>
  <c r="B140" i="11"/>
  <c r="C140" i="11"/>
  <c r="F140" i="11"/>
  <c r="B141" i="11"/>
  <c r="C141" i="11"/>
  <c r="F141" i="11"/>
  <c r="B142" i="11"/>
  <c r="C142" i="11"/>
  <c r="F142" i="11"/>
  <c r="B143" i="11"/>
  <c r="C143" i="11"/>
  <c r="F143" i="11"/>
  <c r="B144" i="11"/>
  <c r="C144" i="11"/>
  <c r="F144" i="11"/>
  <c r="B145" i="11"/>
  <c r="C145" i="11"/>
  <c r="F145" i="11"/>
  <c r="B146" i="11"/>
  <c r="C146" i="11"/>
  <c r="F146" i="11"/>
  <c r="B147" i="11"/>
  <c r="C147" i="11"/>
  <c r="F147" i="11"/>
  <c r="F2" i="11"/>
  <c r="C2" i="11"/>
  <c r="B2" i="11"/>
  <c r="AH149" i="12" l="1" a="1"/>
  <c r="AH149" i="12" s="1"/>
  <c r="Q149" i="12" s="1"/>
  <c r="AG149" i="12" a="1"/>
  <c r="AG149" i="12" s="1"/>
  <c r="P149" i="12" s="1"/>
  <c r="AF149" i="12" a="1"/>
  <c r="AF149" i="12" s="1"/>
  <c r="O149" i="12" s="1"/>
  <c r="AE149" i="12" a="1"/>
  <c r="AE149" i="12" s="1"/>
  <c r="N149" i="12" s="1"/>
  <c r="AD149" i="12" a="1"/>
  <c r="AD149" i="12" s="1"/>
  <c r="M149" i="12" s="1"/>
  <c r="AC149" i="12" a="1"/>
  <c r="AC149" i="12" s="1"/>
  <c r="L149" i="12" s="1"/>
  <c r="AB149" i="12" a="1"/>
  <c r="AB149" i="12" s="1"/>
  <c r="K149" i="12" s="1"/>
  <c r="AA149" i="12" a="1"/>
  <c r="AA149" i="12" s="1"/>
  <c r="J149" i="12" s="1"/>
  <c r="Z149" i="12" a="1"/>
  <c r="Z149" i="12" s="1"/>
  <c r="I149" i="12" s="1"/>
  <c r="Y149" i="12" a="1"/>
  <c r="Y149" i="12" s="1"/>
  <c r="H149" i="12" s="1"/>
  <c r="X149" i="12" a="1"/>
  <c r="X149" i="12" s="1"/>
  <c r="G149" i="12" s="1"/>
  <c r="W149" i="12" a="1"/>
  <c r="W149" i="12" s="1"/>
  <c r="F149" i="12" s="1"/>
  <c r="V149" i="12" a="1"/>
  <c r="V149" i="12" s="1"/>
  <c r="E149" i="12" s="1"/>
  <c r="U149" i="12" a="1"/>
  <c r="U149" i="12" s="1"/>
  <c r="D149" i="12" s="1"/>
  <c r="B149" i="12"/>
  <c r="AH148" i="12"/>
  <c r="Q148" i="12" s="1"/>
  <c r="AH148" i="12" a="1"/>
  <c r="AG148" i="12"/>
  <c r="P148" i="12" s="1"/>
  <c r="AG148" i="12" a="1"/>
  <c r="AF148" i="12"/>
  <c r="AF148" i="12" a="1"/>
  <c r="AE148" i="12"/>
  <c r="N148" i="12" s="1"/>
  <c r="AE148" i="12" a="1"/>
  <c r="AD148" i="12"/>
  <c r="AD148" i="12" a="1"/>
  <c r="AC148" i="12"/>
  <c r="AC148" i="12" a="1"/>
  <c r="AB148" i="12"/>
  <c r="AB148" i="12" a="1"/>
  <c r="AA148" i="12"/>
  <c r="AA148" i="12" a="1"/>
  <c r="Z148" i="12"/>
  <c r="I148" i="12" s="1"/>
  <c r="Z148" i="12" a="1"/>
  <c r="Y148" i="12"/>
  <c r="H148" i="12" s="1"/>
  <c r="Y148" i="12" a="1"/>
  <c r="X148" i="12"/>
  <c r="X148" i="12" a="1"/>
  <c r="W148" i="12"/>
  <c r="F148" i="12" s="1"/>
  <c r="W148" i="12" a="1"/>
  <c r="V148" i="12" a="1"/>
  <c r="V148" i="12" s="1"/>
  <c r="E148" i="12" s="1"/>
  <c r="U148" i="12" a="1"/>
  <c r="U148" i="12" s="1"/>
  <c r="D148" i="12" s="1"/>
  <c r="O148" i="12"/>
  <c r="M148" i="12"/>
  <c r="L148" i="12"/>
  <c r="K148" i="12"/>
  <c r="J148" i="12"/>
  <c r="G148" i="12"/>
  <c r="B148" i="12"/>
  <c r="AH147" i="12"/>
  <c r="Q147" i="12" s="1"/>
  <c r="AH147" i="12" a="1"/>
  <c r="AG147" i="12" a="1"/>
  <c r="AG147" i="12" s="1"/>
  <c r="P147" i="12" s="1"/>
  <c r="AF147" i="12" a="1"/>
  <c r="AF147" i="12" s="1"/>
  <c r="O147" i="12" s="1"/>
  <c r="AE147" i="12" a="1"/>
  <c r="AE147" i="12" s="1"/>
  <c r="N147" i="12" s="1"/>
  <c r="AD147" i="12" a="1"/>
  <c r="AD147" i="12" s="1"/>
  <c r="M147" i="12" s="1"/>
  <c r="AC147" i="12" a="1"/>
  <c r="AC147" i="12" s="1"/>
  <c r="L147" i="12" s="1"/>
  <c r="AB147" i="12" a="1"/>
  <c r="AB147" i="12" s="1"/>
  <c r="K147" i="12" s="1"/>
  <c r="AA147" i="12" a="1"/>
  <c r="AA147" i="12" s="1"/>
  <c r="J147" i="12" s="1"/>
  <c r="Z147" i="12" a="1"/>
  <c r="Z147" i="12" s="1"/>
  <c r="I147" i="12" s="1"/>
  <c r="Y147" i="12" a="1"/>
  <c r="Y147" i="12" s="1"/>
  <c r="H147" i="12" s="1"/>
  <c r="X147" i="12" a="1"/>
  <c r="X147" i="12" s="1"/>
  <c r="G147" i="12" s="1"/>
  <c r="W147" i="12" a="1"/>
  <c r="W147" i="12" s="1"/>
  <c r="F147" i="12" s="1"/>
  <c r="V147" i="12" a="1"/>
  <c r="V147" i="12" s="1"/>
  <c r="E147" i="12" s="1"/>
  <c r="U147" i="12" a="1"/>
  <c r="U147" i="12" s="1"/>
  <c r="D147" i="12" s="1"/>
  <c r="B147" i="12"/>
  <c r="AH146" i="12"/>
  <c r="Q146" i="12" s="1"/>
  <c r="AH146" i="12" a="1"/>
  <c r="AG146" i="12"/>
  <c r="AG146" i="12" a="1"/>
  <c r="AF146" i="12"/>
  <c r="AF146" i="12" a="1"/>
  <c r="AE146" i="12"/>
  <c r="N146" i="12" s="1"/>
  <c r="AE146" i="12" a="1"/>
  <c r="AD146" i="12"/>
  <c r="AD146" i="12" a="1"/>
  <c r="AC146" i="12"/>
  <c r="AC146" i="12" a="1"/>
  <c r="AB146" i="12"/>
  <c r="AB146" i="12" a="1"/>
  <c r="AA146" i="12"/>
  <c r="AA146" i="12" a="1"/>
  <c r="Z146" i="12"/>
  <c r="I146" i="12" s="1"/>
  <c r="Z146" i="12" a="1"/>
  <c r="Y146" i="12" a="1"/>
  <c r="Y146" i="12" s="1"/>
  <c r="H146" i="12" s="1"/>
  <c r="X146" i="12" a="1"/>
  <c r="X146" i="12" s="1"/>
  <c r="G146" i="12" s="1"/>
  <c r="W146" i="12"/>
  <c r="F146" i="12" s="1"/>
  <c r="W146" i="12" a="1"/>
  <c r="V146" i="12"/>
  <c r="V146" i="12" a="1"/>
  <c r="U146" i="12" a="1"/>
  <c r="U146" i="12" s="1"/>
  <c r="D146" i="12" s="1"/>
  <c r="P146" i="12"/>
  <c r="O146" i="12"/>
  <c r="M146" i="12"/>
  <c r="L146" i="12"/>
  <c r="K146" i="12"/>
  <c r="J146" i="12"/>
  <c r="E146" i="12"/>
  <c r="B146" i="12"/>
  <c r="AH145" i="12"/>
  <c r="Q145" i="12" s="1"/>
  <c r="AH145" i="12" a="1"/>
  <c r="AG145" i="12" a="1"/>
  <c r="AG145" i="12" s="1"/>
  <c r="P145" i="12" s="1"/>
  <c r="AF145" i="12" a="1"/>
  <c r="AF145" i="12" s="1"/>
  <c r="O145" i="12" s="1"/>
  <c r="AE145" i="12" a="1"/>
  <c r="AE145" i="12" s="1"/>
  <c r="N145" i="12" s="1"/>
  <c r="AD145" i="12" a="1"/>
  <c r="AD145" i="12" s="1"/>
  <c r="M145" i="12" s="1"/>
  <c r="AC145" i="12" a="1"/>
  <c r="AC145" i="12" s="1"/>
  <c r="L145" i="12" s="1"/>
  <c r="AB145" i="12" a="1"/>
  <c r="AB145" i="12" s="1"/>
  <c r="K145" i="12" s="1"/>
  <c r="AA145" i="12" a="1"/>
  <c r="AA145" i="12" s="1"/>
  <c r="J145" i="12" s="1"/>
  <c r="Z145" i="12" a="1"/>
  <c r="Z145" i="12" s="1"/>
  <c r="I145" i="12" s="1"/>
  <c r="Y145" i="12" a="1"/>
  <c r="Y145" i="12" s="1"/>
  <c r="H145" i="12" s="1"/>
  <c r="X145" i="12" a="1"/>
  <c r="X145" i="12" s="1"/>
  <c r="G145" i="12" s="1"/>
  <c r="W145" i="12" a="1"/>
  <c r="W145" i="12" s="1"/>
  <c r="F145" i="12" s="1"/>
  <c r="V145" i="12" a="1"/>
  <c r="V145" i="12" s="1"/>
  <c r="E145" i="12" s="1"/>
  <c r="U145" i="12" a="1"/>
  <c r="U145" i="12" s="1"/>
  <c r="D145" i="12" s="1"/>
  <c r="B145" i="12"/>
  <c r="AH144" i="12"/>
  <c r="Q144" i="12" s="1"/>
  <c r="AH144" i="12" a="1"/>
  <c r="AG144" i="12"/>
  <c r="AG144" i="12" a="1"/>
  <c r="AF144" i="12"/>
  <c r="AF144" i="12" a="1"/>
  <c r="AE144" i="12"/>
  <c r="N144" i="12" s="1"/>
  <c r="AE144" i="12" a="1"/>
  <c r="AD144" i="12"/>
  <c r="AD144" i="12" a="1"/>
  <c r="AC144" i="12"/>
  <c r="L144" i="12" s="1"/>
  <c r="AC144" i="12" a="1"/>
  <c r="AB144" i="12" a="1"/>
  <c r="AB144" i="12" s="1"/>
  <c r="K144" i="12" s="1"/>
  <c r="AA144" i="12"/>
  <c r="AA144" i="12" a="1"/>
  <c r="Z144" i="12"/>
  <c r="I144" i="12" s="1"/>
  <c r="Z144" i="12" a="1"/>
  <c r="Y144" i="12"/>
  <c r="Y144" i="12" a="1"/>
  <c r="X144" i="12" a="1"/>
  <c r="X144" i="12" s="1"/>
  <c r="G144" i="12" s="1"/>
  <c r="W144" i="12"/>
  <c r="F144" i="12" s="1"/>
  <c r="W144" i="12" a="1"/>
  <c r="V144" i="12"/>
  <c r="V144" i="12" a="1"/>
  <c r="U144" i="12" a="1"/>
  <c r="U144" i="12" s="1"/>
  <c r="D144" i="12" s="1"/>
  <c r="P144" i="12"/>
  <c r="O144" i="12"/>
  <c r="M144" i="12"/>
  <c r="J144" i="12"/>
  <c r="H144" i="12"/>
  <c r="E144" i="12"/>
  <c r="B144" i="12"/>
  <c r="AH143" i="12"/>
  <c r="Q143" i="12" s="1"/>
  <c r="AH143" i="12" a="1"/>
  <c r="AG143" i="12" a="1"/>
  <c r="AG143" i="12" s="1"/>
  <c r="P143" i="12" s="1"/>
  <c r="AF143" i="12" a="1"/>
  <c r="AF143" i="12" s="1"/>
  <c r="O143" i="12" s="1"/>
  <c r="AE143" i="12" a="1"/>
  <c r="AE143" i="12" s="1"/>
  <c r="N143" i="12" s="1"/>
  <c r="AD143" i="12"/>
  <c r="AD143" i="12" a="1"/>
  <c r="AC143" i="12" a="1"/>
  <c r="AC143" i="12" s="1"/>
  <c r="L143" i="12" s="1"/>
  <c r="AB143" i="12" a="1"/>
  <c r="AB143" i="12" s="1"/>
  <c r="K143" i="12" s="1"/>
  <c r="AA143" i="12" a="1"/>
  <c r="AA143" i="12" s="1"/>
  <c r="J143" i="12" s="1"/>
  <c r="Z143" i="12" a="1"/>
  <c r="Z143" i="12" s="1"/>
  <c r="I143" i="12" s="1"/>
  <c r="Y143" i="12" a="1"/>
  <c r="Y143" i="12" s="1"/>
  <c r="H143" i="12" s="1"/>
  <c r="X143" i="12" a="1"/>
  <c r="X143" i="12" s="1"/>
  <c r="G143" i="12" s="1"/>
  <c r="W143" i="12" a="1"/>
  <c r="W143" i="12" s="1"/>
  <c r="F143" i="12" s="1"/>
  <c r="V143" i="12" a="1"/>
  <c r="V143" i="12" s="1"/>
  <c r="E143" i="12" s="1"/>
  <c r="U143" i="12" a="1"/>
  <c r="U143" i="12" s="1"/>
  <c r="D143" i="12" s="1"/>
  <c r="M143" i="12"/>
  <c r="B143" i="12"/>
  <c r="AH142" i="12"/>
  <c r="AH142" i="12" a="1"/>
  <c r="AG142" i="12"/>
  <c r="P142" i="12" s="1"/>
  <c r="AG142" i="12" a="1"/>
  <c r="AF142" i="12"/>
  <c r="O142" i="12" s="1"/>
  <c r="AF142" i="12" a="1"/>
  <c r="AE142" i="12" a="1"/>
  <c r="AE142" i="12" s="1"/>
  <c r="N142" i="12" s="1"/>
  <c r="AD142" i="12"/>
  <c r="AD142" i="12" a="1"/>
  <c r="AC142" i="12"/>
  <c r="L142" i="12" s="1"/>
  <c r="AC142" i="12" a="1"/>
  <c r="AB142" i="12"/>
  <c r="AB142" i="12" a="1"/>
  <c r="AA142" i="12" a="1"/>
  <c r="AA142" i="12" s="1"/>
  <c r="J142" i="12" s="1"/>
  <c r="Z142" i="12"/>
  <c r="Z142" i="12" a="1"/>
  <c r="Y142" i="12"/>
  <c r="H142" i="12" s="1"/>
  <c r="Y142" i="12" a="1"/>
  <c r="X142" i="12" a="1"/>
  <c r="X142" i="12" s="1"/>
  <c r="G142" i="12" s="1"/>
  <c r="W142" i="12" a="1"/>
  <c r="W142" i="12" s="1"/>
  <c r="F142" i="12" s="1"/>
  <c r="V142" i="12"/>
  <c r="V142" i="12" a="1"/>
  <c r="U142" i="12"/>
  <c r="D142" i="12" s="1"/>
  <c r="U142" i="12" a="1"/>
  <c r="Q142" i="12"/>
  <c r="M142" i="12"/>
  <c r="K142" i="12"/>
  <c r="I142" i="12"/>
  <c r="E142" i="12"/>
  <c r="B142" i="12"/>
  <c r="AH141" i="12" a="1"/>
  <c r="AH141" i="12" s="1"/>
  <c r="Q141" i="12" s="1"/>
  <c r="AG141" i="12"/>
  <c r="AG141" i="12" a="1"/>
  <c r="AF141" i="12"/>
  <c r="O141" i="12" s="1"/>
  <c r="AF141" i="12" a="1"/>
  <c r="AE141" i="12" a="1"/>
  <c r="AE141" i="12" s="1"/>
  <c r="N141" i="12" s="1"/>
  <c r="AD141" i="12" a="1"/>
  <c r="AD141" i="12" s="1"/>
  <c r="M141" i="12" s="1"/>
  <c r="AC141" i="12"/>
  <c r="AC141" i="12" a="1"/>
  <c r="AB141" i="12" a="1"/>
  <c r="AB141" i="12" s="1"/>
  <c r="K141" i="12" s="1"/>
  <c r="AA141" i="12" a="1"/>
  <c r="AA141" i="12" s="1"/>
  <c r="J141" i="12" s="1"/>
  <c r="Z141" i="12" a="1"/>
  <c r="Z141" i="12" s="1"/>
  <c r="I141" i="12" s="1"/>
  <c r="Y141" i="12"/>
  <c r="Y141" i="12" a="1"/>
  <c r="X141" i="12" a="1"/>
  <c r="X141" i="12" s="1"/>
  <c r="G141" i="12" s="1"/>
  <c r="W141" i="12" a="1"/>
  <c r="W141" i="12" s="1"/>
  <c r="F141" i="12" s="1"/>
  <c r="V141" i="12" a="1"/>
  <c r="V141" i="12" s="1"/>
  <c r="E141" i="12" s="1"/>
  <c r="U141" i="12"/>
  <c r="U141" i="12" a="1"/>
  <c r="P141" i="12"/>
  <c r="L141" i="12"/>
  <c r="H141" i="12"/>
  <c r="D141" i="12"/>
  <c r="B141" i="12"/>
  <c r="AH140" i="12" a="1"/>
  <c r="AH140" i="12" s="1"/>
  <c r="Q140" i="12" s="1"/>
  <c r="AG140" i="12"/>
  <c r="AG140" i="12" a="1"/>
  <c r="AF140" i="12"/>
  <c r="O140" i="12" s="1"/>
  <c r="AF140" i="12" a="1"/>
  <c r="AE140" i="12" a="1"/>
  <c r="AE140" i="12" s="1"/>
  <c r="N140" i="12" s="1"/>
  <c r="AD140" i="12" a="1"/>
  <c r="AD140" i="12" s="1"/>
  <c r="M140" i="12" s="1"/>
  <c r="AC140" i="12"/>
  <c r="AC140" i="12" a="1"/>
  <c r="AB140" i="12"/>
  <c r="K140" i="12" s="1"/>
  <c r="AB140" i="12" a="1"/>
  <c r="AA140" i="12" a="1"/>
  <c r="AA140" i="12" s="1"/>
  <c r="J140" i="12" s="1"/>
  <c r="Z140" i="12" a="1"/>
  <c r="Z140" i="12" s="1"/>
  <c r="I140" i="12" s="1"/>
  <c r="Y140" i="12"/>
  <c r="Y140" i="12" a="1"/>
  <c r="X140" i="12"/>
  <c r="G140" i="12" s="1"/>
  <c r="X140" i="12" a="1"/>
  <c r="W140" i="12" a="1"/>
  <c r="W140" i="12" s="1"/>
  <c r="F140" i="12" s="1"/>
  <c r="V140" i="12" a="1"/>
  <c r="V140" i="12" s="1"/>
  <c r="E140" i="12" s="1"/>
  <c r="U140" i="12"/>
  <c r="U140" i="12" a="1"/>
  <c r="P140" i="12"/>
  <c r="L140" i="12"/>
  <c r="H140" i="12"/>
  <c r="D140" i="12"/>
  <c r="B140" i="12"/>
  <c r="AH139" i="12" a="1"/>
  <c r="AH139" i="12" s="1"/>
  <c r="Q139" i="12" s="1"/>
  <c r="AG139" i="12"/>
  <c r="P139" i="12" s="1"/>
  <c r="AG139" i="12" a="1"/>
  <c r="AF139" i="12"/>
  <c r="O139" i="12" s="1"/>
  <c r="AF139" i="12" a="1"/>
  <c r="AE139" i="12"/>
  <c r="AE139" i="12" a="1"/>
  <c r="AD139" i="12" a="1"/>
  <c r="AD139" i="12" s="1"/>
  <c r="M139" i="12" s="1"/>
  <c r="AC139" i="12"/>
  <c r="AC139" i="12" a="1"/>
  <c r="AB139" i="12"/>
  <c r="K139" i="12" s="1"/>
  <c r="AB139" i="12" a="1"/>
  <c r="AA139" i="12"/>
  <c r="AA139" i="12" a="1"/>
  <c r="Z139" i="12" a="1"/>
  <c r="Z139" i="12" s="1"/>
  <c r="I139" i="12" s="1"/>
  <c r="Y139" i="12" a="1"/>
  <c r="Y139" i="12" s="1"/>
  <c r="H139" i="12" s="1"/>
  <c r="X139" i="12"/>
  <c r="G139" i="12" s="1"/>
  <c r="X139" i="12" a="1"/>
  <c r="W139" i="12" a="1"/>
  <c r="W139" i="12" s="1"/>
  <c r="F139" i="12" s="1"/>
  <c r="V139" i="12" a="1"/>
  <c r="V139" i="12" s="1"/>
  <c r="E139" i="12" s="1"/>
  <c r="U139" i="12" a="1"/>
  <c r="U139" i="12" s="1"/>
  <c r="D139" i="12" s="1"/>
  <c r="N139" i="12"/>
  <c r="L139" i="12"/>
  <c r="J139" i="12"/>
  <c r="B139" i="12"/>
  <c r="AH138" i="12"/>
  <c r="Q138" i="12" s="1"/>
  <c r="AH138" i="12" a="1"/>
  <c r="AG138" i="12" a="1"/>
  <c r="AG138" i="12" s="1"/>
  <c r="P138" i="12" s="1"/>
  <c r="AF138" i="12"/>
  <c r="AF138" i="12" a="1"/>
  <c r="AE138" i="12"/>
  <c r="AE138" i="12" a="1"/>
  <c r="AD138" i="12"/>
  <c r="AD138" i="12" a="1"/>
  <c r="AC138" i="12" a="1"/>
  <c r="AC138" i="12" s="1"/>
  <c r="L138" i="12" s="1"/>
  <c r="AB138" i="12"/>
  <c r="K138" i="12" s="1"/>
  <c r="AB138" i="12" a="1"/>
  <c r="AA138" i="12"/>
  <c r="AA138" i="12" a="1"/>
  <c r="Z138" i="12"/>
  <c r="I138" i="12" s="1"/>
  <c r="Z138" i="12" a="1"/>
  <c r="Y138" i="12" a="1"/>
  <c r="Y138" i="12" s="1"/>
  <c r="H138" i="12" s="1"/>
  <c r="X138" i="12" a="1"/>
  <c r="X138" i="12" s="1"/>
  <c r="G138" i="12" s="1"/>
  <c r="W138" i="12" a="1"/>
  <c r="W138" i="12" s="1"/>
  <c r="F138" i="12" s="1"/>
  <c r="V138" i="12"/>
  <c r="V138" i="12" a="1"/>
  <c r="U138" i="12" a="1"/>
  <c r="U138" i="12" s="1"/>
  <c r="D138" i="12" s="1"/>
  <c r="O138" i="12"/>
  <c r="N138" i="12"/>
  <c r="M138" i="12"/>
  <c r="J138" i="12"/>
  <c r="E138" i="12"/>
  <c r="B138" i="12"/>
  <c r="AH137" i="12"/>
  <c r="Q137" i="12" s="1"/>
  <c r="AH137" i="12" a="1"/>
  <c r="AG137" i="12" a="1"/>
  <c r="AG137" i="12" s="1"/>
  <c r="AF137" i="12" a="1"/>
  <c r="AF137" i="12" s="1"/>
  <c r="O137" i="12" s="1"/>
  <c r="AE137" i="12"/>
  <c r="N137" i="12" s="1"/>
  <c r="AE137" i="12" a="1"/>
  <c r="AD137" i="12"/>
  <c r="AD137" i="12" a="1"/>
  <c r="AC137" i="12" a="1"/>
  <c r="AC137" i="12" s="1"/>
  <c r="L137" i="12" s="1"/>
  <c r="AB137" i="12" a="1"/>
  <c r="AB137" i="12" s="1"/>
  <c r="K137" i="12" s="1"/>
  <c r="AA137" i="12"/>
  <c r="AA137" i="12" a="1"/>
  <c r="Z137" i="12"/>
  <c r="I137" i="12" s="1"/>
  <c r="Z137" i="12" a="1"/>
  <c r="Y137" i="12" a="1"/>
  <c r="Y137" i="12" s="1"/>
  <c r="X137" i="12" a="1"/>
  <c r="X137" i="12" s="1"/>
  <c r="G137" i="12" s="1"/>
  <c r="W137" i="12"/>
  <c r="F137" i="12" s="1"/>
  <c r="W137" i="12" a="1"/>
  <c r="V137" i="12" a="1"/>
  <c r="V137" i="12" s="1"/>
  <c r="E137" i="12" s="1"/>
  <c r="U137" i="12" a="1"/>
  <c r="U137" i="12" s="1"/>
  <c r="D137" i="12" s="1"/>
  <c r="P137" i="12"/>
  <c r="M137" i="12"/>
  <c r="J137" i="12"/>
  <c r="H137" i="12"/>
  <c r="B137" i="12"/>
  <c r="AH136" i="12"/>
  <c r="Q136" i="12" s="1"/>
  <c r="AH136" i="12" a="1"/>
  <c r="AG136" i="12"/>
  <c r="P136" i="12" s="1"/>
  <c r="AG136" i="12" a="1"/>
  <c r="AF136" i="12" a="1"/>
  <c r="AF136" i="12" s="1"/>
  <c r="O136" i="12" s="1"/>
  <c r="AE136" i="12"/>
  <c r="N136" i="12" s="1"/>
  <c r="AE136" i="12" a="1"/>
  <c r="AD136" i="12"/>
  <c r="AD136" i="12" a="1"/>
  <c r="AC136" i="12"/>
  <c r="L136" i="12" s="1"/>
  <c r="AC136" i="12" a="1"/>
  <c r="AB136" i="12" a="1"/>
  <c r="AB136" i="12" s="1"/>
  <c r="AA136" i="12"/>
  <c r="AA136" i="12" a="1"/>
  <c r="Z136" i="12"/>
  <c r="I136" i="12" s="1"/>
  <c r="Z136" i="12" a="1"/>
  <c r="Y136" i="12"/>
  <c r="H136" i="12" s="1"/>
  <c r="Y136" i="12" a="1"/>
  <c r="X136" i="12" a="1"/>
  <c r="X136" i="12" s="1"/>
  <c r="G136" i="12" s="1"/>
  <c r="W136" i="12"/>
  <c r="F136" i="12" s="1"/>
  <c r="W136" i="12" a="1"/>
  <c r="V136" i="12"/>
  <c r="V136" i="12" a="1"/>
  <c r="U136" i="12"/>
  <c r="D136" i="12" s="1"/>
  <c r="U136" i="12" a="1"/>
  <c r="M136" i="12"/>
  <c r="K136" i="12"/>
  <c r="J136" i="12"/>
  <c r="E136" i="12"/>
  <c r="B136" i="12"/>
  <c r="AH135" i="12"/>
  <c r="Q135" i="12" s="1"/>
  <c r="AH135" i="12" a="1"/>
  <c r="AG135" i="12"/>
  <c r="AG135" i="12" a="1"/>
  <c r="AF135" i="12" a="1"/>
  <c r="AF135" i="12" s="1"/>
  <c r="O135" i="12" s="1"/>
  <c r="AE135" i="12" a="1"/>
  <c r="AE135" i="12" s="1"/>
  <c r="N135" i="12" s="1"/>
  <c r="AD135" i="12"/>
  <c r="AD135" i="12" a="1"/>
  <c r="AC135" i="12" a="1"/>
  <c r="AC135" i="12" s="1"/>
  <c r="L135" i="12" s="1"/>
  <c r="AB135" i="12" a="1"/>
  <c r="AB135" i="12" s="1"/>
  <c r="K135" i="12" s="1"/>
  <c r="AA135" i="12" a="1"/>
  <c r="AA135" i="12" s="1"/>
  <c r="J135" i="12" s="1"/>
  <c r="Z135" i="12"/>
  <c r="I135" i="12" s="1"/>
  <c r="Z135" i="12" a="1"/>
  <c r="Y135" i="12" a="1"/>
  <c r="Y135" i="12" s="1"/>
  <c r="H135" i="12" s="1"/>
  <c r="X135" i="12" a="1"/>
  <c r="X135" i="12" s="1"/>
  <c r="G135" i="12" s="1"/>
  <c r="W135" i="12" a="1"/>
  <c r="W135" i="12" s="1"/>
  <c r="F135" i="12" s="1"/>
  <c r="V135" i="12"/>
  <c r="V135" i="12" a="1"/>
  <c r="U135" i="12" a="1"/>
  <c r="U135" i="12" s="1"/>
  <c r="D135" i="12" s="1"/>
  <c r="P135" i="12"/>
  <c r="M135" i="12"/>
  <c r="E135" i="12"/>
  <c r="B135" i="12"/>
  <c r="AH134" i="12"/>
  <c r="AH134" i="12" a="1"/>
  <c r="AG134" i="12"/>
  <c r="P134" i="12" s="1"/>
  <c r="AG134" i="12" a="1"/>
  <c r="AF134" i="12"/>
  <c r="O134" i="12" s="1"/>
  <c r="AF134" i="12" a="1"/>
  <c r="AE134" i="12" a="1"/>
  <c r="AE134" i="12" s="1"/>
  <c r="N134" i="12" s="1"/>
  <c r="AD134" i="12"/>
  <c r="AD134" i="12" a="1"/>
  <c r="AC134" i="12"/>
  <c r="L134" i="12" s="1"/>
  <c r="AC134" i="12" a="1"/>
  <c r="AB134" i="12"/>
  <c r="K134" i="12" s="1"/>
  <c r="AB134" i="12" a="1"/>
  <c r="AA134" i="12" a="1"/>
  <c r="AA134" i="12" s="1"/>
  <c r="J134" i="12" s="1"/>
  <c r="Z134" i="12"/>
  <c r="Z134" i="12" a="1"/>
  <c r="Y134" i="12"/>
  <c r="H134" i="12" s="1"/>
  <c r="Y134" i="12" a="1"/>
  <c r="X134" i="12"/>
  <c r="G134" i="12" s="1"/>
  <c r="X134" i="12" a="1"/>
  <c r="W134" i="12" a="1"/>
  <c r="W134" i="12" s="1"/>
  <c r="F134" i="12" s="1"/>
  <c r="V134" i="12"/>
  <c r="V134" i="12" a="1"/>
  <c r="U134" i="12"/>
  <c r="D134" i="12" s="1"/>
  <c r="U134" i="12" a="1"/>
  <c r="Q134" i="12"/>
  <c r="M134" i="12"/>
  <c r="I134" i="12"/>
  <c r="E134" i="12"/>
  <c r="B134" i="12"/>
  <c r="AH133" i="12" a="1"/>
  <c r="AH133" i="12" s="1"/>
  <c r="Q133" i="12" s="1"/>
  <c r="AG133" i="12"/>
  <c r="AG133" i="12" a="1"/>
  <c r="AF133" i="12" a="1"/>
  <c r="AF133" i="12" s="1"/>
  <c r="O133" i="12" s="1"/>
  <c r="AE133" i="12" a="1"/>
  <c r="AE133" i="12" s="1"/>
  <c r="N133" i="12" s="1"/>
  <c r="AD133" i="12" a="1"/>
  <c r="AD133" i="12" s="1"/>
  <c r="M133" i="12" s="1"/>
  <c r="AC133" i="12" a="1"/>
  <c r="AC133" i="12" s="1"/>
  <c r="AB133" i="12" a="1"/>
  <c r="AB133" i="12" s="1"/>
  <c r="K133" i="12" s="1"/>
  <c r="AA133" i="12" a="1"/>
  <c r="AA133" i="12" s="1"/>
  <c r="J133" i="12" s="1"/>
  <c r="Z133" i="12" a="1"/>
  <c r="Z133" i="12" s="1"/>
  <c r="I133" i="12" s="1"/>
  <c r="Y133" i="12" a="1"/>
  <c r="Y133" i="12" s="1"/>
  <c r="H133" i="12" s="1"/>
  <c r="X133" i="12" a="1"/>
  <c r="X133" i="12" s="1"/>
  <c r="G133" i="12" s="1"/>
  <c r="W133" i="12" a="1"/>
  <c r="W133" i="12" s="1"/>
  <c r="F133" i="12" s="1"/>
  <c r="V133" i="12" a="1"/>
  <c r="V133" i="12" s="1"/>
  <c r="E133" i="12" s="1"/>
  <c r="U133" i="12" a="1"/>
  <c r="U133" i="12" s="1"/>
  <c r="P133" i="12"/>
  <c r="L133" i="12"/>
  <c r="D133" i="12"/>
  <c r="B133" i="12"/>
  <c r="AH132" i="12" a="1"/>
  <c r="AH132" i="12" s="1"/>
  <c r="Q132" i="12" s="1"/>
  <c r="AG132" i="12"/>
  <c r="AG132" i="12" a="1"/>
  <c r="AF132" i="12"/>
  <c r="AF132" i="12" a="1"/>
  <c r="AE132" i="12"/>
  <c r="N132" i="12" s="1"/>
  <c r="AE132" i="12" a="1"/>
  <c r="AD132" i="12" a="1"/>
  <c r="AD132" i="12" s="1"/>
  <c r="M132" i="12" s="1"/>
  <c r="AC132" i="12"/>
  <c r="AC132" i="12" a="1"/>
  <c r="AB132" i="12"/>
  <c r="K132" i="12" s="1"/>
  <c r="AB132" i="12" a="1"/>
  <c r="AA132" i="12"/>
  <c r="J132" i="12" s="1"/>
  <c r="AA132" i="12" a="1"/>
  <c r="Z132" i="12" a="1"/>
  <c r="Z132" i="12" s="1"/>
  <c r="I132" i="12" s="1"/>
  <c r="Y132" i="12"/>
  <c r="Y132" i="12" a="1"/>
  <c r="X132" i="12"/>
  <c r="X132" i="12" a="1"/>
  <c r="W132" i="12"/>
  <c r="F132" i="12" s="1"/>
  <c r="W132" i="12" a="1"/>
  <c r="V132" i="12" a="1"/>
  <c r="V132" i="12" s="1"/>
  <c r="E132" i="12" s="1"/>
  <c r="U132" i="12" a="1"/>
  <c r="U132" i="12" s="1"/>
  <c r="D132" i="12" s="1"/>
  <c r="P132" i="12"/>
  <c r="O132" i="12"/>
  <c r="L132" i="12"/>
  <c r="H132" i="12"/>
  <c r="G132" i="12"/>
  <c r="B132" i="12"/>
  <c r="AH131" i="12" a="1"/>
  <c r="AH131" i="12" s="1"/>
  <c r="Q131" i="12" s="1"/>
  <c r="AG131" i="12" a="1"/>
  <c r="AG131" i="12" s="1"/>
  <c r="P131" i="12" s="1"/>
  <c r="AF131" i="12" a="1"/>
  <c r="AF131" i="12" s="1"/>
  <c r="O131" i="12" s="1"/>
  <c r="AE131" i="12"/>
  <c r="N131" i="12" s="1"/>
  <c r="AE131" i="12" a="1"/>
  <c r="AD131" i="12" a="1"/>
  <c r="AD131" i="12" s="1"/>
  <c r="M131" i="12" s="1"/>
  <c r="AC131" i="12" a="1"/>
  <c r="AC131" i="12" s="1"/>
  <c r="L131" i="12" s="1"/>
  <c r="AB131" i="12" a="1"/>
  <c r="AB131" i="12" s="1"/>
  <c r="K131" i="12" s="1"/>
  <c r="AA131" i="12"/>
  <c r="AA131" i="12" a="1"/>
  <c r="Z131" i="12" a="1"/>
  <c r="Z131" i="12" s="1"/>
  <c r="I131" i="12" s="1"/>
  <c r="Y131" i="12" a="1"/>
  <c r="Y131" i="12" s="1"/>
  <c r="H131" i="12" s="1"/>
  <c r="X131" i="12" a="1"/>
  <c r="X131" i="12" s="1"/>
  <c r="G131" i="12" s="1"/>
  <c r="W131" i="12"/>
  <c r="F131" i="12" s="1"/>
  <c r="W131" i="12" a="1"/>
  <c r="V131" i="12" a="1"/>
  <c r="V131" i="12" s="1"/>
  <c r="E131" i="12" s="1"/>
  <c r="U131" i="12" a="1"/>
  <c r="U131" i="12" s="1"/>
  <c r="D131" i="12" s="1"/>
  <c r="J131" i="12"/>
  <c r="B131" i="12"/>
  <c r="AH130" i="12"/>
  <c r="Q130" i="12" s="1"/>
  <c r="AH130" i="12" a="1"/>
  <c r="AG130" i="12" a="1"/>
  <c r="AG130" i="12" s="1"/>
  <c r="P130" i="12" s="1"/>
  <c r="AF130" i="12" a="1"/>
  <c r="AF130" i="12" s="1"/>
  <c r="O130" i="12" s="1"/>
  <c r="AE130" i="12"/>
  <c r="N130" i="12" s="1"/>
  <c r="AE130" i="12" a="1"/>
  <c r="AD130" i="12"/>
  <c r="AD130" i="12" a="1"/>
  <c r="AC130" i="12" a="1"/>
  <c r="AC130" i="12" s="1"/>
  <c r="L130" i="12" s="1"/>
  <c r="AB130" i="12" a="1"/>
  <c r="AB130" i="12" s="1"/>
  <c r="K130" i="12" s="1"/>
  <c r="AA130" i="12"/>
  <c r="AA130" i="12" a="1"/>
  <c r="Z130" i="12"/>
  <c r="I130" i="12" s="1"/>
  <c r="Z130" i="12" a="1"/>
  <c r="Y130" i="12" a="1"/>
  <c r="Y130" i="12" s="1"/>
  <c r="H130" i="12" s="1"/>
  <c r="X130" i="12" a="1"/>
  <c r="X130" i="12" s="1"/>
  <c r="G130" i="12" s="1"/>
  <c r="W130" i="12"/>
  <c r="F130" i="12" s="1"/>
  <c r="W130" i="12" a="1"/>
  <c r="V130" i="12"/>
  <c r="E130" i="12" s="1"/>
  <c r="V130" i="12" a="1"/>
  <c r="U130" i="12" a="1"/>
  <c r="U130" i="12" s="1"/>
  <c r="D130" i="12" s="1"/>
  <c r="M130" i="12"/>
  <c r="J130" i="12"/>
  <c r="B130" i="12"/>
  <c r="AH129" i="12"/>
  <c r="Q129" i="12" s="1"/>
  <c r="AH129" i="12" a="1"/>
  <c r="AG129" i="12" a="1"/>
  <c r="AG129" i="12" s="1"/>
  <c r="AF129" i="12" a="1"/>
  <c r="AF129" i="12" s="1"/>
  <c r="O129" i="12" s="1"/>
  <c r="AE129" i="12" a="1"/>
  <c r="AE129" i="12" s="1"/>
  <c r="N129" i="12" s="1"/>
  <c r="AD129" i="12"/>
  <c r="AD129" i="12" a="1"/>
  <c r="AC129" i="12" a="1"/>
  <c r="AC129" i="12" s="1"/>
  <c r="L129" i="12" s="1"/>
  <c r="AB129" i="12" a="1"/>
  <c r="AB129" i="12" s="1"/>
  <c r="K129" i="12" s="1"/>
  <c r="AA129" i="12" a="1"/>
  <c r="AA129" i="12" s="1"/>
  <c r="J129" i="12" s="1"/>
  <c r="Z129" i="12"/>
  <c r="I129" i="12" s="1"/>
  <c r="Z129" i="12" a="1"/>
  <c r="Y129" i="12" a="1"/>
  <c r="Y129" i="12" s="1"/>
  <c r="X129" i="12" a="1"/>
  <c r="X129" i="12" s="1"/>
  <c r="G129" i="12" s="1"/>
  <c r="W129" i="12" a="1"/>
  <c r="W129" i="12" s="1"/>
  <c r="F129" i="12" s="1"/>
  <c r="V129" i="12"/>
  <c r="V129" i="12" a="1"/>
  <c r="U129" i="12" a="1"/>
  <c r="U129" i="12" s="1"/>
  <c r="D129" i="12" s="1"/>
  <c r="P129" i="12"/>
  <c r="M129" i="12"/>
  <c r="H129" i="12"/>
  <c r="E129" i="12"/>
  <c r="B129" i="12"/>
  <c r="AH128" i="12"/>
  <c r="Q128" i="12" s="1"/>
  <c r="AH128" i="12" a="1"/>
  <c r="AG128" i="12"/>
  <c r="P128" i="12" s="1"/>
  <c r="AG128" i="12" a="1"/>
  <c r="AF128" i="12" a="1"/>
  <c r="AF128" i="12" s="1"/>
  <c r="O128" i="12" s="1"/>
  <c r="AE128" i="12" a="1"/>
  <c r="AE128" i="12" s="1"/>
  <c r="N128" i="12" s="1"/>
  <c r="AD128" i="12"/>
  <c r="AD128" i="12" a="1"/>
  <c r="AC128" i="12"/>
  <c r="L128" i="12" s="1"/>
  <c r="AC128" i="12" a="1"/>
  <c r="AB128" i="12" a="1"/>
  <c r="AB128" i="12" s="1"/>
  <c r="K128" i="12" s="1"/>
  <c r="AA128" i="12" a="1"/>
  <c r="AA128" i="12" s="1"/>
  <c r="J128" i="12" s="1"/>
  <c r="Z128" i="12" a="1"/>
  <c r="Z128" i="12" s="1"/>
  <c r="I128" i="12" s="1"/>
  <c r="Y128" i="12"/>
  <c r="H128" i="12" s="1"/>
  <c r="Y128" i="12" a="1"/>
  <c r="X128" i="12" a="1"/>
  <c r="X128" i="12" s="1"/>
  <c r="G128" i="12" s="1"/>
  <c r="W128" i="12" a="1"/>
  <c r="W128" i="12" s="1"/>
  <c r="F128" i="12" s="1"/>
  <c r="V128" i="12" a="1"/>
  <c r="V128" i="12" s="1"/>
  <c r="E128" i="12" s="1"/>
  <c r="U128" i="12"/>
  <c r="D128" i="12" s="1"/>
  <c r="U128" i="12" a="1"/>
  <c r="M128" i="12"/>
  <c r="B128" i="12"/>
  <c r="AH127" i="12"/>
  <c r="AH127" i="12" a="1"/>
  <c r="AG127" i="12"/>
  <c r="P127" i="12" s="1"/>
  <c r="AG127" i="12" a="1"/>
  <c r="AF127" i="12"/>
  <c r="AF127" i="12" a="1"/>
  <c r="AE127" i="12" a="1"/>
  <c r="AE127" i="12" s="1"/>
  <c r="AD127" i="12"/>
  <c r="AD127" i="12" a="1"/>
  <c r="AC127" i="12"/>
  <c r="L127" i="12" s="1"/>
  <c r="AC127" i="12" a="1"/>
  <c r="AB127" i="12"/>
  <c r="AB127" i="12" a="1"/>
  <c r="AA127" i="12" a="1"/>
  <c r="AA127" i="12" s="1"/>
  <c r="J127" i="12" s="1"/>
  <c r="Z127" i="12"/>
  <c r="Z127" i="12" a="1"/>
  <c r="Y127" i="12"/>
  <c r="H127" i="12" s="1"/>
  <c r="Y127" i="12" a="1"/>
  <c r="X127" i="12"/>
  <c r="X127" i="12" a="1"/>
  <c r="W127" i="12" a="1"/>
  <c r="W127" i="12" s="1"/>
  <c r="F127" i="12" s="1"/>
  <c r="V127" i="12" a="1"/>
  <c r="V127" i="12" s="1"/>
  <c r="E127" i="12" s="1"/>
  <c r="U127" i="12"/>
  <c r="D127" i="12" s="1"/>
  <c r="U127" i="12" a="1"/>
  <c r="Q127" i="12"/>
  <c r="O127" i="12"/>
  <c r="N127" i="12"/>
  <c r="M127" i="12"/>
  <c r="K127" i="12"/>
  <c r="I127" i="12"/>
  <c r="G127" i="12"/>
  <c r="B127" i="12"/>
  <c r="AH126" i="12" a="1"/>
  <c r="AH126" i="12" s="1"/>
  <c r="AG126" i="12" a="1"/>
  <c r="AG126" i="12" s="1"/>
  <c r="P126" i="12" s="1"/>
  <c r="AF126" i="12"/>
  <c r="O126" i="12" s="1"/>
  <c r="AF126" i="12" a="1"/>
  <c r="AE126" i="12" a="1"/>
  <c r="AE126" i="12" s="1"/>
  <c r="N126" i="12" s="1"/>
  <c r="AD126" i="12" a="1"/>
  <c r="AD126" i="12" s="1"/>
  <c r="M126" i="12" s="1"/>
  <c r="AC126" i="12" a="1"/>
  <c r="AC126" i="12" s="1"/>
  <c r="AB126" i="12"/>
  <c r="K126" i="12" s="1"/>
  <c r="AB126" i="12" a="1"/>
  <c r="AA126" i="12" a="1"/>
  <c r="AA126" i="12" s="1"/>
  <c r="Z126" i="12" a="1"/>
  <c r="Z126" i="12" s="1"/>
  <c r="Y126" i="12" a="1"/>
  <c r="Y126" i="12" s="1"/>
  <c r="H126" i="12" s="1"/>
  <c r="X126" i="12"/>
  <c r="G126" i="12" s="1"/>
  <c r="X126" i="12" a="1"/>
  <c r="W126" i="12" a="1"/>
  <c r="W126" i="12" s="1"/>
  <c r="V126" i="12" a="1"/>
  <c r="V126" i="12" s="1"/>
  <c r="E126" i="12" s="1"/>
  <c r="U126" i="12" a="1"/>
  <c r="U126" i="12" s="1"/>
  <c r="D126" i="12" s="1"/>
  <c r="Q126" i="12"/>
  <c r="L126" i="12"/>
  <c r="J126" i="12"/>
  <c r="I126" i="12"/>
  <c r="F126" i="12"/>
  <c r="B126" i="12"/>
  <c r="AH125" i="12"/>
  <c r="AH125" i="12" a="1"/>
  <c r="AG125" i="12"/>
  <c r="AG125" i="12" a="1"/>
  <c r="AF125" i="12"/>
  <c r="AF125" i="12" a="1"/>
  <c r="AE125" i="12"/>
  <c r="AE125" i="12" a="1"/>
  <c r="AD125" i="12" a="1"/>
  <c r="AD125" i="12" s="1"/>
  <c r="M125" i="12" s="1"/>
  <c r="AC125" i="12" a="1"/>
  <c r="AC125" i="12" s="1"/>
  <c r="L125" i="12" s="1"/>
  <c r="AB125" i="12"/>
  <c r="K125" i="12" s="1"/>
  <c r="AB125" i="12" a="1"/>
  <c r="AA125" i="12"/>
  <c r="J125" i="12" s="1"/>
  <c r="AA125" i="12" a="1"/>
  <c r="Z125" i="12" a="1"/>
  <c r="Z125" i="12" s="1"/>
  <c r="I125" i="12" s="1"/>
  <c r="Y125" i="12" a="1"/>
  <c r="Y125" i="12" s="1"/>
  <c r="H125" i="12" s="1"/>
  <c r="X125" i="12"/>
  <c r="X125" i="12" a="1"/>
  <c r="W125" i="12" a="1"/>
  <c r="W125" i="12" s="1"/>
  <c r="F125" i="12" s="1"/>
  <c r="V125" i="12" a="1"/>
  <c r="V125" i="12" s="1"/>
  <c r="E125" i="12" s="1"/>
  <c r="U125" i="12" a="1"/>
  <c r="U125" i="12" s="1"/>
  <c r="D125" i="12" s="1"/>
  <c r="Q125" i="12"/>
  <c r="P125" i="12"/>
  <c r="O125" i="12"/>
  <c r="N125" i="12"/>
  <c r="G125" i="12"/>
  <c r="B125" i="12"/>
  <c r="AH124" i="12" a="1"/>
  <c r="AH124" i="12" s="1"/>
  <c r="Q124" i="12" s="1"/>
  <c r="AG124" i="12" a="1"/>
  <c r="AG124" i="12" s="1"/>
  <c r="AF124" i="12" a="1"/>
  <c r="AF124" i="12" s="1"/>
  <c r="O124" i="12" s="1"/>
  <c r="AE124" i="12"/>
  <c r="N124" i="12" s="1"/>
  <c r="AE124" i="12" a="1"/>
  <c r="AD124" i="12" a="1"/>
  <c r="AD124" i="12" s="1"/>
  <c r="M124" i="12" s="1"/>
  <c r="AC124" i="12" a="1"/>
  <c r="AC124" i="12" s="1"/>
  <c r="AB124" i="12"/>
  <c r="K124" i="12" s="1"/>
  <c r="AB124" i="12" a="1"/>
  <c r="AA124" i="12"/>
  <c r="AA124" i="12" a="1"/>
  <c r="Z124" i="12" a="1"/>
  <c r="Z124" i="12" s="1"/>
  <c r="I124" i="12" s="1"/>
  <c r="Y124" i="12" a="1"/>
  <c r="Y124" i="12" s="1"/>
  <c r="X124" i="12"/>
  <c r="X124" i="12" a="1"/>
  <c r="W124" i="12"/>
  <c r="F124" i="12" s="1"/>
  <c r="W124" i="12" a="1"/>
  <c r="V124" i="12" a="1"/>
  <c r="V124" i="12" s="1"/>
  <c r="E124" i="12" s="1"/>
  <c r="U124" i="12" a="1"/>
  <c r="U124" i="12" s="1"/>
  <c r="D124" i="12" s="1"/>
  <c r="P124" i="12"/>
  <c r="L124" i="12"/>
  <c r="J124" i="12"/>
  <c r="H124" i="12"/>
  <c r="G124" i="12"/>
  <c r="B124" i="12"/>
  <c r="AH123" i="12" a="1"/>
  <c r="AH123" i="12" s="1"/>
  <c r="Q123" i="12" s="1"/>
  <c r="AG123" i="12"/>
  <c r="P123" i="12" s="1"/>
  <c r="AG123" i="12" a="1"/>
  <c r="AF123" i="12" a="1"/>
  <c r="AF123" i="12" s="1"/>
  <c r="O123" i="12" s="1"/>
  <c r="AE123" i="12"/>
  <c r="N123" i="12" s="1"/>
  <c r="AE123" i="12" a="1"/>
  <c r="AD123" i="12"/>
  <c r="AD123" i="12" a="1"/>
  <c r="AC123" i="12" a="1"/>
  <c r="AC123" i="12" s="1"/>
  <c r="L123" i="12" s="1"/>
  <c r="AB123" i="12" a="1"/>
  <c r="AB123" i="12" s="1"/>
  <c r="AA123" i="12"/>
  <c r="AA123" i="12" a="1"/>
  <c r="Z123" i="12" a="1"/>
  <c r="Z123" i="12" s="1"/>
  <c r="I123" i="12" s="1"/>
  <c r="Y123" i="12" a="1"/>
  <c r="Y123" i="12" s="1"/>
  <c r="H123" i="12" s="1"/>
  <c r="X123" i="12" a="1"/>
  <c r="X123" i="12" s="1"/>
  <c r="G123" i="12" s="1"/>
  <c r="W123" i="12"/>
  <c r="W123" i="12" a="1"/>
  <c r="V123" i="12"/>
  <c r="E123" i="12" s="1"/>
  <c r="V123" i="12" a="1"/>
  <c r="U123" i="12"/>
  <c r="U123" i="12" a="1"/>
  <c r="M123" i="12"/>
  <c r="K123" i="12"/>
  <c r="J123" i="12"/>
  <c r="F123" i="12"/>
  <c r="D123" i="12"/>
  <c r="B123" i="12"/>
  <c r="AH122" i="12"/>
  <c r="Q122" i="12" s="1"/>
  <c r="AH122" i="12" a="1"/>
  <c r="AG122" i="12" a="1"/>
  <c r="AG122" i="12" s="1"/>
  <c r="P122" i="12" s="1"/>
  <c r="AF122" i="12" a="1"/>
  <c r="AF122" i="12" s="1"/>
  <c r="O122" i="12" s="1"/>
  <c r="AE122" i="12"/>
  <c r="N122" i="12" s="1"/>
  <c r="AE122" i="12" a="1"/>
  <c r="AD122" i="12"/>
  <c r="AD122" i="12" a="1"/>
  <c r="AC122" i="12" a="1"/>
  <c r="AC122" i="12" s="1"/>
  <c r="L122" i="12" s="1"/>
  <c r="AB122" i="12" a="1"/>
  <c r="AB122" i="12" s="1"/>
  <c r="K122" i="12" s="1"/>
  <c r="AA122" i="12"/>
  <c r="J122" i="12" s="1"/>
  <c r="AA122" i="12" a="1"/>
  <c r="Z122" i="12"/>
  <c r="Z122" i="12" a="1"/>
  <c r="Y122" i="12" a="1"/>
  <c r="Y122" i="12" s="1"/>
  <c r="H122" i="12" s="1"/>
  <c r="X122" i="12" a="1"/>
  <c r="X122" i="12" s="1"/>
  <c r="G122" i="12" s="1"/>
  <c r="W122" i="12"/>
  <c r="W122" i="12" a="1"/>
  <c r="V122" i="12"/>
  <c r="E122" i="12" s="1"/>
  <c r="V122" i="12" a="1"/>
  <c r="U122" i="12" a="1"/>
  <c r="U122" i="12" s="1"/>
  <c r="D122" i="12" s="1"/>
  <c r="M122" i="12"/>
  <c r="I122" i="12"/>
  <c r="F122" i="12"/>
  <c r="B122" i="12"/>
  <c r="AH121" i="12"/>
  <c r="AH121" i="12" a="1"/>
  <c r="AG121" i="12"/>
  <c r="AG121" i="12" a="1"/>
  <c r="AF121" i="12" a="1"/>
  <c r="AF121" i="12" s="1"/>
  <c r="O121" i="12" s="1"/>
  <c r="AE121" i="12" a="1"/>
  <c r="AE121" i="12" s="1"/>
  <c r="AD121" i="12" a="1"/>
  <c r="AD121" i="12" s="1"/>
  <c r="M121" i="12" s="1"/>
  <c r="AC121" i="12" a="1"/>
  <c r="AC121" i="12" s="1"/>
  <c r="L121" i="12" s="1"/>
  <c r="AB121" i="12" a="1"/>
  <c r="AB121" i="12" s="1"/>
  <c r="K121" i="12" s="1"/>
  <c r="AA121" i="12" a="1"/>
  <c r="AA121" i="12" s="1"/>
  <c r="J121" i="12" s="1"/>
  <c r="Z121" i="12" a="1"/>
  <c r="Z121" i="12" s="1"/>
  <c r="I121" i="12" s="1"/>
  <c r="Y121" i="12"/>
  <c r="H121" i="12" s="1"/>
  <c r="Y121" i="12" a="1"/>
  <c r="X121" i="12"/>
  <c r="G121" i="12" s="1"/>
  <c r="X121" i="12" a="1"/>
  <c r="W121" i="12" a="1"/>
  <c r="W121" i="12" s="1"/>
  <c r="F121" i="12" s="1"/>
  <c r="V121" i="12"/>
  <c r="E121" i="12" s="1"/>
  <c r="V121" i="12" a="1"/>
  <c r="U121" i="12" a="1"/>
  <c r="U121" i="12" s="1"/>
  <c r="D121" i="12" s="1"/>
  <c r="Q121" i="12"/>
  <c r="P121" i="12"/>
  <c r="N121" i="12"/>
  <c r="B121" i="12"/>
  <c r="AH120" i="12" a="1"/>
  <c r="AH120" i="12" s="1"/>
  <c r="Q120" i="12" s="1"/>
  <c r="AG120" i="12"/>
  <c r="AG120" i="12" a="1"/>
  <c r="AF120" i="12"/>
  <c r="AF120" i="12" a="1"/>
  <c r="AE120" i="12" a="1"/>
  <c r="AE120" i="12" s="1"/>
  <c r="N120" i="12" s="1"/>
  <c r="AD120" i="12" a="1"/>
  <c r="AD120" i="12" s="1"/>
  <c r="M120" i="12" s="1"/>
  <c r="AC120" i="12"/>
  <c r="AC120" i="12" a="1"/>
  <c r="AB120" i="12"/>
  <c r="K120" i="12" s="1"/>
  <c r="AB120" i="12" a="1"/>
  <c r="AA120" i="12" a="1"/>
  <c r="AA120" i="12" s="1"/>
  <c r="J120" i="12" s="1"/>
  <c r="Z120" i="12" a="1"/>
  <c r="Z120" i="12" s="1"/>
  <c r="I120" i="12" s="1"/>
  <c r="Y120" i="12"/>
  <c r="Y120" i="12" a="1"/>
  <c r="X120" i="12" a="1"/>
  <c r="X120" i="12" s="1"/>
  <c r="G120" i="12" s="1"/>
  <c r="W120" i="12" a="1"/>
  <c r="W120" i="12" s="1"/>
  <c r="F120" i="12" s="1"/>
  <c r="V120" i="12" a="1"/>
  <c r="V120" i="12" s="1"/>
  <c r="E120" i="12" s="1"/>
  <c r="U120" i="12"/>
  <c r="D120" i="12" s="1"/>
  <c r="U120" i="12" a="1"/>
  <c r="P120" i="12"/>
  <c r="O120" i="12"/>
  <c r="L120" i="12"/>
  <c r="H120" i="12"/>
  <c r="B120" i="12"/>
  <c r="AH119" i="12" a="1"/>
  <c r="AH119" i="12" s="1"/>
  <c r="AG119" i="12" a="1"/>
  <c r="AG119" i="12" s="1"/>
  <c r="P119" i="12" s="1"/>
  <c r="AF119" i="12"/>
  <c r="AF119" i="12" a="1"/>
  <c r="AE119" i="12"/>
  <c r="N119" i="12" s="1"/>
  <c r="AE119" i="12" a="1"/>
  <c r="AD119" i="12" a="1"/>
  <c r="AD119" i="12" s="1"/>
  <c r="M119" i="12" s="1"/>
  <c r="AC119" i="12"/>
  <c r="AC119" i="12" a="1"/>
  <c r="AB119" i="12" a="1"/>
  <c r="AB119" i="12" s="1"/>
  <c r="K119" i="12" s="1"/>
  <c r="AA119" i="12" a="1"/>
  <c r="AA119" i="12" s="1"/>
  <c r="J119" i="12" s="1"/>
  <c r="Z119" i="12" a="1"/>
  <c r="Z119" i="12" s="1"/>
  <c r="Y119" i="12"/>
  <c r="H119" i="12" s="1"/>
  <c r="Y119" i="12" a="1"/>
  <c r="X119" i="12" a="1"/>
  <c r="X119" i="12" s="1"/>
  <c r="G119" i="12" s="1"/>
  <c r="W119" i="12"/>
  <c r="W119" i="12" a="1"/>
  <c r="V119" i="12" a="1"/>
  <c r="V119" i="12" s="1"/>
  <c r="E119" i="12" s="1"/>
  <c r="U119" i="12" a="1"/>
  <c r="U119" i="12" s="1"/>
  <c r="D119" i="12" s="1"/>
  <c r="Q119" i="12"/>
  <c r="O119" i="12"/>
  <c r="L119" i="12"/>
  <c r="I119" i="12"/>
  <c r="F119" i="12"/>
  <c r="B119" i="12"/>
  <c r="AH118" i="12"/>
  <c r="Q118" i="12" s="1"/>
  <c r="AH118" i="12" a="1"/>
  <c r="AG118" i="12"/>
  <c r="AG118" i="12" a="1"/>
  <c r="AF118" i="12"/>
  <c r="AF118" i="12" a="1"/>
  <c r="AE118" i="12" a="1"/>
  <c r="AE118" i="12" s="1"/>
  <c r="N118" i="12" s="1"/>
  <c r="AD118" i="12"/>
  <c r="AD118" i="12" a="1"/>
  <c r="AC118" i="12" a="1"/>
  <c r="AC118" i="12" s="1"/>
  <c r="L118" i="12" s="1"/>
  <c r="AB118" i="12" a="1"/>
  <c r="AB118" i="12" s="1"/>
  <c r="K118" i="12" s="1"/>
  <c r="AA118" i="12" a="1"/>
  <c r="AA118" i="12" s="1"/>
  <c r="J118" i="12" s="1"/>
  <c r="Z118" i="12"/>
  <c r="I118" i="12" s="1"/>
  <c r="Z118" i="12" a="1"/>
  <c r="Y118" i="12" a="1"/>
  <c r="Y118" i="12" s="1"/>
  <c r="H118" i="12" s="1"/>
  <c r="X118" i="12" a="1"/>
  <c r="X118" i="12" s="1"/>
  <c r="G118" i="12" s="1"/>
  <c r="W118" i="12" a="1"/>
  <c r="W118" i="12" s="1"/>
  <c r="F118" i="12" s="1"/>
  <c r="V118" i="12" a="1"/>
  <c r="V118" i="12" s="1"/>
  <c r="E118" i="12" s="1"/>
  <c r="U118" i="12" a="1"/>
  <c r="U118" i="12" s="1"/>
  <c r="D118" i="12" s="1"/>
  <c r="P118" i="12"/>
  <c r="O118" i="12"/>
  <c r="M118" i="12"/>
  <c r="B118" i="12"/>
  <c r="AH117" i="12"/>
  <c r="Q117" i="12" s="1"/>
  <c r="AH117" i="12" a="1"/>
  <c r="AG117" i="12"/>
  <c r="AG117" i="12" a="1"/>
  <c r="AF117" i="12"/>
  <c r="O117" i="12" s="1"/>
  <c r="AF117" i="12" a="1"/>
  <c r="AE117" i="12" a="1"/>
  <c r="AE117" i="12" s="1"/>
  <c r="N117" i="12" s="1"/>
  <c r="AD117" i="12"/>
  <c r="AD117" i="12" a="1"/>
  <c r="AC117" i="12"/>
  <c r="L117" i="12" s="1"/>
  <c r="AC117" i="12" a="1"/>
  <c r="AB117" i="12" a="1"/>
  <c r="AB117" i="12" s="1"/>
  <c r="K117" i="12" s="1"/>
  <c r="AA117" i="12" a="1"/>
  <c r="AA117" i="12" s="1"/>
  <c r="J117" i="12" s="1"/>
  <c r="Z117" i="12"/>
  <c r="I117" i="12" s="1"/>
  <c r="Z117" i="12" a="1"/>
  <c r="Y117" i="12" a="1"/>
  <c r="Y117" i="12" s="1"/>
  <c r="H117" i="12" s="1"/>
  <c r="X117" i="12" a="1"/>
  <c r="X117" i="12" s="1"/>
  <c r="G117" i="12" s="1"/>
  <c r="W117" i="12" a="1"/>
  <c r="W117" i="12" s="1"/>
  <c r="F117" i="12" s="1"/>
  <c r="V117" i="12"/>
  <c r="V117" i="12" a="1"/>
  <c r="U117" i="12" a="1"/>
  <c r="U117" i="12" s="1"/>
  <c r="D117" i="12" s="1"/>
  <c r="P117" i="12"/>
  <c r="M117" i="12"/>
  <c r="E117" i="12"/>
  <c r="B117" i="12"/>
  <c r="AH116" i="12" a="1"/>
  <c r="AH116" i="12" s="1"/>
  <c r="Q116" i="12" s="1"/>
  <c r="AG116" i="12"/>
  <c r="AG116" i="12" a="1"/>
  <c r="AF116" i="12" a="1"/>
  <c r="AF116" i="12" s="1"/>
  <c r="O116" i="12" s="1"/>
  <c r="AE116" i="12" a="1"/>
  <c r="AE116" i="12" s="1"/>
  <c r="N116" i="12" s="1"/>
  <c r="AD116" i="12" a="1"/>
  <c r="AD116" i="12" s="1"/>
  <c r="M116" i="12" s="1"/>
  <c r="AC116" i="12"/>
  <c r="AC116" i="12" a="1"/>
  <c r="AB116" i="12" a="1"/>
  <c r="AB116" i="12" s="1"/>
  <c r="K116" i="12" s="1"/>
  <c r="AA116" i="12" a="1"/>
  <c r="AA116" i="12" s="1"/>
  <c r="J116" i="12" s="1"/>
  <c r="Z116" i="12" a="1"/>
  <c r="Z116" i="12" s="1"/>
  <c r="I116" i="12" s="1"/>
  <c r="Y116" i="12" a="1"/>
  <c r="Y116" i="12" s="1"/>
  <c r="H116" i="12" s="1"/>
  <c r="X116" i="12" a="1"/>
  <c r="X116" i="12" s="1"/>
  <c r="G116" i="12" s="1"/>
  <c r="W116" i="12" a="1"/>
  <c r="W116" i="12" s="1"/>
  <c r="F116" i="12" s="1"/>
  <c r="V116" i="12" a="1"/>
  <c r="V116" i="12" s="1"/>
  <c r="E116" i="12" s="1"/>
  <c r="U116" i="12" a="1"/>
  <c r="U116" i="12" s="1"/>
  <c r="D116" i="12" s="1"/>
  <c r="P116" i="12"/>
  <c r="L116" i="12"/>
  <c r="B116" i="12"/>
  <c r="AH115" i="12"/>
  <c r="Q115" i="12" s="1"/>
  <c r="AH115" i="12" a="1"/>
  <c r="AG115" i="12"/>
  <c r="P115" i="12" s="1"/>
  <c r="AG115" i="12" a="1"/>
  <c r="AF115" i="12"/>
  <c r="AF115" i="12" a="1"/>
  <c r="AE115" i="12"/>
  <c r="AE115" i="12" a="1"/>
  <c r="AD115" i="12" a="1"/>
  <c r="AD115" i="12" s="1"/>
  <c r="M115" i="12" s="1"/>
  <c r="AC115" i="12"/>
  <c r="L115" i="12" s="1"/>
  <c r="AC115" i="12" a="1"/>
  <c r="AB115" i="12"/>
  <c r="AB115" i="12" a="1"/>
  <c r="AA115" i="12"/>
  <c r="J115" i="12" s="1"/>
  <c r="AA115" i="12" a="1"/>
  <c r="Z115" i="12" a="1"/>
  <c r="Z115" i="12" s="1"/>
  <c r="I115" i="12" s="1"/>
  <c r="Y115" i="12"/>
  <c r="H115" i="12" s="1"/>
  <c r="Y115" i="12" a="1"/>
  <c r="X115" i="12"/>
  <c r="X115" i="12" a="1"/>
  <c r="W115" i="12" a="1"/>
  <c r="W115" i="12" s="1"/>
  <c r="F115" i="12" s="1"/>
  <c r="V115" i="12" a="1"/>
  <c r="V115" i="12" s="1"/>
  <c r="E115" i="12" s="1"/>
  <c r="U115" i="12"/>
  <c r="D115" i="12" s="1"/>
  <c r="U115" i="12" a="1"/>
  <c r="O115" i="12"/>
  <c r="N115" i="12"/>
  <c r="K115" i="12"/>
  <c r="G115" i="12"/>
  <c r="B115" i="12"/>
  <c r="AH114" i="12" a="1"/>
  <c r="AH114" i="12" s="1"/>
  <c r="Q114" i="12" s="1"/>
  <c r="AG114" i="12" a="1"/>
  <c r="AG114" i="12" s="1"/>
  <c r="P114" i="12" s="1"/>
  <c r="AF114" i="12"/>
  <c r="AF114" i="12" a="1"/>
  <c r="AE114" i="12" a="1"/>
  <c r="AE114" i="12" s="1"/>
  <c r="N114" i="12" s="1"/>
  <c r="AD114" i="12" a="1"/>
  <c r="AD114" i="12" s="1"/>
  <c r="M114" i="12" s="1"/>
  <c r="AC114" i="12" a="1"/>
  <c r="AC114" i="12" s="1"/>
  <c r="L114" i="12" s="1"/>
  <c r="AB114" i="12" a="1"/>
  <c r="AB114" i="12" s="1"/>
  <c r="K114" i="12" s="1"/>
  <c r="AA114" i="12" a="1"/>
  <c r="AA114" i="12" s="1"/>
  <c r="J114" i="12" s="1"/>
  <c r="Z114" i="12" a="1"/>
  <c r="Z114" i="12" s="1"/>
  <c r="I114" i="12" s="1"/>
  <c r="Y114" i="12" a="1"/>
  <c r="Y114" i="12" s="1"/>
  <c r="H114" i="12" s="1"/>
  <c r="X114" i="12" a="1"/>
  <c r="X114" i="12" s="1"/>
  <c r="G114" i="12" s="1"/>
  <c r="W114" i="12" a="1"/>
  <c r="W114" i="12" s="1"/>
  <c r="F114" i="12" s="1"/>
  <c r="V114" i="12" a="1"/>
  <c r="V114" i="12" s="1"/>
  <c r="E114" i="12" s="1"/>
  <c r="U114" i="12" a="1"/>
  <c r="U114" i="12" s="1"/>
  <c r="D114" i="12" s="1"/>
  <c r="O114" i="12"/>
  <c r="B114" i="12"/>
  <c r="AH113" i="12"/>
  <c r="AH113" i="12" a="1"/>
  <c r="AG113" i="12"/>
  <c r="P113" i="12" s="1"/>
  <c r="AG113" i="12" a="1"/>
  <c r="AF113" i="12"/>
  <c r="O113" i="12" s="1"/>
  <c r="AF113" i="12" a="1"/>
  <c r="AE113" i="12"/>
  <c r="N113" i="12" s="1"/>
  <c r="AE113" i="12" a="1"/>
  <c r="AD113" i="12"/>
  <c r="AD113" i="12" a="1"/>
  <c r="AC113" i="12"/>
  <c r="L113" i="12" s="1"/>
  <c r="AC113" i="12" a="1"/>
  <c r="AB113" i="12"/>
  <c r="K113" i="12" s="1"/>
  <c r="AB113" i="12" a="1"/>
  <c r="AA113" i="12"/>
  <c r="AA113" i="12" a="1"/>
  <c r="Z113" i="12"/>
  <c r="Z113" i="12" a="1"/>
  <c r="Y113" i="12" a="1"/>
  <c r="Y113" i="12" s="1"/>
  <c r="H113" i="12" s="1"/>
  <c r="X113" i="12"/>
  <c r="G113" i="12" s="1"/>
  <c r="X113" i="12" a="1"/>
  <c r="W113" i="12"/>
  <c r="F113" i="12" s="1"/>
  <c r="W113" i="12" a="1"/>
  <c r="V113" i="12"/>
  <c r="V113" i="12" a="1"/>
  <c r="U113" i="12" a="1"/>
  <c r="U113" i="12" s="1"/>
  <c r="D113" i="12" s="1"/>
  <c r="Q113" i="12"/>
  <c r="M113" i="12"/>
  <c r="J113" i="12"/>
  <c r="I113" i="12"/>
  <c r="E113" i="12"/>
  <c r="B113" i="12"/>
  <c r="AH112" i="12" a="1"/>
  <c r="AH112" i="12" s="1"/>
  <c r="Q112" i="12" s="1"/>
  <c r="AG112" i="12" a="1"/>
  <c r="AG112" i="12" s="1"/>
  <c r="P112" i="12" s="1"/>
  <c r="AF112" i="12" a="1"/>
  <c r="AF112" i="12" s="1"/>
  <c r="O112" i="12" s="1"/>
  <c r="AE112" i="12" a="1"/>
  <c r="AE112" i="12" s="1"/>
  <c r="N112" i="12" s="1"/>
  <c r="AD112" i="12" a="1"/>
  <c r="AD112" i="12" s="1"/>
  <c r="M112" i="12" s="1"/>
  <c r="AC112" i="12" a="1"/>
  <c r="AC112" i="12" s="1"/>
  <c r="L112" i="12" s="1"/>
  <c r="AB112" i="12" a="1"/>
  <c r="AB112" i="12" s="1"/>
  <c r="K112" i="12" s="1"/>
  <c r="AA112" i="12" a="1"/>
  <c r="AA112" i="12" s="1"/>
  <c r="J112" i="12" s="1"/>
  <c r="Z112" i="12" a="1"/>
  <c r="Z112" i="12" s="1"/>
  <c r="I112" i="12" s="1"/>
  <c r="Y112" i="12" a="1"/>
  <c r="Y112" i="12" s="1"/>
  <c r="H112" i="12" s="1"/>
  <c r="X112" i="12" a="1"/>
  <c r="X112" i="12" s="1"/>
  <c r="G112" i="12" s="1"/>
  <c r="W112" i="12" a="1"/>
  <c r="W112" i="12" s="1"/>
  <c r="F112" i="12" s="1"/>
  <c r="V112" i="12" a="1"/>
  <c r="V112" i="12" s="1"/>
  <c r="E112" i="12" s="1"/>
  <c r="U112" i="12" a="1"/>
  <c r="U112" i="12" s="1"/>
  <c r="D112" i="12" s="1"/>
  <c r="B112" i="12"/>
  <c r="AH111" i="12"/>
  <c r="Q111" i="12" s="1"/>
  <c r="AH111" i="12" a="1"/>
  <c r="AG111" i="12"/>
  <c r="P111" i="12" s="1"/>
  <c r="AG111" i="12" a="1"/>
  <c r="AF111" i="12"/>
  <c r="AF111" i="12" a="1"/>
  <c r="AE111" i="12"/>
  <c r="N111" i="12" s="1"/>
  <c r="AE111" i="12" a="1"/>
  <c r="AD111" i="12"/>
  <c r="AD111" i="12" a="1"/>
  <c r="AC111" i="12"/>
  <c r="L111" i="12" s="1"/>
  <c r="AC111" i="12" a="1"/>
  <c r="AB111" i="12"/>
  <c r="AB111" i="12" a="1"/>
  <c r="AA111" i="12"/>
  <c r="J111" i="12" s="1"/>
  <c r="AA111" i="12" a="1"/>
  <c r="Z111" i="12"/>
  <c r="I111" i="12" s="1"/>
  <c r="Z111" i="12" a="1"/>
  <c r="Y111" i="12"/>
  <c r="H111" i="12" s="1"/>
  <c r="Y111" i="12" a="1"/>
  <c r="X111" i="12" a="1"/>
  <c r="X111" i="12" s="1"/>
  <c r="G111" i="12" s="1"/>
  <c r="W111" i="12"/>
  <c r="F111" i="12" s="1"/>
  <c r="W111" i="12" a="1"/>
  <c r="V111" i="12"/>
  <c r="V111" i="12" a="1"/>
  <c r="U111" i="12"/>
  <c r="D111" i="12" s="1"/>
  <c r="U111" i="12" a="1"/>
  <c r="O111" i="12"/>
  <c r="M111" i="12"/>
  <c r="K111" i="12"/>
  <c r="E111" i="12"/>
  <c r="B111" i="12"/>
  <c r="AH110" i="12" a="1"/>
  <c r="AH110" i="12" s="1"/>
  <c r="Q110" i="12" s="1"/>
  <c r="AG110" i="12" a="1"/>
  <c r="AG110" i="12" s="1"/>
  <c r="P110" i="12" s="1"/>
  <c r="AF110" i="12" a="1"/>
  <c r="AF110" i="12" s="1"/>
  <c r="O110" i="12" s="1"/>
  <c r="AE110" i="12" a="1"/>
  <c r="AE110" i="12" s="1"/>
  <c r="N110" i="12" s="1"/>
  <c r="AD110" i="12" a="1"/>
  <c r="AD110" i="12" s="1"/>
  <c r="M110" i="12" s="1"/>
  <c r="AC110" i="12" a="1"/>
  <c r="AC110" i="12" s="1"/>
  <c r="L110" i="12" s="1"/>
  <c r="AB110" i="12" a="1"/>
  <c r="AB110" i="12" s="1"/>
  <c r="K110" i="12" s="1"/>
  <c r="AA110" i="12" a="1"/>
  <c r="AA110" i="12" s="1"/>
  <c r="J110" i="12" s="1"/>
  <c r="Z110" i="12" a="1"/>
  <c r="Z110" i="12" s="1"/>
  <c r="I110" i="12" s="1"/>
  <c r="Y110" i="12" a="1"/>
  <c r="Y110" i="12" s="1"/>
  <c r="H110" i="12" s="1"/>
  <c r="X110" i="12" a="1"/>
  <c r="X110" i="12" s="1"/>
  <c r="G110" i="12" s="1"/>
  <c r="W110" i="12" a="1"/>
  <c r="W110" i="12" s="1"/>
  <c r="F110" i="12" s="1"/>
  <c r="V110" i="12" a="1"/>
  <c r="V110" i="12" s="1"/>
  <c r="E110" i="12" s="1"/>
  <c r="U110" i="12" a="1"/>
  <c r="U110" i="12" s="1"/>
  <c r="D110" i="12" s="1"/>
  <c r="B110" i="12"/>
  <c r="AH109" i="12"/>
  <c r="Q109" i="12" s="1"/>
  <c r="AH109" i="12" a="1"/>
  <c r="AG109" i="12"/>
  <c r="P109" i="12" s="1"/>
  <c r="AG109" i="12" a="1"/>
  <c r="AF109" i="12"/>
  <c r="O109" i="12" s="1"/>
  <c r="AF109" i="12" a="1"/>
  <c r="AE109" i="12"/>
  <c r="AE109" i="12" a="1"/>
  <c r="AD109" i="12"/>
  <c r="AD109" i="12" a="1"/>
  <c r="AC109" i="12"/>
  <c r="L109" i="12" s="1"/>
  <c r="AC109" i="12" a="1"/>
  <c r="AB109" i="12"/>
  <c r="K109" i="12" s="1"/>
  <c r="AB109" i="12" a="1"/>
  <c r="AA109" i="12" a="1"/>
  <c r="AA109" i="12" s="1"/>
  <c r="J109" i="12" s="1"/>
  <c r="Z109" i="12"/>
  <c r="I109" i="12" s="1"/>
  <c r="Z109" i="12" a="1"/>
  <c r="Y109" i="12"/>
  <c r="H109" i="12" s="1"/>
  <c r="Y109" i="12" a="1"/>
  <c r="X109" i="12"/>
  <c r="G109" i="12" s="1"/>
  <c r="X109" i="12" a="1"/>
  <c r="W109" i="12" a="1"/>
  <c r="W109" i="12" s="1"/>
  <c r="F109" i="12" s="1"/>
  <c r="V109" i="12"/>
  <c r="V109" i="12" a="1"/>
  <c r="U109" i="12"/>
  <c r="D109" i="12" s="1"/>
  <c r="U109" i="12" a="1"/>
  <c r="N109" i="12"/>
  <c r="M109" i="12"/>
  <c r="E109" i="12"/>
  <c r="B109" i="12"/>
  <c r="AH108" i="12" a="1"/>
  <c r="AH108" i="12" s="1"/>
  <c r="Q108" i="12" s="1"/>
  <c r="AG108" i="12"/>
  <c r="AG108" i="12" a="1"/>
  <c r="AF108" i="12" a="1"/>
  <c r="AF108" i="12" s="1"/>
  <c r="O108" i="12" s="1"/>
  <c r="AE108" i="12" a="1"/>
  <c r="AE108" i="12" s="1"/>
  <c r="N108" i="12" s="1"/>
  <c r="AD108" i="12" a="1"/>
  <c r="AD108" i="12" s="1"/>
  <c r="M108" i="12" s="1"/>
  <c r="AC108" i="12"/>
  <c r="AC108" i="12" a="1"/>
  <c r="AB108" i="12" a="1"/>
  <c r="AB108" i="12" s="1"/>
  <c r="K108" i="12" s="1"/>
  <c r="AA108" i="12" a="1"/>
  <c r="AA108" i="12" s="1"/>
  <c r="J108" i="12" s="1"/>
  <c r="Z108" i="12" a="1"/>
  <c r="Z108" i="12" s="1"/>
  <c r="I108" i="12" s="1"/>
  <c r="Y108" i="12" a="1"/>
  <c r="Y108" i="12" s="1"/>
  <c r="H108" i="12" s="1"/>
  <c r="X108" i="12" a="1"/>
  <c r="X108" i="12" s="1"/>
  <c r="G108" i="12" s="1"/>
  <c r="W108" i="12" a="1"/>
  <c r="W108" i="12" s="1"/>
  <c r="F108" i="12" s="1"/>
  <c r="V108" i="12" a="1"/>
  <c r="V108" i="12" s="1"/>
  <c r="E108" i="12" s="1"/>
  <c r="U108" i="12" a="1"/>
  <c r="U108" i="12" s="1"/>
  <c r="D108" i="12" s="1"/>
  <c r="P108" i="12"/>
  <c r="L108" i="12"/>
  <c r="B108" i="12"/>
  <c r="AH107" i="12" a="1"/>
  <c r="AH107" i="12" s="1"/>
  <c r="Q107" i="12" s="1"/>
  <c r="AG107" i="12"/>
  <c r="P107" i="12" s="1"/>
  <c r="AG107" i="12" a="1"/>
  <c r="AF107" i="12"/>
  <c r="AF107" i="12" a="1"/>
  <c r="AE107" i="12"/>
  <c r="N107" i="12" s="1"/>
  <c r="AE107" i="12" a="1"/>
  <c r="AD107" i="12" a="1"/>
  <c r="AD107" i="12" s="1"/>
  <c r="M107" i="12" s="1"/>
  <c r="AC107" i="12"/>
  <c r="L107" i="12" s="1"/>
  <c r="AC107" i="12" a="1"/>
  <c r="AB107" i="12"/>
  <c r="AB107" i="12" a="1"/>
  <c r="AA107" i="12"/>
  <c r="J107" i="12" s="1"/>
  <c r="AA107" i="12" a="1"/>
  <c r="Z107" i="12" a="1"/>
  <c r="Z107" i="12" s="1"/>
  <c r="I107" i="12" s="1"/>
  <c r="Y107" i="12"/>
  <c r="H107" i="12" s="1"/>
  <c r="Y107" i="12" a="1"/>
  <c r="X107" i="12"/>
  <c r="X107" i="12" a="1"/>
  <c r="W107" i="12"/>
  <c r="F107" i="12" s="1"/>
  <c r="W107" i="12" a="1"/>
  <c r="V107" i="12" a="1"/>
  <c r="V107" i="12" s="1"/>
  <c r="E107" i="12" s="1"/>
  <c r="U107" i="12"/>
  <c r="D107" i="12" s="1"/>
  <c r="U107" i="12" a="1"/>
  <c r="O107" i="12"/>
  <c r="K107" i="12"/>
  <c r="G107" i="12"/>
  <c r="B107" i="12"/>
  <c r="AH106" i="12" a="1"/>
  <c r="AH106" i="12" s="1"/>
  <c r="Q106" i="12" s="1"/>
  <c r="AG106" i="12" a="1"/>
  <c r="AG106" i="12" s="1"/>
  <c r="P106" i="12" s="1"/>
  <c r="AF106" i="12"/>
  <c r="O106" i="12" s="1"/>
  <c r="AF106" i="12" a="1"/>
  <c r="AE106" i="12" a="1"/>
  <c r="AE106" i="12" s="1"/>
  <c r="N106" i="12" s="1"/>
  <c r="AD106" i="12" a="1"/>
  <c r="AD106" i="12" s="1"/>
  <c r="M106" i="12" s="1"/>
  <c r="AC106" i="12" a="1"/>
  <c r="AC106" i="12" s="1"/>
  <c r="L106" i="12" s="1"/>
  <c r="AB106" i="12" a="1"/>
  <c r="AB106" i="12" s="1"/>
  <c r="K106" i="12" s="1"/>
  <c r="AA106" i="12" a="1"/>
  <c r="AA106" i="12" s="1"/>
  <c r="Z106" i="12" a="1"/>
  <c r="Z106" i="12" s="1"/>
  <c r="I106" i="12" s="1"/>
  <c r="Y106" i="12" a="1"/>
  <c r="Y106" i="12" s="1"/>
  <c r="H106" i="12" s="1"/>
  <c r="X106" i="12" a="1"/>
  <c r="X106" i="12" s="1"/>
  <c r="G106" i="12" s="1"/>
  <c r="W106" i="12" a="1"/>
  <c r="W106" i="12" s="1"/>
  <c r="F106" i="12" s="1"/>
  <c r="V106" i="12" a="1"/>
  <c r="V106" i="12" s="1"/>
  <c r="E106" i="12" s="1"/>
  <c r="U106" i="12" a="1"/>
  <c r="U106" i="12" s="1"/>
  <c r="D106" i="12" s="1"/>
  <c r="J106" i="12"/>
  <c r="B106" i="12"/>
  <c r="AH105" i="12"/>
  <c r="AH105" i="12" a="1"/>
  <c r="AG105" i="12"/>
  <c r="P105" i="12" s="1"/>
  <c r="AG105" i="12" a="1"/>
  <c r="AF105" i="12"/>
  <c r="O105" i="12" s="1"/>
  <c r="AF105" i="12" a="1"/>
  <c r="AE105" i="12"/>
  <c r="N105" i="12" s="1"/>
  <c r="AE105" i="12" a="1"/>
  <c r="AD105" i="12"/>
  <c r="AD105" i="12" a="1"/>
  <c r="AC105" i="12" a="1"/>
  <c r="AC105" i="12" s="1"/>
  <c r="L105" i="12" s="1"/>
  <c r="AB105" i="12"/>
  <c r="K105" i="12" s="1"/>
  <c r="AB105" i="12" a="1"/>
  <c r="AA105" i="12"/>
  <c r="J105" i="12" s="1"/>
  <c r="AA105" i="12" a="1"/>
  <c r="Z105" i="12"/>
  <c r="Z105" i="12" a="1"/>
  <c r="Y105" i="12" a="1"/>
  <c r="Y105" i="12" s="1"/>
  <c r="H105" i="12" s="1"/>
  <c r="X105" i="12"/>
  <c r="G105" i="12" s="1"/>
  <c r="X105" i="12" a="1"/>
  <c r="W105" i="12"/>
  <c r="F105" i="12" s="1"/>
  <c r="W105" i="12" a="1"/>
  <c r="V105" i="12"/>
  <c r="V105" i="12" a="1"/>
  <c r="U105" i="12" a="1"/>
  <c r="U105" i="12" s="1"/>
  <c r="D105" i="12" s="1"/>
  <c r="Q105" i="12"/>
  <c r="M105" i="12"/>
  <c r="I105" i="12"/>
  <c r="E105" i="12"/>
  <c r="B105" i="12"/>
  <c r="AH104" i="12" a="1"/>
  <c r="AH104" i="12" s="1"/>
  <c r="Q104" i="12" s="1"/>
  <c r="AG104" i="12" a="1"/>
  <c r="AG104" i="12" s="1"/>
  <c r="AF104" i="12" a="1"/>
  <c r="AF104" i="12" s="1"/>
  <c r="O104" i="12" s="1"/>
  <c r="AE104" i="12"/>
  <c r="AE104" i="12" a="1"/>
  <c r="AD104" i="12" a="1"/>
  <c r="AD104" i="12" s="1"/>
  <c r="M104" i="12" s="1"/>
  <c r="AC104" i="12" a="1"/>
  <c r="AC104" i="12" s="1"/>
  <c r="L104" i="12" s="1"/>
  <c r="AB104" i="12" a="1"/>
  <c r="AB104" i="12" s="1"/>
  <c r="K104" i="12" s="1"/>
  <c r="AA104" i="12"/>
  <c r="AA104" i="12" a="1"/>
  <c r="Z104" i="12" a="1"/>
  <c r="Z104" i="12" s="1"/>
  <c r="I104" i="12" s="1"/>
  <c r="Y104" i="12" a="1"/>
  <c r="Y104" i="12" s="1"/>
  <c r="H104" i="12" s="1"/>
  <c r="X104" i="12" a="1"/>
  <c r="X104" i="12" s="1"/>
  <c r="G104" i="12" s="1"/>
  <c r="W104" i="12" a="1"/>
  <c r="W104" i="12" s="1"/>
  <c r="F104" i="12" s="1"/>
  <c r="V104" i="12" a="1"/>
  <c r="V104" i="12" s="1"/>
  <c r="E104" i="12" s="1"/>
  <c r="U104" i="12" a="1"/>
  <c r="U104" i="12" s="1"/>
  <c r="P104" i="12"/>
  <c r="N104" i="12"/>
  <c r="J104" i="12"/>
  <c r="D104" i="12"/>
  <c r="B104" i="12"/>
  <c r="AH103" i="12"/>
  <c r="Q103" i="12" s="1"/>
  <c r="AH103" i="12" a="1"/>
  <c r="AG103" i="12"/>
  <c r="P103" i="12" s="1"/>
  <c r="AG103" i="12" a="1"/>
  <c r="AF103" i="12"/>
  <c r="AF103" i="12" a="1"/>
  <c r="AE103" i="12"/>
  <c r="N103" i="12" s="1"/>
  <c r="AE103" i="12" a="1"/>
  <c r="AD103" i="12"/>
  <c r="AD103" i="12" a="1"/>
  <c r="AC103" i="12"/>
  <c r="L103" i="12" s="1"/>
  <c r="AC103" i="12" a="1"/>
  <c r="AB103" i="12"/>
  <c r="AB103" i="12" a="1"/>
  <c r="AA103" i="12"/>
  <c r="J103" i="12" s="1"/>
  <c r="AA103" i="12" a="1"/>
  <c r="Z103" i="12"/>
  <c r="I103" i="12" s="1"/>
  <c r="Z103" i="12" a="1"/>
  <c r="Y103" i="12"/>
  <c r="H103" i="12" s="1"/>
  <c r="Y103" i="12" a="1"/>
  <c r="X103" i="12" a="1"/>
  <c r="X103" i="12" s="1"/>
  <c r="G103" i="12" s="1"/>
  <c r="W103" i="12"/>
  <c r="F103" i="12" s="1"/>
  <c r="W103" i="12" a="1"/>
  <c r="V103" i="12"/>
  <c r="V103" i="12" a="1"/>
  <c r="U103" i="12"/>
  <c r="D103" i="12" s="1"/>
  <c r="U103" i="12" a="1"/>
  <c r="O103" i="12"/>
  <c r="M103" i="12"/>
  <c r="K103" i="12"/>
  <c r="E103" i="12"/>
  <c r="B103" i="12"/>
  <c r="AH102" i="12"/>
  <c r="Q102" i="12" s="1"/>
  <c r="AH102" i="12" a="1"/>
  <c r="AG102" i="12" a="1"/>
  <c r="AG102" i="12" s="1"/>
  <c r="P102" i="12" s="1"/>
  <c r="AF102" i="12" a="1"/>
  <c r="AF102" i="12" s="1"/>
  <c r="O102" i="12" s="1"/>
  <c r="AE102" i="12" a="1"/>
  <c r="AE102" i="12" s="1"/>
  <c r="N102" i="12" s="1"/>
  <c r="AD102" i="12"/>
  <c r="AD102" i="12" a="1"/>
  <c r="AC102" i="12" a="1"/>
  <c r="AC102" i="12" s="1"/>
  <c r="L102" i="12" s="1"/>
  <c r="AB102" i="12" a="1"/>
  <c r="AB102" i="12" s="1"/>
  <c r="K102" i="12" s="1"/>
  <c r="AA102" i="12" a="1"/>
  <c r="AA102" i="12" s="1"/>
  <c r="Z102" i="12" a="1"/>
  <c r="Z102" i="12" s="1"/>
  <c r="I102" i="12" s="1"/>
  <c r="Y102" i="12" a="1"/>
  <c r="Y102" i="12" s="1"/>
  <c r="H102" i="12" s="1"/>
  <c r="X102" i="12" a="1"/>
  <c r="X102" i="12" s="1"/>
  <c r="G102" i="12" s="1"/>
  <c r="W102" i="12" a="1"/>
  <c r="W102" i="12" s="1"/>
  <c r="V102" i="12" a="1"/>
  <c r="V102" i="12" s="1"/>
  <c r="E102" i="12" s="1"/>
  <c r="U102" i="12" a="1"/>
  <c r="U102" i="12" s="1"/>
  <c r="D102" i="12" s="1"/>
  <c r="M102" i="12"/>
  <c r="J102" i="12"/>
  <c r="F102" i="12"/>
  <c r="B102" i="12"/>
  <c r="AH101" i="12"/>
  <c r="Q101" i="12" s="1"/>
  <c r="AH101" i="12" a="1"/>
  <c r="AG101" i="12"/>
  <c r="AG101" i="12" a="1"/>
  <c r="AF101" i="12"/>
  <c r="O101" i="12" s="1"/>
  <c r="AF101" i="12" a="1"/>
  <c r="AE101" i="12" a="1"/>
  <c r="AE101" i="12" s="1"/>
  <c r="AD101" i="12"/>
  <c r="AD101" i="12" a="1"/>
  <c r="AC101" i="12"/>
  <c r="L101" i="12" s="1"/>
  <c r="AC101" i="12" a="1"/>
  <c r="AB101" i="12"/>
  <c r="AB101" i="12" a="1"/>
  <c r="AA101" i="12" a="1"/>
  <c r="AA101" i="12" s="1"/>
  <c r="J101" i="12" s="1"/>
  <c r="Z101" i="12"/>
  <c r="Z101" i="12" a="1"/>
  <c r="Y101" i="12"/>
  <c r="Y101" i="12" a="1"/>
  <c r="X101" i="12" a="1"/>
  <c r="X101" i="12" s="1"/>
  <c r="G101" i="12" s="1"/>
  <c r="W101" i="12" a="1"/>
  <c r="W101" i="12" s="1"/>
  <c r="F101" i="12" s="1"/>
  <c r="V101" i="12"/>
  <c r="E101" i="12" s="1"/>
  <c r="V101" i="12" a="1"/>
  <c r="U101" i="12"/>
  <c r="D101" i="12" s="1"/>
  <c r="U101" i="12" a="1"/>
  <c r="P101" i="12"/>
  <c r="N101" i="12"/>
  <c r="M101" i="12"/>
  <c r="K101" i="12"/>
  <c r="I101" i="12"/>
  <c r="H101" i="12"/>
  <c r="B101" i="12"/>
  <c r="AH100" i="12" a="1"/>
  <c r="AH100" i="12" s="1"/>
  <c r="Q100" i="12" s="1"/>
  <c r="AG100" i="12"/>
  <c r="P100" i="12" s="1"/>
  <c r="AG100" i="12" a="1"/>
  <c r="AF100" i="12" a="1"/>
  <c r="AF100" i="12" s="1"/>
  <c r="O100" i="12" s="1"/>
  <c r="AE100" i="12" a="1"/>
  <c r="AE100" i="12" s="1"/>
  <c r="N100" i="12" s="1"/>
  <c r="AD100" i="12" a="1"/>
  <c r="AD100" i="12" s="1"/>
  <c r="M100" i="12" s="1"/>
  <c r="AC100" i="12" a="1"/>
  <c r="AC100" i="12" s="1"/>
  <c r="L100" i="12" s="1"/>
  <c r="AB100" i="12"/>
  <c r="AB100" i="12" a="1"/>
  <c r="AA100" i="12" a="1"/>
  <c r="AA100" i="12" s="1"/>
  <c r="Z100" i="12" a="1"/>
  <c r="Z100" i="12" s="1"/>
  <c r="I100" i="12" s="1"/>
  <c r="Y100" i="12" a="1"/>
  <c r="Y100" i="12" s="1"/>
  <c r="H100" i="12" s="1"/>
  <c r="X100" i="12" a="1"/>
  <c r="X100" i="12" s="1"/>
  <c r="G100" i="12" s="1"/>
  <c r="W100" i="12" a="1"/>
  <c r="W100" i="12" s="1"/>
  <c r="F100" i="12" s="1"/>
  <c r="V100" i="12" a="1"/>
  <c r="V100" i="12" s="1"/>
  <c r="E100" i="12" s="1"/>
  <c r="U100" i="12" a="1"/>
  <c r="U100" i="12" s="1"/>
  <c r="D100" i="12" s="1"/>
  <c r="K100" i="12"/>
  <c r="J100" i="12"/>
  <c r="B100" i="12"/>
  <c r="AH99" i="12"/>
  <c r="Q99" i="12" s="1"/>
  <c r="AH99" i="12" a="1"/>
  <c r="AG99" i="12" a="1"/>
  <c r="AG99" i="12" s="1"/>
  <c r="P99" i="12" s="1"/>
  <c r="AF99" i="12"/>
  <c r="O99" i="12" s="1"/>
  <c r="AF99" i="12" a="1"/>
  <c r="AE99" i="12" a="1"/>
  <c r="AE99" i="12" s="1"/>
  <c r="N99" i="12" s="1"/>
  <c r="AD99" i="12"/>
  <c r="AD99" i="12" a="1"/>
  <c r="AC99" i="12" a="1"/>
  <c r="AC99" i="12" s="1"/>
  <c r="L99" i="12" s="1"/>
  <c r="AB99" i="12" a="1"/>
  <c r="AB99" i="12" s="1"/>
  <c r="K99" i="12" s="1"/>
  <c r="AA99" i="12" a="1"/>
  <c r="AA99" i="12" s="1"/>
  <c r="J99" i="12" s="1"/>
  <c r="Z99" i="12"/>
  <c r="I99" i="12" s="1"/>
  <c r="Z99" i="12" a="1"/>
  <c r="Y99" i="12" a="1"/>
  <c r="Y99" i="12" s="1"/>
  <c r="H99" i="12" s="1"/>
  <c r="X99" i="12" a="1"/>
  <c r="X99" i="12" s="1"/>
  <c r="G99" i="12" s="1"/>
  <c r="W99" i="12" a="1"/>
  <c r="W99" i="12" s="1"/>
  <c r="F99" i="12" s="1"/>
  <c r="V99" i="12"/>
  <c r="V99" i="12" a="1"/>
  <c r="U99" i="12" a="1"/>
  <c r="U99" i="12" s="1"/>
  <c r="D99" i="12" s="1"/>
  <c r="M99" i="12"/>
  <c r="E99" i="12"/>
  <c r="B99" i="12"/>
  <c r="AH98" i="12"/>
  <c r="Q98" i="12" s="1"/>
  <c r="AH98" i="12" a="1"/>
  <c r="AG98" i="12"/>
  <c r="AG98" i="12" a="1"/>
  <c r="AF98" i="12" a="1"/>
  <c r="AF98" i="12" s="1"/>
  <c r="O98" i="12" s="1"/>
  <c r="AE98" i="12"/>
  <c r="N98" i="12" s="1"/>
  <c r="AE98" i="12" a="1"/>
  <c r="AD98" i="12"/>
  <c r="AD98" i="12" a="1"/>
  <c r="AC98" i="12"/>
  <c r="AC98" i="12" a="1"/>
  <c r="AB98" i="12" a="1"/>
  <c r="AB98" i="12" s="1"/>
  <c r="K98" i="12" s="1"/>
  <c r="AA98" i="12"/>
  <c r="J98" i="12" s="1"/>
  <c r="AA98" i="12" a="1"/>
  <c r="Z98" i="12"/>
  <c r="I98" i="12" s="1"/>
  <c r="Z98" i="12" a="1"/>
  <c r="Y98" i="12"/>
  <c r="Y98" i="12" a="1"/>
  <c r="X98" i="12" a="1"/>
  <c r="X98" i="12" s="1"/>
  <c r="G98" i="12" s="1"/>
  <c r="W98" i="12"/>
  <c r="F98" i="12" s="1"/>
  <c r="W98" i="12" a="1"/>
  <c r="V98" i="12"/>
  <c r="V98" i="12" a="1"/>
  <c r="U98" i="12"/>
  <c r="U98" i="12" a="1"/>
  <c r="P98" i="12"/>
  <c r="M98" i="12"/>
  <c r="L98" i="12"/>
  <c r="H98" i="12"/>
  <c r="E98" i="12"/>
  <c r="D98" i="12"/>
  <c r="B98" i="12"/>
  <c r="AH97" i="12" a="1"/>
  <c r="AH97" i="12" s="1"/>
  <c r="Q97" i="12" s="1"/>
  <c r="AG97" i="12"/>
  <c r="P97" i="12" s="1"/>
  <c r="AG97" i="12" a="1"/>
  <c r="AF97" i="12" a="1"/>
  <c r="AF97" i="12" s="1"/>
  <c r="O97" i="12" s="1"/>
  <c r="AE97" i="12" a="1"/>
  <c r="AE97" i="12" s="1"/>
  <c r="N97" i="12" s="1"/>
  <c r="AD97" i="12" a="1"/>
  <c r="AD97" i="12" s="1"/>
  <c r="M97" i="12" s="1"/>
  <c r="AC97" i="12"/>
  <c r="L97" i="12" s="1"/>
  <c r="AC97" i="12" a="1"/>
  <c r="AB97" i="12" a="1"/>
  <c r="AB97" i="12" s="1"/>
  <c r="K97" i="12" s="1"/>
  <c r="AA97" i="12" a="1"/>
  <c r="AA97" i="12" s="1"/>
  <c r="J97" i="12" s="1"/>
  <c r="Z97" i="12" a="1"/>
  <c r="Z97" i="12" s="1"/>
  <c r="I97" i="12" s="1"/>
  <c r="Y97" i="12"/>
  <c r="H97" i="12" s="1"/>
  <c r="Y97" i="12" a="1"/>
  <c r="X97" i="12" a="1"/>
  <c r="X97" i="12" s="1"/>
  <c r="G97" i="12" s="1"/>
  <c r="W97" i="12" a="1"/>
  <c r="W97" i="12" s="1"/>
  <c r="F97" i="12" s="1"/>
  <c r="V97" i="12" a="1"/>
  <c r="V97" i="12" s="1"/>
  <c r="E97" i="12" s="1"/>
  <c r="U97" i="12"/>
  <c r="D97" i="12" s="1"/>
  <c r="U97" i="12" a="1"/>
  <c r="B97" i="12"/>
  <c r="AH96" i="12"/>
  <c r="Q96" i="12" s="1"/>
  <c r="AH96" i="12" a="1"/>
  <c r="AG96" i="12"/>
  <c r="P96" i="12" s="1"/>
  <c r="AG96" i="12" a="1"/>
  <c r="AF96" i="12"/>
  <c r="AF96" i="12" a="1"/>
  <c r="AE96" i="12" a="1"/>
  <c r="AE96" i="12" s="1"/>
  <c r="N96" i="12" s="1"/>
  <c r="AD96" i="12"/>
  <c r="AD96" i="12" a="1"/>
  <c r="AC96" i="12"/>
  <c r="L96" i="12" s="1"/>
  <c r="AC96" i="12" a="1"/>
  <c r="AB96" i="12"/>
  <c r="AB96" i="12" a="1"/>
  <c r="AA96" i="12" a="1"/>
  <c r="AA96" i="12" s="1"/>
  <c r="J96" i="12" s="1"/>
  <c r="Z96" i="12"/>
  <c r="I96" i="12" s="1"/>
  <c r="Z96" i="12" a="1"/>
  <c r="Y96" i="12"/>
  <c r="H96" i="12" s="1"/>
  <c r="Y96" i="12" a="1"/>
  <c r="X96" i="12"/>
  <c r="X96" i="12" a="1"/>
  <c r="W96" i="12" a="1"/>
  <c r="W96" i="12" s="1"/>
  <c r="F96" i="12" s="1"/>
  <c r="V96" i="12"/>
  <c r="V96" i="12" a="1"/>
  <c r="U96" i="12"/>
  <c r="D96" i="12" s="1"/>
  <c r="U96" i="12" a="1"/>
  <c r="O96" i="12"/>
  <c r="M96" i="12"/>
  <c r="K96" i="12"/>
  <c r="G96" i="12"/>
  <c r="E96" i="12"/>
  <c r="B96" i="12"/>
  <c r="AH95" i="12"/>
  <c r="AH95" i="12" a="1"/>
  <c r="AG95" i="12" a="1"/>
  <c r="AG95" i="12" s="1"/>
  <c r="P95" i="12" s="1"/>
  <c r="AF95" i="12"/>
  <c r="O95" i="12" s="1"/>
  <c r="AF95" i="12" a="1"/>
  <c r="AE95" i="12" a="1"/>
  <c r="AE95" i="12" s="1"/>
  <c r="N95" i="12" s="1"/>
  <c r="AD95" i="12"/>
  <c r="AD95" i="12" a="1"/>
  <c r="AC95" i="12" a="1"/>
  <c r="AC95" i="12" s="1"/>
  <c r="L95" i="12" s="1"/>
  <c r="AB95" i="12"/>
  <c r="K95" i="12" s="1"/>
  <c r="AB95" i="12" a="1"/>
  <c r="AA95" i="12" a="1"/>
  <c r="AA95" i="12" s="1"/>
  <c r="J95" i="12" s="1"/>
  <c r="Z95" i="12" a="1"/>
  <c r="Z95" i="12" s="1"/>
  <c r="I95" i="12" s="1"/>
  <c r="Y95" i="12" a="1"/>
  <c r="Y95" i="12" s="1"/>
  <c r="H95" i="12" s="1"/>
  <c r="X95" i="12"/>
  <c r="G95" i="12" s="1"/>
  <c r="X95" i="12" a="1"/>
  <c r="W95" i="12" a="1"/>
  <c r="W95" i="12" s="1"/>
  <c r="F95" i="12" s="1"/>
  <c r="V95" i="12" a="1"/>
  <c r="V95" i="12" s="1"/>
  <c r="E95" i="12" s="1"/>
  <c r="U95" i="12" a="1"/>
  <c r="U95" i="12" s="1"/>
  <c r="D95" i="12" s="1"/>
  <c r="Q95" i="12"/>
  <c r="M95" i="12"/>
  <c r="B95" i="12"/>
  <c r="AH94" i="12" a="1"/>
  <c r="AH94" i="12" s="1"/>
  <c r="Q94" i="12" s="1"/>
  <c r="AG94" i="12"/>
  <c r="P94" i="12" s="1"/>
  <c r="AG94" i="12" a="1"/>
  <c r="AF94" i="12"/>
  <c r="O94" i="12" s="1"/>
  <c r="AF94" i="12" a="1"/>
  <c r="AE94" i="12"/>
  <c r="N94" i="12" s="1"/>
  <c r="AE94" i="12" a="1"/>
  <c r="AD94" i="12" a="1"/>
  <c r="AD94" i="12" s="1"/>
  <c r="M94" i="12" s="1"/>
  <c r="AC94" i="12"/>
  <c r="AC94" i="12" a="1"/>
  <c r="AB94" i="12"/>
  <c r="K94" i="12" s="1"/>
  <c r="AB94" i="12" a="1"/>
  <c r="AA94" i="12"/>
  <c r="AA94" i="12" a="1"/>
  <c r="Z94" i="12" a="1"/>
  <c r="Z94" i="12" s="1"/>
  <c r="I94" i="12" s="1"/>
  <c r="Y94" i="12"/>
  <c r="H94" i="12" s="1"/>
  <c r="Y94" i="12" a="1"/>
  <c r="X94" i="12"/>
  <c r="G94" i="12" s="1"/>
  <c r="X94" i="12" a="1"/>
  <c r="W94" i="12"/>
  <c r="F94" i="12" s="1"/>
  <c r="W94" i="12" a="1"/>
  <c r="V94" i="12" a="1"/>
  <c r="V94" i="12" s="1"/>
  <c r="E94" i="12" s="1"/>
  <c r="U94" i="12"/>
  <c r="U94" i="12" a="1"/>
  <c r="L94" i="12"/>
  <c r="J94" i="12"/>
  <c r="D94" i="12"/>
  <c r="B94" i="12"/>
  <c r="AH93" i="12" a="1"/>
  <c r="AH93" i="12" s="1"/>
  <c r="Q93" i="12" s="1"/>
  <c r="AG93" i="12"/>
  <c r="AG93" i="12" a="1"/>
  <c r="AF93" i="12" a="1"/>
  <c r="AF93" i="12" s="1"/>
  <c r="O93" i="12" s="1"/>
  <c r="AE93" i="12"/>
  <c r="N93" i="12" s="1"/>
  <c r="AE93" i="12" a="1"/>
  <c r="AD93" i="12" a="1"/>
  <c r="AD93" i="12" s="1"/>
  <c r="M93" i="12" s="1"/>
  <c r="AC93" i="12"/>
  <c r="AC93" i="12" a="1"/>
  <c r="AB93" i="12" a="1"/>
  <c r="AB93" i="12" s="1"/>
  <c r="K93" i="12" s="1"/>
  <c r="AA93" i="12"/>
  <c r="J93" i="12" s="1"/>
  <c r="AA93" i="12" a="1"/>
  <c r="Z93" i="12" a="1"/>
  <c r="Z93" i="12" s="1"/>
  <c r="I93" i="12" s="1"/>
  <c r="Y93" i="12"/>
  <c r="Y93" i="12" a="1"/>
  <c r="X93" i="12" a="1"/>
  <c r="X93" i="12" s="1"/>
  <c r="G93" i="12" s="1"/>
  <c r="W93" i="12"/>
  <c r="F93" i="12" s="1"/>
  <c r="W93" i="12" a="1"/>
  <c r="V93" i="12" a="1"/>
  <c r="V93" i="12" s="1"/>
  <c r="E93" i="12" s="1"/>
  <c r="U93" i="12"/>
  <c r="U93" i="12" a="1"/>
  <c r="P93" i="12"/>
  <c r="L93" i="12"/>
  <c r="H93" i="12"/>
  <c r="D93" i="12"/>
  <c r="B93" i="12"/>
  <c r="AH92" i="12"/>
  <c r="AH92" i="12" a="1"/>
  <c r="AG92" i="12" a="1"/>
  <c r="AG92" i="12" s="1"/>
  <c r="P92" i="12" s="1"/>
  <c r="AF92" i="12"/>
  <c r="AF92" i="12" a="1"/>
  <c r="AE92" i="12"/>
  <c r="N92" i="12" s="1"/>
  <c r="AE92" i="12" a="1"/>
  <c r="AD92" i="12"/>
  <c r="AD92" i="12" a="1"/>
  <c r="AC92" i="12" a="1"/>
  <c r="AC92" i="12" s="1"/>
  <c r="L92" i="12" s="1"/>
  <c r="AB92" i="12"/>
  <c r="K92" i="12" s="1"/>
  <c r="AB92" i="12" a="1"/>
  <c r="AA92" i="12"/>
  <c r="AA92" i="12" a="1"/>
  <c r="Z92" i="12" a="1"/>
  <c r="Z92" i="12" s="1"/>
  <c r="I92" i="12" s="1"/>
  <c r="Y92" i="12" a="1"/>
  <c r="Y92" i="12" s="1"/>
  <c r="H92" i="12" s="1"/>
  <c r="X92" i="12"/>
  <c r="X92" i="12" a="1"/>
  <c r="W92" i="12"/>
  <c r="F92" i="12" s="1"/>
  <c r="W92" i="12" a="1"/>
  <c r="V92" i="12" a="1"/>
  <c r="V92" i="12" s="1"/>
  <c r="E92" i="12" s="1"/>
  <c r="U92" i="12" a="1"/>
  <c r="U92" i="12" s="1"/>
  <c r="D92" i="12" s="1"/>
  <c r="Q92" i="12"/>
  <c r="O92" i="12"/>
  <c r="M92" i="12"/>
  <c r="J92" i="12"/>
  <c r="G92" i="12"/>
  <c r="B92" i="12"/>
  <c r="AH91" i="12"/>
  <c r="Q91" i="12" s="1"/>
  <c r="AH91" i="12" a="1"/>
  <c r="AG91" i="12" a="1"/>
  <c r="AG91" i="12" s="1"/>
  <c r="P91" i="12" s="1"/>
  <c r="AF91" i="12"/>
  <c r="O91" i="12" s="1"/>
  <c r="AF91" i="12" a="1"/>
  <c r="AE91" i="12" a="1"/>
  <c r="AE91" i="12" s="1"/>
  <c r="N91" i="12" s="1"/>
  <c r="AD91" i="12"/>
  <c r="AD91" i="12" a="1"/>
  <c r="AC91" i="12" a="1"/>
  <c r="AC91" i="12" s="1"/>
  <c r="L91" i="12" s="1"/>
  <c r="AB91" i="12"/>
  <c r="K91" i="12" s="1"/>
  <c r="AB91" i="12" a="1"/>
  <c r="AA91" i="12" a="1"/>
  <c r="AA91" i="12" s="1"/>
  <c r="J91" i="12" s="1"/>
  <c r="Z91" i="12"/>
  <c r="I91" i="12" s="1"/>
  <c r="Z91" i="12" a="1"/>
  <c r="Y91" i="12" a="1"/>
  <c r="Y91" i="12" s="1"/>
  <c r="H91" i="12" s="1"/>
  <c r="X91" i="12"/>
  <c r="G91" i="12" s="1"/>
  <c r="X91" i="12" a="1"/>
  <c r="W91" i="12" a="1"/>
  <c r="W91" i="12" s="1"/>
  <c r="F91" i="12" s="1"/>
  <c r="V91" i="12"/>
  <c r="V91" i="12" a="1"/>
  <c r="U91" i="12" a="1"/>
  <c r="U91" i="12" s="1"/>
  <c r="D91" i="12" s="1"/>
  <c r="M91" i="12"/>
  <c r="E91" i="12"/>
  <c r="B91" i="12"/>
  <c r="AH90" i="12"/>
  <c r="Q90" i="12" s="1"/>
  <c r="AH90" i="12" a="1"/>
  <c r="AG90" i="12"/>
  <c r="AG90" i="12" a="1"/>
  <c r="AF90" i="12" a="1"/>
  <c r="AF90" i="12" s="1"/>
  <c r="O90" i="12" s="1"/>
  <c r="AE90" i="12"/>
  <c r="N90" i="12" s="1"/>
  <c r="AE90" i="12" a="1"/>
  <c r="AD90" i="12"/>
  <c r="AD90" i="12" a="1"/>
  <c r="AC90" i="12"/>
  <c r="AC90" i="12" a="1"/>
  <c r="AB90" i="12" a="1"/>
  <c r="AB90" i="12" s="1"/>
  <c r="K90" i="12" s="1"/>
  <c r="AA90" i="12"/>
  <c r="J90" i="12" s="1"/>
  <c r="AA90" i="12" a="1"/>
  <c r="Z90" i="12"/>
  <c r="I90" i="12" s="1"/>
  <c r="Z90" i="12" a="1"/>
  <c r="Y90" i="12" a="1"/>
  <c r="Y90" i="12" s="1"/>
  <c r="H90" i="12" s="1"/>
  <c r="X90" i="12" a="1"/>
  <c r="X90" i="12" s="1"/>
  <c r="G90" i="12" s="1"/>
  <c r="W90" i="12"/>
  <c r="F90" i="12" s="1"/>
  <c r="W90" i="12" a="1"/>
  <c r="V90" i="12"/>
  <c r="V90" i="12" a="1"/>
  <c r="U90" i="12" a="1"/>
  <c r="U90" i="12" s="1"/>
  <c r="D90" i="12" s="1"/>
  <c r="P90" i="12"/>
  <c r="M90" i="12"/>
  <c r="L90" i="12"/>
  <c r="E90" i="12"/>
  <c r="B90" i="12"/>
  <c r="AH89" i="12" a="1"/>
  <c r="AH89" i="12" s="1"/>
  <c r="Q89" i="12" s="1"/>
  <c r="AG89" i="12"/>
  <c r="P89" i="12" s="1"/>
  <c r="AG89" i="12" a="1"/>
  <c r="AF89" i="12" a="1"/>
  <c r="AF89" i="12" s="1"/>
  <c r="O89" i="12" s="1"/>
  <c r="AE89" i="12"/>
  <c r="N89" i="12" s="1"/>
  <c r="AE89" i="12" a="1"/>
  <c r="AD89" i="12" a="1"/>
  <c r="AD89" i="12" s="1"/>
  <c r="M89" i="12" s="1"/>
  <c r="AC89" i="12"/>
  <c r="L89" i="12" s="1"/>
  <c r="AC89" i="12" a="1"/>
  <c r="AB89" i="12" a="1"/>
  <c r="AB89" i="12" s="1"/>
  <c r="K89" i="12" s="1"/>
  <c r="AA89" i="12"/>
  <c r="AA89" i="12" a="1"/>
  <c r="Z89" i="12" a="1"/>
  <c r="Z89" i="12" s="1"/>
  <c r="I89" i="12" s="1"/>
  <c r="Y89" i="12"/>
  <c r="H89" i="12" s="1"/>
  <c r="Y89" i="12" a="1"/>
  <c r="X89" i="12" a="1"/>
  <c r="X89" i="12" s="1"/>
  <c r="G89" i="12" s="1"/>
  <c r="W89" i="12"/>
  <c r="F89" i="12" s="1"/>
  <c r="W89" i="12" a="1"/>
  <c r="V89" i="12" a="1"/>
  <c r="V89" i="12" s="1"/>
  <c r="E89" i="12" s="1"/>
  <c r="U89" i="12"/>
  <c r="D89" i="12" s="1"/>
  <c r="U89" i="12" a="1"/>
  <c r="J89" i="12"/>
  <c r="B89" i="12"/>
  <c r="AH88" i="12"/>
  <c r="Q88" i="12" s="1"/>
  <c r="AH88" i="12" a="1"/>
  <c r="AG88" i="12"/>
  <c r="P88" i="12" s="1"/>
  <c r="AG88" i="12" a="1"/>
  <c r="AF88" i="12" a="1"/>
  <c r="AF88" i="12" s="1"/>
  <c r="O88" i="12" s="1"/>
  <c r="AE88" i="12" a="1"/>
  <c r="AE88" i="12" s="1"/>
  <c r="N88" i="12" s="1"/>
  <c r="AD88" i="12"/>
  <c r="AD88" i="12" a="1"/>
  <c r="AC88" i="12"/>
  <c r="L88" i="12" s="1"/>
  <c r="AC88" i="12" a="1"/>
  <c r="AB88" i="12" a="1"/>
  <c r="AB88" i="12" s="1"/>
  <c r="K88" i="12" s="1"/>
  <c r="AA88" i="12" a="1"/>
  <c r="AA88" i="12" s="1"/>
  <c r="J88" i="12" s="1"/>
  <c r="Z88" i="12" a="1"/>
  <c r="Z88" i="12" s="1"/>
  <c r="I88" i="12" s="1"/>
  <c r="Y88" i="12"/>
  <c r="H88" i="12" s="1"/>
  <c r="Y88" i="12" a="1"/>
  <c r="X88" i="12" a="1"/>
  <c r="X88" i="12" s="1"/>
  <c r="G88" i="12" s="1"/>
  <c r="W88" i="12" a="1"/>
  <c r="W88" i="12" s="1"/>
  <c r="F88" i="12" s="1"/>
  <c r="V88" i="12" a="1"/>
  <c r="V88" i="12" s="1"/>
  <c r="E88" i="12" s="1"/>
  <c r="U88" i="12"/>
  <c r="D88" i="12" s="1"/>
  <c r="U88" i="12" a="1"/>
  <c r="M88" i="12"/>
  <c r="B88" i="12"/>
  <c r="AH87" i="12"/>
  <c r="AH87" i="12" a="1"/>
  <c r="AG87" i="12" a="1"/>
  <c r="AG87" i="12" s="1"/>
  <c r="P87" i="12" s="1"/>
  <c r="AF87" i="12"/>
  <c r="O87" i="12" s="1"/>
  <c r="AF87" i="12" a="1"/>
  <c r="AE87" i="12" a="1"/>
  <c r="AE87" i="12" s="1"/>
  <c r="N87" i="12" s="1"/>
  <c r="AD87" i="12"/>
  <c r="AD87" i="12" a="1"/>
  <c r="AC87" i="12" a="1"/>
  <c r="AC87" i="12" s="1"/>
  <c r="L87" i="12" s="1"/>
  <c r="AB87" i="12"/>
  <c r="K87" i="12" s="1"/>
  <c r="AB87" i="12" a="1"/>
  <c r="AA87" i="12" a="1"/>
  <c r="AA87" i="12" s="1"/>
  <c r="J87" i="12" s="1"/>
  <c r="Z87" i="12"/>
  <c r="Z87" i="12" a="1"/>
  <c r="Y87" i="12" a="1"/>
  <c r="Y87" i="12" s="1"/>
  <c r="H87" i="12" s="1"/>
  <c r="X87" i="12"/>
  <c r="G87" i="12" s="1"/>
  <c r="X87" i="12" a="1"/>
  <c r="W87" i="12" a="1"/>
  <c r="W87" i="12" s="1"/>
  <c r="F87" i="12" s="1"/>
  <c r="V87" i="12"/>
  <c r="V87" i="12" a="1"/>
  <c r="U87" i="12" a="1"/>
  <c r="U87" i="12" s="1"/>
  <c r="D87" i="12" s="1"/>
  <c r="Q87" i="12"/>
  <c r="M87" i="12"/>
  <c r="I87" i="12"/>
  <c r="E87" i="12"/>
  <c r="B87" i="12"/>
  <c r="AH86" i="12" a="1"/>
  <c r="AH86" i="12" s="1"/>
  <c r="Q86" i="12" s="1"/>
  <c r="AG86" i="12"/>
  <c r="AG86" i="12" a="1"/>
  <c r="AF86" i="12"/>
  <c r="O86" i="12" s="1"/>
  <c r="AF86" i="12" a="1"/>
  <c r="AE86" i="12"/>
  <c r="AE86" i="12" a="1"/>
  <c r="AD86" i="12" a="1"/>
  <c r="AD86" i="12" s="1"/>
  <c r="M86" i="12" s="1"/>
  <c r="AC86" i="12" a="1"/>
  <c r="AC86" i="12" s="1"/>
  <c r="L86" i="12" s="1"/>
  <c r="AB86" i="12"/>
  <c r="K86" i="12" s="1"/>
  <c r="AB86" i="12" a="1"/>
  <c r="AA86" i="12" a="1"/>
  <c r="AA86" i="12" s="1"/>
  <c r="J86" i="12" s="1"/>
  <c r="Z86" i="12" a="1"/>
  <c r="Z86" i="12" s="1"/>
  <c r="I86" i="12" s="1"/>
  <c r="Y86" i="12" a="1"/>
  <c r="Y86" i="12" s="1"/>
  <c r="H86" i="12" s="1"/>
  <c r="X86" i="12"/>
  <c r="G86" i="12" s="1"/>
  <c r="X86" i="12" a="1"/>
  <c r="W86" i="12" a="1"/>
  <c r="W86" i="12" s="1"/>
  <c r="F86" i="12" s="1"/>
  <c r="V86" i="12" a="1"/>
  <c r="V86" i="12" s="1"/>
  <c r="E86" i="12" s="1"/>
  <c r="U86" i="12" a="1"/>
  <c r="U86" i="12" s="1"/>
  <c r="D86" i="12" s="1"/>
  <c r="P86" i="12"/>
  <c r="N86" i="12"/>
  <c r="B86" i="12"/>
  <c r="AH85" i="12" a="1"/>
  <c r="AH85" i="12" s="1"/>
  <c r="Q85" i="12" s="1"/>
  <c r="AG85" i="12"/>
  <c r="P85" i="12" s="1"/>
  <c r="AG85" i="12" a="1"/>
  <c r="AF85" i="12" a="1"/>
  <c r="AF85" i="12" s="1"/>
  <c r="O85" i="12" s="1"/>
  <c r="AE85" i="12"/>
  <c r="N85" i="12" s="1"/>
  <c r="AE85" i="12" a="1"/>
  <c r="AD85" i="12" a="1"/>
  <c r="AD85" i="12" s="1"/>
  <c r="M85" i="12" s="1"/>
  <c r="AC85" i="12"/>
  <c r="AC85" i="12" a="1"/>
  <c r="AB85" i="12" a="1"/>
  <c r="AB85" i="12" s="1"/>
  <c r="K85" i="12" s="1"/>
  <c r="AA85" i="12"/>
  <c r="J85" i="12" s="1"/>
  <c r="AA85" i="12" a="1"/>
  <c r="Z85" i="12" a="1"/>
  <c r="Z85" i="12" s="1"/>
  <c r="I85" i="12" s="1"/>
  <c r="Y85" i="12"/>
  <c r="H85" i="12" s="1"/>
  <c r="Y85" i="12" a="1"/>
  <c r="X85" i="12" a="1"/>
  <c r="X85" i="12" s="1"/>
  <c r="G85" i="12" s="1"/>
  <c r="W85" i="12"/>
  <c r="F85" i="12" s="1"/>
  <c r="W85" i="12" a="1"/>
  <c r="V85" i="12" a="1"/>
  <c r="V85" i="12" s="1"/>
  <c r="E85" i="12" s="1"/>
  <c r="U85" i="12"/>
  <c r="U85" i="12" a="1"/>
  <c r="L85" i="12"/>
  <c r="D85" i="12"/>
  <c r="B85" i="12"/>
  <c r="AH84" i="12"/>
  <c r="AH84" i="12" a="1"/>
  <c r="AG84" i="12" a="1"/>
  <c r="AG84" i="12" s="1"/>
  <c r="P84" i="12" s="1"/>
  <c r="AF84" i="12" a="1"/>
  <c r="AF84" i="12" s="1"/>
  <c r="O84" i="12" s="1"/>
  <c r="AE84" i="12"/>
  <c r="N84" i="12" s="1"/>
  <c r="AE84" i="12" a="1"/>
  <c r="AD84" i="12" a="1"/>
  <c r="AD84" i="12" s="1"/>
  <c r="M84" i="12" s="1"/>
  <c r="AC84" i="12" a="1"/>
  <c r="AC84" i="12" s="1"/>
  <c r="L84" i="12" s="1"/>
  <c r="AB84" i="12" a="1"/>
  <c r="AB84" i="12" s="1"/>
  <c r="K84" i="12" s="1"/>
  <c r="AA84" i="12"/>
  <c r="AA84" i="12" a="1"/>
  <c r="Z84" i="12" a="1"/>
  <c r="Z84" i="12" s="1"/>
  <c r="I84" i="12" s="1"/>
  <c r="Y84" i="12" a="1"/>
  <c r="Y84" i="12" s="1"/>
  <c r="H84" i="12" s="1"/>
  <c r="X84" i="12" a="1"/>
  <c r="X84" i="12" s="1"/>
  <c r="G84" i="12" s="1"/>
  <c r="W84" i="12"/>
  <c r="F84" i="12" s="1"/>
  <c r="W84" i="12" a="1"/>
  <c r="V84" i="12" a="1"/>
  <c r="V84" i="12" s="1"/>
  <c r="E84" i="12" s="1"/>
  <c r="U84" i="12" a="1"/>
  <c r="U84" i="12" s="1"/>
  <c r="D84" i="12" s="1"/>
  <c r="Q84" i="12"/>
  <c r="J84" i="12"/>
  <c r="B84" i="12"/>
  <c r="AH83" i="12"/>
  <c r="Q83" i="12" s="1"/>
  <c r="AH83" i="12" a="1"/>
  <c r="AG83" i="12" a="1"/>
  <c r="AG83" i="12" s="1"/>
  <c r="P83" i="12" s="1"/>
  <c r="AF83" i="12"/>
  <c r="O83" i="12" s="1"/>
  <c r="AF83" i="12" a="1"/>
  <c r="AE83" i="12"/>
  <c r="AE83" i="12" a="1"/>
  <c r="AD83" i="12"/>
  <c r="AD83" i="12" a="1"/>
  <c r="AC83" i="12" a="1"/>
  <c r="AC83" i="12" s="1"/>
  <c r="L83" i="12" s="1"/>
  <c r="AB83" i="12"/>
  <c r="K83" i="12" s="1"/>
  <c r="AB83" i="12" a="1"/>
  <c r="AA83" i="12" a="1"/>
  <c r="AA83" i="12" s="1"/>
  <c r="J83" i="12" s="1"/>
  <c r="Z83" i="12"/>
  <c r="I83" i="12" s="1"/>
  <c r="Z83" i="12" a="1"/>
  <c r="Y83" i="12" a="1"/>
  <c r="Y83" i="12" s="1"/>
  <c r="H83" i="12" s="1"/>
  <c r="X83" i="12"/>
  <c r="G83" i="12" s="1"/>
  <c r="X83" i="12" a="1"/>
  <c r="W83" i="12" a="1"/>
  <c r="W83" i="12" s="1"/>
  <c r="F83" i="12" s="1"/>
  <c r="V83" i="12"/>
  <c r="V83" i="12" a="1"/>
  <c r="U83" i="12" a="1"/>
  <c r="U83" i="12" s="1"/>
  <c r="D83" i="12" s="1"/>
  <c r="N83" i="12"/>
  <c r="M83" i="12"/>
  <c r="E83" i="12"/>
  <c r="B83" i="12"/>
  <c r="AH82" i="12"/>
  <c r="Q82" i="12" s="1"/>
  <c r="AH82" i="12" a="1"/>
  <c r="AG82" i="12" a="1"/>
  <c r="AG82" i="12" s="1"/>
  <c r="AF82" i="12" a="1"/>
  <c r="AF82" i="12" s="1"/>
  <c r="O82" i="12" s="1"/>
  <c r="AE82" i="12"/>
  <c r="N82" i="12" s="1"/>
  <c r="AE82" i="12" a="1"/>
  <c r="AD82" i="12"/>
  <c r="AD82" i="12" a="1"/>
  <c r="AC82" i="12" a="1"/>
  <c r="AC82" i="12" s="1"/>
  <c r="L82" i="12" s="1"/>
  <c r="AB82" i="12" a="1"/>
  <c r="AB82" i="12" s="1"/>
  <c r="K82" i="12" s="1"/>
  <c r="AA82" i="12"/>
  <c r="J82" i="12" s="1"/>
  <c r="AA82" i="12" a="1"/>
  <c r="Z82" i="12"/>
  <c r="I82" i="12" s="1"/>
  <c r="Z82" i="12" a="1"/>
  <c r="Y82" i="12" a="1"/>
  <c r="Y82" i="12" s="1"/>
  <c r="H82" i="12" s="1"/>
  <c r="X82" i="12" a="1"/>
  <c r="X82" i="12" s="1"/>
  <c r="G82" i="12" s="1"/>
  <c r="W82" i="12"/>
  <c r="F82" i="12" s="1"/>
  <c r="W82" i="12" a="1"/>
  <c r="V82" i="12"/>
  <c r="V82" i="12" a="1"/>
  <c r="U82" i="12" a="1"/>
  <c r="U82" i="12" s="1"/>
  <c r="D82" i="12" s="1"/>
  <c r="P82" i="12"/>
  <c r="M82" i="12"/>
  <c r="E82" i="12"/>
  <c r="B82" i="12"/>
  <c r="AH81" i="12"/>
  <c r="AH81" i="12" a="1"/>
  <c r="AG81" i="12"/>
  <c r="AG81" i="12" a="1"/>
  <c r="AF81" i="12" a="1"/>
  <c r="AF81" i="12" s="1"/>
  <c r="O81" i="12" s="1"/>
  <c r="AE81" i="12"/>
  <c r="N81" i="12" s="1"/>
  <c r="AE81" i="12" a="1"/>
  <c r="AD81" i="12" a="1"/>
  <c r="AD81" i="12" s="1"/>
  <c r="M81" i="12" s="1"/>
  <c r="AC81" i="12"/>
  <c r="L81" i="12" s="1"/>
  <c r="AC81" i="12" a="1"/>
  <c r="AB81" i="12" a="1"/>
  <c r="AB81" i="12" s="1"/>
  <c r="AA81" i="12"/>
  <c r="AA81" i="12" a="1"/>
  <c r="Z81" i="12" a="1"/>
  <c r="Z81" i="12" s="1"/>
  <c r="I81" i="12" s="1"/>
  <c r="Y81" i="12"/>
  <c r="Y81" i="12" a="1"/>
  <c r="X81" i="12" a="1"/>
  <c r="X81" i="12" s="1"/>
  <c r="G81" i="12" s="1"/>
  <c r="W81" i="12"/>
  <c r="F81" i="12" s="1"/>
  <c r="W81" i="12" a="1"/>
  <c r="V81" i="12" a="1"/>
  <c r="V81" i="12" s="1"/>
  <c r="E81" i="12" s="1"/>
  <c r="U81" i="12"/>
  <c r="D81" i="12" s="1"/>
  <c r="U81" i="12" a="1"/>
  <c r="Q81" i="12"/>
  <c r="P81" i="12"/>
  <c r="K81" i="12"/>
  <c r="J81" i="12"/>
  <c r="H81" i="12"/>
  <c r="B81" i="12"/>
  <c r="AH80" i="12"/>
  <c r="Q80" i="12" s="1"/>
  <c r="AH80" i="12" a="1"/>
  <c r="AG80" i="12"/>
  <c r="P80" i="12" s="1"/>
  <c r="AG80" i="12" a="1"/>
  <c r="AF80" i="12" a="1"/>
  <c r="AF80" i="12" s="1"/>
  <c r="O80" i="12" s="1"/>
  <c r="AE80" i="12" a="1"/>
  <c r="AE80" i="12" s="1"/>
  <c r="N80" i="12" s="1"/>
  <c r="AD80" i="12"/>
  <c r="AD80" i="12" a="1"/>
  <c r="AC80" i="12"/>
  <c r="L80" i="12" s="1"/>
  <c r="AC80" i="12" a="1"/>
  <c r="AB80" i="12" a="1"/>
  <c r="AB80" i="12" s="1"/>
  <c r="AA80" i="12" a="1"/>
  <c r="AA80" i="12" s="1"/>
  <c r="J80" i="12" s="1"/>
  <c r="Z80" i="12"/>
  <c r="I80" i="12" s="1"/>
  <c r="Z80" i="12" a="1"/>
  <c r="Y80" i="12"/>
  <c r="H80" i="12" s="1"/>
  <c r="Y80" i="12" a="1"/>
  <c r="X80" i="12" a="1"/>
  <c r="X80" i="12" s="1"/>
  <c r="G80" i="12" s="1"/>
  <c r="W80" i="12" a="1"/>
  <c r="W80" i="12" s="1"/>
  <c r="F80" i="12" s="1"/>
  <c r="V80" i="12"/>
  <c r="V80" i="12" a="1"/>
  <c r="U80" i="12"/>
  <c r="D80" i="12" s="1"/>
  <c r="U80" i="12" a="1"/>
  <c r="M80" i="12"/>
  <c r="K80" i="12"/>
  <c r="E80" i="12"/>
  <c r="B80" i="12"/>
  <c r="AH79" i="12"/>
  <c r="Q79" i="12" s="1"/>
  <c r="AH79" i="12" a="1"/>
  <c r="AG79" i="12" a="1"/>
  <c r="AG79" i="12" s="1"/>
  <c r="AF79" i="12"/>
  <c r="O79" i="12" s="1"/>
  <c r="AF79" i="12" a="1"/>
  <c r="AE79" i="12" a="1"/>
  <c r="AE79" i="12" s="1"/>
  <c r="AD79" i="12"/>
  <c r="AD79" i="12" a="1"/>
  <c r="AC79" i="12" a="1"/>
  <c r="AC79" i="12" s="1"/>
  <c r="L79" i="12" s="1"/>
  <c r="AB79" i="12"/>
  <c r="K79" i="12" s="1"/>
  <c r="AB79" i="12" a="1"/>
  <c r="AA79" i="12" a="1"/>
  <c r="AA79" i="12" s="1"/>
  <c r="J79" i="12" s="1"/>
  <c r="Z79" i="12"/>
  <c r="Z79" i="12" a="1"/>
  <c r="Y79" i="12" a="1"/>
  <c r="Y79" i="12" s="1"/>
  <c r="H79" i="12" s="1"/>
  <c r="X79" i="12"/>
  <c r="G79" i="12" s="1"/>
  <c r="X79" i="12" a="1"/>
  <c r="W79" i="12" a="1"/>
  <c r="W79" i="12" s="1"/>
  <c r="F79" i="12" s="1"/>
  <c r="V79" i="12"/>
  <c r="E79" i="12" s="1"/>
  <c r="V79" i="12" a="1"/>
  <c r="U79" i="12" a="1"/>
  <c r="U79" i="12" s="1"/>
  <c r="D79" i="12" s="1"/>
  <c r="P79" i="12"/>
  <c r="N79" i="12"/>
  <c r="M79" i="12"/>
  <c r="I79" i="12"/>
  <c r="B79" i="12"/>
  <c r="AH78" i="12" a="1"/>
  <c r="AH78" i="12" s="1"/>
  <c r="Q78" i="12" s="1"/>
  <c r="AG78" i="12"/>
  <c r="P78" i="12" s="1"/>
  <c r="AG78" i="12" a="1"/>
  <c r="AF78" i="12" a="1"/>
  <c r="AF78" i="12" s="1"/>
  <c r="O78" i="12" s="1"/>
  <c r="AE78" i="12"/>
  <c r="AE78" i="12" a="1"/>
  <c r="AD78" i="12" a="1"/>
  <c r="AD78" i="12" s="1"/>
  <c r="M78" i="12" s="1"/>
  <c r="AC78" i="12"/>
  <c r="AC78" i="12" a="1"/>
  <c r="AB78" i="12" a="1"/>
  <c r="AB78" i="12" s="1"/>
  <c r="K78" i="12" s="1"/>
  <c r="AA78" i="12" a="1"/>
  <c r="AA78" i="12" s="1"/>
  <c r="Z78" i="12" a="1"/>
  <c r="Z78" i="12" s="1"/>
  <c r="Y78" i="12"/>
  <c r="Y78" i="12" a="1"/>
  <c r="X78" i="12" a="1"/>
  <c r="X78" i="12" s="1"/>
  <c r="G78" i="12" s="1"/>
  <c r="W78" i="12" a="1"/>
  <c r="W78" i="12" s="1"/>
  <c r="F78" i="12" s="1"/>
  <c r="V78" i="12" a="1"/>
  <c r="V78" i="12" s="1"/>
  <c r="E78" i="12" s="1"/>
  <c r="U78" i="12" a="1"/>
  <c r="U78" i="12" s="1"/>
  <c r="D78" i="12" s="1"/>
  <c r="N78" i="12"/>
  <c r="L78" i="12"/>
  <c r="J78" i="12"/>
  <c r="I78" i="12"/>
  <c r="H78" i="12"/>
  <c r="B78" i="12"/>
  <c r="AH77" i="12" a="1"/>
  <c r="AH77" i="12" s="1"/>
  <c r="Q77" i="12" s="1"/>
  <c r="AG77" i="12"/>
  <c r="AG77" i="12" a="1"/>
  <c r="AF77" i="12" a="1"/>
  <c r="AF77" i="12" s="1"/>
  <c r="O77" i="12" s="1"/>
  <c r="AE77" i="12"/>
  <c r="AE77" i="12" a="1"/>
  <c r="AD77" i="12" a="1"/>
  <c r="AD77" i="12" s="1"/>
  <c r="M77" i="12" s="1"/>
  <c r="AC77" i="12"/>
  <c r="AC77" i="12" a="1"/>
  <c r="AB77" i="12" a="1"/>
  <c r="AB77" i="12" s="1"/>
  <c r="K77" i="12" s="1"/>
  <c r="AA77" i="12" a="1"/>
  <c r="AA77" i="12" s="1"/>
  <c r="J77" i="12" s="1"/>
  <c r="Z77" i="12" a="1"/>
  <c r="Z77" i="12" s="1"/>
  <c r="I77" i="12" s="1"/>
  <c r="Y77" i="12"/>
  <c r="Y77" i="12" a="1"/>
  <c r="X77" i="12" a="1"/>
  <c r="X77" i="12" s="1"/>
  <c r="W77" i="12" a="1"/>
  <c r="W77" i="12" s="1"/>
  <c r="F77" i="12" s="1"/>
  <c r="V77" i="12"/>
  <c r="E77" i="12" s="1"/>
  <c r="V77" i="12" a="1"/>
  <c r="U77" i="12"/>
  <c r="U77" i="12" a="1"/>
  <c r="P77" i="12"/>
  <c r="N77" i="12"/>
  <c r="L77" i="12"/>
  <c r="H77" i="12"/>
  <c r="G77" i="12"/>
  <c r="D77" i="12"/>
  <c r="B77" i="12"/>
  <c r="AH76" i="12" a="1"/>
  <c r="AH76" i="12" s="1"/>
  <c r="AG76" i="12" a="1"/>
  <c r="AG76" i="12" s="1"/>
  <c r="P76" i="12" s="1"/>
  <c r="AF76" i="12" a="1"/>
  <c r="AF76" i="12" s="1"/>
  <c r="O76" i="12" s="1"/>
  <c r="AE76" i="12" a="1"/>
  <c r="AE76" i="12" s="1"/>
  <c r="N76" i="12" s="1"/>
  <c r="AD76" i="12" a="1"/>
  <c r="AD76" i="12" s="1"/>
  <c r="M76" i="12" s="1"/>
  <c r="AC76" i="12"/>
  <c r="L76" i="12" s="1"/>
  <c r="AC76" i="12" a="1"/>
  <c r="AB76" i="12" a="1"/>
  <c r="AB76" i="12" s="1"/>
  <c r="K76" i="12" s="1"/>
  <c r="AA76" i="12"/>
  <c r="J76" i="12" s="1"/>
  <c r="AA76" i="12" a="1"/>
  <c r="Z76" i="12" a="1"/>
  <c r="Z76" i="12" s="1"/>
  <c r="Y76" i="12" a="1"/>
  <c r="Y76" i="12" s="1"/>
  <c r="H76" i="12" s="1"/>
  <c r="X76" i="12" a="1"/>
  <c r="X76" i="12" s="1"/>
  <c r="G76" i="12" s="1"/>
  <c r="W76" i="12" a="1"/>
  <c r="W76" i="12" s="1"/>
  <c r="F76" i="12" s="1"/>
  <c r="V76" i="12" a="1"/>
  <c r="V76" i="12" s="1"/>
  <c r="E76" i="12" s="1"/>
  <c r="U76" i="12" a="1"/>
  <c r="U76" i="12" s="1"/>
  <c r="D76" i="12" s="1"/>
  <c r="Q76" i="12"/>
  <c r="I76" i="12"/>
  <c r="B76" i="12"/>
  <c r="AH75" i="12"/>
  <c r="AH75" i="12" a="1"/>
  <c r="AG75" i="12" a="1"/>
  <c r="AG75" i="12" s="1"/>
  <c r="P75" i="12" s="1"/>
  <c r="AF75" i="12"/>
  <c r="O75" i="12" s="1"/>
  <c r="AF75" i="12" a="1"/>
  <c r="AE75" i="12" a="1"/>
  <c r="AE75" i="12" s="1"/>
  <c r="N75" i="12" s="1"/>
  <c r="AD75" i="12" a="1"/>
  <c r="AD75" i="12" s="1"/>
  <c r="M75" i="12" s="1"/>
  <c r="AC75" i="12" a="1"/>
  <c r="AC75" i="12" s="1"/>
  <c r="L75" i="12" s="1"/>
  <c r="AB75" i="12"/>
  <c r="K75" i="12" s="1"/>
  <c r="AB75" i="12" a="1"/>
  <c r="AA75" i="12" a="1"/>
  <c r="AA75" i="12" s="1"/>
  <c r="J75" i="12" s="1"/>
  <c r="Z75" i="12" a="1"/>
  <c r="Z75" i="12" s="1"/>
  <c r="I75" i="12" s="1"/>
  <c r="Y75" i="12" a="1"/>
  <c r="Y75" i="12" s="1"/>
  <c r="H75" i="12" s="1"/>
  <c r="X75" i="12"/>
  <c r="G75" i="12" s="1"/>
  <c r="X75" i="12" a="1"/>
  <c r="W75" i="12" a="1"/>
  <c r="W75" i="12" s="1"/>
  <c r="F75" i="12" s="1"/>
  <c r="V75" i="12" a="1"/>
  <c r="V75" i="12" s="1"/>
  <c r="E75" i="12" s="1"/>
  <c r="U75" i="12" a="1"/>
  <c r="U75" i="12" s="1"/>
  <c r="D75" i="12" s="1"/>
  <c r="Q75" i="12"/>
  <c r="B75" i="12"/>
  <c r="AH74" i="12"/>
  <c r="AH74" i="12" a="1"/>
  <c r="AG74" i="12" a="1"/>
  <c r="AG74" i="12" s="1"/>
  <c r="P74" i="12" s="1"/>
  <c r="AF74" i="12"/>
  <c r="O74" i="12" s="1"/>
  <c r="AF74" i="12" a="1"/>
  <c r="AE74" i="12"/>
  <c r="AE74" i="12" a="1"/>
  <c r="AD74" i="12"/>
  <c r="AD74" i="12" a="1"/>
  <c r="AC74" i="12" a="1"/>
  <c r="AC74" i="12" s="1"/>
  <c r="L74" i="12" s="1"/>
  <c r="AB74" i="12"/>
  <c r="K74" i="12" s="1"/>
  <c r="AB74" i="12" a="1"/>
  <c r="AA74" i="12"/>
  <c r="AA74" i="12" a="1"/>
  <c r="Z74" i="12" a="1"/>
  <c r="Z74" i="12" s="1"/>
  <c r="I74" i="12" s="1"/>
  <c r="Y74" i="12" a="1"/>
  <c r="Y74" i="12" s="1"/>
  <c r="H74" i="12" s="1"/>
  <c r="X74" i="12"/>
  <c r="G74" i="12" s="1"/>
  <c r="X74" i="12" a="1"/>
  <c r="W74" i="12" a="1"/>
  <c r="W74" i="12" s="1"/>
  <c r="F74" i="12" s="1"/>
  <c r="V74" i="12" a="1"/>
  <c r="V74" i="12" s="1"/>
  <c r="E74" i="12" s="1"/>
  <c r="U74" i="12" a="1"/>
  <c r="U74" i="12" s="1"/>
  <c r="D74" i="12" s="1"/>
  <c r="Q74" i="12"/>
  <c r="N74" i="12"/>
  <c r="M74" i="12"/>
  <c r="J74" i="12"/>
  <c r="B74" i="12"/>
  <c r="AH73" i="12" a="1"/>
  <c r="AH73" i="12" s="1"/>
  <c r="Q73" i="12" s="1"/>
  <c r="AG73" i="12" a="1"/>
  <c r="AG73" i="12" s="1"/>
  <c r="P73" i="12" s="1"/>
  <c r="AF73" i="12" a="1"/>
  <c r="AF73" i="12" s="1"/>
  <c r="O73" i="12" s="1"/>
  <c r="AE73" i="12"/>
  <c r="N73" i="12" s="1"/>
  <c r="AE73" i="12" a="1"/>
  <c r="AD73" i="12" a="1"/>
  <c r="AD73" i="12" s="1"/>
  <c r="M73" i="12" s="1"/>
  <c r="AC73" i="12" a="1"/>
  <c r="AC73" i="12" s="1"/>
  <c r="L73" i="12" s="1"/>
  <c r="AB73" i="12" a="1"/>
  <c r="AB73" i="12" s="1"/>
  <c r="K73" i="12" s="1"/>
  <c r="AA73" i="12"/>
  <c r="AA73" i="12" a="1"/>
  <c r="Z73" i="12" a="1"/>
  <c r="Z73" i="12" s="1"/>
  <c r="I73" i="12" s="1"/>
  <c r="Y73" i="12" a="1"/>
  <c r="Y73" i="12" s="1"/>
  <c r="H73" i="12" s="1"/>
  <c r="X73" i="12" a="1"/>
  <c r="X73" i="12" s="1"/>
  <c r="G73" i="12" s="1"/>
  <c r="W73" i="12"/>
  <c r="F73" i="12" s="1"/>
  <c r="W73" i="12" a="1"/>
  <c r="V73" i="12" a="1"/>
  <c r="V73" i="12" s="1"/>
  <c r="E73" i="12" s="1"/>
  <c r="U73" i="12" a="1"/>
  <c r="U73" i="12" s="1"/>
  <c r="D73" i="12" s="1"/>
  <c r="J73" i="12"/>
  <c r="B73" i="12"/>
  <c r="AH72" i="12"/>
  <c r="Q72" i="12" s="1"/>
  <c r="AH72" i="12" a="1"/>
  <c r="AG72" i="12"/>
  <c r="AG72" i="12" a="1"/>
  <c r="AF72" i="12" a="1"/>
  <c r="AF72" i="12" s="1"/>
  <c r="O72" i="12" s="1"/>
  <c r="AE72" i="12"/>
  <c r="N72" i="12" s="1"/>
  <c r="AE72" i="12" a="1"/>
  <c r="AD72" i="12"/>
  <c r="AD72" i="12" a="1"/>
  <c r="AC72" i="12"/>
  <c r="AC72" i="12" a="1"/>
  <c r="AB72" i="12" a="1"/>
  <c r="AB72" i="12" s="1"/>
  <c r="K72" i="12" s="1"/>
  <c r="AA72" i="12"/>
  <c r="AA72" i="12" a="1"/>
  <c r="Z72" i="12"/>
  <c r="I72" i="12" s="1"/>
  <c r="Z72" i="12" a="1"/>
  <c r="Y72" i="12" a="1"/>
  <c r="Y72" i="12" s="1"/>
  <c r="H72" i="12" s="1"/>
  <c r="X72" i="12" a="1"/>
  <c r="X72" i="12" s="1"/>
  <c r="G72" i="12" s="1"/>
  <c r="W72" i="12"/>
  <c r="F72" i="12" s="1"/>
  <c r="W72" i="12" a="1"/>
  <c r="V72" i="12"/>
  <c r="V72" i="12" a="1"/>
  <c r="U72" i="12" a="1"/>
  <c r="U72" i="12" s="1"/>
  <c r="D72" i="12" s="1"/>
  <c r="P72" i="12"/>
  <c r="M72" i="12"/>
  <c r="L72" i="12"/>
  <c r="J72" i="12"/>
  <c r="E72" i="12"/>
  <c r="B72" i="12"/>
  <c r="AH71" i="12"/>
  <c r="Q71" i="12" s="1"/>
  <c r="AH71" i="12" a="1"/>
  <c r="AG71" i="12" a="1"/>
  <c r="AG71" i="12" s="1"/>
  <c r="P71" i="12" s="1"/>
  <c r="AF71" i="12" a="1"/>
  <c r="AF71" i="12" s="1"/>
  <c r="O71" i="12" s="1"/>
  <c r="AE71" i="12" a="1"/>
  <c r="AE71" i="12" s="1"/>
  <c r="N71" i="12" s="1"/>
  <c r="AD71" i="12"/>
  <c r="AD71" i="12" a="1"/>
  <c r="AC71" i="12" a="1"/>
  <c r="AC71" i="12" s="1"/>
  <c r="L71" i="12" s="1"/>
  <c r="AB71" i="12" a="1"/>
  <c r="AB71" i="12" s="1"/>
  <c r="K71" i="12" s="1"/>
  <c r="AA71" i="12" a="1"/>
  <c r="AA71" i="12" s="1"/>
  <c r="J71" i="12" s="1"/>
  <c r="Z71" i="12"/>
  <c r="I71" i="12" s="1"/>
  <c r="Z71" i="12" a="1"/>
  <c r="Y71" i="12" a="1"/>
  <c r="Y71" i="12" s="1"/>
  <c r="H71" i="12" s="1"/>
  <c r="X71" i="12" a="1"/>
  <c r="X71" i="12" s="1"/>
  <c r="G71" i="12" s="1"/>
  <c r="W71" i="12" a="1"/>
  <c r="W71" i="12" s="1"/>
  <c r="F71" i="12" s="1"/>
  <c r="V71" i="12"/>
  <c r="V71" i="12" a="1"/>
  <c r="U71" i="12" a="1"/>
  <c r="U71" i="12" s="1"/>
  <c r="D71" i="12" s="1"/>
  <c r="M71" i="12"/>
  <c r="E71" i="12"/>
  <c r="B71" i="12"/>
  <c r="AH70" i="12"/>
  <c r="Q70" i="12" s="1"/>
  <c r="AH70" i="12" a="1"/>
  <c r="AG70" i="12"/>
  <c r="AG70" i="12" a="1"/>
  <c r="AF70" i="12"/>
  <c r="O70" i="12" s="1"/>
  <c r="AF70" i="12" a="1"/>
  <c r="AE70" i="12" a="1"/>
  <c r="AE70" i="12" s="1"/>
  <c r="N70" i="12" s="1"/>
  <c r="AD70" i="12"/>
  <c r="AD70" i="12" a="1"/>
  <c r="AC70" i="12"/>
  <c r="AC70" i="12" a="1"/>
  <c r="AB70" i="12"/>
  <c r="K70" i="12" s="1"/>
  <c r="AB70" i="12" a="1"/>
  <c r="AA70" i="12" a="1"/>
  <c r="AA70" i="12" s="1"/>
  <c r="J70" i="12" s="1"/>
  <c r="Z70" i="12"/>
  <c r="I70" i="12" s="1"/>
  <c r="Z70" i="12" a="1"/>
  <c r="Y70" i="12"/>
  <c r="Y70" i="12" a="1"/>
  <c r="X70" i="12" a="1"/>
  <c r="X70" i="12" s="1"/>
  <c r="G70" i="12" s="1"/>
  <c r="W70" i="12" a="1"/>
  <c r="W70" i="12" s="1"/>
  <c r="F70" i="12" s="1"/>
  <c r="V70" i="12" a="1"/>
  <c r="V70" i="12" s="1"/>
  <c r="E70" i="12" s="1"/>
  <c r="U70" i="12" a="1"/>
  <c r="U70" i="12" s="1"/>
  <c r="D70" i="12" s="1"/>
  <c r="P70" i="12"/>
  <c r="M70" i="12"/>
  <c r="L70" i="12"/>
  <c r="H70" i="12"/>
  <c r="B70" i="12"/>
  <c r="AH69" i="12" a="1"/>
  <c r="AH69" i="12" s="1"/>
  <c r="Q69" i="12" s="1"/>
  <c r="AG69" i="12"/>
  <c r="AG69" i="12" a="1"/>
  <c r="AF69" i="12" a="1"/>
  <c r="AF69" i="12" s="1"/>
  <c r="O69" i="12" s="1"/>
  <c r="AE69" i="12" a="1"/>
  <c r="AE69" i="12" s="1"/>
  <c r="N69" i="12" s="1"/>
  <c r="AD69" i="12" a="1"/>
  <c r="AD69" i="12" s="1"/>
  <c r="M69" i="12" s="1"/>
  <c r="AC69" i="12"/>
  <c r="AC69" i="12" a="1"/>
  <c r="AB69" i="12" a="1"/>
  <c r="AB69" i="12" s="1"/>
  <c r="K69" i="12" s="1"/>
  <c r="AA69" i="12" a="1"/>
  <c r="AA69" i="12" s="1"/>
  <c r="J69" i="12" s="1"/>
  <c r="Z69" i="12" a="1"/>
  <c r="Z69" i="12" s="1"/>
  <c r="I69" i="12" s="1"/>
  <c r="Y69" i="12"/>
  <c r="Y69" i="12" a="1"/>
  <c r="X69" i="12" a="1"/>
  <c r="X69" i="12" s="1"/>
  <c r="G69" i="12" s="1"/>
  <c r="W69" i="12" a="1"/>
  <c r="W69" i="12" s="1"/>
  <c r="F69" i="12" s="1"/>
  <c r="V69" i="12" a="1"/>
  <c r="V69" i="12" s="1"/>
  <c r="E69" i="12" s="1"/>
  <c r="U69" i="12"/>
  <c r="U69" i="12" a="1"/>
  <c r="P69" i="12"/>
  <c r="L69" i="12"/>
  <c r="H69" i="12"/>
  <c r="D69" i="12"/>
  <c r="B69" i="12"/>
  <c r="AH68" i="12" a="1"/>
  <c r="AH68" i="12" s="1"/>
  <c r="Q68" i="12" s="1"/>
  <c r="AG68" i="12"/>
  <c r="P68" i="12" s="1"/>
  <c r="AG68" i="12" a="1"/>
  <c r="AF68" i="12"/>
  <c r="AF68" i="12" a="1"/>
  <c r="AE68" i="12"/>
  <c r="N68" i="12" s="1"/>
  <c r="AE68" i="12" a="1"/>
  <c r="AD68" i="12" a="1"/>
  <c r="AD68" i="12" s="1"/>
  <c r="M68" i="12" s="1"/>
  <c r="AC68" i="12"/>
  <c r="AC68" i="12" a="1"/>
  <c r="AB68" i="12"/>
  <c r="AB68" i="12" a="1"/>
  <c r="AA68" i="12"/>
  <c r="AA68" i="12" a="1"/>
  <c r="Z68" i="12" a="1"/>
  <c r="Z68" i="12" s="1"/>
  <c r="I68" i="12" s="1"/>
  <c r="Y68" i="12" a="1"/>
  <c r="Y68" i="12" s="1"/>
  <c r="H68" i="12" s="1"/>
  <c r="X68" i="12" a="1"/>
  <c r="X68" i="12" s="1"/>
  <c r="G68" i="12" s="1"/>
  <c r="W68" i="12"/>
  <c r="F68" i="12" s="1"/>
  <c r="W68" i="12" a="1"/>
  <c r="V68" i="12" a="1"/>
  <c r="V68" i="12" s="1"/>
  <c r="E68" i="12" s="1"/>
  <c r="U68" i="12" a="1"/>
  <c r="U68" i="12" s="1"/>
  <c r="D68" i="12" s="1"/>
  <c r="O68" i="12"/>
  <c r="L68" i="12"/>
  <c r="K68" i="12"/>
  <c r="J68" i="12"/>
  <c r="B68" i="12"/>
  <c r="AH67" i="12"/>
  <c r="Q67" i="12" s="1"/>
  <c r="AH67" i="12" a="1"/>
  <c r="AG67" i="12" a="1"/>
  <c r="AG67" i="12" s="1"/>
  <c r="P67" i="12" s="1"/>
  <c r="AF67" i="12"/>
  <c r="AF67" i="12" a="1"/>
  <c r="AE67" i="12" a="1"/>
  <c r="AE67" i="12" s="1"/>
  <c r="N67" i="12" s="1"/>
  <c r="AD67" i="12"/>
  <c r="AD67" i="12" a="1"/>
  <c r="AC67" i="12" a="1"/>
  <c r="AC67" i="12" s="1"/>
  <c r="L67" i="12" s="1"/>
  <c r="AB67" i="12"/>
  <c r="K67" i="12" s="1"/>
  <c r="AB67" i="12" a="1"/>
  <c r="AA67" i="12" a="1"/>
  <c r="AA67" i="12" s="1"/>
  <c r="J67" i="12" s="1"/>
  <c r="Z67" i="12" a="1"/>
  <c r="Z67" i="12" s="1"/>
  <c r="I67" i="12" s="1"/>
  <c r="Y67" i="12" a="1"/>
  <c r="Y67" i="12" s="1"/>
  <c r="H67" i="12" s="1"/>
  <c r="X67" i="12"/>
  <c r="X67" i="12" a="1"/>
  <c r="W67" i="12" a="1"/>
  <c r="W67" i="12" s="1"/>
  <c r="F67" i="12" s="1"/>
  <c r="V67" i="12" a="1"/>
  <c r="V67" i="12" s="1"/>
  <c r="E67" i="12" s="1"/>
  <c r="U67" i="12" a="1"/>
  <c r="U67" i="12" s="1"/>
  <c r="D67" i="12" s="1"/>
  <c r="O67" i="12"/>
  <c r="M67" i="12"/>
  <c r="G67" i="12"/>
  <c r="B67" i="12"/>
  <c r="AH66" i="12"/>
  <c r="Q66" i="12" s="1"/>
  <c r="AH66" i="12" a="1"/>
  <c r="AG66" i="12" a="1"/>
  <c r="AG66" i="12" s="1"/>
  <c r="P66" i="12" s="1"/>
  <c r="AF66" i="12"/>
  <c r="AF66" i="12" a="1"/>
  <c r="AE66" i="12"/>
  <c r="N66" i="12" s="1"/>
  <c r="AE66" i="12" a="1"/>
  <c r="AD66" i="12"/>
  <c r="AD66" i="12" a="1"/>
  <c r="AC66" i="12" a="1"/>
  <c r="AC66" i="12" s="1"/>
  <c r="L66" i="12" s="1"/>
  <c r="AB66" i="12" a="1"/>
  <c r="AB66" i="12" s="1"/>
  <c r="K66" i="12" s="1"/>
  <c r="AA66" i="12"/>
  <c r="AA66" i="12" a="1"/>
  <c r="Z66" i="12"/>
  <c r="I66" i="12" s="1"/>
  <c r="Z66" i="12" a="1"/>
  <c r="Y66" i="12" a="1"/>
  <c r="Y66" i="12" s="1"/>
  <c r="H66" i="12" s="1"/>
  <c r="X66" i="12" a="1"/>
  <c r="X66" i="12" s="1"/>
  <c r="G66" i="12" s="1"/>
  <c r="W66" i="12"/>
  <c r="F66" i="12" s="1"/>
  <c r="W66" i="12" a="1"/>
  <c r="V66" i="12"/>
  <c r="V66" i="12" a="1"/>
  <c r="U66" i="12" a="1"/>
  <c r="U66" i="12" s="1"/>
  <c r="D66" i="12" s="1"/>
  <c r="O66" i="12"/>
  <c r="M66" i="12"/>
  <c r="J66" i="12"/>
  <c r="E66" i="12"/>
  <c r="B66" i="12"/>
  <c r="AH65" i="12"/>
  <c r="Q65" i="12" s="1"/>
  <c r="AH65" i="12" a="1"/>
  <c r="AG65" i="12"/>
  <c r="AG65" i="12" a="1"/>
  <c r="AF65" i="12" a="1"/>
  <c r="AF65" i="12" s="1"/>
  <c r="O65" i="12" s="1"/>
  <c r="AE65" i="12"/>
  <c r="N65" i="12" s="1"/>
  <c r="AE65" i="12" a="1"/>
  <c r="AD65" i="12"/>
  <c r="AD65" i="12" a="1"/>
  <c r="AC65" i="12"/>
  <c r="L65" i="12" s="1"/>
  <c r="AC65" i="12" a="1"/>
  <c r="AB65" i="12" a="1"/>
  <c r="AB65" i="12" s="1"/>
  <c r="K65" i="12" s="1"/>
  <c r="AA65" i="12"/>
  <c r="J65" i="12" s="1"/>
  <c r="AA65" i="12" a="1"/>
  <c r="Z65" i="12"/>
  <c r="I65" i="12" s="1"/>
  <c r="Z65" i="12" a="1"/>
  <c r="Y65" i="12"/>
  <c r="Y65" i="12" a="1"/>
  <c r="X65" i="12" a="1"/>
  <c r="X65" i="12" s="1"/>
  <c r="G65" i="12" s="1"/>
  <c r="W65" i="12"/>
  <c r="F65" i="12" s="1"/>
  <c r="W65" i="12" a="1"/>
  <c r="V65" i="12"/>
  <c r="V65" i="12" a="1"/>
  <c r="U65" i="12"/>
  <c r="D65" i="12" s="1"/>
  <c r="U65" i="12" a="1"/>
  <c r="P65" i="12"/>
  <c r="M65" i="12"/>
  <c r="H65" i="12"/>
  <c r="E65" i="12"/>
  <c r="B65" i="12"/>
  <c r="AH64" i="12" a="1"/>
  <c r="AH64" i="12" s="1"/>
  <c r="Q64" i="12" s="1"/>
  <c r="AG64" i="12"/>
  <c r="P64" i="12" s="1"/>
  <c r="AG64" i="12" a="1"/>
  <c r="AF64" i="12" a="1"/>
  <c r="AF64" i="12" s="1"/>
  <c r="O64" i="12" s="1"/>
  <c r="AE64" i="12" a="1"/>
  <c r="AE64" i="12" s="1"/>
  <c r="N64" i="12" s="1"/>
  <c r="AD64" i="12" a="1"/>
  <c r="AD64" i="12" s="1"/>
  <c r="M64" i="12" s="1"/>
  <c r="AC64" i="12"/>
  <c r="AC64" i="12" a="1"/>
  <c r="AB64" i="12" a="1"/>
  <c r="AB64" i="12" s="1"/>
  <c r="K64" i="12" s="1"/>
  <c r="AA64" i="12" a="1"/>
  <c r="AA64" i="12" s="1"/>
  <c r="J64" i="12" s="1"/>
  <c r="Z64" i="12" a="1"/>
  <c r="Z64" i="12" s="1"/>
  <c r="I64" i="12" s="1"/>
  <c r="Y64" i="12"/>
  <c r="H64" i="12" s="1"/>
  <c r="Y64" i="12" a="1"/>
  <c r="X64" i="12" a="1"/>
  <c r="X64" i="12" s="1"/>
  <c r="G64" i="12" s="1"/>
  <c r="W64" i="12" a="1"/>
  <c r="W64" i="12" s="1"/>
  <c r="F64" i="12" s="1"/>
  <c r="V64" i="12" a="1"/>
  <c r="V64" i="12" s="1"/>
  <c r="E64" i="12" s="1"/>
  <c r="U64" i="12"/>
  <c r="U64" i="12" a="1"/>
  <c r="L64" i="12"/>
  <c r="D64" i="12"/>
  <c r="B64" i="12"/>
  <c r="AH63" i="12"/>
  <c r="AH63" i="12" a="1"/>
  <c r="AG63" i="12" a="1"/>
  <c r="AG63" i="12" s="1"/>
  <c r="P63" i="12" s="1"/>
  <c r="AF63" i="12"/>
  <c r="AF63" i="12" a="1"/>
  <c r="AE63" i="12"/>
  <c r="N63" i="12" s="1"/>
  <c r="AE63" i="12" a="1"/>
  <c r="AD63" i="12"/>
  <c r="AD63" i="12" a="1"/>
  <c r="AC63" i="12" a="1"/>
  <c r="AC63" i="12" s="1"/>
  <c r="L63" i="12" s="1"/>
  <c r="AB63" i="12" a="1"/>
  <c r="AB63" i="12" s="1"/>
  <c r="K63" i="12" s="1"/>
  <c r="AA63" i="12"/>
  <c r="J63" i="12" s="1"/>
  <c r="AA63" i="12" a="1"/>
  <c r="Z63" i="12"/>
  <c r="Z63" i="12" a="1"/>
  <c r="Y63" i="12" a="1"/>
  <c r="Y63" i="12" s="1"/>
  <c r="H63" i="12" s="1"/>
  <c r="X63" i="12" a="1"/>
  <c r="X63" i="12" s="1"/>
  <c r="W63" i="12"/>
  <c r="F63" i="12" s="1"/>
  <c r="W63" i="12" a="1"/>
  <c r="V63" i="12"/>
  <c r="V63" i="12" a="1"/>
  <c r="U63" i="12" a="1"/>
  <c r="U63" i="12" s="1"/>
  <c r="D63" i="12" s="1"/>
  <c r="Q63" i="12"/>
  <c r="O63" i="12"/>
  <c r="M63" i="12"/>
  <c r="I63" i="12"/>
  <c r="G63" i="12"/>
  <c r="E63" i="12"/>
  <c r="B63" i="12"/>
  <c r="AH62" i="12"/>
  <c r="AH62" i="12" a="1"/>
  <c r="AG62" i="12" a="1"/>
  <c r="AG62" i="12" s="1"/>
  <c r="P62" i="12" s="1"/>
  <c r="AF62" i="12"/>
  <c r="O62" i="12" s="1"/>
  <c r="AF62" i="12" a="1"/>
  <c r="AE62" i="12" a="1"/>
  <c r="AE62" i="12" s="1"/>
  <c r="N62" i="12" s="1"/>
  <c r="AD62" i="12"/>
  <c r="AD62" i="12" a="1"/>
  <c r="AC62" i="12" a="1"/>
  <c r="AC62" i="12" s="1"/>
  <c r="L62" i="12" s="1"/>
  <c r="AB62" i="12"/>
  <c r="K62" i="12" s="1"/>
  <c r="AB62" i="12" a="1"/>
  <c r="AA62" i="12" a="1"/>
  <c r="AA62" i="12" s="1"/>
  <c r="J62" i="12" s="1"/>
  <c r="Z62" i="12"/>
  <c r="Z62" i="12" a="1"/>
  <c r="Y62" i="12" a="1"/>
  <c r="Y62" i="12" s="1"/>
  <c r="H62" i="12" s="1"/>
  <c r="X62" i="12"/>
  <c r="G62" i="12" s="1"/>
  <c r="X62" i="12" a="1"/>
  <c r="W62" i="12" a="1"/>
  <c r="W62" i="12" s="1"/>
  <c r="F62" i="12" s="1"/>
  <c r="V62" i="12"/>
  <c r="V62" i="12" a="1"/>
  <c r="U62" i="12" a="1"/>
  <c r="U62" i="12" s="1"/>
  <c r="D62" i="12" s="1"/>
  <c r="Q62" i="12"/>
  <c r="M62" i="12"/>
  <c r="I62" i="12"/>
  <c r="E62" i="12"/>
  <c r="B62" i="12"/>
  <c r="AH61" i="12"/>
  <c r="Q61" i="12" s="1"/>
  <c r="AH61" i="12" a="1"/>
  <c r="AG61" i="12"/>
  <c r="AG61" i="12" a="1"/>
  <c r="AF61" i="12"/>
  <c r="O61" i="12" s="1"/>
  <c r="AF61" i="12" a="1"/>
  <c r="AE61" i="12" a="1"/>
  <c r="AE61" i="12" s="1"/>
  <c r="N61" i="12" s="1"/>
  <c r="AD61" i="12"/>
  <c r="AD61" i="12" a="1"/>
  <c r="AC61" i="12"/>
  <c r="AC61" i="12" a="1"/>
  <c r="AB61" i="12" a="1"/>
  <c r="AB61" i="12" s="1"/>
  <c r="K61" i="12" s="1"/>
  <c r="AA61" i="12" a="1"/>
  <c r="AA61" i="12" s="1"/>
  <c r="J61" i="12" s="1"/>
  <c r="Z61" i="12"/>
  <c r="I61" i="12" s="1"/>
  <c r="Z61" i="12" a="1"/>
  <c r="Y61" i="12"/>
  <c r="Y61" i="12" a="1"/>
  <c r="X61" i="12" a="1"/>
  <c r="X61" i="12" s="1"/>
  <c r="G61" i="12" s="1"/>
  <c r="W61" i="12" a="1"/>
  <c r="W61" i="12" s="1"/>
  <c r="F61" i="12" s="1"/>
  <c r="V61" i="12"/>
  <c r="V61" i="12" a="1"/>
  <c r="U61" i="12"/>
  <c r="U61" i="12" a="1"/>
  <c r="P61" i="12"/>
  <c r="M61" i="12"/>
  <c r="L61" i="12"/>
  <c r="H61" i="12"/>
  <c r="E61" i="12"/>
  <c r="D61" i="12"/>
  <c r="B61" i="12"/>
  <c r="AH60" i="12" a="1"/>
  <c r="AH60" i="12" s="1"/>
  <c r="Q60" i="12" s="1"/>
  <c r="AG60" i="12"/>
  <c r="AG60" i="12" a="1"/>
  <c r="AF60" i="12" a="1"/>
  <c r="AF60" i="12" s="1"/>
  <c r="O60" i="12" s="1"/>
  <c r="AE60" i="12"/>
  <c r="N60" i="12" s="1"/>
  <c r="AE60" i="12" a="1"/>
  <c r="AD60" i="12" a="1"/>
  <c r="AD60" i="12" s="1"/>
  <c r="M60" i="12" s="1"/>
  <c r="AC60" i="12"/>
  <c r="AC60" i="12" a="1"/>
  <c r="AB60" i="12" a="1"/>
  <c r="AB60" i="12" s="1"/>
  <c r="K60" i="12" s="1"/>
  <c r="AA60" i="12"/>
  <c r="J60" i="12" s="1"/>
  <c r="AA60" i="12" a="1"/>
  <c r="Z60" i="12" a="1"/>
  <c r="Z60" i="12" s="1"/>
  <c r="I60" i="12" s="1"/>
  <c r="Y60" i="12"/>
  <c r="Y60" i="12" a="1"/>
  <c r="X60" i="12" a="1"/>
  <c r="X60" i="12" s="1"/>
  <c r="G60" i="12" s="1"/>
  <c r="W60" i="12"/>
  <c r="F60" i="12" s="1"/>
  <c r="W60" i="12" a="1"/>
  <c r="V60" i="12" a="1"/>
  <c r="V60" i="12" s="1"/>
  <c r="E60" i="12" s="1"/>
  <c r="U60" i="12"/>
  <c r="U60" i="12" a="1"/>
  <c r="P60" i="12"/>
  <c r="L60" i="12"/>
  <c r="H60" i="12"/>
  <c r="D60" i="12"/>
  <c r="B60" i="12"/>
  <c r="AH59" i="12" a="1"/>
  <c r="AH59" i="12" s="1"/>
  <c r="Q59" i="12" s="1"/>
  <c r="AG59" i="12"/>
  <c r="P59" i="12" s="1"/>
  <c r="AG59" i="12" a="1"/>
  <c r="AF59" i="12"/>
  <c r="AF59" i="12" a="1"/>
  <c r="AE59" i="12" a="1"/>
  <c r="AE59" i="12" s="1"/>
  <c r="AD59" i="12" a="1"/>
  <c r="AD59" i="12" s="1"/>
  <c r="M59" i="12" s="1"/>
  <c r="AC59" i="12"/>
  <c r="AC59" i="12" a="1"/>
  <c r="AB59" i="12"/>
  <c r="AB59" i="12" a="1"/>
  <c r="AA59" i="12" a="1"/>
  <c r="AA59" i="12" s="1"/>
  <c r="J59" i="12" s="1"/>
  <c r="Z59" i="12" a="1"/>
  <c r="Z59" i="12" s="1"/>
  <c r="I59" i="12" s="1"/>
  <c r="Y59" i="12"/>
  <c r="H59" i="12" s="1"/>
  <c r="Y59" i="12" a="1"/>
  <c r="X59" i="12" a="1"/>
  <c r="X59" i="12" s="1"/>
  <c r="G59" i="12" s="1"/>
  <c r="W59" i="12" a="1"/>
  <c r="W59" i="12" s="1"/>
  <c r="V59" i="12" a="1"/>
  <c r="V59" i="12" s="1"/>
  <c r="E59" i="12" s="1"/>
  <c r="U59" i="12"/>
  <c r="U59" i="12" a="1"/>
  <c r="O59" i="12"/>
  <c r="N59" i="12"/>
  <c r="L59" i="12"/>
  <c r="K59" i="12"/>
  <c r="F59" i="12"/>
  <c r="D59" i="12"/>
  <c r="B59" i="12"/>
  <c r="AH58" i="12"/>
  <c r="AH58" i="12" a="1"/>
  <c r="AG58" i="12" a="1"/>
  <c r="AG58" i="12" s="1"/>
  <c r="P58" i="12" s="1"/>
  <c r="AF58" i="12"/>
  <c r="AF58" i="12" a="1"/>
  <c r="AE58" i="12" a="1"/>
  <c r="AE58" i="12" s="1"/>
  <c r="N58" i="12" s="1"/>
  <c r="AD58" i="12"/>
  <c r="AD58" i="12" a="1"/>
  <c r="AC58" i="12" a="1"/>
  <c r="AC58" i="12" s="1"/>
  <c r="L58" i="12" s="1"/>
  <c r="AB58" i="12"/>
  <c r="K58" i="12" s="1"/>
  <c r="AB58" i="12" a="1"/>
  <c r="AA58" i="12" a="1"/>
  <c r="AA58" i="12" s="1"/>
  <c r="J58" i="12" s="1"/>
  <c r="Z58" i="12"/>
  <c r="Z58" i="12" a="1"/>
  <c r="Y58" i="12" a="1"/>
  <c r="Y58" i="12" s="1"/>
  <c r="H58" i="12" s="1"/>
  <c r="X58" i="12"/>
  <c r="X58" i="12" a="1"/>
  <c r="W58" i="12"/>
  <c r="W58" i="12" a="1"/>
  <c r="V58" i="12"/>
  <c r="V58" i="12" a="1"/>
  <c r="U58" i="12" a="1"/>
  <c r="U58" i="12" s="1"/>
  <c r="D58" i="12" s="1"/>
  <c r="Q58" i="12"/>
  <c r="O58" i="12"/>
  <c r="M58" i="12"/>
  <c r="I58" i="12"/>
  <c r="G58" i="12"/>
  <c r="F58" i="12"/>
  <c r="E58" i="12"/>
  <c r="B58" i="12"/>
  <c r="AH57" i="12" a="1"/>
  <c r="AH57" i="12" s="1"/>
  <c r="Q57" i="12" s="1"/>
  <c r="AG57" i="12" a="1"/>
  <c r="AG57" i="12" s="1"/>
  <c r="AF57" i="12"/>
  <c r="O57" i="12" s="1"/>
  <c r="AF57" i="12" a="1"/>
  <c r="AE57" i="12"/>
  <c r="AE57" i="12" a="1"/>
  <c r="AD57" i="12"/>
  <c r="AD57" i="12" a="1"/>
  <c r="AC57" i="12" a="1"/>
  <c r="AC57" i="12" s="1"/>
  <c r="L57" i="12" s="1"/>
  <c r="AB57" i="12" a="1"/>
  <c r="AB57" i="12" s="1"/>
  <c r="K57" i="12" s="1"/>
  <c r="AA57" i="12" a="1"/>
  <c r="AA57" i="12" s="1"/>
  <c r="Z57" i="12" a="1"/>
  <c r="Z57" i="12" s="1"/>
  <c r="I57" i="12" s="1"/>
  <c r="Y57" i="12" a="1"/>
  <c r="Y57" i="12" s="1"/>
  <c r="X57" i="12" a="1"/>
  <c r="X57" i="12" s="1"/>
  <c r="G57" i="12" s="1"/>
  <c r="W57" i="12" a="1"/>
  <c r="W57" i="12" s="1"/>
  <c r="F57" i="12" s="1"/>
  <c r="V57" i="12" a="1"/>
  <c r="V57" i="12" s="1"/>
  <c r="E57" i="12" s="1"/>
  <c r="U57" i="12" a="1"/>
  <c r="U57" i="12" s="1"/>
  <c r="D57" i="12" s="1"/>
  <c r="P57" i="12"/>
  <c r="N57" i="12"/>
  <c r="M57" i="12"/>
  <c r="J57" i="12"/>
  <c r="H57" i="12"/>
  <c r="B57" i="12"/>
  <c r="AH56" i="12"/>
  <c r="Q56" i="12" s="1"/>
  <c r="AH56" i="12" a="1"/>
  <c r="AG56" i="12"/>
  <c r="P56" i="12" s="1"/>
  <c r="AG56" i="12" a="1"/>
  <c r="AF56" i="12" a="1"/>
  <c r="AF56" i="12" s="1"/>
  <c r="AE56" i="12"/>
  <c r="N56" i="12" s="1"/>
  <c r="AE56" i="12" a="1"/>
  <c r="AD56" i="12" a="1"/>
  <c r="AD56" i="12" s="1"/>
  <c r="M56" i="12" s="1"/>
  <c r="AC56" i="12"/>
  <c r="AC56" i="12" a="1"/>
  <c r="AB56" i="12" a="1"/>
  <c r="AB56" i="12" s="1"/>
  <c r="K56" i="12" s="1"/>
  <c r="AA56" i="12"/>
  <c r="AA56" i="12" a="1"/>
  <c r="Z56" i="12"/>
  <c r="I56" i="12" s="1"/>
  <c r="Z56" i="12" a="1"/>
  <c r="Y56" i="12"/>
  <c r="H56" i="12" s="1"/>
  <c r="Y56" i="12" a="1"/>
  <c r="X56" i="12" a="1"/>
  <c r="X56" i="12" s="1"/>
  <c r="W56" i="12"/>
  <c r="F56" i="12" s="1"/>
  <c r="W56" i="12" a="1"/>
  <c r="V56" i="12" a="1"/>
  <c r="V56" i="12" s="1"/>
  <c r="E56" i="12" s="1"/>
  <c r="U56" i="12"/>
  <c r="U56" i="12" a="1"/>
  <c r="O56" i="12"/>
  <c r="L56" i="12"/>
  <c r="J56" i="12"/>
  <c r="G56" i="12"/>
  <c r="D56" i="12"/>
  <c r="B56" i="12"/>
  <c r="AH55" i="12"/>
  <c r="Q55" i="12" s="1"/>
  <c r="AH55" i="12" a="1"/>
  <c r="AG55" i="12"/>
  <c r="P55" i="12" s="1"/>
  <c r="AG55" i="12" a="1"/>
  <c r="AF55" i="12" a="1"/>
  <c r="AF55" i="12" s="1"/>
  <c r="O55" i="12" s="1"/>
  <c r="AE55" i="12" a="1"/>
  <c r="AE55" i="12" s="1"/>
  <c r="N55" i="12" s="1"/>
  <c r="AD55" i="12"/>
  <c r="AD55" i="12" a="1"/>
  <c r="AC55" i="12" a="1"/>
  <c r="AC55" i="12" s="1"/>
  <c r="L55" i="12" s="1"/>
  <c r="AB55" i="12" a="1"/>
  <c r="AB55" i="12" s="1"/>
  <c r="K55" i="12" s="1"/>
  <c r="AA55" i="12"/>
  <c r="J55" i="12" s="1"/>
  <c r="AA55" i="12" a="1"/>
  <c r="Z55" i="12"/>
  <c r="I55" i="12" s="1"/>
  <c r="Z55" i="12" a="1"/>
  <c r="Y55" i="12"/>
  <c r="Y55" i="12" a="1"/>
  <c r="X55" i="12" a="1"/>
  <c r="X55" i="12" s="1"/>
  <c r="W55" i="12" a="1"/>
  <c r="W55" i="12" s="1"/>
  <c r="F55" i="12" s="1"/>
  <c r="V55" i="12"/>
  <c r="V55" i="12" a="1"/>
  <c r="U55" i="12"/>
  <c r="D55" i="12" s="1"/>
  <c r="U55" i="12" a="1"/>
  <c r="M55" i="12"/>
  <c r="H55" i="12"/>
  <c r="G55" i="12"/>
  <c r="E55" i="12"/>
  <c r="B55" i="12"/>
  <c r="AH54" i="12"/>
  <c r="Q54" i="12" s="1"/>
  <c r="AH54" i="12" a="1"/>
  <c r="AG54" i="12" a="1"/>
  <c r="AG54" i="12" s="1"/>
  <c r="P54" i="12" s="1"/>
  <c r="AF54" i="12"/>
  <c r="AF54" i="12" a="1"/>
  <c r="AE54" i="12" a="1"/>
  <c r="AE54" i="12" s="1"/>
  <c r="AD54" i="12" a="1"/>
  <c r="AD54" i="12" s="1"/>
  <c r="M54" i="12" s="1"/>
  <c r="AC54" i="12" a="1"/>
  <c r="AC54" i="12" s="1"/>
  <c r="L54" i="12" s="1"/>
  <c r="AB54" i="12"/>
  <c r="K54" i="12" s="1"/>
  <c r="AB54" i="12" a="1"/>
  <c r="AA54" i="12" a="1"/>
  <c r="AA54" i="12" s="1"/>
  <c r="Z54" i="12"/>
  <c r="I54" i="12" s="1"/>
  <c r="Z54" i="12" a="1"/>
  <c r="Y54" i="12"/>
  <c r="H54" i="12" s="1"/>
  <c r="Y54" i="12" a="1"/>
  <c r="X54" i="12" a="1"/>
  <c r="X54" i="12" s="1"/>
  <c r="G54" i="12" s="1"/>
  <c r="W54" i="12" a="1"/>
  <c r="W54" i="12" s="1"/>
  <c r="V54" i="12" a="1"/>
  <c r="V54" i="12" s="1"/>
  <c r="E54" i="12" s="1"/>
  <c r="U54" i="12" a="1"/>
  <c r="U54" i="12" s="1"/>
  <c r="D54" i="12" s="1"/>
  <c r="O54" i="12"/>
  <c r="N54" i="12"/>
  <c r="J54" i="12"/>
  <c r="F54" i="12"/>
  <c r="B54" i="12"/>
  <c r="AH53" i="12"/>
  <c r="Q53" i="12" s="1"/>
  <c r="AH53" i="12" a="1"/>
  <c r="AG53" i="12" a="1"/>
  <c r="AG53" i="12" s="1"/>
  <c r="P53" i="12" s="1"/>
  <c r="AF53" i="12"/>
  <c r="O53" i="12" s="1"/>
  <c r="AF53" i="12" a="1"/>
  <c r="AE53" i="12"/>
  <c r="AE53" i="12" a="1"/>
  <c r="AD53" i="12"/>
  <c r="AD53" i="12" a="1"/>
  <c r="AC53" i="12" a="1"/>
  <c r="AC53" i="12" s="1"/>
  <c r="L53" i="12" s="1"/>
  <c r="AB53" i="12"/>
  <c r="K53" i="12" s="1"/>
  <c r="AB53" i="12" a="1"/>
  <c r="AA53" i="12"/>
  <c r="AA53" i="12" a="1"/>
  <c r="Z53" i="12"/>
  <c r="I53" i="12" s="1"/>
  <c r="Z53" i="12" a="1"/>
  <c r="Y53" i="12" a="1"/>
  <c r="Y53" i="12" s="1"/>
  <c r="H53" i="12" s="1"/>
  <c r="X53" i="12" a="1"/>
  <c r="X53" i="12" s="1"/>
  <c r="G53" i="12" s="1"/>
  <c r="W53" i="12" a="1"/>
  <c r="W53" i="12" s="1"/>
  <c r="F53" i="12" s="1"/>
  <c r="V53" i="12"/>
  <c r="V53" i="12" a="1"/>
  <c r="U53" i="12" a="1"/>
  <c r="U53" i="12" s="1"/>
  <c r="D53" i="12" s="1"/>
  <c r="N53" i="12"/>
  <c r="M53" i="12"/>
  <c r="J53" i="12"/>
  <c r="E53" i="12"/>
  <c r="B53" i="12"/>
  <c r="AH52" i="12"/>
  <c r="Q52" i="12" s="1"/>
  <c r="AH52" i="12" a="1"/>
  <c r="AG52" i="12" a="1"/>
  <c r="AG52" i="12" s="1"/>
  <c r="P52" i="12" s="1"/>
  <c r="AF52" i="12" a="1"/>
  <c r="AF52" i="12" s="1"/>
  <c r="O52" i="12" s="1"/>
  <c r="AE52" i="12" a="1"/>
  <c r="AE52" i="12" s="1"/>
  <c r="N52" i="12" s="1"/>
  <c r="AD52" i="12" a="1"/>
  <c r="AD52" i="12" s="1"/>
  <c r="M52" i="12" s="1"/>
  <c r="AC52" i="12" a="1"/>
  <c r="AC52" i="12" s="1"/>
  <c r="L52" i="12" s="1"/>
  <c r="AB52" i="12" a="1"/>
  <c r="AB52" i="12" s="1"/>
  <c r="K52" i="12" s="1"/>
  <c r="AA52" i="12" a="1"/>
  <c r="AA52" i="12" s="1"/>
  <c r="J52" i="12" s="1"/>
  <c r="Z52" i="12" a="1"/>
  <c r="Z52" i="12" s="1"/>
  <c r="I52" i="12" s="1"/>
  <c r="Y52" i="12" a="1"/>
  <c r="Y52" i="12" s="1"/>
  <c r="H52" i="12" s="1"/>
  <c r="X52" i="12" a="1"/>
  <c r="X52" i="12" s="1"/>
  <c r="G52" i="12" s="1"/>
  <c r="W52" i="12" a="1"/>
  <c r="W52" i="12" s="1"/>
  <c r="F52" i="12" s="1"/>
  <c r="V52" i="12" a="1"/>
  <c r="V52" i="12" s="1"/>
  <c r="E52" i="12" s="1"/>
  <c r="U52" i="12" a="1"/>
  <c r="U52" i="12" s="1"/>
  <c r="D52" i="12" s="1"/>
  <c r="B52" i="12"/>
  <c r="AH51" i="12"/>
  <c r="Q51" i="12" s="1"/>
  <c r="AH51" i="12" a="1"/>
  <c r="AG51" i="12"/>
  <c r="P51" i="12" s="1"/>
  <c r="AG51" i="12" a="1"/>
  <c r="AF51" i="12" a="1"/>
  <c r="AF51" i="12" s="1"/>
  <c r="O51" i="12" s="1"/>
  <c r="AE51" i="12"/>
  <c r="AE51" i="12" a="1"/>
  <c r="AD51" i="12"/>
  <c r="AD51" i="12" a="1"/>
  <c r="AC51" i="12"/>
  <c r="L51" i="12" s="1"/>
  <c r="AC51" i="12" a="1"/>
  <c r="AB51" i="12" a="1"/>
  <c r="AB51" i="12" s="1"/>
  <c r="K51" i="12" s="1"/>
  <c r="AA51" i="12"/>
  <c r="J51" i="12" s="1"/>
  <c r="AA51" i="12" a="1"/>
  <c r="Z51" i="12" a="1"/>
  <c r="Z51" i="12" s="1"/>
  <c r="I51" i="12" s="1"/>
  <c r="Y51" i="12"/>
  <c r="H51" i="12" s="1"/>
  <c r="Y51" i="12" a="1"/>
  <c r="X51" i="12" a="1"/>
  <c r="X51" i="12" s="1"/>
  <c r="G51" i="12" s="1"/>
  <c r="W51" i="12" a="1"/>
  <c r="W51" i="12" s="1"/>
  <c r="F51" i="12" s="1"/>
  <c r="V51" i="12" a="1"/>
  <c r="V51" i="12" s="1"/>
  <c r="E51" i="12" s="1"/>
  <c r="U51" i="12"/>
  <c r="D51" i="12" s="1"/>
  <c r="U51" i="12" a="1"/>
  <c r="N51" i="12"/>
  <c r="M51" i="12"/>
  <c r="B51" i="12"/>
  <c r="AH50" i="12" a="1"/>
  <c r="AH50" i="12" s="1"/>
  <c r="Q50" i="12" s="1"/>
  <c r="AG50" i="12"/>
  <c r="AG50" i="12" a="1"/>
  <c r="AF50" i="12" a="1"/>
  <c r="AF50" i="12" s="1"/>
  <c r="O50" i="12" s="1"/>
  <c r="AE50" i="12" a="1"/>
  <c r="AE50" i="12" s="1"/>
  <c r="N50" i="12" s="1"/>
  <c r="AD50" i="12" a="1"/>
  <c r="AD50" i="12" s="1"/>
  <c r="M50" i="12" s="1"/>
  <c r="AC50" i="12" a="1"/>
  <c r="AC50" i="12" s="1"/>
  <c r="L50" i="12" s="1"/>
  <c r="AB50" i="12" a="1"/>
  <c r="AB50" i="12" s="1"/>
  <c r="K50" i="12" s="1"/>
  <c r="AA50" i="12" a="1"/>
  <c r="AA50" i="12" s="1"/>
  <c r="J50" i="12" s="1"/>
  <c r="Z50" i="12" a="1"/>
  <c r="Z50" i="12" s="1"/>
  <c r="I50" i="12" s="1"/>
  <c r="Y50" i="12" a="1"/>
  <c r="Y50" i="12" s="1"/>
  <c r="H50" i="12" s="1"/>
  <c r="X50" i="12" a="1"/>
  <c r="X50" i="12" s="1"/>
  <c r="G50" i="12" s="1"/>
  <c r="W50" i="12" a="1"/>
  <c r="W50" i="12" s="1"/>
  <c r="F50" i="12" s="1"/>
  <c r="V50" i="12" a="1"/>
  <c r="V50" i="12" s="1"/>
  <c r="E50" i="12" s="1"/>
  <c r="U50" i="12" a="1"/>
  <c r="U50" i="12" s="1"/>
  <c r="D50" i="12" s="1"/>
  <c r="P50" i="12"/>
  <c r="B50" i="12"/>
  <c r="AH49" i="12"/>
  <c r="AH49" i="12" a="1"/>
  <c r="AG49" i="12"/>
  <c r="P49" i="12" s="1"/>
  <c r="AG49" i="12" a="1"/>
  <c r="AF49" i="12"/>
  <c r="O49" i="12" s="1"/>
  <c r="AF49" i="12" a="1"/>
  <c r="AE49" i="12"/>
  <c r="AE49" i="12" a="1"/>
  <c r="AD49" i="12"/>
  <c r="AD49" i="12" a="1"/>
  <c r="AC49" i="12"/>
  <c r="L49" i="12" s="1"/>
  <c r="AC49" i="12" a="1"/>
  <c r="AB49" i="12"/>
  <c r="K49" i="12" s="1"/>
  <c r="AB49" i="12" a="1"/>
  <c r="AA49" i="12"/>
  <c r="J49" i="12" s="1"/>
  <c r="AA49" i="12" a="1"/>
  <c r="Z49" i="12"/>
  <c r="Z49" i="12" a="1"/>
  <c r="Y49" i="12"/>
  <c r="H49" i="12" s="1"/>
  <c r="Y49" i="12" a="1"/>
  <c r="X49" i="12"/>
  <c r="G49" i="12" s="1"/>
  <c r="X49" i="12" a="1"/>
  <c r="W49" i="12" a="1"/>
  <c r="W49" i="12" s="1"/>
  <c r="F49" i="12" s="1"/>
  <c r="V49" i="12"/>
  <c r="V49" i="12" a="1"/>
  <c r="U49" i="12"/>
  <c r="D49" i="12" s="1"/>
  <c r="U49" i="12" a="1"/>
  <c r="Q49" i="12"/>
  <c r="N49" i="12"/>
  <c r="M49" i="12"/>
  <c r="I49" i="12"/>
  <c r="E49" i="12"/>
  <c r="B49" i="12"/>
  <c r="AH48" i="12" a="1"/>
  <c r="AH48" i="12" s="1"/>
  <c r="Q48" i="12" s="1"/>
  <c r="AG48" i="12" a="1"/>
  <c r="AG48" i="12" s="1"/>
  <c r="P48" i="12" s="1"/>
  <c r="AF48" i="12" a="1"/>
  <c r="AF48" i="12" s="1"/>
  <c r="O48" i="12" s="1"/>
  <c r="AE48" i="12" a="1"/>
  <c r="AE48" i="12" s="1"/>
  <c r="N48" i="12" s="1"/>
  <c r="AD48" i="12" a="1"/>
  <c r="AD48" i="12" s="1"/>
  <c r="M48" i="12" s="1"/>
  <c r="AC48" i="12" a="1"/>
  <c r="AC48" i="12" s="1"/>
  <c r="L48" i="12" s="1"/>
  <c r="AB48" i="12" a="1"/>
  <c r="AB48" i="12" s="1"/>
  <c r="K48" i="12" s="1"/>
  <c r="AA48" i="12" a="1"/>
  <c r="AA48" i="12" s="1"/>
  <c r="J48" i="12" s="1"/>
  <c r="Z48" i="12" a="1"/>
  <c r="Z48" i="12" s="1"/>
  <c r="I48" i="12" s="1"/>
  <c r="Y48" i="12" a="1"/>
  <c r="Y48" i="12" s="1"/>
  <c r="H48" i="12" s="1"/>
  <c r="X48" i="12" a="1"/>
  <c r="X48" i="12" s="1"/>
  <c r="G48" i="12" s="1"/>
  <c r="W48" i="12" a="1"/>
  <c r="W48" i="12" s="1"/>
  <c r="F48" i="12" s="1"/>
  <c r="V48" i="12" a="1"/>
  <c r="V48" i="12" s="1"/>
  <c r="E48" i="12" s="1"/>
  <c r="U48" i="12" a="1"/>
  <c r="U48" i="12" s="1"/>
  <c r="D48" i="12" s="1"/>
  <c r="B48" i="12"/>
  <c r="AH47" i="12"/>
  <c r="Q47" i="12" s="1"/>
  <c r="AH47" i="12" a="1"/>
  <c r="AG47" i="12"/>
  <c r="P47" i="12" s="1"/>
  <c r="AG47" i="12" a="1"/>
  <c r="AF47" i="12"/>
  <c r="AF47" i="12" a="1"/>
  <c r="AE47" i="12"/>
  <c r="N47" i="12" s="1"/>
  <c r="AE47" i="12" a="1"/>
  <c r="AD47" i="12"/>
  <c r="AD47" i="12" a="1"/>
  <c r="AC47" i="12"/>
  <c r="L47" i="12" s="1"/>
  <c r="AC47" i="12" a="1"/>
  <c r="AB47" i="12"/>
  <c r="AB47" i="12" a="1"/>
  <c r="AA47" i="12"/>
  <c r="J47" i="12" s="1"/>
  <c r="AA47" i="12" a="1"/>
  <c r="Z47" i="12"/>
  <c r="I47" i="12" s="1"/>
  <c r="Z47" i="12" a="1"/>
  <c r="Y47" i="12"/>
  <c r="H47" i="12" s="1"/>
  <c r="Y47" i="12" a="1"/>
  <c r="X47" i="12"/>
  <c r="X47" i="12" a="1"/>
  <c r="W47" i="12"/>
  <c r="F47" i="12" s="1"/>
  <c r="W47" i="12" a="1"/>
  <c r="V47" i="12"/>
  <c r="V47" i="12" a="1"/>
  <c r="U47" i="12"/>
  <c r="D47" i="12" s="1"/>
  <c r="U47" i="12" a="1"/>
  <c r="O47" i="12"/>
  <c r="M47" i="12"/>
  <c r="K47" i="12"/>
  <c r="G47" i="12"/>
  <c r="E47" i="12"/>
  <c r="B47" i="12"/>
  <c r="AH46" i="12" a="1"/>
  <c r="AH46" i="12" s="1"/>
  <c r="Q46" i="12" s="1"/>
  <c r="AG46" i="12" a="1"/>
  <c r="AG46" i="12" s="1"/>
  <c r="P46" i="12" s="1"/>
  <c r="AF46" i="12" a="1"/>
  <c r="AF46" i="12" s="1"/>
  <c r="O46" i="12" s="1"/>
  <c r="AE46" i="12" a="1"/>
  <c r="AE46" i="12" s="1"/>
  <c r="N46" i="12" s="1"/>
  <c r="AD46" i="12" a="1"/>
  <c r="AD46" i="12" s="1"/>
  <c r="M46" i="12" s="1"/>
  <c r="AC46" i="12" a="1"/>
  <c r="AC46" i="12" s="1"/>
  <c r="L46" i="12" s="1"/>
  <c r="AB46" i="12" a="1"/>
  <c r="AB46" i="12" s="1"/>
  <c r="K46" i="12" s="1"/>
  <c r="AA46" i="12" a="1"/>
  <c r="AA46" i="12" s="1"/>
  <c r="J46" i="12" s="1"/>
  <c r="Z46" i="12" a="1"/>
  <c r="Z46" i="12" s="1"/>
  <c r="I46" i="12" s="1"/>
  <c r="Y46" i="12" a="1"/>
  <c r="Y46" i="12" s="1"/>
  <c r="H46" i="12" s="1"/>
  <c r="X46" i="12" a="1"/>
  <c r="X46" i="12" s="1"/>
  <c r="G46" i="12" s="1"/>
  <c r="W46" i="12" a="1"/>
  <c r="W46" i="12" s="1"/>
  <c r="F46" i="12" s="1"/>
  <c r="V46" i="12" a="1"/>
  <c r="V46" i="12" s="1"/>
  <c r="E46" i="12" s="1"/>
  <c r="U46" i="12" a="1"/>
  <c r="U46" i="12" s="1"/>
  <c r="D46" i="12" s="1"/>
  <c r="B46" i="12"/>
  <c r="AH45" i="12"/>
  <c r="Q45" i="12" s="1"/>
  <c r="AH45" i="12" a="1"/>
  <c r="AG45" i="12"/>
  <c r="P45" i="12" s="1"/>
  <c r="AG45" i="12" a="1"/>
  <c r="AF45" i="12"/>
  <c r="AF45" i="12" a="1"/>
  <c r="AE45" i="12"/>
  <c r="N45" i="12" s="1"/>
  <c r="AE45" i="12" a="1"/>
  <c r="AD45" i="12"/>
  <c r="AD45" i="12" a="1"/>
  <c r="AC45" i="12"/>
  <c r="L45" i="12" s="1"/>
  <c r="AC45" i="12" a="1"/>
  <c r="AB45" i="12"/>
  <c r="AB45" i="12" a="1"/>
  <c r="AA45" i="12"/>
  <c r="J45" i="12" s="1"/>
  <c r="AA45" i="12" a="1"/>
  <c r="Z45" i="12"/>
  <c r="I45" i="12" s="1"/>
  <c r="Z45" i="12" a="1"/>
  <c r="Y45" i="12"/>
  <c r="H45" i="12" s="1"/>
  <c r="Y45" i="12" a="1"/>
  <c r="X45" i="12"/>
  <c r="X45" i="12" a="1"/>
  <c r="W45" i="12"/>
  <c r="F45" i="12" s="1"/>
  <c r="W45" i="12" a="1"/>
  <c r="V45" i="12"/>
  <c r="V45" i="12" a="1"/>
  <c r="U45" i="12" a="1"/>
  <c r="U45" i="12" s="1"/>
  <c r="D45" i="12" s="1"/>
  <c r="O45" i="12"/>
  <c r="M45" i="12"/>
  <c r="K45" i="12"/>
  <c r="G45" i="12"/>
  <c r="E45" i="12"/>
  <c r="B45" i="12"/>
  <c r="AH44" i="12"/>
  <c r="Q44" i="12" s="1"/>
  <c r="AH44" i="12" a="1"/>
  <c r="AG44" i="12" a="1"/>
  <c r="AG44" i="12" s="1"/>
  <c r="P44" i="12" s="1"/>
  <c r="AF44" i="12" a="1"/>
  <c r="AF44" i="12" s="1"/>
  <c r="O44" i="12" s="1"/>
  <c r="AE44" i="12" a="1"/>
  <c r="AE44" i="12" s="1"/>
  <c r="N44" i="12" s="1"/>
  <c r="AD44" i="12" a="1"/>
  <c r="AD44" i="12" s="1"/>
  <c r="M44" i="12" s="1"/>
  <c r="AC44" i="12" a="1"/>
  <c r="AC44" i="12" s="1"/>
  <c r="L44" i="12" s="1"/>
  <c r="AB44" i="12" a="1"/>
  <c r="AB44" i="12" s="1"/>
  <c r="K44" i="12" s="1"/>
  <c r="AA44" i="12" a="1"/>
  <c r="AA44" i="12" s="1"/>
  <c r="J44" i="12" s="1"/>
  <c r="Z44" i="12" a="1"/>
  <c r="Z44" i="12" s="1"/>
  <c r="I44" i="12" s="1"/>
  <c r="Y44" i="12" a="1"/>
  <c r="Y44" i="12" s="1"/>
  <c r="H44" i="12" s="1"/>
  <c r="X44" i="12" a="1"/>
  <c r="X44" i="12" s="1"/>
  <c r="G44" i="12" s="1"/>
  <c r="W44" i="12" a="1"/>
  <c r="W44" i="12" s="1"/>
  <c r="F44" i="12" s="1"/>
  <c r="V44" i="12" a="1"/>
  <c r="V44" i="12" s="1"/>
  <c r="E44" i="12" s="1"/>
  <c r="U44" i="12" a="1"/>
  <c r="U44" i="12" s="1"/>
  <c r="D44" i="12" s="1"/>
  <c r="B44" i="12"/>
  <c r="AH43" i="12"/>
  <c r="Q43" i="12" s="1"/>
  <c r="AH43" i="12" a="1"/>
  <c r="AG43" i="12"/>
  <c r="P43" i="12" s="1"/>
  <c r="AG43" i="12" a="1"/>
  <c r="AF43" i="12"/>
  <c r="AF43" i="12" a="1"/>
  <c r="AE43" i="12"/>
  <c r="N43" i="12" s="1"/>
  <c r="AE43" i="12" a="1"/>
  <c r="AD43" i="12"/>
  <c r="AD43" i="12" a="1"/>
  <c r="AC43" i="12"/>
  <c r="L43" i="12" s="1"/>
  <c r="AC43" i="12" a="1"/>
  <c r="AB43" i="12"/>
  <c r="AB43" i="12" a="1"/>
  <c r="AA43" i="12"/>
  <c r="J43" i="12" s="1"/>
  <c r="AA43" i="12" a="1"/>
  <c r="Z43" i="12"/>
  <c r="I43" i="12" s="1"/>
  <c r="Z43" i="12" a="1"/>
  <c r="Y43" i="12"/>
  <c r="H43" i="12" s="1"/>
  <c r="Y43" i="12" a="1"/>
  <c r="X43" i="12" a="1"/>
  <c r="X43" i="12" s="1"/>
  <c r="G43" i="12" s="1"/>
  <c r="W43" i="12"/>
  <c r="F43" i="12" s="1"/>
  <c r="W43" i="12" a="1"/>
  <c r="V43" i="12"/>
  <c r="V43" i="12" a="1"/>
  <c r="U43" i="12"/>
  <c r="D43" i="12" s="1"/>
  <c r="U43" i="12" a="1"/>
  <c r="O43" i="12"/>
  <c r="M43" i="12"/>
  <c r="K43" i="12"/>
  <c r="E43" i="12"/>
  <c r="B43" i="12"/>
  <c r="AH42" i="12" a="1"/>
  <c r="AH42" i="12" s="1"/>
  <c r="Q42" i="12" s="1"/>
  <c r="AG42" i="12" a="1"/>
  <c r="AG42" i="12" s="1"/>
  <c r="P42" i="12" s="1"/>
  <c r="AF42" i="12" a="1"/>
  <c r="AF42" i="12" s="1"/>
  <c r="O42" i="12" s="1"/>
  <c r="AE42" i="12" a="1"/>
  <c r="AE42" i="12" s="1"/>
  <c r="N42" i="12" s="1"/>
  <c r="AD42" i="12" a="1"/>
  <c r="AD42" i="12" s="1"/>
  <c r="M42" i="12" s="1"/>
  <c r="AC42" i="12" a="1"/>
  <c r="AC42" i="12" s="1"/>
  <c r="L42" i="12" s="1"/>
  <c r="AB42" i="12" a="1"/>
  <c r="AB42" i="12" s="1"/>
  <c r="K42" i="12" s="1"/>
  <c r="AA42" i="12" a="1"/>
  <c r="AA42" i="12" s="1"/>
  <c r="J42" i="12" s="1"/>
  <c r="Z42" i="12" a="1"/>
  <c r="Z42" i="12" s="1"/>
  <c r="I42" i="12" s="1"/>
  <c r="Y42" i="12" a="1"/>
  <c r="Y42" i="12" s="1"/>
  <c r="H42" i="12" s="1"/>
  <c r="X42" i="12" a="1"/>
  <c r="X42" i="12" s="1"/>
  <c r="G42" i="12" s="1"/>
  <c r="W42" i="12" a="1"/>
  <c r="W42" i="12" s="1"/>
  <c r="F42" i="12" s="1"/>
  <c r="V42" i="12" a="1"/>
  <c r="V42" i="12" s="1"/>
  <c r="E42" i="12" s="1"/>
  <c r="U42" i="12" a="1"/>
  <c r="U42" i="12" s="1"/>
  <c r="D42" i="12" s="1"/>
  <c r="B42" i="12"/>
  <c r="AH41" i="12"/>
  <c r="AH41" i="12" a="1"/>
  <c r="AG41" i="12"/>
  <c r="P41" i="12" s="1"/>
  <c r="AG41" i="12" a="1"/>
  <c r="AF41" i="12"/>
  <c r="O41" i="12" s="1"/>
  <c r="AF41" i="12" a="1"/>
  <c r="AE41" i="12"/>
  <c r="N41" i="12" s="1"/>
  <c r="AE41" i="12" a="1"/>
  <c r="AD41" i="12"/>
  <c r="AD41" i="12" a="1"/>
  <c r="AC41" i="12"/>
  <c r="L41" i="12" s="1"/>
  <c r="AC41" i="12" a="1"/>
  <c r="AB41" i="12"/>
  <c r="K41" i="12" s="1"/>
  <c r="AB41" i="12" a="1"/>
  <c r="AA41" i="12"/>
  <c r="J41" i="12" s="1"/>
  <c r="AA41" i="12" a="1"/>
  <c r="Z41" i="12"/>
  <c r="Z41" i="12" a="1"/>
  <c r="Y41" i="12"/>
  <c r="H41" i="12" s="1"/>
  <c r="Y41" i="12" a="1"/>
  <c r="X41" i="12"/>
  <c r="G41" i="12" s="1"/>
  <c r="X41" i="12" a="1"/>
  <c r="W41" i="12"/>
  <c r="F41" i="12" s="1"/>
  <c r="W41" i="12" a="1"/>
  <c r="V41" i="12"/>
  <c r="V41" i="12" a="1"/>
  <c r="U41" i="12"/>
  <c r="D41" i="12" s="1"/>
  <c r="U41" i="12" a="1"/>
  <c r="Q41" i="12"/>
  <c r="M41" i="12"/>
  <c r="I41" i="12"/>
  <c r="E41" i="12"/>
  <c r="B41" i="12"/>
  <c r="AH40" i="12" a="1"/>
  <c r="AH40" i="12" s="1"/>
  <c r="Q40" i="12" s="1"/>
  <c r="AG40" i="12" a="1"/>
  <c r="AG40" i="12" s="1"/>
  <c r="P40" i="12" s="1"/>
  <c r="AF40" i="12" a="1"/>
  <c r="AF40" i="12" s="1"/>
  <c r="O40" i="12" s="1"/>
  <c r="AE40" i="12" a="1"/>
  <c r="AE40" i="12" s="1"/>
  <c r="N40" i="12" s="1"/>
  <c r="AD40" i="12" a="1"/>
  <c r="AD40" i="12" s="1"/>
  <c r="M40" i="12" s="1"/>
  <c r="AC40" i="12" a="1"/>
  <c r="AC40" i="12" s="1"/>
  <c r="L40" i="12" s="1"/>
  <c r="AB40" i="12" a="1"/>
  <c r="AB40" i="12" s="1"/>
  <c r="K40" i="12" s="1"/>
  <c r="AA40" i="12" a="1"/>
  <c r="AA40" i="12" s="1"/>
  <c r="J40" i="12" s="1"/>
  <c r="Z40" i="12" a="1"/>
  <c r="Z40" i="12" s="1"/>
  <c r="I40" i="12" s="1"/>
  <c r="Y40" i="12" a="1"/>
  <c r="Y40" i="12" s="1"/>
  <c r="H40" i="12" s="1"/>
  <c r="X40" i="12" a="1"/>
  <c r="X40" i="12" s="1"/>
  <c r="G40" i="12" s="1"/>
  <c r="W40" i="12" a="1"/>
  <c r="W40" i="12" s="1"/>
  <c r="F40" i="12" s="1"/>
  <c r="V40" i="12" a="1"/>
  <c r="V40" i="12" s="1"/>
  <c r="E40" i="12" s="1"/>
  <c r="U40" i="12" a="1"/>
  <c r="U40" i="12" s="1"/>
  <c r="D40" i="12" s="1"/>
  <c r="B40" i="12"/>
  <c r="AH39" i="12"/>
  <c r="Q39" i="12" s="1"/>
  <c r="AH39" i="12" a="1"/>
  <c r="AG39" i="12"/>
  <c r="P39" i="12" s="1"/>
  <c r="AG39" i="12" a="1"/>
  <c r="AF39" i="12"/>
  <c r="AF39" i="12" a="1"/>
  <c r="AE39" i="12"/>
  <c r="N39" i="12" s="1"/>
  <c r="AE39" i="12" a="1"/>
  <c r="AD39" i="12"/>
  <c r="AD39" i="12" a="1"/>
  <c r="AC39" i="12"/>
  <c r="AC39" i="12" a="1"/>
  <c r="AB39" i="12"/>
  <c r="K39" i="12" s="1"/>
  <c r="AB39" i="12" a="1"/>
  <c r="AA39" i="12"/>
  <c r="J39" i="12" s="1"/>
  <c r="AA39" i="12" a="1"/>
  <c r="Z39" i="12"/>
  <c r="I39" i="12" s="1"/>
  <c r="Z39" i="12" a="1"/>
  <c r="Y39" i="12"/>
  <c r="H39" i="12" s="1"/>
  <c r="Y39" i="12" a="1"/>
  <c r="X39" i="12"/>
  <c r="X39" i="12" a="1"/>
  <c r="W39" i="12"/>
  <c r="F39" i="12" s="1"/>
  <c r="W39" i="12" a="1"/>
  <c r="V39" i="12"/>
  <c r="V39" i="12" a="1"/>
  <c r="U39" i="12"/>
  <c r="U39" i="12" a="1"/>
  <c r="O39" i="12"/>
  <c r="M39" i="12"/>
  <c r="L39" i="12"/>
  <c r="G39" i="12"/>
  <c r="E39" i="12"/>
  <c r="D39" i="12"/>
  <c r="B39" i="12"/>
  <c r="AH38" i="12" a="1"/>
  <c r="AH38" i="12" s="1"/>
  <c r="Q38" i="12" s="1"/>
  <c r="AG38" i="12" a="1"/>
  <c r="AG38" i="12" s="1"/>
  <c r="P38" i="12" s="1"/>
  <c r="AF38" i="12" a="1"/>
  <c r="AF38" i="12" s="1"/>
  <c r="O38" i="12" s="1"/>
  <c r="AE38" i="12" a="1"/>
  <c r="AE38" i="12" s="1"/>
  <c r="AD38" i="12" a="1"/>
  <c r="AD38" i="12" s="1"/>
  <c r="M38" i="12" s="1"/>
  <c r="AC38" i="12" a="1"/>
  <c r="AC38" i="12" s="1"/>
  <c r="L38" i="12" s="1"/>
  <c r="AB38" i="12" a="1"/>
  <c r="AB38" i="12" s="1"/>
  <c r="K38" i="12" s="1"/>
  <c r="AA38" i="12" a="1"/>
  <c r="AA38" i="12" s="1"/>
  <c r="Z38" i="12" a="1"/>
  <c r="Z38" i="12" s="1"/>
  <c r="I38" i="12" s="1"/>
  <c r="Y38" i="12" a="1"/>
  <c r="Y38" i="12" s="1"/>
  <c r="H38" i="12" s="1"/>
  <c r="X38" i="12" a="1"/>
  <c r="X38" i="12" s="1"/>
  <c r="G38" i="12" s="1"/>
  <c r="W38" i="12" a="1"/>
  <c r="W38" i="12" s="1"/>
  <c r="V38" i="12" a="1"/>
  <c r="V38" i="12" s="1"/>
  <c r="E38" i="12" s="1"/>
  <c r="U38" i="12" a="1"/>
  <c r="U38" i="12" s="1"/>
  <c r="D38" i="12" s="1"/>
  <c r="N38" i="12"/>
  <c r="J38" i="12"/>
  <c r="F38" i="12"/>
  <c r="B38" i="12"/>
  <c r="AH37" i="12"/>
  <c r="Q37" i="12" s="1"/>
  <c r="AH37" i="12" a="1"/>
  <c r="AG37" i="12"/>
  <c r="P37" i="12" s="1"/>
  <c r="AG37" i="12" a="1"/>
  <c r="AF37" i="12"/>
  <c r="AF37" i="12" a="1"/>
  <c r="AE37" i="12"/>
  <c r="N37" i="12" s="1"/>
  <c r="AE37" i="12" a="1"/>
  <c r="AD37" i="12"/>
  <c r="M37" i="12" s="1"/>
  <c r="AD37" i="12" a="1"/>
  <c r="AC37" i="12"/>
  <c r="L37" i="12" s="1"/>
  <c r="AC37" i="12" a="1"/>
  <c r="AB37" i="12"/>
  <c r="K37" i="12" s="1"/>
  <c r="AB37" i="12" a="1"/>
  <c r="AA37" i="12"/>
  <c r="J37" i="12" s="1"/>
  <c r="AA37" i="12" a="1"/>
  <c r="Z37" i="12"/>
  <c r="I37" i="12" s="1"/>
  <c r="Z37" i="12" a="1"/>
  <c r="Y37" i="12"/>
  <c r="H37" i="12" s="1"/>
  <c r="Y37" i="12" a="1"/>
  <c r="X37" i="12"/>
  <c r="X37" i="12" a="1"/>
  <c r="W37" i="12"/>
  <c r="F37" i="12" s="1"/>
  <c r="W37" i="12" a="1"/>
  <c r="V37" i="12"/>
  <c r="V37" i="12" a="1"/>
  <c r="U37" i="12"/>
  <c r="D37" i="12" s="1"/>
  <c r="U37" i="12" a="1"/>
  <c r="O37" i="12"/>
  <c r="G37" i="12"/>
  <c r="E37" i="12"/>
  <c r="B37" i="12"/>
  <c r="AH36" i="12" a="1"/>
  <c r="AH36" i="12" s="1"/>
  <c r="Q36" i="12" s="1"/>
  <c r="AG36" i="12" a="1"/>
  <c r="AG36" i="12" s="1"/>
  <c r="AF36" i="12" a="1"/>
  <c r="AF36" i="12" s="1"/>
  <c r="O36" i="12" s="1"/>
  <c r="AE36" i="12" a="1"/>
  <c r="AE36" i="12" s="1"/>
  <c r="AD36" i="12" a="1"/>
  <c r="AD36" i="12" s="1"/>
  <c r="M36" i="12" s="1"/>
  <c r="AC36" i="12" a="1"/>
  <c r="AC36" i="12" s="1"/>
  <c r="AB36" i="12" a="1"/>
  <c r="AB36" i="12" s="1"/>
  <c r="K36" i="12" s="1"/>
  <c r="AA36" i="12" a="1"/>
  <c r="AA36" i="12" s="1"/>
  <c r="Z36" i="12" a="1"/>
  <c r="Z36" i="12" s="1"/>
  <c r="I36" i="12" s="1"/>
  <c r="Y36" i="12" a="1"/>
  <c r="Y36" i="12" s="1"/>
  <c r="X36" i="12" a="1"/>
  <c r="X36" i="12" s="1"/>
  <c r="G36" i="12" s="1"/>
  <c r="W36" i="12" a="1"/>
  <c r="W36" i="12" s="1"/>
  <c r="V36" i="12" a="1"/>
  <c r="V36" i="12" s="1"/>
  <c r="E36" i="12" s="1"/>
  <c r="U36" i="12" a="1"/>
  <c r="U36" i="12" s="1"/>
  <c r="D36" i="12" s="1"/>
  <c r="P36" i="12"/>
  <c r="N36" i="12"/>
  <c r="L36" i="12"/>
  <c r="J36" i="12"/>
  <c r="H36" i="12"/>
  <c r="F36" i="12"/>
  <c r="B36" i="12"/>
  <c r="AH35" i="12"/>
  <c r="Q35" i="12" s="1"/>
  <c r="AH35" i="12" a="1"/>
  <c r="AG35" i="12"/>
  <c r="AG35" i="12" a="1"/>
  <c r="AF35" i="12"/>
  <c r="O35" i="12" s="1"/>
  <c r="AF35" i="12" a="1"/>
  <c r="AE35" i="12"/>
  <c r="N35" i="12" s="1"/>
  <c r="AE35" i="12" a="1"/>
  <c r="AD35" i="12"/>
  <c r="M35" i="12" s="1"/>
  <c r="AD35" i="12" a="1"/>
  <c r="AC35" i="12"/>
  <c r="L35" i="12" s="1"/>
  <c r="AC35" i="12" a="1"/>
  <c r="AB35" i="12"/>
  <c r="AB35" i="12" a="1"/>
  <c r="AA35" i="12"/>
  <c r="J35" i="12" s="1"/>
  <c r="AA35" i="12" a="1"/>
  <c r="Z35" i="12"/>
  <c r="I35" i="12" s="1"/>
  <c r="Z35" i="12" a="1"/>
  <c r="Y35" i="12"/>
  <c r="Y35" i="12" a="1"/>
  <c r="X35" i="12"/>
  <c r="G35" i="12" s="1"/>
  <c r="X35" i="12" a="1"/>
  <c r="W35" i="12"/>
  <c r="F35" i="12" s="1"/>
  <c r="W35" i="12" a="1"/>
  <c r="V35" i="12"/>
  <c r="E35" i="12" s="1"/>
  <c r="V35" i="12" a="1"/>
  <c r="U35" i="12"/>
  <c r="D35" i="12" s="1"/>
  <c r="U35" i="12" a="1"/>
  <c r="P35" i="12"/>
  <c r="K35" i="12"/>
  <c r="H35" i="12"/>
  <c r="B35" i="12"/>
  <c r="AH34" i="12" a="1"/>
  <c r="AH34" i="12" s="1"/>
  <c r="Q34" i="12" s="1"/>
  <c r="AG34" i="12" a="1"/>
  <c r="AG34" i="12" s="1"/>
  <c r="P34" i="12" s="1"/>
  <c r="AF34" i="12" a="1"/>
  <c r="AF34" i="12" s="1"/>
  <c r="O34" i="12" s="1"/>
  <c r="AE34" i="12" a="1"/>
  <c r="AE34" i="12" s="1"/>
  <c r="N34" i="12" s="1"/>
  <c r="AD34" i="12" a="1"/>
  <c r="AD34" i="12" s="1"/>
  <c r="M34" i="12" s="1"/>
  <c r="AC34" i="12" a="1"/>
  <c r="AC34" i="12" s="1"/>
  <c r="L34" i="12" s="1"/>
  <c r="AB34" i="12" a="1"/>
  <c r="AB34" i="12" s="1"/>
  <c r="AA34" i="12" a="1"/>
  <c r="AA34" i="12" s="1"/>
  <c r="Z34" i="12" a="1"/>
  <c r="Z34" i="12" s="1"/>
  <c r="I34" i="12" s="1"/>
  <c r="Y34" i="12" a="1"/>
  <c r="Y34" i="12" s="1"/>
  <c r="H34" i="12" s="1"/>
  <c r="X34" i="12" a="1"/>
  <c r="X34" i="12" s="1"/>
  <c r="G34" i="12" s="1"/>
  <c r="W34" i="12" a="1"/>
  <c r="W34" i="12" s="1"/>
  <c r="F34" i="12" s="1"/>
  <c r="V34" i="12" a="1"/>
  <c r="V34" i="12" s="1"/>
  <c r="E34" i="12" s="1"/>
  <c r="U34" i="12" a="1"/>
  <c r="U34" i="12" s="1"/>
  <c r="D34" i="12" s="1"/>
  <c r="K34" i="12"/>
  <c r="J34" i="12"/>
  <c r="B34" i="12"/>
  <c r="AH33" i="12"/>
  <c r="AH33" i="12" a="1"/>
  <c r="AG33" i="12"/>
  <c r="P33" i="12" s="1"/>
  <c r="AG33" i="12" a="1"/>
  <c r="AF33" i="12"/>
  <c r="O33" i="12" s="1"/>
  <c r="AF33" i="12" a="1"/>
  <c r="AE33" i="12" a="1"/>
  <c r="AE33" i="12" s="1"/>
  <c r="N33" i="12" s="1"/>
  <c r="AD33" i="12"/>
  <c r="AD33" i="12" a="1"/>
  <c r="AC33" i="12"/>
  <c r="L33" i="12" s="1"/>
  <c r="AC33" i="12" a="1"/>
  <c r="AB33" i="12"/>
  <c r="AB33" i="12" a="1"/>
  <c r="AA33" i="12" a="1"/>
  <c r="AA33" i="12" s="1"/>
  <c r="J33" i="12" s="1"/>
  <c r="Z33" i="12" a="1"/>
  <c r="Z33" i="12" s="1"/>
  <c r="I33" i="12" s="1"/>
  <c r="Y33" i="12" a="1"/>
  <c r="Y33" i="12" s="1"/>
  <c r="H33" i="12" s="1"/>
  <c r="X33" i="12"/>
  <c r="X33" i="12" a="1"/>
  <c r="W33" i="12" a="1"/>
  <c r="W33" i="12" s="1"/>
  <c r="F33" i="12" s="1"/>
  <c r="V33" i="12" a="1"/>
  <c r="V33" i="12" s="1"/>
  <c r="E33" i="12" s="1"/>
  <c r="U33" i="12" a="1"/>
  <c r="U33" i="12" s="1"/>
  <c r="D33" i="12" s="1"/>
  <c r="Q33" i="12"/>
  <c r="M33" i="12"/>
  <c r="K33" i="12"/>
  <c r="G33" i="12"/>
  <c r="B33" i="12"/>
  <c r="AH32" i="12"/>
  <c r="AH32" i="12" a="1"/>
  <c r="AG32" i="12" a="1"/>
  <c r="AG32" i="12" s="1"/>
  <c r="AF32" i="12"/>
  <c r="O32" i="12" s="1"/>
  <c r="AF32" i="12" a="1"/>
  <c r="AE32" i="12" a="1"/>
  <c r="AE32" i="12" s="1"/>
  <c r="N32" i="12" s="1"/>
  <c r="AD32" i="12" a="1"/>
  <c r="AD32" i="12" s="1"/>
  <c r="M32" i="12" s="1"/>
  <c r="AC32" i="12" a="1"/>
  <c r="AC32" i="12" s="1"/>
  <c r="L32" i="12" s="1"/>
  <c r="AB32" i="12" a="1"/>
  <c r="AB32" i="12" s="1"/>
  <c r="K32" i="12" s="1"/>
  <c r="AA32" i="12" a="1"/>
  <c r="AA32" i="12" s="1"/>
  <c r="J32" i="12" s="1"/>
  <c r="Z32" i="12"/>
  <c r="I32" i="12" s="1"/>
  <c r="Z32" i="12" a="1"/>
  <c r="Y32" i="12" a="1"/>
  <c r="Y32" i="12" s="1"/>
  <c r="H32" i="12" s="1"/>
  <c r="X32" i="12" a="1"/>
  <c r="X32" i="12" s="1"/>
  <c r="G32" i="12" s="1"/>
  <c r="W32" i="12" a="1"/>
  <c r="W32" i="12" s="1"/>
  <c r="F32" i="12" s="1"/>
  <c r="V32" i="12"/>
  <c r="V32" i="12" a="1"/>
  <c r="U32" i="12" a="1"/>
  <c r="U32" i="12" s="1"/>
  <c r="D32" i="12" s="1"/>
  <c r="Q32" i="12"/>
  <c r="P32" i="12"/>
  <c r="E32" i="12"/>
  <c r="B32" i="12"/>
  <c r="AH31" i="12"/>
  <c r="Q31" i="12" s="1"/>
  <c r="AH31" i="12" a="1"/>
  <c r="AG31" i="12"/>
  <c r="AG31" i="12" a="1"/>
  <c r="AF31" i="12" a="1"/>
  <c r="AF31" i="12" s="1"/>
  <c r="O31" i="12" s="1"/>
  <c r="AE31" i="12" a="1"/>
  <c r="AE31" i="12" s="1"/>
  <c r="N31" i="12" s="1"/>
  <c r="AD31" i="12"/>
  <c r="AD31" i="12" a="1"/>
  <c r="AC31" i="12"/>
  <c r="L31" i="12" s="1"/>
  <c r="AC31" i="12" a="1"/>
  <c r="AB31" i="12" a="1"/>
  <c r="AB31" i="12" s="1"/>
  <c r="K31" i="12" s="1"/>
  <c r="AA31" i="12" a="1"/>
  <c r="AA31" i="12" s="1"/>
  <c r="J31" i="12" s="1"/>
  <c r="Z31" i="12"/>
  <c r="I31" i="12" s="1"/>
  <c r="Z31" i="12" a="1"/>
  <c r="Y31" i="12"/>
  <c r="Y31" i="12" a="1"/>
  <c r="X31" i="12" a="1"/>
  <c r="X31" i="12" s="1"/>
  <c r="G31" i="12" s="1"/>
  <c r="W31" i="12" a="1"/>
  <c r="W31" i="12" s="1"/>
  <c r="F31" i="12" s="1"/>
  <c r="V31" i="12"/>
  <c r="V31" i="12" a="1"/>
  <c r="U31" i="12"/>
  <c r="D31" i="12" s="1"/>
  <c r="U31" i="12" a="1"/>
  <c r="P31" i="12"/>
  <c r="M31" i="12"/>
  <c r="H31" i="12"/>
  <c r="E31" i="12"/>
  <c r="B31" i="12"/>
  <c r="AH30" i="12" a="1"/>
  <c r="AH30" i="12" s="1"/>
  <c r="Q30" i="12" s="1"/>
  <c r="AG30" i="12"/>
  <c r="P30" i="12" s="1"/>
  <c r="AG30" i="12" a="1"/>
  <c r="AF30" i="12"/>
  <c r="O30" i="12" s="1"/>
  <c r="AF30" i="12" a="1"/>
  <c r="AE30" i="12" a="1"/>
  <c r="AE30" i="12" s="1"/>
  <c r="N30" i="12" s="1"/>
  <c r="AD30" i="12" a="1"/>
  <c r="AD30" i="12" s="1"/>
  <c r="M30" i="12" s="1"/>
  <c r="AC30" i="12"/>
  <c r="L30" i="12" s="1"/>
  <c r="AC30" i="12" a="1"/>
  <c r="AB30" i="12"/>
  <c r="AB30" i="12" a="1"/>
  <c r="AA30" i="12" a="1"/>
  <c r="AA30" i="12" s="1"/>
  <c r="J30" i="12" s="1"/>
  <c r="Z30" i="12" a="1"/>
  <c r="Z30" i="12" s="1"/>
  <c r="I30" i="12" s="1"/>
  <c r="Y30" i="12"/>
  <c r="H30" i="12" s="1"/>
  <c r="Y30" i="12" a="1"/>
  <c r="X30" i="12" a="1"/>
  <c r="X30" i="12" s="1"/>
  <c r="G30" i="12" s="1"/>
  <c r="W30" i="12" a="1"/>
  <c r="W30" i="12" s="1"/>
  <c r="F30" i="12" s="1"/>
  <c r="V30" i="12" a="1"/>
  <c r="V30" i="12" s="1"/>
  <c r="E30" i="12" s="1"/>
  <c r="U30" i="12"/>
  <c r="D30" i="12" s="1"/>
  <c r="U30" i="12" a="1"/>
  <c r="K30" i="12"/>
  <c r="B30" i="12"/>
  <c r="AH29" i="12" a="1"/>
  <c r="AH29" i="12" s="1"/>
  <c r="Q29" i="12" s="1"/>
  <c r="AG29" i="12"/>
  <c r="P29" i="12" s="1"/>
  <c r="AG29" i="12" a="1"/>
  <c r="AF29" i="12"/>
  <c r="O29" i="12" s="1"/>
  <c r="AF29" i="12" a="1"/>
  <c r="AE29" i="12" a="1"/>
  <c r="AE29" i="12" s="1"/>
  <c r="N29" i="12" s="1"/>
  <c r="AD29" i="12" a="1"/>
  <c r="AD29" i="12" s="1"/>
  <c r="M29" i="12" s="1"/>
  <c r="AC29" i="12"/>
  <c r="AC29" i="12" a="1"/>
  <c r="AB29" i="12"/>
  <c r="K29" i="12" s="1"/>
  <c r="AB29" i="12" a="1"/>
  <c r="AA29" i="12" a="1"/>
  <c r="AA29" i="12" s="1"/>
  <c r="J29" i="12" s="1"/>
  <c r="Z29" i="12" a="1"/>
  <c r="Z29" i="12" s="1"/>
  <c r="I29" i="12" s="1"/>
  <c r="Y29" i="12"/>
  <c r="H29" i="12" s="1"/>
  <c r="Y29" i="12" a="1"/>
  <c r="X29" i="12"/>
  <c r="G29" i="12" s="1"/>
  <c r="X29" i="12" a="1"/>
  <c r="W29" i="12" a="1"/>
  <c r="W29" i="12" s="1"/>
  <c r="F29" i="12" s="1"/>
  <c r="V29" i="12" a="1"/>
  <c r="V29" i="12" s="1"/>
  <c r="E29" i="12" s="1"/>
  <c r="U29" i="12" a="1"/>
  <c r="U29" i="12" s="1"/>
  <c r="D29" i="12" s="1"/>
  <c r="L29" i="12"/>
  <c r="B29" i="12"/>
  <c r="AH28" i="12" a="1"/>
  <c r="AH28" i="12" s="1"/>
  <c r="Q28" i="12" s="1"/>
  <c r="AG28" i="12" a="1"/>
  <c r="AG28" i="12" s="1"/>
  <c r="P28" i="12" s="1"/>
  <c r="AF28" i="12"/>
  <c r="AF28" i="12" a="1"/>
  <c r="AE28" i="12"/>
  <c r="N28" i="12" s="1"/>
  <c r="AE28" i="12" a="1"/>
  <c r="AD28" i="12" a="1"/>
  <c r="AD28" i="12" s="1"/>
  <c r="M28" i="12" s="1"/>
  <c r="AC28" i="12" a="1"/>
  <c r="AC28" i="12" s="1"/>
  <c r="L28" i="12" s="1"/>
  <c r="AB28" i="12"/>
  <c r="K28" i="12" s="1"/>
  <c r="AB28" i="12" a="1"/>
  <c r="AA28" i="12"/>
  <c r="J28" i="12" s="1"/>
  <c r="AA28" i="12" a="1"/>
  <c r="Z28" i="12" a="1"/>
  <c r="Z28" i="12" s="1"/>
  <c r="I28" i="12" s="1"/>
  <c r="Y28" i="12" a="1"/>
  <c r="Y28" i="12" s="1"/>
  <c r="H28" i="12" s="1"/>
  <c r="X28" i="12"/>
  <c r="X28" i="12" a="1"/>
  <c r="W28" i="12"/>
  <c r="F28" i="12" s="1"/>
  <c r="W28" i="12" a="1"/>
  <c r="V28" i="12" a="1"/>
  <c r="V28" i="12" s="1"/>
  <c r="E28" i="12" s="1"/>
  <c r="U28" i="12" a="1"/>
  <c r="U28" i="12" s="1"/>
  <c r="D28" i="12" s="1"/>
  <c r="O28" i="12"/>
  <c r="G28" i="12"/>
  <c r="B28" i="12"/>
  <c r="AH27" i="12" a="1"/>
  <c r="AH27" i="12" s="1"/>
  <c r="Q27" i="12" s="1"/>
  <c r="AG27" i="12" a="1"/>
  <c r="AG27" i="12" s="1"/>
  <c r="P27" i="12" s="1"/>
  <c r="AF27" i="12"/>
  <c r="AF27" i="12" a="1"/>
  <c r="AE27" i="12"/>
  <c r="N27" i="12" s="1"/>
  <c r="AE27" i="12" a="1"/>
  <c r="AD27" i="12" a="1"/>
  <c r="AD27" i="12" s="1"/>
  <c r="M27" i="12" s="1"/>
  <c r="AC27" i="12" a="1"/>
  <c r="AC27" i="12" s="1"/>
  <c r="L27" i="12" s="1"/>
  <c r="AB27" i="12"/>
  <c r="K27" i="12" s="1"/>
  <c r="AB27" i="12" a="1"/>
  <c r="AA27" i="12"/>
  <c r="AA27" i="12" a="1"/>
  <c r="Z27" i="12" a="1"/>
  <c r="Z27" i="12" s="1"/>
  <c r="I27" i="12" s="1"/>
  <c r="Y27" i="12" a="1"/>
  <c r="Y27" i="12" s="1"/>
  <c r="H27" i="12" s="1"/>
  <c r="X27" i="12" a="1"/>
  <c r="X27" i="12" s="1"/>
  <c r="G27" i="12" s="1"/>
  <c r="W27" i="12"/>
  <c r="F27" i="12" s="1"/>
  <c r="W27" i="12" a="1"/>
  <c r="V27" i="12" a="1"/>
  <c r="V27" i="12" s="1"/>
  <c r="E27" i="12" s="1"/>
  <c r="U27" i="12" a="1"/>
  <c r="U27" i="12" s="1"/>
  <c r="D27" i="12" s="1"/>
  <c r="O27" i="12"/>
  <c r="J27" i="12"/>
  <c r="B27" i="12"/>
  <c r="AH26" i="12"/>
  <c r="Q26" i="12" s="1"/>
  <c r="AH26" i="12" a="1"/>
  <c r="AG26" i="12" a="1"/>
  <c r="AG26" i="12" s="1"/>
  <c r="P26" i="12" s="1"/>
  <c r="AF26" i="12" a="1"/>
  <c r="AF26" i="12" s="1"/>
  <c r="O26" i="12" s="1"/>
  <c r="AE26" i="12"/>
  <c r="N26" i="12" s="1"/>
  <c r="AE26" i="12" a="1"/>
  <c r="AD26" i="12"/>
  <c r="AD26" i="12" a="1"/>
  <c r="AC26" i="12" a="1"/>
  <c r="AC26" i="12" s="1"/>
  <c r="L26" i="12" s="1"/>
  <c r="AB26" i="12" a="1"/>
  <c r="AB26" i="12" s="1"/>
  <c r="K26" i="12" s="1"/>
  <c r="AA26" i="12"/>
  <c r="AA26" i="12" a="1"/>
  <c r="Z26" i="12"/>
  <c r="I26" i="12" s="1"/>
  <c r="Z26" i="12" a="1"/>
  <c r="Y26" i="12" a="1"/>
  <c r="Y26" i="12" s="1"/>
  <c r="H26" i="12" s="1"/>
  <c r="X26" i="12" a="1"/>
  <c r="X26" i="12" s="1"/>
  <c r="G26" i="12" s="1"/>
  <c r="W26" i="12"/>
  <c r="F26" i="12" s="1"/>
  <c r="W26" i="12" a="1"/>
  <c r="V26" i="12"/>
  <c r="V26" i="12" a="1"/>
  <c r="U26" i="12" a="1"/>
  <c r="U26" i="12" s="1"/>
  <c r="D26" i="12" s="1"/>
  <c r="M26" i="12"/>
  <c r="J26" i="12"/>
  <c r="E26" i="12"/>
  <c r="B26" i="12"/>
  <c r="AH25" i="12"/>
  <c r="Q25" i="12" s="1"/>
  <c r="AH25" i="12" a="1"/>
  <c r="AG25" i="12" a="1"/>
  <c r="AG25" i="12" s="1"/>
  <c r="P25" i="12" s="1"/>
  <c r="AF25" i="12" a="1"/>
  <c r="AF25" i="12" s="1"/>
  <c r="O25" i="12" s="1"/>
  <c r="AE25" i="12"/>
  <c r="N25" i="12" s="1"/>
  <c r="AE25" i="12" a="1"/>
  <c r="AD25" i="12"/>
  <c r="AD25" i="12" a="1"/>
  <c r="AC25" i="12" a="1"/>
  <c r="AC25" i="12" s="1"/>
  <c r="L25" i="12" s="1"/>
  <c r="AB25" i="12" a="1"/>
  <c r="AB25" i="12" s="1"/>
  <c r="K25" i="12" s="1"/>
  <c r="AA25" i="12"/>
  <c r="AA25" i="12" a="1"/>
  <c r="Z25" i="12"/>
  <c r="I25" i="12" s="1"/>
  <c r="Z25" i="12" a="1"/>
  <c r="Y25" i="12" a="1"/>
  <c r="Y25" i="12" s="1"/>
  <c r="H25" i="12" s="1"/>
  <c r="X25" i="12" a="1"/>
  <c r="X25" i="12" s="1"/>
  <c r="G25" i="12" s="1"/>
  <c r="W25" i="12"/>
  <c r="F25" i="12" s="1"/>
  <c r="W25" i="12" a="1"/>
  <c r="V25" i="12"/>
  <c r="V25" i="12" a="1"/>
  <c r="U25" i="12" a="1"/>
  <c r="U25" i="12" s="1"/>
  <c r="D25" i="12" s="1"/>
  <c r="M25" i="12"/>
  <c r="J25" i="12"/>
  <c r="E25" i="12"/>
  <c r="B25" i="12"/>
  <c r="AH24" i="12"/>
  <c r="Q24" i="12" s="1"/>
  <c r="AH24" i="12" a="1"/>
  <c r="AG24" i="12"/>
  <c r="AG24" i="12" a="1"/>
  <c r="AF24" i="12" a="1"/>
  <c r="AF24" i="12" s="1"/>
  <c r="O24" i="12" s="1"/>
  <c r="AE24" i="12" a="1"/>
  <c r="AE24" i="12" s="1"/>
  <c r="N24" i="12" s="1"/>
  <c r="AD24" i="12"/>
  <c r="AD24" i="12" a="1"/>
  <c r="AC24" i="12"/>
  <c r="L24" i="12" s="1"/>
  <c r="AC24" i="12" a="1"/>
  <c r="AB24" i="12" a="1"/>
  <c r="AB24" i="12" s="1"/>
  <c r="K24" i="12" s="1"/>
  <c r="AA24" i="12" a="1"/>
  <c r="AA24" i="12" s="1"/>
  <c r="J24" i="12" s="1"/>
  <c r="Z24" i="12"/>
  <c r="I24" i="12" s="1"/>
  <c r="Z24" i="12" a="1"/>
  <c r="Y24" i="12"/>
  <c r="Y24" i="12" a="1"/>
  <c r="X24" i="12" a="1"/>
  <c r="X24" i="12" s="1"/>
  <c r="G24" i="12" s="1"/>
  <c r="W24" i="12" a="1"/>
  <c r="W24" i="12" s="1"/>
  <c r="F24" i="12" s="1"/>
  <c r="V24" i="12"/>
  <c r="V24" i="12" a="1"/>
  <c r="U24" i="12" a="1"/>
  <c r="U24" i="12" s="1"/>
  <c r="D24" i="12" s="1"/>
  <c r="P24" i="12"/>
  <c r="M24" i="12"/>
  <c r="H24" i="12"/>
  <c r="E24" i="12"/>
  <c r="B24" i="12"/>
  <c r="AH23" i="12"/>
  <c r="Q23" i="12" s="1"/>
  <c r="AH23" i="12" a="1"/>
  <c r="AG23" i="12"/>
  <c r="AG23" i="12" a="1"/>
  <c r="AF23" i="12" a="1"/>
  <c r="AF23" i="12" s="1"/>
  <c r="O23" i="12" s="1"/>
  <c r="AE23" i="12" a="1"/>
  <c r="AE23" i="12" s="1"/>
  <c r="N23" i="12" s="1"/>
  <c r="AD23" i="12"/>
  <c r="AD23" i="12" a="1"/>
  <c r="AC23" i="12"/>
  <c r="L23" i="12" s="1"/>
  <c r="AC23" i="12" a="1"/>
  <c r="AB23" i="12" a="1"/>
  <c r="AB23" i="12" s="1"/>
  <c r="K23" i="12" s="1"/>
  <c r="AA23" i="12" a="1"/>
  <c r="AA23" i="12" s="1"/>
  <c r="J23" i="12" s="1"/>
  <c r="Z23" i="12"/>
  <c r="I23" i="12" s="1"/>
  <c r="Z23" i="12" a="1"/>
  <c r="Y23" i="12"/>
  <c r="Y23" i="12" a="1"/>
  <c r="X23" i="12" a="1"/>
  <c r="X23" i="12" s="1"/>
  <c r="G23" i="12" s="1"/>
  <c r="W23" i="12" a="1"/>
  <c r="W23" i="12" s="1"/>
  <c r="F23" i="12" s="1"/>
  <c r="V23" i="12"/>
  <c r="V23" i="12" a="1"/>
  <c r="U23" i="12"/>
  <c r="D23" i="12" s="1"/>
  <c r="U23" i="12" a="1"/>
  <c r="P23" i="12"/>
  <c r="M23" i="12"/>
  <c r="H23" i="12"/>
  <c r="E23" i="12"/>
  <c r="B23" i="12"/>
  <c r="AH22" i="12" a="1"/>
  <c r="AH22" i="12" s="1"/>
  <c r="Q22" i="12" s="1"/>
  <c r="AG22" i="12"/>
  <c r="P22" i="12" s="1"/>
  <c r="AG22" i="12" a="1"/>
  <c r="AF22" i="12"/>
  <c r="O22" i="12" s="1"/>
  <c r="AF22" i="12" a="1"/>
  <c r="AE22" i="12" a="1"/>
  <c r="AE22" i="12" s="1"/>
  <c r="N22" i="12" s="1"/>
  <c r="AD22" i="12" a="1"/>
  <c r="AD22" i="12" s="1"/>
  <c r="M22" i="12" s="1"/>
  <c r="AC22" i="12"/>
  <c r="L22" i="12" s="1"/>
  <c r="AC22" i="12" a="1"/>
  <c r="AB22" i="12"/>
  <c r="AB22" i="12" a="1"/>
  <c r="AA22" i="12" a="1"/>
  <c r="AA22" i="12" s="1"/>
  <c r="J22" i="12" s="1"/>
  <c r="Z22" i="12" a="1"/>
  <c r="Z22" i="12" s="1"/>
  <c r="I22" i="12" s="1"/>
  <c r="Y22" i="12"/>
  <c r="H22" i="12" s="1"/>
  <c r="Y22" i="12" a="1"/>
  <c r="X22" i="12" a="1"/>
  <c r="X22" i="12" s="1"/>
  <c r="G22" i="12" s="1"/>
  <c r="W22" i="12" a="1"/>
  <c r="W22" i="12" s="1"/>
  <c r="F22" i="12" s="1"/>
  <c r="V22" i="12" a="1"/>
  <c r="V22" i="12" s="1"/>
  <c r="E22" i="12" s="1"/>
  <c r="U22" i="12"/>
  <c r="D22" i="12" s="1"/>
  <c r="U22" i="12" a="1"/>
  <c r="K22" i="12"/>
  <c r="B22" i="12"/>
  <c r="AH21" i="12" a="1"/>
  <c r="AH21" i="12" s="1"/>
  <c r="Q21" i="12" s="1"/>
  <c r="AG21" i="12"/>
  <c r="P21" i="12" s="1"/>
  <c r="AG21" i="12" a="1"/>
  <c r="AF21" i="12"/>
  <c r="O21" i="12" s="1"/>
  <c r="AF21" i="12" a="1"/>
  <c r="AE21" i="12" a="1"/>
  <c r="AE21" i="12" s="1"/>
  <c r="N21" i="12" s="1"/>
  <c r="AD21" i="12" a="1"/>
  <c r="AD21" i="12" s="1"/>
  <c r="M21" i="12" s="1"/>
  <c r="AC21" i="12"/>
  <c r="AC21" i="12" a="1"/>
  <c r="AB21" i="12"/>
  <c r="K21" i="12" s="1"/>
  <c r="AB21" i="12" a="1"/>
  <c r="AA21" i="12" a="1"/>
  <c r="AA21" i="12" s="1"/>
  <c r="J21" i="12" s="1"/>
  <c r="Z21" i="12" a="1"/>
  <c r="Z21" i="12" s="1"/>
  <c r="I21" i="12" s="1"/>
  <c r="Y21" i="12"/>
  <c r="H21" i="12" s="1"/>
  <c r="Y21" i="12" a="1"/>
  <c r="X21" i="12"/>
  <c r="G21" i="12" s="1"/>
  <c r="X21" i="12" a="1"/>
  <c r="W21" i="12" a="1"/>
  <c r="W21" i="12" s="1"/>
  <c r="F21" i="12" s="1"/>
  <c r="V21" i="12" a="1"/>
  <c r="V21" i="12" s="1"/>
  <c r="E21" i="12" s="1"/>
  <c r="U21" i="12" a="1"/>
  <c r="U21" i="12" s="1"/>
  <c r="D21" i="12" s="1"/>
  <c r="L21" i="12"/>
  <c r="B21" i="12"/>
  <c r="AH20" i="12"/>
  <c r="AH20" i="12" a="1"/>
  <c r="AG20" i="12" a="1"/>
  <c r="AG20" i="12" s="1"/>
  <c r="P20" i="12" s="1"/>
  <c r="AF20" i="12"/>
  <c r="AF20" i="12" a="1"/>
  <c r="AE20" i="12"/>
  <c r="N20" i="12" s="1"/>
  <c r="AE20" i="12" a="1"/>
  <c r="AD20" i="12" a="1"/>
  <c r="AD20" i="12" s="1"/>
  <c r="M20" i="12" s="1"/>
  <c r="AC20" i="12" a="1"/>
  <c r="AC20" i="12" s="1"/>
  <c r="L20" i="12" s="1"/>
  <c r="AB20" i="12"/>
  <c r="K20" i="12" s="1"/>
  <c r="AB20" i="12" a="1"/>
  <c r="AA20" i="12"/>
  <c r="J20" i="12" s="1"/>
  <c r="AA20" i="12" a="1"/>
  <c r="Z20" i="12" a="1"/>
  <c r="Z20" i="12" s="1"/>
  <c r="I20" i="12" s="1"/>
  <c r="Y20" i="12" a="1"/>
  <c r="Y20" i="12" s="1"/>
  <c r="H20" i="12" s="1"/>
  <c r="X20" i="12"/>
  <c r="X20" i="12" a="1"/>
  <c r="W20" i="12"/>
  <c r="F20" i="12" s="1"/>
  <c r="W20" i="12" a="1"/>
  <c r="V20" i="12" a="1"/>
  <c r="V20" i="12" s="1"/>
  <c r="E20" i="12" s="1"/>
  <c r="U20" i="12" a="1"/>
  <c r="U20" i="12" s="1"/>
  <c r="D20" i="12" s="1"/>
  <c r="Q20" i="12"/>
  <c r="O20" i="12"/>
  <c r="G20" i="12"/>
  <c r="B20" i="12"/>
  <c r="AH19" i="12" a="1"/>
  <c r="AH19" i="12" s="1"/>
  <c r="Q19" i="12" s="1"/>
  <c r="AG19" i="12" a="1"/>
  <c r="AG19" i="12" s="1"/>
  <c r="P19" i="12" s="1"/>
  <c r="AF19" i="12" a="1"/>
  <c r="AF19" i="12" s="1"/>
  <c r="O19" i="12" s="1"/>
  <c r="AE19" i="12"/>
  <c r="N19" i="12" s="1"/>
  <c r="AE19" i="12" a="1"/>
  <c r="AD19" i="12" a="1"/>
  <c r="AD19" i="12" s="1"/>
  <c r="M19" i="12" s="1"/>
  <c r="AC19" i="12" a="1"/>
  <c r="AC19" i="12" s="1"/>
  <c r="L19" i="12" s="1"/>
  <c r="AB19" i="12" a="1"/>
  <c r="AB19" i="12" s="1"/>
  <c r="K19" i="12" s="1"/>
  <c r="AA19" i="12"/>
  <c r="AA19" i="12" a="1"/>
  <c r="Z19" i="12" a="1"/>
  <c r="Z19" i="12" s="1"/>
  <c r="I19" i="12" s="1"/>
  <c r="Y19" i="12" a="1"/>
  <c r="Y19" i="12" s="1"/>
  <c r="H19" i="12" s="1"/>
  <c r="X19" i="12" a="1"/>
  <c r="X19" i="12" s="1"/>
  <c r="G19" i="12" s="1"/>
  <c r="W19" i="12"/>
  <c r="F19" i="12" s="1"/>
  <c r="W19" i="12" a="1"/>
  <c r="V19" i="12" a="1"/>
  <c r="V19" i="12" s="1"/>
  <c r="E19" i="12" s="1"/>
  <c r="U19" i="12" a="1"/>
  <c r="U19" i="12" s="1"/>
  <c r="D19" i="12" s="1"/>
  <c r="J19" i="12"/>
  <c r="B19" i="12"/>
  <c r="AH18" i="12"/>
  <c r="Q18" i="12" s="1"/>
  <c r="AH18" i="12" a="1"/>
  <c r="AG18" i="12"/>
  <c r="P18" i="12" s="1"/>
  <c r="AG18" i="12" a="1"/>
  <c r="AF18" i="12"/>
  <c r="AF18" i="12" a="1"/>
  <c r="AE18" i="12"/>
  <c r="N18" i="12" s="1"/>
  <c r="AE18" i="12" a="1"/>
  <c r="AD18" i="12"/>
  <c r="AD18" i="12" a="1"/>
  <c r="AC18" i="12" a="1"/>
  <c r="AC18" i="12" s="1"/>
  <c r="L18" i="12" s="1"/>
  <c r="AB18" i="12" a="1"/>
  <c r="AB18" i="12" s="1"/>
  <c r="K18" i="12" s="1"/>
  <c r="AA18" i="12"/>
  <c r="J18" i="12" s="1"/>
  <c r="AA18" i="12" a="1"/>
  <c r="Z18" i="12"/>
  <c r="I18" i="12" s="1"/>
  <c r="Z18" i="12" a="1"/>
  <c r="Y18" i="12" a="1"/>
  <c r="Y18" i="12" s="1"/>
  <c r="H18" i="12" s="1"/>
  <c r="X18" i="12" a="1"/>
  <c r="X18" i="12" s="1"/>
  <c r="G18" i="12" s="1"/>
  <c r="W18" i="12"/>
  <c r="F18" i="12" s="1"/>
  <c r="W18" i="12" a="1"/>
  <c r="V18" i="12"/>
  <c r="V18" i="12" a="1"/>
  <c r="U18" i="12" a="1"/>
  <c r="U18" i="12" s="1"/>
  <c r="D18" i="12" s="1"/>
  <c r="O18" i="12"/>
  <c r="M18" i="12"/>
  <c r="E18" i="12"/>
  <c r="B18" i="12"/>
  <c r="AH17" i="12"/>
  <c r="Q17" i="12" s="1"/>
  <c r="AH17" i="12" a="1"/>
  <c r="AG17" i="12" a="1"/>
  <c r="AG17" i="12" s="1"/>
  <c r="AF17" i="12" a="1"/>
  <c r="AF17" i="12" s="1"/>
  <c r="O17" i="12" s="1"/>
  <c r="AE17" i="12" a="1"/>
  <c r="AE17" i="12" s="1"/>
  <c r="N17" i="12" s="1"/>
  <c r="AD17" i="12"/>
  <c r="AD17" i="12" a="1"/>
  <c r="AC17" i="12" a="1"/>
  <c r="AC17" i="12" s="1"/>
  <c r="L17" i="12" s="1"/>
  <c r="AB17" i="12" a="1"/>
  <c r="AB17" i="12" s="1"/>
  <c r="K17" i="12" s="1"/>
  <c r="AA17" i="12" a="1"/>
  <c r="AA17" i="12" s="1"/>
  <c r="Z17" i="12"/>
  <c r="I17" i="12" s="1"/>
  <c r="Z17" i="12" a="1"/>
  <c r="Y17" i="12" a="1"/>
  <c r="Y17" i="12" s="1"/>
  <c r="H17" i="12" s="1"/>
  <c r="X17" i="12" a="1"/>
  <c r="X17" i="12" s="1"/>
  <c r="G17" i="12" s="1"/>
  <c r="W17" i="12" a="1"/>
  <c r="W17" i="12" s="1"/>
  <c r="F17" i="12" s="1"/>
  <c r="V17" i="12"/>
  <c r="V17" i="12" a="1"/>
  <c r="U17" i="12" a="1"/>
  <c r="U17" i="12" s="1"/>
  <c r="D17" i="12" s="1"/>
  <c r="P17" i="12"/>
  <c r="M17" i="12"/>
  <c r="J17" i="12"/>
  <c r="E17" i="12"/>
  <c r="B17" i="12"/>
  <c r="AH16" i="12"/>
  <c r="Q16" i="12" s="1"/>
  <c r="AH16" i="12" a="1"/>
  <c r="AG16" i="12"/>
  <c r="P16" i="12" s="1"/>
  <c r="AG16" i="12" a="1"/>
  <c r="AF16" i="12" a="1"/>
  <c r="AF16" i="12" s="1"/>
  <c r="O16" i="12" s="1"/>
  <c r="AE16" i="12" a="1"/>
  <c r="AE16" i="12" s="1"/>
  <c r="N16" i="12" s="1"/>
  <c r="AD16" i="12"/>
  <c r="AD16" i="12" a="1"/>
  <c r="AC16" i="12"/>
  <c r="L16" i="12" s="1"/>
  <c r="AC16" i="12" a="1"/>
  <c r="AB16" i="12" a="1"/>
  <c r="AB16" i="12" s="1"/>
  <c r="AA16" i="12" a="1"/>
  <c r="AA16" i="12" s="1"/>
  <c r="J16" i="12" s="1"/>
  <c r="Z16" i="12"/>
  <c r="I16" i="12" s="1"/>
  <c r="Z16" i="12" a="1"/>
  <c r="Y16" i="12"/>
  <c r="Y16" i="12" a="1"/>
  <c r="X16" i="12" a="1"/>
  <c r="X16" i="12" s="1"/>
  <c r="G16" i="12" s="1"/>
  <c r="W16" i="12" a="1"/>
  <c r="W16" i="12" s="1"/>
  <c r="F16" i="12" s="1"/>
  <c r="V16" i="12"/>
  <c r="V16" i="12" a="1"/>
  <c r="U16" i="12"/>
  <c r="D16" i="12" s="1"/>
  <c r="U16" i="12" a="1"/>
  <c r="M16" i="12"/>
  <c r="K16" i="12"/>
  <c r="H16" i="12"/>
  <c r="E16" i="12"/>
  <c r="B16" i="12"/>
  <c r="AH15" i="12"/>
  <c r="Q15" i="12" s="1"/>
  <c r="AH15" i="12" a="1"/>
  <c r="AG15" i="12"/>
  <c r="AG15" i="12" a="1"/>
  <c r="AF15" i="12" a="1"/>
  <c r="AF15" i="12" s="1"/>
  <c r="O15" i="12" s="1"/>
  <c r="AE15" i="12" a="1"/>
  <c r="AE15" i="12" s="1"/>
  <c r="N15" i="12" s="1"/>
  <c r="AD15" i="12"/>
  <c r="AD15" i="12" a="1"/>
  <c r="AC15" i="12"/>
  <c r="L15" i="12" s="1"/>
  <c r="AC15" i="12" a="1"/>
  <c r="AB15" i="12" a="1"/>
  <c r="AB15" i="12" s="1"/>
  <c r="AA15" i="12" a="1"/>
  <c r="AA15" i="12" s="1"/>
  <c r="J15" i="12" s="1"/>
  <c r="Z15" i="12"/>
  <c r="I15" i="12" s="1"/>
  <c r="Z15" i="12" a="1"/>
  <c r="Y15" i="12"/>
  <c r="Y15" i="12" a="1"/>
  <c r="X15" i="12" a="1"/>
  <c r="X15" i="12" s="1"/>
  <c r="G15" i="12" s="1"/>
  <c r="W15" i="12" a="1"/>
  <c r="W15" i="12" s="1"/>
  <c r="F15" i="12" s="1"/>
  <c r="V15" i="12" a="1"/>
  <c r="V15" i="12" s="1"/>
  <c r="E15" i="12" s="1"/>
  <c r="U15" i="12"/>
  <c r="D15" i="12" s="1"/>
  <c r="U15" i="12" a="1"/>
  <c r="P15" i="12"/>
  <c r="M15" i="12"/>
  <c r="K15" i="12"/>
  <c r="H15" i="12"/>
  <c r="B15" i="12"/>
  <c r="AH14" i="12" a="1"/>
  <c r="AH14" i="12" s="1"/>
  <c r="AG14" i="12"/>
  <c r="P14" i="12" s="1"/>
  <c r="AG14" i="12" a="1"/>
  <c r="AF14" i="12"/>
  <c r="O14" i="12" s="1"/>
  <c r="AF14" i="12" a="1"/>
  <c r="AE14" i="12" a="1"/>
  <c r="AE14" i="12" s="1"/>
  <c r="N14" i="12" s="1"/>
  <c r="AD14" i="12" a="1"/>
  <c r="AD14" i="12" s="1"/>
  <c r="M14" i="12" s="1"/>
  <c r="AC14" i="12"/>
  <c r="L14" i="12" s="1"/>
  <c r="AC14" i="12" a="1"/>
  <c r="AB14" i="12"/>
  <c r="AB14" i="12" a="1"/>
  <c r="AA14" i="12" a="1"/>
  <c r="AA14" i="12" s="1"/>
  <c r="J14" i="12" s="1"/>
  <c r="Z14" i="12" a="1"/>
  <c r="Z14" i="12" s="1"/>
  <c r="I14" i="12" s="1"/>
  <c r="Y14" i="12"/>
  <c r="H14" i="12" s="1"/>
  <c r="Y14" i="12" a="1"/>
  <c r="X14" i="12"/>
  <c r="G14" i="12" s="1"/>
  <c r="X14" i="12" a="1"/>
  <c r="W14" i="12" a="1"/>
  <c r="W14" i="12" s="1"/>
  <c r="V14" i="12" a="1"/>
  <c r="V14" i="12" s="1"/>
  <c r="E14" i="12" s="1"/>
  <c r="U14" i="12"/>
  <c r="D14" i="12" s="1"/>
  <c r="U14" i="12" a="1"/>
  <c r="Q14" i="12"/>
  <c r="K14" i="12"/>
  <c r="F14" i="12"/>
  <c r="B14" i="12"/>
  <c r="AH13" i="12" a="1"/>
  <c r="AH13" i="12" s="1"/>
  <c r="AG13" i="12" a="1"/>
  <c r="AG13" i="12" s="1"/>
  <c r="P13" i="12" s="1"/>
  <c r="AF13" i="12"/>
  <c r="O13" i="12" s="1"/>
  <c r="AF13" i="12" a="1"/>
  <c r="AE13" i="12" a="1"/>
  <c r="AE13" i="12" s="1"/>
  <c r="AD13" i="12" a="1"/>
  <c r="AD13" i="12" s="1"/>
  <c r="M13" i="12" s="1"/>
  <c r="AC13" i="12" a="1"/>
  <c r="AC13" i="12" s="1"/>
  <c r="AB13" i="12"/>
  <c r="K13" i="12" s="1"/>
  <c r="AB13" i="12" a="1"/>
  <c r="AA13" i="12" a="1"/>
  <c r="AA13" i="12" s="1"/>
  <c r="J13" i="12" s="1"/>
  <c r="Z13" i="12" a="1"/>
  <c r="Z13" i="12" s="1"/>
  <c r="I13" i="12" s="1"/>
  <c r="Y13" i="12" a="1"/>
  <c r="Y13" i="12" s="1"/>
  <c r="H13" i="12" s="1"/>
  <c r="X13" i="12"/>
  <c r="G13" i="12" s="1"/>
  <c r="X13" i="12" a="1"/>
  <c r="W13" i="12" a="1"/>
  <c r="W13" i="12" s="1"/>
  <c r="V13" i="12" a="1"/>
  <c r="V13" i="12" s="1"/>
  <c r="E13" i="12" s="1"/>
  <c r="U13" i="12" a="1"/>
  <c r="U13" i="12" s="1"/>
  <c r="D13" i="12" s="1"/>
  <c r="Q13" i="12"/>
  <c r="N13" i="12"/>
  <c r="L13" i="12"/>
  <c r="F13" i="12"/>
  <c r="B13" i="12"/>
  <c r="AH12" i="12" a="1"/>
  <c r="AH12" i="12" s="1"/>
  <c r="Q12" i="12" s="1"/>
  <c r="AG12" i="12" a="1"/>
  <c r="AG12" i="12" s="1"/>
  <c r="P12" i="12" s="1"/>
  <c r="AF12" i="12"/>
  <c r="AF12" i="12" a="1"/>
  <c r="AE12" i="12"/>
  <c r="N12" i="12" s="1"/>
  <c r="AE12" i="12" a="1"/>
  <c r="AD12" i="12" a="1"/>
  <c r="AD12" i="12" s="1"/>
  <c r="M12" i="12" s="1"/>
  <c r="AC12" i="12" a="1"/>
  <c r="AC12" i="12" s="1"/>
  <c r="L12" i="12" s="1"/>
  <c r="AB12" i="12"/>
  <c r="K12" i="12" s="1"/>
  <c r="AB12" i="12" a="1"/>
  <c r="AA12" i="12"/>
  <c r="AA12" i="12" a="1"/>
  <c r="Z12" i="12" a="1"/>
  <c r="Z12" i="12" s="1"/>
  <c r="I12" i="12" s="1"/>
  <c r="Y12" i="12" a="1"/>
  <c r="Y12" i="12" s="1"/>
  <c r="H12" i="12" s="1"/>
  <c r="X12" i="12"/>
  <c r="X12" i="12" a="1"/>
  <c r="W12" i="12"/>
  <c r="W12" i="12" a="1"/>
  <c r="V12" i="12" a="1"/>
  <c r="V12" i="12" s="1"/>
  <c r="E12" i="12" s="1"/>
  <c r="U12" i="12" a="1"/>
  <c r="U12" i="12" s="1"/>
  <c r="D12" i="12" s="1"/>
  <c r="O12" i="12"/>
  <c r="J12" i="12"/>
  <c r="G12" i="12"/>
  <c r="F12" i="12"/>
  <c r="B12" i="12"/>
  <c r="AH11" i="12" a="1"/>
  <c r="AH11" i="12" s="1"/>
  <c r="Q11" i="12" s="1"/>
  <c r="AG11" i="12" a="1"/>
  <c r="AG11" i="12" s="1"/>
  <c r="AF11" i="12" a="1"/>
  <c r="AF11" i="12" s="1"/>
  <c r="O11" i="12" s="1"/>
  <c r="AE11" i="12"/>
  <c r="N11" i="12" s="1"/>
  <c r="AE11" i="12" a="1"/>
  <c r="AD11" i="12" a="1"/>
  <c r="AD11" i="12" s="1"/>
  <c r="M11" i="12" s="1"/>
  <c r="AC11" i="12" a="1"/>
  <c r="AC11" i="12" s="1"/>
  <c r="AB11" i="12" a="1"/>
  <c r="AB11" i="12" s="1"/>
  <c r="K11" i="12" s="1"/>
  <c r="AA11" i="12"/>
  <c r="J11" i="12" s="1"/>
  <c r="AA11" i="12" a="1"/>
  <c r="Z11" i="12" a="1"/>
  <c r="Z11" i="12" s="1"/>
  <c r="I11" i="12" s="1"/>
  <c r="Y11" i="12" a="1"/>
  <c r="Y11" i="12" s="1"/>
  <c r="X11" i="12" a="1"/>
  <c r="X11" i="12" s="1"/>
  <c r="G11" i="12" s="1"/>
  <c r="W11" i="12"/>
  <c r="F11" i="12" s="1"/>
  <c r="W11" i="12" a="1"/>
  <c r="V11" i="12"/>
  <c r="V11" i="12" a="1"/>
  <c r="U11" i="12" a="1"/>
  <c r="U11" i="12" s="1"/>
  <c r="D11" i="12" s="1"/>
  <c r="P11" i="12"/>
  <c r="L11" i="12"/>
  <c r="H11" i="12"/>
  <c r="E11" i="12"/>
  <c r="B11" i="12"/>
  <c r="AH10" i="12"/>
  <c r="Q10" i="12" s="1"/>
  <c r="AH10" i="12" a="1"/>
  <c r="AG10" i="12" a="1"/>
  <c r="AG10" i="12" s="1"/>
  <c r="P10" i="12" s="1"/>
  <c r="AF10" i="12" a="1"/>
  <c r="AF10" i="12" s="1"/>
  <c r="AE10" i="12"/>
  <c r="AE10" i="12" a="1"/>
  <c r="AD10" i="12" a="1"/>
  <c r="AD10" i="12" s="1"/>
  <c r="M10" i="12" s="1"/>
  <c r="AC10" i="12"/>
  <c r="AC10" i="12" a="1"/>
  <c r="AB10" i="12" a="1"/>
  <c r="AB10" i="12" s="1"/>
  <c r="K10" i="12" s="1"/>
  <c r="AA10" i="12"/>
  <c r="AA10" i="12" a="1"/>
  <c r="Z10" i="12" a="1"/>
  <c r="Z10" i="12" s="1"/>
  <c r="I10" i="12" s="1"/>
  <c r="Y10" i="12"/>
  <c r="H10" i="12" s="1"/>
  <c r="Y10" i="12" a="1"/>
  <c r="X10" i="12" a="1"/>
  <c r="X10" i="12" s="1"/>
  <c r="W10" i="12"/>
  <c r="F10" i="12" s="1"/>
  <c r="W10" i="12" a="1"/>
  <c r="V10" i="12" a="1"/>
  <c r="V10" i="12" s="1"/>
  <c r="E10" i="12" s="1"/>
  <c r="U10" i="12" a="1"/>
  <c r="U10" i="12" s="1"/>
  <c r="D10" i="12" s="1"/>
  <c r="O10" i="12"/>
  <c r="N10" i="12"/>
  <c r="L10" i="12"/>
  <c r="J10" i="12"/>
  <c r="G10" i="12"/>
  <c r="B10" i="12"/>
  <c r="AH9" i="12"/>
  <c r="Q9" i="12" s="1"/>
  <c r="AH9" i="12" a="1"/>
  <c r="AG9" i="12" a="1"/>
  <c r="AG9" i="12" s="1"/>
  <c r="P9" i="12" s="1"/>
  <c r="AF9" i="12"/>
  <c r="O9" i="12" s="1"/>
  <c r="AF9" i="12" a="1"/>
  <c r="AE9" i="12" a="1"/>
  <c r="AE9" i="12" s="1"/>
  <c r="N9" i="12" s="1"/>
  <c r="AD9" i="12"/>
  <c r="AD9" i="12" a="1"/>
  <c r="AC9" i="12" a="1"/>
  <c r="AC9" i="12" s="1"/>
  <c r="L9" i="12" s="1"/>
  <c r="AB9" i="12"/>
  <c r="K9" i="12" s="1"/>
  <c r="AB9" i="12" a="1"/>
  <c r="AA9" i="12" a="1"/>
  <c r="AA9" i="12" s="1"/>
  <c r="J9" i="12" s="1"/>
  <c r="Z9" i="12"/>
  <c r="I9" i="12" s="1"/>
  <c r="Z9" i="12" a="1"/>
  <c r="Y9" i="12" a="1"/>
  <c r="Y9" i="12" s="1"/>
  <c r="H9" i="12" s="1"/>
  <c r="X9" i="12"/>
  <c r="G9" i="12" s="1"/>
  <c r="X9" i="12" a="1"/>
  <c r="W9" i="12" a="1"/>
  <c r="W9" i="12" s="1"/>
  <c r="F9" i="12" s="1"/>
  <c r="V9" i="12"/>
  <c r="V9" i="12" a="1"/>
  <c r="U9" i="12" a="1"/>
  <c r="U9" i="12" s="1"/>
  <c r="D9" i="12" s="1"/>
  <c r="M9" i="12"/>
  <c r="E9" i="12"/>
  <c r="B9" i="12"/>
  <c r="AH8" i="12"/>
  <c r="Q8" i="12" s="1"/>
  <c r="AH8" i="12" a="1"/>
  <c r="AG8" i="12" a="1"/>
  <c r="AG8" i="12" s="1"/>
  <c r="P8" i="12" s="1"/>
  <c r="AF8" i="12" a="1"/>
  <c r="AF8" i="12" s="1"/>
  <c r="O8" i="12" s="1"/>
  <c r="AE8" i="12"/>
  <c r="AE8" i="12" a="1"/>
  <c r="AD8" i="12"/>
  <c r="AD8" i="12" a="1"/>
  <c r="AC8" i="12" a="1"/>
  <c r="AC8" i="12" s="1"/>
  <c r="L8" i="12" s="1"/>
  <c r="AB8" i="12" a="1"/>
  <c r="AB8" i="12" s="1"/>
  <c r="K8" i="12" s="1"/>
  <c r="AA8" i="12"/>
  <c r="AA8" i="12" a="1"/>
  <c r="Z8" i="12" a="1"/>
  <c r="Z8" i="12" s="1"/>
  <c r="I8" i="12" s="1"/>
  <c r="Y8" i="12" a="1"/>
  <c r="Y8" i="12" s="1"/>
  <c r="H8" i="12" s="1"/>
  <c r="X8" i="12" a="1"/>
  <c r="X8" i="12" s="1"/>
  <c r="G8" i="12" s="1"/>
  <c r="W8" i="12" a="1"/>
  <c r="W8" i="12" s="1"/>
  <c r="F8" i="12" s="1"/>
  <c r="V8" i="12" a="1"/>
  <c r="V8" i="12" s="1"/>
  <c r="E8" i="12" s="1"/>
  <c r="U8" i="12" a="1"/>
  <c r="U8" i="12" s="1"/>
  <c r="D8" i="12" s="1"/>
  <c r="N8" i="12"/>
  <c r="M8" i="12"/>
  <c r="J8" i="12"/>
  <c r="B8" i="12"/>
  <c r="AH7" i="12"/>
  <c r="Q7" i="12" s="1"/>
  <c r="AH7" i="12" a="1"/>
  <c r="AG7" i="12"/>
  <c r="AG7" i="12" a="1"/>
  <c r="AF7" i="12" a="1"/>
  <c r="AF7" i="12" s="1"/>
  <c r="O7" i="12" s="1"/>
  <c r="AE7" i="12"/>
  <c r="N7" i="12" s="1"/>
  <c r="AE7" i="12" a="1"/>
  <c r="AD7" i="12" a="1"/>
  <c r="AD7" i="12" s="1"/>
  <c r="M7" i="12" s="1"/>
  <c r="AC7" i="12"/>
  <c r="AC7" i="12" a="1"/>
  <c r="AB7" i="12" a="1"/>
  <c r="AB7" i="12" s="1"/>
  <c r="K7" i="12" s="1"/>
  <c r="AA7" i="12"/>
  <c r="AA7" i="12" a="1"/>
  <c r="Z7" i="12" a="1"/>
  <c r="Z7" i="12" s="1"/>
  <c r="I7" i="12" s="1"/>
  <c r="Y7" i="12"/>
  <c r="Y7" i="12" a="1"/>
  <c r="X7" i="12" a="1"/>
  <c r="X7" i="12" s="1"/>
  <c r="G7" i="12" s="1"/>
  <c r="W7" i="12"/>
  <c r="F7" i="12" s="1"/>
  <c r="W7" i="12" a="1"/>
  <c r="V7" i="12" a="1"/>
  <c r="V7" i="12" s="1"/>
  <c r="E7" i="12" s="1"/>
  <c r="U7" i="12" a="1"/>
  <c r="U7" i="12" s="1"/>
  <c r="D7" i="12" s="1"/>
  <c r="P7" i="12"/>
  <c r="L7" i="12"/>
  <c r="J7" i="12"/>
  <c r="H7" i="12"/>
  <c r="B7" i="12"/>
  <c r="AH6" i="12"/>
  <c r="Q6" i="12" s="1"/>
  <c r="AH6" i="12" a="1"/>
  <c r="AG6" i="12"/>
  <c r="P6" i="12" s="1"/>
  <c r="AG6" i="12" a="1"/>
  <c r="AF6" i="12" a="1"/>
  <c r="AF6" i="12" s="1"/>
  <c r="O6" i="12" s="1"/>
  <c r="AE6" i="12" a="1"/>
  <c r="AE6" i="12" s="1"/>
  <c r="N6" i="12" s="1"/>
  <c r="AD6" i="12"/>
  <c r="AD6" i="12" a="1"/>
  <c r="AC6" i="12"/>
  <c r="L6" i="12" s="1"/>
  <c r="AC6" i="12" a="1"/>
  <c r="AB6" i="12" a="1"/>
  <c r="AB6" i="12" s="1"/>
  <c r="K6" i="12" s="1"/>
  <c r="AA6" i="12" a="1"/>
  <c r="AA6" i="12" s="1"/>
  <c r="J6" i="12" s="1"/>
  <c r="Z6" i="12"/>
  <c r="I6" i="12" s="1"/>
  <c r="Z6" i="12" a="1"/>
  <c r="Y6" i="12"/>
  <c r="H6" i="12" s="1"/>
  <c r="Y6" i="12" a="1"/>
  <c r="X6" i="12" a="1"/>
  <c r="X6" i="12" s="1"/>
  <c r="G6" i="12" s="1"/>
  <c r="W6" i="12" a="1"/>
  <c r="W6" i="12" s="1"/>
  <c r="F6" i="12" s="1"/>
  <c r="V6" i="12"/>
  <c r="V6" i="12" a="1"/>
  <c r="U6" i="12"/>
  <c r="D6" i="12" s="1"/>
  <c r="U6" i="12" a="1"/>
  <c r="M6" i="12"/>
  <c r="E6" i="12"/>
  <c r="B6" i="12"/>
  <c r="AH5" i="12"/>
  <c r="AH5" i="12" a="1"/>
  <c r="AG5" i="12" a="1"/>
  <c r="AG5" i="12" s="1"/>
  <c r="P5" i="12" s="1"/>
  <c r="AF5" i="12"/>
  <c r="O5" i="12" s="1"/>
  <c r="AF5" i="12" a="1"/>
  <c r="AE5" i="12" a="1"/>
  <c r="AE5" i="12" s="1"/>
  <c r="N5" i="12" s="1"/>
  <c r="AD5" i="12"/>
  <c r="AD5" i="12" a="1"/>
  <c r="AC5" i="12" a="1"/>
  <c r="AC5" i="12" s="1"/>
  <c r="L5" i="12" s="1"/>
  <c r="AB5" i="12" a="1"/>
  <c r="AB5" i="12" s="1"/>
  <c r="K5" i="12" s="1"/>
  <c r="AA5" i="12" a="1"/>
  <c r="AA5" i="12" s="1"/>
  <c r="J5" i="12" s="1"/>
  <c r="Z5" i="12"/>
  <c r="Z5" i="12" a="1"/>
  <c r="Y5" i="12" a="1"/>
  <c r="Y5" i="12" s="1"/>
  <c r="H5" i="12" s="1"/>
  <c r="X5" i="12" a="1"/>
  <c r="X5" i="12" s="1"/>
  <c r="G5" i="12" s="1"/>
  <c r="W5" i="12" a="1"/>
  <c r="W5" i="12" s="1"/>
  <c r="F5" i="12" s="1"/>
  <c r="V5" i="12" a="1"/>
  <c r="V5" i="12" s="1"/>
  <c r="E5" i="12" s="1"/>
  <c r="U5" i="12" a="1"/>
  <c r="U5" i="12" s="1"/>
  <c r="D5" i="12" s="1"/>
  <c r="Q5" i="12"/>
  <c r="M5" i="12"/>
  <c r="I5" i="12"/>
  <c r="B5" i="12"/>
  <c r="AH4" i="12"/>
  <c r="Q4" i="12" s="1"/>
  <c r="AH4" i="12" a="1"/>
  <c r="AG4" i="12"/>
  <c r="P4" i="12" s="1"/>
  <c r="AG4" i="12" a="1"/>
  <c r="AF4" i="12"/>
  <c r="O4" i="12" s="1"/>
  <c r="AF4" i="12" a="1"/>
  <c r="AE4" i="12" a="1"/>
  <c r="AE4" i="12" s="1"/>
  <c r="N4" i="12" s="1"/>
  <c r="AD4" i="12"/>
  <c r="AD4" i="12" a="1"/>
  <c r="AC4" i="12"/>
  <c r="AC4" i="12" a="1"/>
  <c r="AB4" i="12"/>
  <c r="K4" i="12" s="1"/>
  <c r="AB4" i="12" a="1"/>
  <c r="AA4" i="12" a="1"/>
  <c r="AA4" i="12" s="1"/>
  <c r="J4" i="12" s="1"/>
  <c r="Z4" i="12" a="1"/>
  <c r="Z4" i="12" s="1"/>
  <c r="I4" i="12" s="1"/>
  <c r="Y4" i="12"/>
  <c r="H4" i="12" s="1"/>
  <c r="Y4" i="12" a="1"/>
  <c r="X4" i="12"/>
  <c r="G4" i="12" s="1"/>
  <c r="X4" i="12" a="1"/>
  <c r="W4" i="12" a="1"/>
  <c r="W4" i="12" s="1"/>
  <c r="F4" i="12" s="1"/>
  <c r="V4" i="12" a="1"/>
  <c r="V4" i="12" s="1"/>
  <c r="E4" i="12" s="1"/>
  <c r="U4" i="12"/>
  <c r="U4" i="12" a="1"/>
  <c r="M4" i="12"/>
  <c r="L4" i="12"/>
  <c r="D4" i="12"/>
  <c r="B4" i="12"/>
  <c r="AH3" i="12" a="1"/>
  <c r="AH3" i="12" s="1"/>
  <c r="Q3" i="12" s="1"/>
  <c r="AG3" i="12"/>
  <c r="AG3" i="12" a="1"/>
  <c r="AF3" i="12" a="1"/>
  <c r="AF3" i="12" s="1"/>
  <c r="O3" i="12" s="1"/>
  <c r="AE3" i="12"/>
  <c r="AE3" i="12" a="1"/>
  <c r="AD3" i="12" a="1"/>
  <c r="AD3" i="12" s="1"/>
  <c r="M3" i="12" s="1"/>
  <c r="AC3" i="12" a="1"/>
  <c r="AC3" i="12" s="1"/>
  <c r="AB3" i="12" a="1"/>
  <c r="AB3" i="12" s="1"/>
  <c r="K3" i="12" s="1"/>
  <c r="AA3" i="12"/>
  <c r="J3" i="12" s="1"/>
  <c r="AA3" i="12" a="1"/>
  <c r="Z3" i="12" a="1"/>
  <c r="Z3" i="12" s="1"/>
  <c r="I3" i="12" s="1"/>
  <c r="Y3" i="12" a="1"/>
  <c r="Y3" i="12" s="1"/>
  <c r="X3" i="12" a="1"/>
  <c r="X3" i="12" s="1"/>
  <c r="G3" i="12" s="1"/>
  <c r="W3" i="12" a="1"/>
  <c r="W3" i="12" s="1"/>
  <c r="F3" i="12" s="1"/>
  <c r="V3" i="12" a="1"/>
  <c r="V3" i="12" s="1"/>
  <c r="E3" i="12" s="1"/>
  <c r="U3" i="12" a="1"/>
  <c r="U3" i="12" s="1"/>
  <c r="P3" i="12"/>
  <c r="N3" i="12"/>
  <c r="L3" i="12"/>
  <c r="H3" i="12"/>
  <c r="D3" i="12"/>
  <c r="B3" i="12"/>
  <c r="AH2" i="12"/>
  <c r="AH2" i="12" a="1"/>
  <c r="AG2" i="12"/>
  <c r="P2" i="12" s="1"/>
  <c r="AG2" i="12" a="1"/>
  <c r="AF2" i="12"/>
  <c r="AF2" i="12" a="1"/>
  <c r="AE2" i="12"/>
  <c r="N2" i="12" s="1"/>
  <c r="AE2" i="12" a="1"/>
  <c r="AD2" i="12" a="1"/>
  <c r="AD2" i="12" s="1"/>
  <c r="M2" i="12" s="1"/>
  <c r="AC2" i="12"/>
  <c r="AC2" i="12" a="1"/>
  <c r="AB2" i="12"/>
  <c r="AB2" i="12" a="1"/>
  <c r="AA2" i="12"/>
  <c r="AA2" i="12" a="1"/>
  <c r="Z2" i="12" a="1"/>
  <c r="Z2" i="12" s="1"/>
  <c r="I2" i="12" s="1"/>
  <c r="Y2" i="12" a="1"/>
  <c r="Y2" i="12" s="1"/>
  <c r="H2" i="12" s="1"/>
  <c r="X2" i="12"/>
  <c r="X2" i="12" a="1"/>
  <c r="W2" i="12"/>
  <c r="F2" i="12" s="1"/>
  <c r="W2" i="12" a="1"/>
  <c r="V2" i="12" a="1"/>
  <c r="V2" i="12" s="1"/>
  <c r="E2" i="12" s="1"/>
  <c r="U2" i="12" a="1"/>
  <c r="U2" i="12" s="1"/>
  <c r="D2" i="12" s="1"/>
  <c r="Q2" i="12"/>
  <c r="O2" i="12"/>
  <c r="L2" i="12"/>
  <c r="K2" i="12"/>
  <c r="J2" i="12"/>
  <c r="G2" i="12"/>
  <c r="B2" i="12"/>
  <c r="AN100" i="11" s="1"/>
  <c r="AM100" i="11"/>
  <c r="AU100" i="11"/>
  <c r="AX100" i="11"/>
  <c r="BA100" i="11"/>
  <c r="BD100" i="11"/>
  <c r="Q100" i="11" s="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T100" i="11" s="1"/>
  <c r="BQ100" i="11"/>
  <c r="BR100" i="11"/>
  <c r="BS100" i="11"/>
  <c r="BT100" i="11"/>
  <c r="AS101" i="11"/>
  <c r="AU101" i="11"/>
  <c r="AV101" i="11"/>
  <c r="BC101" i="11"/>
  <c r="BD101" i="11"/>
  <c r="BE101" i="11"/>
  <c r="BF101" i="11"/>
  <c r="BG101" i="11"/>
  <c r="BH101" i="11"/>
  <c r="BI101" i="11"/>
  <c r="BJ101" i="11"/>
  <c r="AB101" i="11" s="1"/>
  <c r="BK101" i="11"/>
  <c r="BL101" i="11"/>
  <c r="BM101" i="11"/>
  <c r="BN101" i="11"/>
  <c r="BO101" i="11"/>
  <c r="BP101" i="11"/>
  <c r="BQ101" i="11"/>
  <c r="BR101" i="11"/>
  <c r="BS101" i="11"/>
  <c r="BT101" i="11"/>
  <c r="AO102" i="11"/>
  <c r="AP102" i="11"/>
  <c r="AW102" i="11"/>
  <c r="AZ102" i="11"/>
  <c r="BA102" i="11"/>
  <c r="BD102" i="11"/>
  <c r="Q102" i="11" s="1"/>
  <c r="BE102" i="11"/>
  <c r="BF102" i="11"/>
  <c r="BG102" i="11"/>
  <c r="BH102" i="11"/>
  <c r="BI102" i="11"/>
  <c r="BJ102" i="11"/>
  <c r="BK102" i="11"/>
  <c r="BL102" i="11"/>
  <c r="BM102" i="11"/>
  <c r="BN102" i="11"/>
  <c r="AF102" i="11" s="1"/>
  <c r="BO102" i="11"/>
  <c r="BP102" i="11"/>
  <c r="BQ102" i="11"/>
  <c r="BR102" i="11"/>
  <c r="BS102" i="11"/>
  <c r="BT102" i="11"/>
  <c r="AQ103" i="11"/>
  <c r="AS103" i="11"/>
  <c r="AT103" i="11"/>
  <c r="BA103" i="11"/>
  <c r="BD103" i="11"/>
  <c r="BE103" i="11"/>
  <c r="BF103" i="11"/>
  <c r="BG103" i="11"/>
  <c r="BH103" i="11"/>
  <c r="BI103" i="11"/>
  <c r="BJ103" i="11"/>
  <c r="AB103" i="11" s="1"/>
  <c r="BK103" i="11"/>
  <c r="BL103" i="11"/>
  <c r="BM103" i="11"/>
  <c r="BN103" i="11"/>
  <c r="BO103" i="11"/>
  <c r="BP103" i="11"/>
  <c r="BQ103" i="11"/>
  <c r="BR103" i="11"/>
  <c r="BS103" i="11"/>
  <c r="BT103" i="11"/>
  <c r="AO104" i="11"/>
  <c r="AQ104" i="11"/>
  <c r="AW104" i="11"/>
  <c r="AZ104" i="11"/>
  <c r="BA104" i="11"/>
  <c r="BD104" i="11"/>
  <c r="Q104" i="11" s="1"/>
  <c r="BE104" i="11"/>
  <c r="BF104" i="11"/>
  <c r="BG104" i="11"/>
  <c r="BH104" i="11"/>
  <c r="BI104" i="11"/>
  <c r="BJ104" i="11"/>
  <c r="BK104" i="11"/>
  <c r="BL104" i="11"/>
  <c r="S104" i="11" s="1"/>
  <c r="BM104" i="11"/>
  <c r="BN104" i="11"/>
  <c r="BO104" i="11"/>
  <c r="BP104" i="11"/>
  <c r="BQ104" i="11"/>
  <c r="BR104" i="11"/>
  <c r="BS104" i="11"/>
  <c r="BT104" i="11"/>
  <c r="AM105" i="11"/>
  <c r="AT105" i="11"/>
  <c r="AW105" i="11"/>
  <c r="AX105" i="11"/>
  <c r="BD105" i="11"/>
  <c r="Q105" i="11" s="1"/>
  <c r="BE105" i="11"/>
  <c r="BF105" i="11"/>
  <c r="BG105" i="11"/>
  <c r="BH105" i="11"/>
  <c r="BI105" i="11"/>
  <c r="BJ105" i="11"/>
  <c r="BK105" i="11"/>
  <c r="BL105" i="11"/>
  <c r="BM105" i="11"/>
  <c r="BN105" i="11"/>
  <c r="AF105" i="11" s="1"/>
  <c r="BO105" i="11"/>
  <c r="BP105" i="11"/>
  <c r="BQ105" i="11"/>
  <c r="BR105" i="11"/>
  <c r="BS105" i="11"/>
  <c r="BT105" i="11"/>
  <c r="AM106" i="11"/>
  <c r="AP106" i="11"/>
  <c r="AS106" i="11"/>
  <c r="AT106" i="11"/>
  <c r="AV106" i="11"/>
  <c r="AX106" i="11"/>
  <c r="BA106" i="11"/>
  <c r="BC106" i="11"/>
  <c r="BD106" i="11"/>
  <c r="BE106" i="11"/>
  <c r="BF106" i="11"/>
  <c r="BG106" i="11"/>
  <c r="BH106" i="11"/>
  <c r="BI106" i="11"/>
  <c r="BJ106" i="11"/>
  <c r="AB106" i="11" s="1"/>
  <c r="BK106" i="11"/>
  <c r="BL106" i="11"/>
  <c r="BM106" i="11"/>
  <c r="BN106" i="11"/>
  <c r="BO106" i="11"/>
  <c r="BP106" i="11"/>
  <c r="BQ106" i="11"/>
  <c r="BR106" i="11"/>
  <c r="BS106" i="11"/>
  <c r="BT106" i="11"/>
  <c r="AN107" i="11"/>
  <c r="AO107" i="11"/>
  <c r="AR107" i="11"/>
  <c r="AT107" i="11"/>
  <c r="AV107" i="11"/>
  <c r="AY107" i="11"/>
  <c r="AZ107" i="11"/>
  <c r="BC107" i="11"/>
  <c r="BD107" i="11"/>
  <c r="BE107" i="11"/>
  <c r="BF107" i="11"/>
  <c r="BG107" i="11"/>
  <c r="BH107" i="11"/>
  <c r="BI107" i="11"/>
  <c r="AA107" i="11" s="1"/>
  <c r="BJ107" i="11"/>
  <c r="BK107" i="11"/>
  <c r="BL107" i="11"/>
  <c r="BM107" i="11"/>
  <c r="BN107" i="11"/>
  <c r="BO107" i="11"/>
  <c r="BP107" i="11"/>
  <c r="T107" i="11" s="1"/>
  <c r="BQ107" i="11"/>
  <c r="BR107" i="11"/>
  <c r="BS107" i="11"/>
  <c r="BT107" i="11"/>
  <c r="AN108" i="11"/>
  <c r="AO108" i="11"/>
  <c r="AR108" i="11"/>
  <c r="AU108" i="11"/>
  <c r="AV108" i="11"/>
  <c r="AX108" i="11"/>
  <c r="AZ108" i="11"/>
  <c r="BA108" i="11"/>
  <c r="BC108" i="11"/>
  <c r="BD108" i="11"/>
  <c r="BE108" i="11"/>
  <c r="BF108" i="11"/>
  <c r="BG108" i="11"/>
  <c r="BH108" i="11"/>
  <c r="BI108" i="11"/>
  <c r="AA108" i="11" s="1"/>
  <c r="BJ108" i="11"/>
  <c r="BK108" i="11"/>
  <c r="BL108" i="11"/>
  <c r="BM108" i="11"/>
  <c r="BN108" i="11"/>
  <c r="BO108" i="11"/>
  <c r="BP108" i="11"/>
  <c r="T108" i="11" s="1"/>
  <c r="BQ108" i="11"/>
  <c r="AI108" i="11" s="1"/>
  <c r="BR108" i="11"/>
  <c r="BS108" i="11"/>
  <c r="BT108" i="11"/>
  <c r="AM109" i="11"/>
  <c r="AN109" i="11"/>
  <c r="AP109" i="11"/>
  <c r="AR109" i="11"/>
  <c r="AU109" i="11"/>
  <c r="AV109" i="11"/>
  <c r="AW109" i="11"/>
  <c r="AX109" i="11"/>
  <c r="BA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T109" i="11" s="1"/>
  <c r="BQ109" i="11"/>
  <c r="BR109" i="11"/>
  <c r="BS109" i="11"/>
  <c r="BT109" i="11"/>
  <c r="AN110" i="11"/>
  <c r="AO110" i="11"/>
  <c r="AQ110" i="11"/>
  <c r="AS110" i="11"/>
  <c r="AT110" i="11"/>
  <c r="AV110" i="11"/>
  <c r="AX110" i="11"/>
  <c r="AY110" i="11"/>
  <c r="BA110" i="11"/>
  <c r="BB110" i="11"/>
  <c r="BD110" i="11"/>
  <c r="BE110" i="11"/>
  <c r="BF110" i="11"/>
  <c r="BG110" i="11"/>
  <c r="BH110" i="11"/>
  <c r="BI110" i="11"/>
  <c r="BJ110" i="11"/>
  <c r="AB110" i="11" s="1"/>
  <c r="BK110" i="11"/>
  <c r="BL110" i="11"/>
  <c r="BM110" i="11"/>
  <c r="BN110" i="11"/>
  <c r="BO110" i="11"/>
  <c r="BP110" i="11"/>
  <c r="BQ110" i="11"/>
  <c r="BR110" i="11"/>
  <c r="BS110" i="11"/>
  <c r="AK110" i="11" s="1"/>
  <c r="BT110" i="11"/>
  <c r="AM111" i="11"/>
  <c r="AN111" i="11"/>
  <c r="AO111" i="11"/>
  <c r="AP111" i="11"/>
  <c r="AQ111" i="11"/>
  <c r="AT111" i="11"/>
  <c r="AU111" i="11"/>
  <c r="AV111" i="11"/>
  <c r="AW111" i="11"/>
  <c r="AX111" i="11"/>
  <c r="AY111" i="11"/>
  <c r="AZ111" i="11"/>
  <c r="BC111" i="11"/>
  <c r="BD111" i="11"/>
  <c r="Q111" i="11" s="1"/>
  <c r="BE111" i="11"/>
  <c r="BF111" i="11"/>
  <c r="BG111" i="11"/>
  <c r="BH111" i="11"/>
  <c r="BI111" i="11"/>
  <c r="BJ111" i="11"/>
  <c r="BK111" i="11"/>
  <c r="AC111" i="11" s="1"/>
  <c r="BL111" i="11"/>
  <c r="S111" i="11" s="1"/>
  <c r="BM111" i="11"/>
  <c r="BN111" i="11"/>
  <c r="BO111" i="11"/>
  <c r="BP111" i="11"/>
  <c r="BQ111" i="11"/>
  <c r="BR111" i="11"/>
  <c r="BS111" i="11"/>
  <c r="BT111" i="11"/>
  <c r="AM112" i="11"/>
  <c r="AN112" i="11"/>
  <c r="AO112" i="11"/>
  <c r="AP112" i="11"/>
  <c r="AQ112" i="11"/>
  <c r="AR112" i="11"/>
  <c r="AT112" i="11"/>
  <c r="AV112" i="11"/>
  <c r="AW112" i="11"/>
  <c r="AX112" i="11"/>
  <c r="AY112" i="11"/>
  <c r="AZ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AG112" i="11" s="1"/>
  <c r="BP112" i="11"/>
  <c r="T112" i="11" s="1"/>
  <c r="BQ112" i="11"/>
  <c r="BR112" i="11"/>
  <c r="BS112" i="11"/>
  <c r="AK112" i="11" s="1"/>
  <c r="BT112" i="11"/>
  <c r="AM113" i="11"/>
  <c r="AN113" i="11"/>
  <c r="AP113" i="11"/>
  <c r="AQ113" i="11"/>
  <c r="AR113" i="11"/>
  <c r="AS113" i="11"/>
  <c r="AU113" i="11"/>
  <c r="AV113" i="11"/>
  <c r="AW113" i="11"/>
  <c r="AX113" i="11"/>
  <c r="AY113" i="11"/>
  <c r="AZ113" i="11"/>
  <c r="BA113" i="11"/>
  <c r="BC113" i="11"/>
  <c r="BD113" i="11"/>
  <c r="Q113" i="11" s="1"/>
  <c r="BE113" i="11"/>
  <c r="BF113" i="11"/>
  <c r="R113" i="11" s="1"/>
  <c r="BG113" i="11"/>
  <c r="BH113" i="11"/>
  <c r="BI113" i="11"/>
  <c r="AA113" i="11" s="1"/>
  <c r="BJ113" i="11"/>
  <c r="AB113" i="11" s="1"/>
  <c r="BK113" i="11"/>
  <c r="BL113" i="11"/>
  <c r="BM113" i="11"/>
  <c r="AE113" i="11" s="1"/>
  <c r="BN113" i="11"/>
  <c r="BO113" i="11"/>
  <c r="AG113" i="11" s="1"/>
  <c r="BP113" i="11"/>
  <c r="BQ113" i="11"/>
  <c r="BR113" i="11"/>
  <c r="BS113" i="11"/>
  <c r="BT113" i="11"/>
  <c r="AN114" i="11"/>
  <c r="AO114" i="11"/>
  <c r="AP114" i="11"/>
  <c r="AQ114" i="11"/>
  <c r="AR114" i="11"/>
  <c r="AS114" i="11"/>
  <c r="AT114" i="11"/>
  <c r="AV114" i="11"/>
  <c r="AW114" i="11"/>
  <c r="AX114" i="11"/>
  <c r="AY114" i="11"/>
  <c r="AZ114" i="11"/>
  <c r="BA114" i="11"/>
  <c r="BB114" i="11"/>
  <c r="BD114" i="11"/>
  <c r="BE114" i="11"/>
  <c r="BF114" i="11"/>
  <c r="BG114" i="11"/>
  <c r="BH114" i="11"/>
  <c r="BI114" i="11"/>
  <c r="AA114" i="11" s="1"/>
  <c r="BJ114" i="11"/>
  <c r="AB114" i="11" s="1"/>
  <c r="BK114" i="11"/>
  <c r="BL114" i="11"/>
  <c r="BM114" i="11"/>
  <c r="AE114" i="11" s="1"/>
  <c r="BN114" i="11"/>
  <c r="BO114" i="11"/>
  <c r="BP114" i="11"/>
  <c r="BQ114" i="11"/>
  <c r="BR114" i="11"/>
  <c r="BS114" i="11"/>
  <c r="BT114" i="11"/>
  <c r="AM115" i="11"/>
  <c r="AO115" i="11"/>
  <c r="AP115" i="11"/>
  <c r="AQ115" i="11"/>
  <c r="AR115" i="11"/>
  <c r="AS115" i="11"/>
  <c r="AT115" i="11"/>
  <c r="AU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AA115" i="11" s="1"/>
  <c r="BJ115" i="11"/>
  <c r="AB115" i="11" s="1"/>
  <c r="BK115" i="11"/>
  <c r="BL115" i="11"/>
  <c r="BM115" i="11"/>
  <c r="BN115" i="11"/>
  <c r="BO115" i="11"/>
  <c r="BP115" i="11"/>
  <c r="BQ115" i="11"/>
  <c r="BR115" i="11"/>
  <c r="BS115" i="11"/>
  <c r="BT115" i="11"/>
  <c r="AM116" i="11"/>
  <c r="AN116" i="11"/>
  <c r="AP116" i="11"/>
  <c r="AQ116" i="11"/>
  <c r="AR116" i="11"/>
  <c r="AS116" i="11"/>
  <c r="AT116" i="11"/>
  <c r="AU116" i="11"/>
  <c r="AV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AA116" i="11" s="1"/>
  <c r="BJ116" i="11"/>
  <c r="AB116" i="11" s="1"/>
  <c r="BK116" i="11"/>
  <c r="AC116" i="11" s="1"/>
  <c r="BL116" i="11"/>
  <c r="BM116" i="11"/>
  <c r="BN116" i="11"/>
  <c r="BO116" i="11"/>
  <c r="BP116" i="11"/>
  <c r="BQ116" i="11"/>
  <c r="BR116" i="11"/>
  <c r="BS116" i="11"/>
  <c r="BT116" i="11"/>
  <c r="AM117" i="11"/>
  <c r="AN117" i="11"/>
  <c r="AO117" i="11"/>
  <c r="AQ117" i="11"/>
  <c r="AR117" i="11"/>
  <c r="AS117" i="11"/>
  <c r="AT117" i="11"/>
  <c r="AU117" i="11"/>
  <c r="AV117" i="11"/>
  <c r="AW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AA117" i="11" s="1"/>
  <c r="BJ117" i="11"/>
  <c r="AB117" i="11" s="1"/>
  <c r="BK117" i="11"/>
  <c r="AC117" i="11" s="1"/>
  <c r="BL117" i="11"/>
  <c r="BM117" i="11"/>
  <c r="AE117" i="11" s="1"/>
  <c r="BN117" i="11"/>
  <c r="BO117" i="11"/>
  <c r="BP117" i="11"/>
  <c r="BQ117" i="11"/>
  <c r="BR117" i="11"/>
  <c r="BS117" i="11"/>
  <c r="BT117" i="11"/>
  <c r="AM118" i="11"/>
  <c r="AN118" i="11"/>
  <c r="AO118" i="11"/>
  <c r="AP118" i="11"/>
  <c r="AR118" i="11"/>
  <c r="AS118" i="11"/>
  <c r="AT118" i="11"/>
  <c r="AU118" i="11"/>
  <c r="AV118" i="11"/>
  <c r="AW118" i="11"/>
  <c r="AX118" i="11"/>
  <c r="AZ118" i="11"/>
  <c r="BA118" i="11"/>
  <c r="BB118" i="11"/>
  <c r="BC118" i="11"/>
  <c r="BD118" i="11"/>
  <c r="BE118" i="11"/>
  <c r="BF118" i="11"/>
  <c r="BG118" i="11"/>
  <c r="BH118" i="11"/>
  <c r="BI118" i="11"/>
  <c r="AA118" i="11" s="1"/>
  <c r="BJ118" i="11"/>
  <c r="AB118" i="11" s="1"/>
  <c r="BK118" i="11"/>
  <c r="BL118" i="11"/>
  <c r="BM118" i="11"/>
  <c r="AE118" i="11" s="1"/>
  <c r="BN118" i="11"/>
  <c r="BO118" i="11"/>
  <c r="BP118" i="11"/>
  <c r="BQ118" i="11"/>
  <c r="BR118" i="11"/>
  <c r="BS118" i="11"/>
  <c r="BT118" i="11"/>
  <c r="AM119" i="11"/>
  <c r="AN119" i="11"/>
  <c r="AO119" i="11"/>
  <c r="AP119" i="11"/>
  <c r="AQ119" i="11"/>
  <c r="AS119" i="11"/>
  <c r="AT119" i="11"/>
  <c r="AU119" i="11"/>
  <c r="AV119" i="11"/>
  <c r="AW119" i="11"/>
  <c r="AX119" i="11"/>
  <c r="AY119" i="11"/>
  <c r="BA119" i="11"/>
  <c r="BB119" i="11"/>
  <c r="BC119" i="11"/>
  <c r="BD119" i="11"/>
  <c r="BE119" i="11"/>
  <c r="BF119" i="11"/>
  <c r="BG119" i="11"/>
  <c r="BH119" i="11"/>
  <c r="BI119" i="11"/>
  <c r="BJ119" i="11"/>
  <c r="AB119" i="11" s="1"/>
  <c r="BK119" i="11"/>
  <c r="BL119" i="11"/>
  <c r="BM119" i="11"/>
  <c r="AE119" i="11" s="1"/>
  <c r="BN119" i="11"/>
  <c r="BO119" i="11"/>
  <c r="BP119" i="11"/>
  <c r="BQ119" i="11"/>
  <c r="BR119" i="11"/>
  <c r="BS119" i="11"/>
  <c r="BT119" i="11"/>
  <c r="AM120" i="11"/>
  <c r="AN120" i="11"/>
  <c r="AO120" i="11"/>
  <c r="AP120" i="11"/>
  <c r="AQ120" i="11"/>
  <c r="AR120" i="11"/>
  <c r="AT120" i="11"/>
  <c r="AU120" i="11"/>
  <c r="AV120" i="11"/>
  <c r="AW120" i="11"/>
  <c r="AX120" i="11"/>
  <c r="AY120" i="11"/>
  <c r="AZ120" i="11"/>
  <c r="BB120" i="11"/>
  <c r="BC120" i="11"/>
  <c r="BD120" i="11"/>
  <c r="BE120" i="11"/>
  <c r="BF120" i="11"/>
  <c r="BG120" i="11"/>
  <c r="BH120" i="11"/>
  <c r="BI120" i="11"/>
  <c r="AA120" i="11" s="1"/>
  <c r="BJ120" i="11"/>
  <c r="BK120" i="11"/>
  <c r="AC120" i="11" s="1"/>
  <c r="BL120" i="11"/>
  <c r="BM120" i="11"/>
  <c r="AE120" i="11" s="1"/>
  <c r="BN120" i="11"/>
  <c r="BO120" i="11"/>
  <c r="AG120" i="11" s="1"/>
  <c r="BP120" i="11"/>
  <c r="BQ120" i="11"/>
  <c r="BR120" i="11"/>
  <c r="BS120" i="11"/>
  <c r="BT120" i="11"/>
  <c r="AM121" i="11"/>
  <c r="AN121" i="11"/>
  <c r="AO121" i="11"/>
  <c r="AP121" i="11"/>
  <c r="AQ121" i="11"/>
  <c r="AR121" i="11"/>
  <c r="AT121" i="11"/>
  <c r="AU121" i="11"/>
  <c r="AV121" i="11"/>
  <c r="AW121" i="11"/>
  <c r="AX121" i="11"/>
  <c r="AY121" i="11"/>
  <c r="AZ121" i="11"/>
  <c r="BB121" i="11"/>
  <c r="BC121" i="11"/>
  <c r="BD121" i="11"/>
  <c r="Q121" i="11" s="1"/>
  <c r="BE121" i="11"/>
  <c r="BF121" i="11"/>
  <c r="BG121" i="11"/>
  <c r="BH121" i="11"/>
  <c r="BI121" i="11"/>
  <c r="AA121" i="11" s="1"/>
  <c r="BJ121" i="11"/>
  <c r="BK121" i="11"/>
  <c r="AC121" i="11" s="1"/>
  <c r="BL121" i="11"/>
  <c r="BM121" i="11"/>
  <c r="AE121" i="11" s="1"/>
  <c r="BN121" i="11"/>
  <c r="BO121" i="11"/>
  <c r="AG121" i="11" s="1"/>
  <c r="BP121" i="11"/>
  <c r="BQ121" i="11"/>
  <c r="BR121" i="11"/>
  <c r="BS121" i="11"/>
  <c r="BT121" i="11"/>
  <c r="AM122" i="11"/>
  <c r="AN122" i="11"/>
  <c r="AO122" i="11"/>
  <c r="AP122" i="11"/>
  <c r="AQ122" i="11"/>
  <c r="AR122" i="11"/>
  <c r="AS122" i="11"/>
  <c r="AU122" i="11"/>
  <c r="AV122" i="11"/>
  <c r="AW122" i="11"/>
  <c r="AX122" i="11"/>
  <c r="AY122" i="11"/>
  <c r="AZ122" i="11"/>
  <c r="BA122" i="11"/>
  <c r="BC122" i="11"/>
  <c r="BD122" i="11"/>
  <c r="Q122" i="11" s="1"/>
  <c r="BE122" i="11"/>
  <c r="BF122" i="11"/>
  <c r="BG122" i="11"/>
  <c r="BH122" i="11"/>
  <c r="BI122" i="11"/>
  <c r="AA122" i="11" s="1"/>
  <c r="BJ122" i="11"/>
  <c r="AB122" i="11" s="1"/>
  <c r="BK122" i="11"/>
  <c r="BL122" i="11"/>
  <c r="BM122" i="11"/>
  <c r="BN122" i="11"/>
  <c r="BO122" i="11"/>
  <c r="BP122" i="11"/>
  <c r="BQ122" i="11"/>
  <c r="AI122" i="11" s="1"/>
  <c r="BR122" i="11"/>
  <c r="BS122" i="11"/>
  <c r="BT122" i="11"/>
  <c r="AN123" i="11"/>
  <c r="AO123" i="11"/>
  <c r="AP123" i="11"/>
  <c r="AQ123" i="11"/>
  <c r="AR123" i="11"/>
  <c r="AS123" i="11"/>
  <c r="AT123" i="11"/>
  <c r="AV123" i="11"/>
  <c r="AW123" i="11"/>
  <c r="AX123" i="11"/>
  <c r="AY123" i="11"/>
  <c r="AZ123" i="11"/>
  <c r="BA123" i="11"/>
  <c r="BB123" i="11"/>
  <c r="BD123" i="11"/>
  <c r="BE123" i="11"/>
  <c r="BF123" i="11"/>
  <c r="BG123" i="11"/>
  <c r="BH123" i="11"/>
  <c r="BI123" i="11"/>
  <c r="BJ123" i="11"/>
  <c r="AB123" i="11" s="1"/>
  <c r="BK123" i="11"/>
  <c r="BL123" i="11"/>
  <c r="BM123" i="11"/>
  <c r="AE123" i="11" s="1"/>
  <c r="BN123" i="11"/>
  <c r="BO123" i="11"/>
  <c r="AG123" i="11" s="1"/>
  <c r="BP123" i="11"/>
  <c r="T123" i="11" s="1"/>
  <c r="BQ123" i="11"/>
  <c r="AI123" i="11" s="1"/>
  <c r="BR123" i="11"/>
  <c r="BS123" i="11"/>
  <c r="BT123" i="11"/>
  <c r="AM124" i="11"/>
  <c r="AO124" i="11"/>
  <c r="AP124" i="11"/>
  <c r="AQ124" i="11"/>
  <c r="AR124" i="11"/>
  <c r="AS124" i="11"/>
  <c r="AT124" i="11"/>
  <c r="AU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AA124" i="11" s="1"/>
  <c r="BJ124" i="11"/>
  <c r="AB124" i="11" s="1"/>
  <c r="BK124" i="11"/>
  <c r="AC124" i="11" s="1"/>
  <c r="BL124" i="11"/>
  <c r="BM124" i="11"/>
  <c r="BN124" i="11"/>
  <c r="BO124" i="11"/>
  <c r="BP124" i="11"/>
  <c r="T124" i="11" s="1"/>
  <c r="BQ124" i="11"/>
  <c r="BR124" i="11"/>
  <c r="BS124" i="11"/>
  <c r="BT124" i="11"/>
  <c r="AM125" i="11"/>
  <c r="AN125" i="11"/>
  <c r="AP125" i="11"/>
  <c r="AQ125" i="11"/>
  <c r="AR125" i="11"/>
  <c r="AS125" i="11"/>
  <c r="AT125" i="11"/>
  <c r="AU125" i="11"/>
  <c r="AV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AA125" i="11" s="1"/>
  <c r="BJ125" i="11"/>
  <c r="AB125" i="11" s="1"/>
  <c r="BK125" i="11"/>
  <c r="AC125" i="11" s="1"/>
  <c r="BL125" i="11"/>
  <c r="BM125" i="11"/>
  <c r="BN125" i="11"/>
  <c r="BO125" i="11"/>
  <c r="BP125" i="11"/>
  <c r="T125" i="11" s="1"/>
  <c r="BQ125" i="11"/>
  <c r="BR125" i="11"/>
  <c r="BS125" i="11"/>
  <c r="BT125" i="11"/>
  <c r="AM126" i="11"/>
  <c r="AN126" i="11"/>
  <c r="AP126" i="11"/>
  <c r="AQ126" i="11"/>
  <c r="AR126" i="11"/>
  <c r="AS126" i="11"/>
  <c r="AT126" i="11"/>
  <c r="AU126" i="11"/>
  <c r="AV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Z126" i="11" s="1"/>
  <c r="BI126" i="11"/>
  <c r="AA126" i="11" s="1"/>
  <c r="BJ126" i="11"/>
  <c r="AB126" i="11" s="1"/>
  <c r="BK126" i="11"/>
  <c r="AC126" i="11" s="1"/>
  <c r="BL126" i="11"/>
  <c r="BM126" i="11"/>
  <c r="BN126" i="11"/>
  <c r="BO126" i="11"/>
  <c r="BP126" i="11"/>
  <c r="T126" i="11" s="1"/>
  <c r="BQ126" i="11"/>
  <c r="BR126" i="11"/>
  <c r="BS126" i="11"/>
  <c r="BT126" i="11"/>
  <c r="AM127" i="11"/>
  <c r="AN127" i="11"/>
  <c r="AO127" i="11"/>
  <c r="AQ127" i="11"/>
  <c r="AR127" i="11"/>
  <c r="AS127" i="11"/>
  <c r="AT127" i="11"/>
  <c r="AU127" i="11"/>
  <c r="AV127" i="11"/>
  <c r="AW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AA127" i="11" s="1"/>
  <c r="BJ127" i="11"/>
  <c r="AB127" i="11" s="1"/>
  <c r="BK127" i="11"/>
  <c r="AC127" i="11" s="1"/>
  <c r="BL127" i="11"/>
  <c r="BM127" i="11"/>
  <c r="BN127" i="11"/>
  <c r="BO127" i="11"/>
  <c r="BP127" i="11"/>
  <c r="T127" i="11" s="1"/>
  <c r="BQ127" i="11"/>
  <c r="BR127" i="11"/>
  <c r="BS127" i="11"/>
  <c r="BT127" i="11"/>
  <c r="AM128" i="11"/>
  <c r="AN128" i="11"/>
  <c r="AO128" i="11"/>
  <c r="AP128" i="11"/>
  <c r="AR128" i="11"/>
  <c r="AS128" i="11"/>
  <c r="AT128" i="11"/>
  <c r="AU128" i="11"/>
  <c r="AV128" i="11"/>
  <c r="AW128" i="11"/>
  <c r="AX128" i="11"/>
  <c r="AZ128" i="11"/>
  <c r="BA128" i="11"/>
  <c r="BB128" i="11"/>
  <c r="BC128" i="11"/>
  <c r="BD128" i="11"/>
  <c r="BE128" i="11"/>
  <c r="BF128" i="11"/>
  <c r="BG128" i="11"/>
  <c r="BH128" i="11"/>
  <c r="BI128" i="11"/>
  <c r="AA128" i="11" s="1"/>
  <c r="BJ128" i="11"/>
  <c r="AB128" i="11" s="1"/>
  <c r="BK128" i="11"/>
  <c r="AC128" i="11" s="1"/>
  <c r="BL128" i="11"/>
  <c r="BM128" i="11"/>
  <c r="AE128" i="11" s="1"/>
  <c r="BN128" i="11"/>
  <c r="BO128" i="11"/>
  <c r="BP128" i="11"/>
  <c r="T128" i="11" s="1"/>
  <c r="BQ128" i="11"/>
  <c r="BR128" i="11"/>
  <c r="BS128" i="11"/>
  <c r="BT128" i="11"/>
  <c r="AM129" i="11"/>
  <c r="AN129" i="11"/>
  <c r="AO129" i="11"/>
  <c r="AP129" i="11"/>
  <c r="AQ129" i="11"/>
  <c r="AS129" i="11"/>
  <c r="AT129" i="11"/>
  <c r="AU129" i="11"/>
  <c r="AV129" i="11"/>
  <c r="AW129" i="11"/>
  <c r="AX129" i="11"/>
  <c r="AY129" i="11"/>
  <c r="BA129" i="11"/>
  <c r="BB129" i="11"/>
  <c r="BC129" i="11"/>
  <c r="BD129" i="11"/>
  <c r="BE129" i="11"/>
  <c r="BF129" i="11"/>
  <c r="BG129" i="11"/>
  <c r="BH129" i="11"/>
  <c r="BI129" i="11"/>
  <c r="BJ129" i="11"/>
  <c r="AB129" i="11" s="1"/>
  <c r="BK129" i="11"/>
  <c r="AC129" i="11" s="1"/>
  <c r="BL129" i="11"/>
  <c r="BM129" i="11"/>
  <c r="AE129" i="11" s="1"/>
  <c r="BN129" i="11"/>
  <c r="BO129" i="11"/>
  <c r="BP129" i="11"/>
  <c r="T129" i="11" s="1"/>
  <c r="BQ129" i="11"/>
  <c r="BR129" i="11"/>
  <c r="BS129" i="11"/>
  <c r="BT129" i="11"/>
  <c r="AM130" i="11"/>
  <c r="AN130" i="11"/>
  <c r="AO130" i="11"/>
  <c r="AP130" i="11"/>
  <c r="AQ130" i="11"/>
  <c r="AR130" i="11"/>
  <c r="AT130" i="11"/>
  <c r="AU130" i="11"/>
  <c r="AV130" i="11"/>
  <c r="AW130" i="11"/>
  <c r="AX130" i="11"/>
  <c r="AY130" i="11"/>
  <c r="AZ130" i="11"/>
  <c r="BB130" i="11"/>
  <c r="BC130" i="11"/>
  <c r="BD130" i="11"/>
  <c r="BE130" i="11"/>
  <c r="BF130" i="11"/>
  <c r="BG130" i="11"/>
  <c r="BH130" i="11"/>
  <c r="BI130" i="11"/>
  <c r="BJ130" i="11"/>
  <c r="BK130" i="11"/>
  <c r="AC130" i="11" s="1"/>
  <c r="BL130" i="11"/>
  <c r="BM130" i="11"/>
  <c r="AE130" i="11" s="1"/>
  <c r="BN130" i="11"/>
  <c r="BO130" i="11"/>
  <c r="AG130" i="11" s="1"/>
  <c r="BP130" i="11"/>
  <c r="BQ130" i="11"/>
  <c r="BR130" i="11"/>
  <c r="BS130" i="11"/>
  <c r="BT130" i="11"/>
  <c r="AM131" i="11"/>
  <c r="AN131" i="11"/>
  <c r="AO131" i="11"/>
  <c r="AQ131" i="11"/>
  <c r="AR131" i="11"/>
  <c r="AS131" i="11"/>
  <c r="AT131" i="11"/>
  <c r="AU131" i="11"/>
  <c r="AV131" i="11"/>
  <c r="AW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AA131" i="11" s="1"/>
  <c r="BJ131" i="11"/>
  <c r="AB131" i="11" s="1"/>
  <c r="BK131" i="11"/>
  <c r="BL131" i="11"/>
  <c r="BM131" i="11"/>
  <c r="AE131" i="11" s="1"/>
  <c r="BN131" i="11"/>
  <c r="BO131" i="11"/>
  <c r="BP131" i="11"/>
  <c r="T131" i="11" s="1"/>
  <c r="BQ131" i="11"/>
  <c r="BR131" i="11"/>
  <c r="BS131" i="11"/>
  <c r="BT131" i="11"/>
  <c r="AM132" i="11"/>
  <c r="AN132" i="11"/>
  <c r="AO132" i="11"/>
  <c r="AQ132" i="11"/>
  <c r="AR132" i="11"/>
  <c r="AS132" i="11"/>
  <c r="AT132" i="11"/>
  <c r="AU132" i="11"/>
  <c r="AV132" i="11"/>
  <c r="AW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AA132" i="11" s="1"/>
  <c r="BJ132" i="11"/>
  <c r="AB132" i="11" s="1"/>
  <c r="BK132" i="11"/>
  <c r="BL132" i="11"/>
  <c r="BM132" i="11"/>
  <c r="BN132" i="11"/>
  <c r="BO132" i="11"/>
  <c r="BP132" i="11"/>
  <c r="T132" i="11" s="1"/>
  <c r="BQ132" i="11"/>
  <c r="BR132" i="11"/>
  <c r="BS132" i="11"/>
  <c r="BT132" i="11"/>
  <c r="AM133" i="11"/>
  <c r="AN133" i="11"/>
  <c r="AO133" i="11"/>
  <c r="AP133" i="11"/>
  <c r="AR133" i="11"/>
  <c r="AS133" i="11"/>
  <c r="AT133" i="11"/>
  <c r="AU133" i="11"/>
  <c r="AV133" i="11"/>
  <c r="AW133" i="11"/>
  <c r="AX133" i="11"/>
  <c r="AZ133" i="11"/>
  <c r="BA133" i="11"/>
  <c r="BB133" i="11"/>
  <c r="BC133" i="11"/>
  <c r="BD133" i="11"/>
  <c r="BE133" i="11"/>
  <c r="BF133" i="11"/>
  <c r="BG133" i="11"/>
  <c r="BH133" i="11"/>
  <c r="BI133" i="11"/>
  <c r="AA133" i="11" s="1"/>
  <c r="BJ133" i="11"/>
  <c r="AB133" i="11" s="1"/>
  <c r="BK133" i="11"/>
  <c r="AC133" i="11" s="1"/>
  <c r="BL133" i="11"/>
  <c r="BM133" i="11"/>
  <c r="BN133" i="11"/>
  <c r="BO133" i="11"/>
  <c r="BP133" i="11"/>
  <c r="T133" i="11" s="1"/>
  <c r="BQ133" i="11"/>
  <c r="BR133" i="11"/>
  <c r="BS133" i="11"/>
  <c r="BT133" i="11"/>
  <c r="AM134" i="11"/>
  <c r="AN134" i="11"/>
  <c r="AO134" i="11"/>
  <c r="AP134" i="11"/>
  <c r="AQ134" i="11"/>
  <c r="AS134" i="11"/>
  <c r="AT134" i="11"/>
  <c r="AU134" i="11"/>
  <c r="AV134" i="11"/>
  <c r="AW134" i="11"/>
  <c r="AX134" i="11"/>
  <c r="AY134" i="11"/>
  <c r="BA134" i="11"/>
  <c r="BB134" i="11"/>
  <c r="BC134" i="11"/>
  <c r="BD134" i="11"/>
  <c r="BE134" i="11"/>
  <c r="BF134" i="11"/>
  <c r="BG134" i="11"/>
  <c r="BH134" i="11"/>
  <c r="BI134" i="11"/>
  <c r="BJ134" i="11"/>
  <c r="AB134" i="11" s="1"/>
  <c r="BK134" i="11"/>
  <c r="BL134" i="11"/>
  <c r="BM134" i="11"/>
  <c r="BN134" i="11"/>
  <c r="BO134" i="11"/>
  <c r="AG134" i="11" s="1"/>
  <c r="BP134" i="11"/>
  <c r="T134" i="11" s="1"/>
  <c r="BQ134" i="11"/>
  <c r="BR134" i="11"/>
  <c r="BS134" i="11"/>
  <c r="BT134" i="11"/>
  <c r="AM135" i="11"/>
  <c r="AN135" i="11"/>
  <c r="AO135" i="11"/>
  <c r="AP135" i="11"/>
  <c r="AQ135" i="11"/>
  <c r="AR135" i="11"/>
  <c r="AT135" i="11"/>
  <c r="AU135" i="11"/>
  <c r="AV135" i="11"/>
  <c r="AW135" i="11"/>
  <c r="AX135" i="11"/>
  <c r="AY135" i="11"/>
  <c r="AZ135" i="11"/>
  <c r="BB135" i="11"/>
  <c r="BC135" i="11"/>
  <c r="BD135" i="11"/>
  <c r="Q135" i="11" s="1"/>
  <c r="BE135" i="11"/>
  <c r="BF135" i="11"/>
  <c r="BG135" i="11"/>
  <c r="BH135" i="11"/>
  <c r="BI135" i="11"/>
  <c r="BJ135" i="11"/>
  <c r="BK135" i="11"/>
  <c r="BL135" i="11"/>
  <c r="S135" i="11" s="1"/>
  <c r="BM135" i="11"/>
  <c r="AE135" i="11" s="1"/>
  <c r="BN135" i="11"/>
  <c r="BO135" i="11"/>
  <c r="BP135" i="11"/>
  <c r="T135" i="11" s="1"/>
  <c r="BQ135" i="11"/>
  <c r="BR135" i="11"/>
  <c r="BS135" i="11"/>
  <c r="BT135" i="11"/>
  <c r="AM136" i="11"/>
  <c r="AN136" i="11"/>
  <c r="AO136" i="11"/>
  <c r="AP136" i="11"/>
  <c r="AQ136" i="11"/>
  <c r="AR136" i="11"/>
  <c r="AT136" i="11"/>
  <c r="AU136" i="11"/>
  <c r="AV136" i="11"/>
  <c r="AW136" i="11"/>
  <c r="AX136" i="11"/>
  <c r="AY136" i="11"/>
  <c r="AZ136" i="11"/>
  <c r="BB136" i="11"/>
  <c r="AK136" i="11" s="1"/>
  <c r="BC136" i="11"/>
  <c r="BD136" i="11"/>
  <c r="Q136" i="11" s="1"/>
  <c r="BE136" i="11"/>
  <c r="BF136" i="11"/>
  <c r="BG136" i="11"/>
  <c r="BH136" i="11"/>
  <c r="BI136" i="11"/>
  <c r="BJ136" i="11"/>
  <c r="BK136" i="11"/>
  <c r="BL136" i="11"/>
  <c r="S136" i="11" s="1"/>
  <c r="BM136" i="11"/>
  <c r="BN136" i="11"/>
  <c r="BO136" i="11"/>
  <c r="BP136" i="11"/>
  <c r="T136" i="11" s="1"/>
  <c r="BQ136" i="11"/>
  <c r="BR136" i="11"/>
  <c r="BS136" i="11"/>
  <c r="BT136" i="11"/>
  <c r="AM137" i="11"/>
  <c r="AN137" i="11"/>
  <c r="AO137" i="11"/>
  <c r="AP137" i="11"/>
  <c r="AQ137" i="11"/>
  <c r="AR137" i="11"/>
  <c r="AS137" i="11"/>
  <c r="AU137" i="11"/>
  <c r="AV137" i="11"/>
  <c r="AW137" i="11"/>
  <c r="AX137" i="11"/>
  <c r="AY137" i="11"/>
  <c r="AZ137" i="11"/>
  <c r="BA137" i="11"/>
  <c r="BC137" i="11"/>
  <c r="BD137" i="11"/>
  <c r="Q137" i="11" s="1"/>
  <c r="BE137" i="11"/>
  <c r="BF137" i="11"/>
  <c r="BG137" i="11"/>
  <c r="BH137" i="11"/>
  <c r="BI137" i="11"/>
  <c r="BJ137" i="11"/>
  <c r="AB137" i="11" s="1"/>
  <c r="BK137" i="11"/>
  <c r="BL137" i="11"/>
  <c r="S137" i="11" s="1"/>
  <c r="BM137" i="11"/>
  <c r="BN137" i="11"/>
  <c r="AF137" i="11" s="1"/>
  <c r="BO137" i="11"/>
  <c r="BP137" i="11"/>
  <c r="BQ137" i="11"/>
  <c r="BR137" i="11"/>
  <c r="BS137" i="11"/>
  <c r="BT137" i="11"/>
  <c r="AM138" i="11"/>
  <c r="AN138" i="11"/>
  <c r="AO138" i="11"/>
  <c r="AP138" i="11"/>
  <c r="AQ138" i="11"/>
  <c r="AR138" i="11"/>
  <c r="AS138" i="11"/>
  <c r="AU138" i="11"/>
  <c r="AV138" i="11"/>
  <c r="AW138" i="11"/>
  <c r="AX138" i="11"/>
  <c r="AY138" i="11"/>
  <c r="AZ138" i="11"/>
  <c r="BA138" i="11"/>
  <c r="BC138" i="11"/>
  <c r="BD138" i="11"/>
  <c r="Q138" i="11" s="1"/>
  <c r="BE138" i="11"/>
  <c r="BF138" i="11"/>
  <c r="BG138" i="11"/>
  <c r="BH138" i="11"/>
  <c r="BI138" i="11"/>
  <c r="BJ138" i="11"/>
  <c r="AB138" i="11" s="1"/>
  <c r="BK138" i="11"/>
  <c r="BL138" i="11"/>
  <c r="BM138" i="11"/>
  <c r="BN138" i="11"/>
  <c r="BO138" i="11"/>
  <c r="BP138" i="11"/>
  <c r="T138" i="11" s="1"/>
  <c r="BQ138" i="11"/>
  <c r="AI138" i="11" s="1"/>
  <c r="BR138" i="11"/>
  <c r="BS138" i="11"/>
  <c r="BT138" i="11"/>
  <c r="AN139" i="11"/>
  <c r="AO139" i="11"/>
  <c r="AP139" i="11"/>
  <c r="AQ139" i="11"/>
  <c r="AR139" i="11"/>
  <c r="AS139" i="11"/>
  <c r="AT139" i="11"/>
  <c r="AV139" i="11"/>
  <c r="AW139" i="11"/>
  <c r="AX139" i="11"/>
  <c r="AY139" i="11"/>
  <c r="AZ139" i="11"/>
  <c r="BA139" i="11"/>
  <c r="BB139" i="11"/>
  <c r="BD139" i="11"/>
  <c r="BE139" i="11"/>
  <c r="BF139" i="11"/>
  <c r="BG139" i="11"/>
  <c r="BH139" i="11"/>
  <c r="BI139" i="11"/>
  <c r="BJ139" i="11"/>
  <c r="BK139" i="11"/>
  <c r="BL139" i="11"/>
  <c r="BM139" i="11"/>
  <c r="AE139" i="11" s="1"/>
  <c r="BN139" i="11"/>
  <c r="BO139" i="11"/>
  <c r="BP139" i="11"/>
  <c r="BQ139" i="11"/>
  <c r="BR139" i="11"/>
  <c r="BS139" i="11"/>
  <c r="BT139" i="11"/>
  <c r="AN140" i="11"/>
  <c r="AO140" i="11"/>
  <c r="AP140" i="11"/>
  <c r="AQ140" i="11"/>
  <c r="AR140" i="11"/>
  <c r="AS140" i="11"/>
  <c r="AT140" i="11"/>
  <c r="AV140" i="11"/>
  <c r="AW140" i="11"/>
  <c r="AX140" i="11"/>
  <c r="AY140" i="11"/>
  <c r="AZ140" i="11"/>
  <c r="BA140" i="11"/>
  <c r="BB140" i="11"/>
  <c r="BD140" i="11"/>
  <c r="Q140" i="11" s="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T140" i="11" s="1"/>
  <c r="BQ140" i="11"/>
  <c r="AI140" i="11" s="1"/>
  <c r="BR140" i="11"/>
  <c r="BS140" i="11"/>
  <c r="BT140" i="11"/>
  <c r="AM141" i="11"/>
  <c r="AO141" i="11"/>
  <c r="AP141" i="11"/>
  <c r="AQ141" i="11"/>
  <c r="AR141" i="11"/>
  <c r="AS141" i="11"/>
  <c r="AT141" i="11"/>
  <c r="AU141" i="11"/>
  <c r="AW141" i="11"/>
  <c r="AX141" i="11"/>
  <c r="AY141" i="11"/>
  <c r="AZ141" i="11"/>
  <c r="BA141" i="11"/>
  <c r="BB141" i="11"/>
  <c r="BC141" i="11"/>
  <c r="BD141" i="11"/>
  <c r="Q141" i="11" s="1"/>
  <c r="BE141" i="11"/>
  <c r="BF141" i="11"/>
  <c r="BG141" i="11"/>
  <c r="BH141" i="11"/>
  <c r="BI141" i="11"/>
  <c r="AA141" i="11" s="1"/>
  <c r="BJ141" i="11"/>
  <c r="AB141" i="11" s="1"/>
  <c r="BK141" i="11"/>
  <c r="BL141" i="11"/>
  <c r="BM141" i="11"/>
  <c r="BN141" i="11"/>
  <c r="BO141" i="11"/>
  <c r="BP141" i="11"/>
  <c r="T141" i="11" s="1"/>
  <c r="BQ141" i="11"/>
  <c r="BR141" i="11"/>
  <c r="BS141" i="11"/>
  <c r="BT141" i="11"/>
  <c r="AM142" i="11"/>
  <c r="AN142" i="11"/>
  <c r="AP142" i="11"/>
  <c r="AQ142" i="11"/>
  <c r="AR142" i="11"/>
  <c r="AS142" i="11"/>
  <c r="AT142" i="11"/>
  <c r="AU142" i="11"/>
  <c r="AV142" i="11"/>
  <c r="AX142" i="11"/>
  <c r="AY142" i="11"/>
  <c r="AZ142" i="11"/>
  <c r="BA142" i="11"/>
  <c r="BB142" i="11"/>
  <c r="BC142" i="11"/>
  <c r="BD142" i="11"/>
  <c r="Q142" i="11" s="1"/>
  <c r="BE142" i="11"/>
  <c r="BF142" i="11"/>
  <c r="BG142" i="11"/>
  <c r="Y142" i="11" s="1"/>
  <c r="BH142" i="11"/>
  <c r="BI142" i="11"/>
  <c r="AA142" i="11" s="1"/>
  <c r="BJ142" i="11"/>
  <c r="AB142" i="11" s="1"/>
  <c r="BK142" i="11"/>
  <c r="BL142" i="11"/>
  <c r="BM142" i="11"/>
  <c r="BN142" i="11"/>
  <c r="BO142" i="11"/>
  <c r="BP142" i="11"/>
  <c r="T142" i="11" s="1"/>
  <c r="BQ142" i="11"/>
  <c r="BR142" i="11"/>
  <c r="BS142" i="11"/>
  <c r="BT142" i="11"/>
  <c r="AM143" i="11"/>
  <c r="AN143" i="11"/>
  <c r="AO143" i="11"/>
  <c r="AQ143" i="11"/>
  <c r="AR143" i="11"/>
  <c r="AS143" i="11"/>
  <c r="AT143" i="11"/>
  <c r="AU143" i="11"/>
  <c r="AV143" i="11"/>
  <c r="AW143" i="11"/>
  <c r="AY143" i="11"/>
  <c r="AZ143" i="11"/>
  <c r="BA143" i="11"/>
  <c r="BB143" i="11"/>
  <c r="BC143" i="11"/>
  <c r="BD143" i="11"/>
  <c r="Q143" i="11" s="1"/>
  <c r="BE143" i="11"/>
  <c r="BF143" i="11"/>
  <c r="BG143" i="11"/>
  <c r="BH143" i="11"/>
  <c r="BI143" i="11"/>
  <c r="AA143" i="11" s="1"/>
  <c r="BJ143" i="11"/>
  <c r="AB143" i="11" s="1"/>
  <c r="BK143" i="11"/>
  <c r="BL143" i="11"/>
  <c r="BM143" i="11"/>
  <c r="BN143" i="11"/>
  <c r="BO143" i="11"/>
  <c r="BP143" i="11"/>
  <c r="T143" i="11" s="1"/>
  <c r="BQ143" i="11"/>
  <c r="BR143" i="11"/>
  <c r="BS143" i="11"/>
  <c r="BT143" i="11"/>
  <c r="AM144" i="11"/>
  <c r="AN144" i="11"/>
  <c r="AO144" i="11"/>
  <c r="AP144" i="11"/>
  <c r="AR144" i="11"/>
  <c r="AS144" i="11"/>
  <c r="AT144" i="11"/>
  <c r="AU144" i="11"/>
  <c r="AV144" i="11"/>
  <c r="AW144" i="11"/>
  <c r="AX144" i="11"/>
  <c r="AZ144" i="11"/>
  <c r="BA144" i="11"/>
  <c r="BB144" i="11"/>
  <c r="BC144" i="11"/>
  <c r="BD144" i="11"/>
  <c r="Q144" i="11" s="1"/>
  <c r="BE144" i="11"/>
  <c r="BF144" i="11"/>
  <c r="BG144" i="11"/>
  <c r="BH144" i="11"/>
  <c r="BI144" i="11"/>
  <c r="AA144" i="11" s="1"/>
  <c r="BJ144" i="11"/>
  <c r="AB144" i="11" s="1"/>
  <c r="BK144" i="11"/>
  <c r="BL144" i="11"/>
  <c r="BM144" i="11"/>
  <c r="BN144" i="11"/>
  <c r="BO144" i="11"/>
  <c r="BP144" i="11"/>
  <c r="T144" i="11" s="1"/>
  <c r="BQ144" i="11"/>
  <c r="BR144" i="11"/>
  <c r="BS144" i="11"/>
  <c r="BT144" i="11"/>
  <c r="AM145" i="11"/>
  <c r="AN145" i="11"/>
  <c r="AO145" i="11"/>
  <c r="AP145" i="11"/>
  <c r="AQ145" i="11"/>
  <c r="AS145" i="11"/>
  <c r="AT145" i="11"/>
  <c r="AU145" i="11"/>
  <c r="AV145" i="11"/>
  <c r="AW145" i="11"/>
  <c r="AX145" i="11"/>
  <c r="AY145" i="11"/>
  <c r="BA145" i="11"/>
  <c r="BB145" i="11"/>
  <c r="BC145" i="11"/>
  <c r="BD145" i="11"/>
  <c r="BE145" i="11"/>
  <c r="BF145" i="11"/>
  <c r="BG145" i="11"/>
  <c r="BH145" i="11"/>
  <c r="BI145" i="11"/>
  <c r="BJ145" i="11"/>
  <c r="AB145" i="11" s="1"/>
  <c r="BK145" i="11"/>
  <c r="BL145" i="11"/>
  <c r="BM145" i="11"/>
  <c r="BN145" i="11"/>
  <c r="BO145" i="11"/>
  <c r="AG145" i="11" s="1"/>
  <c r="BP145" i="11"/>
  <c r="T145" i="11" s="1"/>
  <c r="BQ145" i="11"/>
  <c r="BR145" i="11"/>
  <c r="BS145" i="11"/>
  <c r="BT145" i="11"/>
  <c r="AM146" i="11"/>
  <c r="AN146" i="11"/>
  <c r="AO146" i="11"/>
  <c r="AP146" i="11"/>
  <c r="AQ146" i="11"/>
  <c r="AR146" i="11"/>
  <c r="AT146" i="11"/>
  <c r="AU146" i="11"/>
  <c r="AV146" i="11"/>
  <c r="AW146" i="11"/>
  <c r="AX146" i="11"/>
  <c r="AY146" i="11"/>
  <c r="AZ146" i="11"/>
  <c r="BA146" i="11"/>
  <c r="BB146" i="11"/>
  <c r="BC146" i="11"/>
  <c r="BD146" i="11"/>
  <c r="BE146" i="11"/>
  <c r="BF146" i="11"/>
  <c r="BG146" i="11"/>
  <c r="BH146" i="11"/>
  <c r="BI146" i="11"/>
  <c r="AA146" i="11" s="1"/>
  <c r="BJ146" i="11"/>
  <c r="BK146" i="11"/>
  <c r="BL146" i="11"/>
  <c r="BM146" i="11"/>
  <c r="BN146" i="11"/>
  <c r="BO146" i="11"/>
  <c r="BP146" i="11"/>
  <c r="BQ146" i="11"/>
  <c r="BR146" i="11"/>
  <c r="BS146" i="11"/>
  <c r="BT146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AZ147" i="11"/>
  <c r="BA147" i="11"/>
  <c r="BB147" i="11"/>
  <c r="BC147" i="11"/>
  <c r="BD147" i="11"/>
  <c r="Q147" i="11" s="1"/>
  <c r="BE147" i="11"/>
  <c r="BF147" i="11"/>
  <c r="BG147" i="11"/>
  <c r="BH147" i="11"/>
  <c r="BI147" i="11"/>
  <c r="AA147" i="11" s="1"/>
  <c r="BJ147" i="11"/>
  <c r="BK147" i="11"/>
  <c r="BL147" i="11"/>
  <c r="S147" i="11" s="1"/>
  <c r="BM147" i="11"/>
  <c r="BN147" i="11"/>
  <c r="BO147" i="11"/>
  <c r="BP147" i="11"/>
  <c r="BQ147" i="11"/>
  <c r="BR147" i="11"/>
  <c r="BS147" i="11"/>
  <c r="BT147" i="11"/>
  <c r="BD2" i="11"/>
  <c r="Q149" i="13"/>
  <c r="P149" i="13"/>
  <c r="O149" i="13"/>
  <c r="N149" i="13"/>
  <c r="M149" i="13"/>
  <c r="L149" i="13"/>
  <c r="K149" i="13"/>
  <c r="J149" i="13"/>
  <c r="I149" i="13"/>
  <c r="H149" i="13"/>
  <c r="G149" i="13"/>
  <c r="F149" i="13"/>
  <c r="E149" i="13"/>
  <c r="D149" i="13"/>
  <c r="B149" i="13"/>
  <c r="Q148" i="13"/>
  <c r="P148" i="13"/>
  <c r="O148" i="13"/>
  <c r="N148" i="13"/>
  <c r="M148" i="13"/>
  <c r="L148" i="13"/>
  <c r="K148" i="13"/>
  <c r="J148" i="13"/>
  <c r="I148" i="13"/>
  <c r="H148" i="13"/>
  <c r="G148" i="13"/>
  <c r="F148" i="13"/>
  <c r="E148" i="13"/>
  <c r="D148" i="13"/>
  <c r="B148" i="13"/>
  <c r="Q147" i="13"/>
  <c r="P147" i="13"/>
  <c r="O147" i="13"/>
  <c r="N147" i="13"/>
  <c r="M147" i="13"/>
  <c r="L147" i="13"/>
  <c r="K147" i="13"/>
  <c r="J147" i="13"/>
  <c r="I147" i="13"/>
  <c r="H147" i="13"/>
  <c r="G147" i="13"/>
  <c r="F147" i="13"/>
  <c r="E147" i="13"/>
  <c r="D147" i="13"/>
  <c r="B147" i="13"/>
  <c r="Q146" i="13"/>
  <c r="P146" i="13"/>
  <c r="O146" i="13"/>
  <c r="N146" i="13"/>
  <c r="M146" i="13"/>
  <c r="L146" i="13"/>
  <c r="K146" i="13"/>
  <c r="J146" i="13"/>
  <c r="I146" i="13"/>
  <c r="H146" i="13"/>
  <c r="G146" i="13"/>
  <c r="F146" i="13"/>
  <c r="E146" i="13"/>
  <c r="D146" i="13"/>
  <c r="B146" i="13"/>
  <c r="Q145" i="13"/>
  <c r="P145" i="13"/>
  <c r="O145" i="13"/>
  <c r="N145" i="13"/>
  <c r="M145" i="13"/>
  <c r="L145" i="13"/>
  <c r="K145" i="13"/>
  <c r="J145" i="13"/>
  <c r="I145" i="13"/>
  <c r="H145" i="13"/>
  <c r="G145" i="13"/>
  <c r="F145" i="13"/>
  <c r="E145" i="13"/>
  <c r="D145" i="13"/>
  <c r="B145" i="13"/>
  <c r="Q144" i="13"/>
  <c r="P144" i="13"/>
  <c r="O144" i="13"/>
  <c r="N144" i="13"/>
  <c r="M144" i="13"/>
  <c r="L144" i="13"/>
  <c r="K144" i="13"/>
  <c r="J144" i="13"/>
  <c r="I144" i="13"/>
  <c r="H144" i="13"/>
  <c r="G144" i="13"/>
  <c r="F144" i="13"/>
  <c r="E144" i="13"/>
  <c r="D144" i="13"/>
  <c r="B144" i="13"/>
  <c r="Q143" i="13"/>
  <c r="P143" i="13"/>
  <c r="O143" i="13"/>
  <c r="N143" i="13"/>
  <c r="M143" i="13"/>
  <c r="L143" i="13"/>
  <c r="K143" i="13"/>
  <c r="J143" i="13"/>
  <c r="I143" i="13"/>
  <c r="H143" i="13"/>
  <c r="G143" i="13"/>
  <c r="F143" i="13"/>
  <c r="E143" i="13"/>
  <c r="D143" i="13"/>
  <c r="B143" i="13"/>
  <c r="Q142" i="13"/>
  <c r="P142" i="13"/>
  <c r="O142" i="13"/>
  <c r="N142" i="13"/>
  <c r="M142" i="13"/>
  <c r="L142" i="13"/>
  <c r="K142" i="13"/>
  <c r="J142" i="13"/>
  <c r="I142" i="13"/>
  <c r="H142" i="13"/>
  <c r="G142" i="13"/>
  <c r="F142" i="13"/>
  <c r="E142" i="13"/>
  <c r="D142" i="13"/>
  <c r="B142" i="13"/>
  <c r="Q141" i="13"/>
  <c r="P141" i="13"/>
  <c r="O141" i="13"/>
  <c r="N141" i="13"/>
  <c r="M141" i="13"/>
  <c r="L141" i="13"/>
  <c r="K141" i="13"/>
  <c r="J141" i="13"/>
  <c r="I141" i="13"/>
  <c r="H141" i="13"/>
  <c r="G141" i="13"/>
  <c r="F141" i="13"/>
  <c r="E141" i="13"/>
  <c r="D141" i="13"/>
  <c r="B141" i="13"/>
  <c r="Q140" i="13"/>
  <c r="P140" i="13"/>
  <c r="O140" i="13"/>
  <c r="N140" i="13"/>
  <c r="M140" i="13"/>
  <c r="L140" i="13"/>
  <c r="K140" i="13"/>
  <c r="J140" i="13"/>
  <c r="I140" i="13"/>
  <c r="H140" i="13"/>
  <c r="G140" i="13"/>
  <c r="F140" i="13"/>
  <c r="E140" i="13"/>
  <c r="D140" i="13"/>
  <c r="B140" i="13"/>
  <c r="Q139" i="13"/>
  <c r="P139" i="13"/>
  <c r="O139" i="13"/>
  <c r="N139" i="13"/>
  <c r="M139" i="13"/>
  <c r="L139" i="13"/>
  <c r="K139" i="13"/>
  <c r="J139" i="13"/>
  <c r="I139" i="13"/>
  <c r="H139" i="13"/>
  <c r="G139" i="13"/>
  <c r="F139" i="13"/>
  <c r="E139" i="13"/>
  <c r="D139" i="13"/>
  <c r="B139" i="13"/>
  <c r="Q138" i="13"/>
  <c r="P138" i="13"/>
  <c r="O138" i="13"/>
  <c r="N138" i="13"/>
  <c r="M138" i="13"/>
  <c r="L138" i="13"/>
  <c r="K138" i="13"/>
  <c r="J138" i="13"/>
  <c r="I138" i="13"/>
  <c r="H138" i="13"/>
  <c r="G138" i="13"/>
  <c r="F138" i="13"/>
  <c r="E138" i="13"/>
  <c r="D138" i="13"/>
  <c r="B138" i="13"/>
  <c r="Q137" i="13"/>
  <c r="P137" i="13"/>
  <c r="O137" i="13"/>
  <c r="N137" i="13"/>
  <c r="M137" i="13"/>
  <c r="L137" i="13"/>
  <c r="K137" i="13"/>
  <c r="J137" i="13"/>
  <c r="I137" i="13"/>
  <c r="H137" i="13"/>
  <c r="G137" i="13"/>
  <c r="F137" i="13"/>
  <c r="E137" i="13"/>
  <c r="D137" i="13"/>
  <c r="B137" i="13"/>
  <c r="Q136" i="13"/>
  <c r="P136" i="13"/>
  <c r="O136" i="13"/>
  <c r="N136" i="13"/>
  <c r="M136" i="13"/>
  <c r="L136" i="13"/>
  <c r="K136" i="13"/>
  <c r="J136" i="13"/>
  <c r="I136" i="13"/>
  <c r="H136" i="13"/>
  <c r="G136" i="13"/>
  <c r="F136" i="13"/>
  <c r="E136" i="13"/>
  <c r="D136" i="13"/>
  <c r="B136" i="13"/>
  <c r="Q135" i="13"/>
  <c r="P135" i="13"/>
  <c r="O135" i="13"/>
  <c r="N135" i="13"/>
  <c r="M135" i="13"/>
  <c r="L135" i="13"/>
  <c r="K135" i="13"/>
  <c r="J135" i="13"/>
  <c r="I135" i="13"/>
  <c r="H135" i="13"/>
  <c r="G135" i="13"/>
  <c r="F135" i="13"/>
  <c r="E135" i="13"/>
  <c r="D135" i="13"/>
  <c r="B135" i="13"/>
  <c r="Q134" i="13"/>
  <c r="P134" i="13"/>
  <c r="O134" i="13"/>
  <c r="N134" i="13"/>
  <c r="M134" i="13"/>
  <c r="L134" i="13"/>
  <c r="K134" i="13"/>
  <c r="J134" i="13"/>
  <c r="I134" i="13"/>
  <c r="H134" i="13"/>
  <c r="G134" i="13"/>
  <c r="F134" i="13"/>
  <c r="E134" i="13"/>
  <c r="D134" i="13"/>
  <c r="B134" i="13"/>
  <c r="Q133" i="13"/>
  <c r="P133" i="13"/>
  <c r="O133" i="13"/>
  <c r="N133" i="13"/>
  <c r="M133" i="13"/>
  <c r="L133" i="13"/>
  <c r="K133" i="13"/>
  <c r="J133" i="13"/>
  <c r="I133" i="13"/>
  <c r="H133" i="13"/>
  <c r="G133" i="13"/>
  <c r="F133" i="13"/>
  <c r="E133" i="13"/>
  <c r="D133" i="13"/>
  <c r="B133" i="13"/>
  <c r="Q132" i="13"/>
  <c r="P132" i="13"/>
  <c r="O132" i="13"/>
  <c r="N132" i="13"/>
  <c r="M132" i="13"/>
  <c r="L132" i="13"/>
  <c r="K132" i="13"/>
  <c r="J132" i="13"/>
  <c r="I132" i="13"/>
  <c r="H132" i="13"/>
  <c r="G132" i="13"/>
  <c r="F132" i="13"/>
  <c r="E132" i="13"/>
  <c r="D132" i="13"/>
  <c r="B132" i="13"/>
  <c r="Q131" i="13"/>
  <c r="P131" i="13"/>
  <c r="O131" i="13"/>
  <c r="N131" i="13"/>
  <c r="M131" i="13"/>
  <c r="L131" i="13"/>
  <c r="K131" i="13"/>
  <c r="J131" i="13"/>
  <c r="I131" i="13"/>
  <c r="H131" i="13"/>
  <c r="G131" i="13"/>
  <c r="F131" i="13"/>
  <c r="E131" i="13"/>
  <c r="D131" i="13"/>
  <c r="B131" i="13"/>
  <c r="Q130" i="13"/>
  <c r="P130" i="13"/>
  <c r="O130" i="13"/>
  <c r="N130" i="13"/>
  <c r="M130" i="13"/>
  <c r="L130" i="13"/>
  <c r="K130" i="13"/>
  <c r="J130" i="13"/>
  <c r="I130" i="13"/>
  <c r="H130" i="13"/>
  <c r="G130" i="13"/>
  <c r="F130" i="13"/>
  <c r="E130" i="13"/>
  <c r="D130" i="13"/>
  <c r="B130" i="13"/>
  <c r="Q129" i="13"/>
  <c r="P129" i="13"/>
  <c r="O129" i="13"/>
  <c r="N129" i="13"/>
  <c r="M129" i="13"/>
  <c r="L129" i="13"/>
  <c r="K129" i="13"/>
  <c r="J129" i="13"/>
  <c r="I129" i="13"/>
  <c r="H129" i="13"/>
  <c r="G129" i="13"/>
  <c r="F129" i="13"/>
  <c r="E129" i="13"/>
  <c r="D129" i="13"/>
  <c r="B129" i="13"/>
  <c r="Q128" i="13"/>
  <c r="P128" i="13"/>
  <c r="O128" i="13"/>
  <c r="N128" i="13"/>
  <c r="M128" i="13"/>
  <c r="L128" i="13"/>
  <c r="K128" i="13"/>
  <c r="J128" i="13"/>
  <c r="I128" i="13"/>
  <c r="H128" i="13"/>
  <c r="G128" i="13"/>
  <c r="F128" i="13"/>
  <c r="E128" i="13"/>
  <c r="D128" i="13"/>
  <c r="B128" i="13"/>
  <c r="Q127" i="13"/>
  <c r="P127" i="13"/>
  <c r="O127" i="13"/>
  <c r="N127" i="13"/>
  <c r="M127" i="13"/>
  <c r="L127" i="13"/>
  <c r="K127" i="13"/>
  <c r="J127" i="13"/>
  <c r="I127" i="13"/>
  <c r="H127" i="13"/>
  <c r="G127" i="13"/>
  <c r="F127" i="13"/>
  <c r="E127" i="13"/>
  <c r="D127" i="13"/>
  <c r="B127" i="13"/>
  <c r="Q126" i="13"/>
  <c r="P126" i="13"/>
  <c r="O126" i="13"/>
  <c r="N126" i="13"/>
  <c r="M126" i="13"/>
  <c r="L126" i="13"/>
  <c r="K126" i="13"/>
  <c r="J126" i="13"/>
  <c r="I126" i="13"/>
  <c r="H126" i="13"/>
  <c r="G126" i="13"/>
  <c r="F126" i="13"/>
  <c r="E126" i="13"/>
  <c r="D126" i="13"/>
  <c r="B126" i="13"/>
  <c r="Q125" i="13"/>
  <c r="P125" i="13"/>
  <c r="O125" i="13"/>
  <c r="N125" i="13"/>
  <c r="M125" i="13"/>
  <c r="L125" i="13"/>
  <c r="K125" i="13"/>
  <c r="J125" i="13"/>
  <c r="I125" i="13"/>
  <c r="H125" i="13"/>
  <c r="G125" i="13"/>
  <c r="F125" i="13"/>
  <c r="E125" i="13"/>
  <c r="D125" i="13"/>
  <c r="B125" i="13"/>
  <c r="Q124" i="13"/>
  <c r="P124" i="13"/>
  <c r="O124" i="13"/>
  <c r="N124" i="13"/>
  <c r="M124" i="13"/>
  <c r="L124" i="13"/>
  <c r="K124" i="13"/>
  <c r="J124" i="13"/>
  <c r="I124" i="13"/>
  <c r="H124" i="13"/>
  <c r="G124" i="13"/>
  <c r="F124" i="13"/>
  <c r="E124" i="13"/>
  <c r="D124" i="13"/>
  <c r="B124" i="13"/>
  <c r="Q123" i="13"/>
  <c r="P123" i="13"/>
  <c r="O123" i="13"/>
  <c r="N123" i="13"/>
  <c r="M123" i="13"/>
  <c r="L123" i="13"/>
  <c r="K123" i="13"/>
  <c r="J123" i="13"/>
  <c r="I123" i="13"/>
  <c r="H123" i="13"/>
  <c r="G123" i="13"/>
  <c r="F123" i="13"/>
  <c r="E123" i="13"/>
  <c r="D123" i="13"/>
  <c r="B123" i="13"/>
  <c r="Q122" i="13"/>
  <c r="P122" i="13"/>
  <c r="O122" i="13"/>
  <c r="N122" i="13"/>
  <c r="M122" i="13"/>
  <c r="L122" i="13"/>
  <c r="K122" i="13"/>
  <c r="J122" i="13"/>
  <c r="I122" i="13"/>
  <c r="H122" i="13"/>
  <c r="G122" i="13"/>
  <c r="F122" i="13"/>
  <c r="E122" i="13"/>
  <c r="D122" i="13"/>
  <c r="B122" i="13"/>
  <c r="Q121" i="13"/>
  <c r="P121" i="13"/>
  <c r="O121" i="13"/>
  <c r="N121" i="13"/>
  <c r="M121" i="13"/>
  <c r="L121" i="13"/>
  <c r="K121" i="13"/>
  <c r="J121" i="13"/>
  <c r="I121" i="13"/>
  <c r="H121" i="13"/>
  <c r="G121" i="13"/>
  <c r="F121" i="13"/>
  <c r="E121" i="13"/>
  <c r="D121" i="13"/>
  <c r="B121" i="13"/>
  <c r="Q120" i="13"/>
  <c r="P120" i="13"/>
  <c r="O120" i="13"/>
  <c r="N120" i="13"/>
  <c r="M120" i="13"/>
  <c r="L120" i="13"/>
  <c r="K120" i="13"/>
  <c r="J120" i="13"/>
  <c r="I120" i="13"/>
  <c r="H120" i="13"/>
  <c r="G120" i="13"/>
  <c r="F120" i="13"/>
  <c r="E120" i="13"/>
  <c r="D120" i="13"/>
  <c r="B120" i="13"/>
  <c r="Q119" i="13"/>
  <c r="P119" i="13"/>
  <c r="O119" i="13"/>
  <c r="N119" i="13"/>
  <c r="M119" i="13"/>
  <c r="L119" i="13"/>
  <c r="K119" i="13"/>
  <c r="J119" i="13"/>
  <c r="I119" i="13"/>
  <c r="H119" i="13"/>
  <c r="G119" i="13"/>
  <c r="F119" i="13"/>
  <c r="E119" i="13"/>
  <c r="D119" i="13"/>
  <c r="B119" i="13"/>
  <c r="Q118" i="13"/>
  <c r="P118" i="13"/>
  <c r="O118" i="13"/>
  <c r="N118" i="13"/>
  <c r="M118" i="13"/>
  <c r="L118" i="13"/>
  <c r="K118" i="13"/>
  <c r="J118" i="13"/>
  <c r="I118" i="13"/>
  <c r="H118" i="13"/>
  <c r="G118" i="13"/>
  <c r="F118" i="13"/>
  <c r="E118" i="13"/>
  <c r="D118" i="13"/>
  <c r="B118" i="13"/>
  <c r="Q117" i="13"/>
  <c r="P117" i="13"/>
  <c r="O117" i="13"/>
  <c r="N117" i="13"/>
  <c r="M117" i="13"/>
  <c r="L117" i="13"/>
  <c r="K117" i="13"/>
  <c r="J117" i="13"/>
  <c r="I117" i="13"/>
  <c r="H117" i="13"/>
  <c r="G117" i="13"/>
  <c r="F117" i="13"/>
  <c r="E117" i="13"/>
  <c r="D117" i="13"/>
  <c r="B117" i="13"/>
  <c r="Q116" i="13"/>
  <c r="P116" i="13"/>
  <c r="O116" i="13"/>
  <c r="N116" i="13"/>
  <c r="M116" i="13"/>
  <c r="L116" i="13"/>
  <c r="K116" i="13"/>
  <c r="J116" i="13"/>
  <c r="I116" i="13"/>
  <c r="H116" i="13"/>
  <c r="G116" i="13"/>
  <c r="F116" i="13"/>
  <c r="E116" i="13"/>
  <c r="D116" i="13"/>
  <c r="B116" i="13"/>
  <c r="Q115" i="13"/>
  <c r="P115" i="13"/>
  <c r="O115" i="13"/>
  <c r="N115" i="13"/>
  <c r="M115" i="13"/>
  <c r="L115" i="13"/>
  <c r="K115" i="13"/>
  <c r="J115" i="13"/>
  <c r="I115" i="13"/>
  <c r="H115" i="13"/>
  <c r="G115" i="13"/>
  <c r="F115" i="13"/>
  <c r="E115" i="13"/>
  <c r="D115" i="13"/>
  <c r="B115" i="13"/>
  <c r="Q114" i="13"/>
  <c r="P114" i="13"/>
  <c r="O114" i="13"/>
  <c r="N114" i="13"/>
  <c r="M114" i="13"/>
  <c r="L114" i="13"/>
  <c r="K114" i="13"/>
  <c r="J114" i="13"/>
  <c r="I114" i="13"/>
  <c r="H114" i="13"/>
  <c r="G114" i="13"/>
  <c r="F114" i="13"/>
  <c r="E114" i="13"/>
  <c r="D114" i="13"/>
  <c r="B114" i="13"/>
  <c r="Q113" i="13"/>
  <c r="P113" i="13"/>
  <c r="O113" i="13"/>
  <c r="N113" i="13"/>
  <c r="M113" i="13"/>
  <c r="L113" i="13"/>
  <c r="K113" i="13"/>
  <c r="J113" i="13"/>
  <c r="I113" i="13"/>
  <c r="H113" i="13"/>
  <c r="G113" i="13"/>
  <c r="F113" i="13"/>
  <c r="E113" i="13"/>
  <c r="D113" i="13"/>
  <c r="B113" i="13"/>
  <c r="Q112" i="13"/>
  <c r="P112" i="13"/>
  <c r="O112" i="13"/>
  <c r="N112" i="13"/>
  <c r="M112" i="13"/>
  <c r="L112" i="13"/>
  <c r="K112" i="13"/>
  <c r="J112" i="13"/>
  <c r="I112" i="13"/>
  <c r="H112" i="13"/>
  <c r="G112" i="13"/>
  <c r="F112" i="13"/>
  <c r="E112" i="13"/>
  <c r="D112" i="13"/>
  <c r="B112" i="13"/>
  <c r="Q111" i="13"/>
  <c r="P111" i="13"/>
  <c r="O111" i="13"/>
  <c r="N111" i="13"/>
  <c r="M111" i="13"/>
  <c r="L111" i="13"/>
  <c r="K111" i="13"/>
  <c r="J111" i="13"/>
  <c r="I111" i="13"/>
  <c r="H111" i="13"/>
  <c r="G111" i="13"/>
  <c r="F111" i="13"/>
  <c r="E111" i="13"/>
  <c r="D111" i="13"/>
  <c r="B111" i="13"/>
  <c r="Q110" i="13"/>
  <c r="P110" i="13"/>
  <c r="O110" i="13"/>
  <c r="N110" i="13"/>
  <c r="M110" i="13"/>
  <c r="L110" i="13"/>
  <c r="K110" i="13"/>
  <c r="J110" i="13"/>
  <c r="I110" i="13"/>
  <c r="H110" i="13"/>
  <c r="G110" i="13"/>
  <c r="F110" i="13"/>
  <c r="E110" i="13"/>
  <c r="D110" i="13"/>
  <c r="B110" i="13"/>
  <c r="Q109" i="13"/>
  <c r="P109" i="13"/>
  <c r="O109" i="13"/>
  <c r="N109" i="13"/>
  <c r="M109" i="13"/>
  <c r="L109" i="13"/>
  <c r="K109" i="13"/>
  <c r="J109" i="13"/>
  <c r="I109" i="13"/>
  <c r="H109" i="13"/>
  <c r="G109" i="13"/>
  <c r="F109" i="13"/>
  <c r="E109" i="13"/>
  <c r="D109" i="13"/>
  <c r="B109" i="13"/>
  <c r="Q108" i="13"/>
  <c r="P108" i="13"/>
  <c r="O108" i="13"/>
  <c r="N108" i="13"/>
  <c r="M108" i="13"/>
  <c r="L108" i="13"/>
  <c r="K108" i="13"/>
  <c r="J108" i="13"/>
  <c r="I108" i="13"/>
  <c r="H108" i="13"/>
  <c r="G108" i="13"/>
  <c r="F108" i="13"/>
  <c r="E108" i="13"/>
  <c r="D108" i="13"/>
  <c r="B108" i="13"/>
  <c r="Q107" i="13"/>
  <c r="P107" i="13"/>
  <c r="O107" i="13"/>
  <c r="N107" i="13"/>
  <c r="M107" i="13"/>
  <c r="L107" i="13"/>
  <c r="K107" i="13"/>
  <c r="J107" i="13"/>
  <c r="I107" i="13"/>
  <c r="H107" i="13"/>
  <c r="G107" i="13"/>
  <c r="F107" i="13"/>
  <c r="E107" i="13"/>
  <c r="D107" i="13"/>
  <c r="B107" i="13"/>
  <c r="Q106" i="13"/>
  <c r="P106" i="13"/>
  <c r="O106" i="13"/>
  <c r="N106" i="13"/>
  <c r="M106" i="13"/>
  <c r="L106" i="13"/>
  <c r="K106" i="13"/>
  <c r="J106" i="13"/>
  <c r="I106" i="13"/>
  <c r="H106" i="13"/>
  <c r="G106" i="13"/>
  <c r="F106" i="13"/>
  <c r="E106" i="13"/>
  <c r="D106" i="13"/>
  <c r="B106" i="13"/>
  <c r="Q105" i="13"/>
  <c r="P105" i="13"/>
  <c r="O105" i="13"/>
  <c r="N105" i="13"/>
  <c r="M105" i="13"/>
  <c r="L105" i="13"/>
  <c r="K105" i="13"/>
  <c r="J105" i="13"/>
  <c r="I105" i="13"/>
  <c r="H105" i="13"/>
  <c r="G105" i="13"/>
  <c r="F105" i="13"/>
  <c r="E105" i="13"/>
  <c r="D105" i="13"/>
  <c r="B105" i="13"/>
  <c r="Q104" i="13"/>
  <c r="P104" i="13"/>
  <c r="O104" i="13"/>
  <c r="N104" i="13"/>
  <c r="M104" i="13"/>
  <c r="L104" i="13"/>
  <c r="K104" i="13"/>
  <c r="J104" i="13"/>
  <c r="I104" i="13"/>
  <c r="H104" i="13"/>
  <c r="G104" i="13"/>
  <c r="F104" i="13"/>
  <c r="E104" i="13"/>
  <c r="D104" i="13"/>
  <c r="B104" i="13"/>
  <c r="Q103" i="13"/>
  <c r="P103" i="13"/>
  <c r="O103" i="13"/>
  <c r="N103" i="13"/>
  <c r="M103" i="13"/>
  <c r="L103" i="13"/>
  <c r="K103" i="13"/>
  <c r="J103" i="13"/>
  <c r="I103" i="13"/>
  <c r="H103" i="13"/>
  <c r="G103" i="13"/>
  <c r="F103" i="13"/>
  <c r="E103" i="13"/>
  <c r="D103" i="13"/>
  <c r="B103" i="13"/>
  <c r="Q102" i="13"/>
  <c r="P102" i="13"/>
  <c r="O102" i="13"/>
  <c r="N102" i="13"/>
  <c r="M102" i="13"/>
  <c r="L102" i="13"/>
  <c r="K102" i="13"/>
  <c r="J102" i="13"/>
  <c r="I102" i="13"/>
  <c r="H102" i="13"/>
  <c r="G102" i="13"/>
  <c r="F102" i="13"/>
  <c r="E102" i="13"/>
  <c r="D102" i="13"/>
  <c r="B102" i="13"/>
  <c r="Q101" i="13"/>
  <c r="P101" i="13"/>
  <c r="O101" i="13"/>
  <c r="N101" i="13"/>
  <c r="M101" i="13"/>
  <c r="L101" i="13"/>
  <c r="K101" i="13"/>
  <c r="J101" i="13"/>
  <c r="I101" i="13"/>
  <c r="H101" i="13"/>
  <c r="G101" i="13"/>
  <c r="F101" i="13"/>
  <c r="E101" i="13"/>
  <c r="D101" i="13"/>
  <c r="B101" i="13"/>
  <c r="Q100" i="13"/>
  <c r="P100" i="13"/>
  <c r="O100" i="13"/>
  <c r="N100" i="13"/>
  <c r="M100" i="13"/>
  <c r="L100" i="13"/>
  <c r="K100" i="13"/>
  <c r="J100" i="13"/>
  <c r="I100" i="13"/>
  <c r="H100" i="13"/>
  <c r="G100" i="13"/>
  <c r="F100" i="13"/>
  <c r="E100" i="13"/>
  <c r="D100" i="13"/>
  <c r="B100" i="13"/>
  <c r="Q99" i="13"/>
  <c r="P99" i="13"/>
  <c r="O99" i="13"/>
  <c r="N99" i="13"/>
  <c r="M99" i="13"/>
  <c r="L99" i="13"/>
  <c r="K99" i="13"/>
  <c r="J99" i="13"/>
  <c r="I99" i="13"/>
  <c r="H99" i="13"/>
  <c r="G99" i="13"/>
  <c r="F99" i="13"/>
  <c r="E99" i="13"/>
  <c r="D99" i="13"/>
  <c r="B99" i="13"/>
  <c r="Q98" i="13"/>
  <c r="P98" i="13"/>
  <c r="O98" i="13"/>
  <c r="N98" i="13"/>
  <c r="M98" i="13"/>
  <c r="L98" i="13"/>
  <c r="K98" i="13"/>
  <c r="J98" i="13"/>
  <c r="I98" i="13"/>
  <c r="H98" i="13"/>
  <c r="G98" i="13"/>
  <c r="F98" i="13"/>
  <c r="E98" i="13"/>
  <c r="D98" i="13"/>
  <c r="B98" i="13"/>
  <c r="Q97" i="13"/>
  <c r="P97" i="13"/>
  <c r="O97" i="13"/>
  <c r="N97" i="13"/>
  <c r="M97" i="13"/>
  <c r="L97" i="13"/>
  <c r="K97" i="13"/>
  <c r="J97" i="13"/>
  <c r="I97" i="13"/>
  <c r="H97" i="13"/>
  <c r="G97" i="13"/>
  <c r="F97" i="13"/>
  <c r="E97" i="13"/>
  <c r="D97" i="13"/>
  <c r="B97" i="13"/>
  <c r="Q96" i="13"/>
  <c r="P96" i="13"/>
  <c r="O96" i="13"/>
  <c r="N96" i="13"/>
  <c r="M96" i="13"/>
  <c r="L96" i="13"/>
  <c r="K96" i="13"/>
  <c r="J96" i="13"/>
  <c r="I96" i="13"/>
  <c r="H96" i="13"/>
  <c r="G96" i="13"/>
  <c r="F96" i="13"/>
  <c r="E96" i="13"/>
  <c r="D96" i="13"/>
  <c r="B96" i="13"/>
  <c r="Q95" i="13"/>
  <c r="P95" i="13"/>
  <c r="O95" i="13"/>
  <c r="N95" i="13"/>
  <c r="M95" i="13"/>
  <c r="L95" i="13"/>
  <c r="K95" i="13"/>
  <c r="J95" i="13"/>
  <c r="I95" i="13"/>
  <c r="H95" i="13"/>
  <c r="G95" i="13"/>
  <c r="F95" i="13"/>
  <c r="E95" i="13"/>
  <c r="D95" i="13"/>
  <c r="B95" i="13"/>
  <c r="Q94" i="13"/>
  <c r="P94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B94" i="13"/>
  <c r="Q93" i="13"/>
  <c r="P93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B93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B92" i="13"/>
  <c r="Q91" i="13"/>
  <c r="P91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B91" i="13"/>
  <c r="Q90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B90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B89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B88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B87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B86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B85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B84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B83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B82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B81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B80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B79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B78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B77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B76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B75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B74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B73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B72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B71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B70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B69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B68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B67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B66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B65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B64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B63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B62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B61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B60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B59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B58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B57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B56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B55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B54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B53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B52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B51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B50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B49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B48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B47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B46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B45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B44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B43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B42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B41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B40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B39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B38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B37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B36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B35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B34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B33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B32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B31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B30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B29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B28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B27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B26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B25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B24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B23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B22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B21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B20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B19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B18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B17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B16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B15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B14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B13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B12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B11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B10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B9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B8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B7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B6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B5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B4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B3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B2" i="13"/>
  <c r="S102" i="11" l="1"/>
  <c r="S145" i="11"/>
  <c r="S144" i="11"/>
  <c r="R144" i="11"/>
  <c r="R143" i="11"/>
  <c r="R142" i="11"/>
  <c r="R140" i="11"/>
  <c r="S138" i="11"/>
  <c r="S143" i="11"/>
  <c r="S142" i="11"/>
  <c r="S141" i="11"/>
  <c r="S140" i="11"/>
  <c r="Q120" i="11"/>
  <c r="R145" i="11"/>
  <c r="R111" i="11"/>
  <c r="Q119" i="11"/>
  <c r="S134" i="11"/>
  <c r="Q134" i="11"/>
  <c r="T147" i="11"/>
  <c r="AJ139" i="11"/>
  <c r="AH122" i="11"/>
  <c r="T122" i="11"/>
  <c r="T121" i="11"/>
  <c r="T120" i="11"/>
  <c r="T119" i="11"/>
  <c r="T118" i="11"/>
  <c r="T117" i="11"/>
  <c r="T116" i="11"/>
  <c r="T115" i="11"/>
  <c r="AH114" i="11"/>
  <c r="T114" i="11"/>
  <c r="R112" i="11"/>
  <c r="R109" i="11"/>
  <c r="S106" i="11"/>
  <c r="Q106" i="11"/>
  <c r="T103" i="11"/>
  <c r="AH137" i="11"/>
  <c r="T137" i="11"/>
  <c r="AH130" i="11"/>
  <c r="T130" i="11"/>
  <c r="AJ110" i="11"/>
  <c r="S105" i="11"/>
  <c r="R147" i="11"/>
  <c r="T146" i="11"/>
  <c r="AH139" i="11"/>
  <c r="T139" i="11"/>
  <c r="R122" i="11"/>
  <c r="R121" i="11"/>
  <c r="R120" i="11"/>
  <c r="R119" i="11"/>
  <c r="R118" i="11"/>
  <c r="R117" i="11"/>
  <c r="R116" i="11"/>
  <c r="R115" i="11"/>
  <c r="R114" i="11"/>
  <c r="S112" i="11"/>
  <c r="Q112" i="11"/>
  <c r="S109" i="11"/>
  <c r="Q109" i="11"/>
  <c r="T104" i="11"/>
  <c r="R103" i="11"/>
  <c r="R100" i="11"/>
  <c r="V2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X124" i="11"/>
  <c r="R124" i="11"/>
  <c r="R123" i="11"/>
  <c r="V119" i="11"/>
  <c r="V118" i="11"/>
  <c r="S113" i="11"/>
  <c r="T110" i="11"/>
  <c r="R108" i="11"/>
  <c r="T101" i="11"/>
  <c r="R146" i="11"/>
  <c r="R139" i="11"/>
  <c r="S122" i="11"/>
  <c r="S121" i="11"/>
  <c r="S120" i="11"/>
  <c r="S119" i="11"/>
  <c r="S118" i="11"/>
  <c r="Q118" i="11"/>
  <c r="S117" i="11"/>
  <c r="Q117" i="11"/>
  <c r="S116" i="11"/>
  <c r="Q116" i="11"/>
  <c r="S115" i="11"/>
  <c r="Q115" i="11"/>
  <c r="S114" i="11"/>
  <c r="Q114" i="11"/>
  <c r="T106" i="11"/>
  <c r="R104" i="11"/>
  <c r="S103" i="11"/>
  <c r="Q103" i="11"/>
  <c r="S100" i="11"/>
  <c r="X141" i="11"/>
  <c r="R141" i="11"/>
  <c r="S133" i="11"/>
  <c r="Q133" i="11"/>
  <c r="S132" i="11"/>
  <c r="Q132" i="11"/>
  <c r="S131" i="11"/>
  <c r="Q131" i="11"/>
  <c r="S130" i="11"/>
  <c r="Q130" i="11"/>
  <c r="S129" i="11"/>
  <c r="Q129" i="11"/>
  <c r="S128" i="11"/>
  <c r="Q128" i="11"/>
  <c r="AD127" i="11"/>
  <c r="S127" i="11"/>
  <c r="Q127" i="11"/>
  <c r="S126" i="11"/>
  <c r="Q126" i="11"/>
  <c r="S125" i="11"/>
  <c r="Q125" i="11"/>
  <c r="S124" i="11"/>
  <c r="Q124" i="11"/>
  <c r="S123" i="11"/>
  <c r="Q123" i="11"/>
  <c r="T111" i="11"/>
  <c r="R110" i="11"/>
  <c r="S108" i="11"/>
  <c r="Q108" i="11"/>
  <c r="R107" i="11"/>
  <c r="T105" i="11"/>
  <c r="T102" i="11"/>
  <c r="R101" i="11"/>
  <c r="S146" i="11"/>
  <c r="V146" i="11"/>
  <c r="Q146" i="11"/>
  <c r="S139" i="11"/>
  <c r="Q139" i="11"/>
  <c r="R106" i="11"/>
  <c r="V145" i="11"/>
  <c r="Q145" i="11"/>
  <c r="AJ123" i="11"/>
  <c r="AH113" i="11"/>
  <c r="T113" i="11"/>
  <c r="S110" i="11"/>
  <c r="Q110" i="11"/>
  <c r="S107" i="11"/>
  <c r="Q107" i="11"/>
  <c r="R105" i="11"/>
  <c r="R102" i="11"/>
  <c r="S101" i="11"/>
  <c r="Q101" i="11"/>
  <c r="AA112" i="11"/>
  <c r="AL147" i="11"/>
  <c r="V147" i="11"/>
  <c r="AA109" i="11"/>
  <c r="AB139" i="11"/>
  <c r="AA138" i="11"/>
  <c r="AA137" i="11"/>
  <c r="AA136" i="11"/>
  <c r="AA135" i="11"/>
  <c r="AA130" i="11"/>
  <c r="AA123" i="11"/>
  <c r="AH116" i="11"/>
  <c r="AB140" i="11"/>
  <c r="AA139" i="11"/>
  <c r="AA140" i="11"/>
  <c r="AB147" i="11"/>
  <c r="V120" i="11"/>
  <c r="Z135" i="11"/>
  <c r="Z123" i="11"/>
  <c r="AD111" i="11"/>
  <c r="W126" i="11"/>
  <c r="AL119" i="11"/>
  <c r="AL118" i="11"/>
  <c r="AK134" i="11"/>
  <c r="AK128" i="11"/>
  <c r="Z121" i="11"/>
  <c r="AE109" i="11"/>
  <c r="Y146" i="11"/>
  <c r="AK146" i="11"/>
  <c r="AC146" i="11"/>
  <c r="AC110" i="11"/>
  <c r="AH107" i="11"/>
  <c r="Y140" i="11"/>
  <c r="W138" i="11"/>
  <c r="W137" i="11"/>
  <c r="AC143" i="11"/>
  <c r="AL141" i="11"/>
  <c r="AK140" i="11"/>
  <c r="AJ132" i="11"/>
  <c r="AJ129" i="11"/>
  <c r="AH121" i="11"/>
  <c r="V106" i="11"/>
  <c r="AK145" i="11"/>
  <c r="AK143" i="11"/>
  <c r="AH135" i="11"/>
  <c r="Z127" i="11"/>
  <c r="Z124" i="11"/>
  <c r="AG119" i="11"/>
  <c r="V113" i="11"/>
  <c r="AE101" i="11"/>
  <c r="AC145" i="11"/>
  <c r="Y130" i="11"/>
  <c r="AH124" i="11"/>
  <c r="W120" i="11"/>
  <c r="AG115" i="11"/>
  <c r="AL111" i="11"/>
  <c r="Z111" i="11"/>
  <c r="AF147" i="11"/>
  <c r="X147" i="11"/>
  <c r="AI144" i="11"/>
  <c r="AE116" i="11"/>
  <c r="AD113" i="11"/>
  <c r="X146" i="11"/>
  <c r="Y145" i="11"/>
  <c r="X143" i="11"/>
  <c r="V138" i="11"/>
  <c r="AE137" i="11"/>
  <c r="V136" i="11"/>
  <c r="V133" i="11"/>
  <c r="V132" i="11"/>
  <c r="V131" i="11"/>
  <c r="V129" i="11"/>
  <c r="V127" i="11"/>
  <c r="V125" i="11"/>
  <c r="AD119" i="11"/>
  <c r="AD118" i="11"/>
  <c r="AF146" i="11"/>
  <c r="AD133" i="11"/>
  <c r="AD131" i="11"/>
  <c r="AD130" i="11"/>
  <c r="AD129" i="11"/>
  <c r="AD126" i="11"/>
  <c r="AD125" i="11"/>
  <c r="AI112" i="11"/>
  <c r="AC147" i="11"/>
  <c r="AE144" i="11"/>
  <c r="V141" i="11"/>
  <c r="W140" i="11"/>
  <c r="AL133" i="11"/>
  <c r="AL131" i="11"/>
  <c r="AC131" i="11"/>
  <c r="AL129" i="11"/>
  <c r="AL126" i="11"/>
  <c r="AL125" i="11"/>
  <c r="AJ122" i="11"/>
  <c r="AK117" i="11"/>
  <c r="Z113" i="11"/>
  <c r="Y111" i="11"/>
  <c r="V111" i="11"/>
  <c r="AI120" i="11"/>
  <c r="AI104" i="11"/>
  <c r="X102" i="11"/>
  <c r="AC134" i="11"/>
  <c r="AG140" i="11"/>
  <c r="AG147" i="11"/>
  <c r="Y147" i="11"/>
  <c r="AL145" i="11"/>
  <c r="AK142" i="11"/>
  <c r="AH141" i="11"/>
  <c r="AH126" i="11"/>
  <c r="AJ124" i="11"/>
  <c r="Z143" i="11"/>
  <c r="AK129" i="11"/>
  <c r="Y120" i="11"/>
  <c r="AI118" i="11"/>
  <c r="AK116" i="11"/>
  <c r="AH115" i="11"/>
  <c r="W114" i="11"/>
  <c r="AH131" i="11"/>
  <c r="AK124" i="11"/>
  <c r="AK130" i="11"/>
  <c r="Y119" i="11"/>
  <c r="Z114" i="11"/>
  <c r="AF133" i="11"/>
  <c r="Z141" i="11"/>
  <c r="AG136" i="11"/>
  <c r="Z137" i="11"/>
  <c r="AG111" i="11"/>
  <c r="AG106" i="11"/>
  <c r="W131" i="11"/>
  <c r="AE140" i="11"/>
  <c r="AC132" i="11"/>
  <c r="AJ143" i="11"/>
  <c r="AG142" i="11"/>
  <c r="W139" i="11"/>
  <c r="X137" i="11"/>
  <c r="AK125" i="11"/>
  <c r="W123" i="11"/>
  <c r="AC142" i="11"/>
  <c r="AI117" i="11"/>
  <c r="AL106" i="11"/>
  <c r="AE138" i="11"/>
  <c r="AD135" i="11"/>
  <c r="AI147" i="11"/>
  <c r="AH143" i="11"/>
  <c r="AJ131" i="11"/>
  <c r="AK121" i="11"/>
  <c r="W108" i="11"/>
  <c r="AJ104" i="11"/>
  <c r="AK147" i="11"/>
  <c r="W144" i="11"/>
  <c r="Y134" i="11"/>
  <c r="AI132" i="11"/>
  <c r="Z130" i="11"/>
  <c r="W129" i="11"/>
  <c r="Z122" i="11"/>
  <c r="W121" i="11"/>
  <c r="AK120" i="11"/>
  <c r="W118" i="11"/>
  <c r="W113" i="11"/>
  <c r="AE110" i="11"/>
  <c r="W110" i="11"/>
  <c r="AP108" i="11"/>
  <c r="AE107" i="11"/>
  <c r="W107" i="11"/>
  <c r="AU107" i="11"/>
  <c r="AY106" i="11"/>
  <c r="AH106" i="11" s="1"/>
  <c r="AN106" i="11"/>
  <c r="AC105" i="11"/>
  <c r="BC105" i="11"/>
  <c r="AS105" i="11"/>
  <c r="AB105" i="11" s="1"/>
  <c r="AV104" i="11"/>
  <c r="AE104" i="11" s="1"/>
  <c r="AZ103" i="11"/>
  <c r="AI103" i="11" s="1"/>
  <c r="AO103" i="11"/>
  <c r="AU102" i="11"/>
  <c r="BB101" i="11"/>
  <c r="AK101" i="11" s="1"/>
  <c r="AP101" i="11"/>
  <c r="AT100" i="11"/>
  <c r="AI146" i="11"/>
  <c r="AK133" i="11"/>
  <c r="AK126" i="11"/>
  <c r="AF124" i="11"/>
  <c r="Y106" i="11"/>
  <c r="BB105" i="11"/>
  <c r="AK105" i="11" s="1"/>
  <c r="AR105" i="11"/>
  <c r="AA105" i="11" s="1"/>
  <c r="AT104" i="11"/>
  <c r="AY103" i="11"/>
  <c r="AN103" i="11"/>
  <c r="W103" i="11" s="1"/>
  <c r="AT102" i="11"/>
  <c r="AC102" i="11" s="1"/>
  <c r="BA101" i="11"/>
  <c r="AN101" i="11"/>
  <c r="W101" i="11" s="1"/>
  <c r="AD100" i="11"/>
  <c r="V100" i="11"/>
  <c r="AS100" i="11"/>
  <c r="AB100" i="11" s="1"/>
  <c r="W109" i="11"/>
  <c r="BA105" i="11"/>
  <c r="AJ105" i="11" s="1"/>
  <c r="AP105" i="11"/>
  <c r="AS104" i="11"/>
  <c r="AB104" i="11" s="1"/>
  <c r="AW103" i="11"/>
  <c r="BC102" i="11"/>
  <c r="AS102" i="11"/>
  <c r="AB102" i="11" s="1"/>
  <c r="AY101" i="11"/>
  <c r="AM101" i="11"/>
  <c r="BC100" i="11"/>
  <c r="AL100" i="11" s="1"/>
  <c r="AP100" i="11"/>
  <c r="AG146" i="11"/>
  <c r="AJ144" i="11"/>
  <c r="Y138" i="11"/>
  <c r="Y135" i="11"/>
  <c r="AL134" i="11"/>
  <c r="AI133" i="11"/>
  <c r="W130" i="11"/>
  <c r="AL127" i="11"/>
  <c r="AI126" i="11"/>
  <c r="Z120" i="11"/>
  <c r="W119" i="11"/>
  <c r="V116" i="11"/>
  <c r="AI115" i="11"/>
  <c r="Y112" i="11"/>
  <c r="AP110" i="11"/>
  <c r="Y110" i="11" s="1"/>
  <c r="AS109" i="11"/>
  <c r="AB109" i="11" s="1"/>
  <c r="AW108" i="11"/>
  <c r="AM108" i="11"/>
  <c r="BB107" i="11"/>
  <c r="AQ107" i="11"/>
  <c r="Z107" i="11" s="1"/>
  <c r="AU106" i="11"/>
  <c r="AD106" i="11" s="1"/>
  <c r="AZ105" i="11"/>
  <c r="AO105" i="11"/>
  <c r="X105" i="11" s="1"/>
  <c r="BB104" i="11"/>
  <c r="AR104" i="11"/>
  <c r="AA104" i="11" s="1"/>
  <c r="AV103" i="11"/>
  <c r="AE103" i="11" s="1"/>
  <c r="AJ102" i="11"/>
  <c r="BB102" i="11"/>
  <c r="AK102" i="11" s="1"/>
  <c r="AR102" i="11"/>
  <c r="AA102" i="11" s="1"/>
  <c r="Y101" i="11"/>
  <c r="AX101" i="11"/>
  <c r="AG101" i="11" s="1"/>
  <c r="AJ100" i="11"/>
  <c r="BB100" i="11"/>
  <c r="AD145" i="11"/>
  <c r="Y136" i="11"/>
  <c r="W135" i="11"/>
  <c r="W128" i="11"/>
  <c r="Y123" i="11"/>
  <c r="W117" i="11"/>
  <c r="AE108" i="11"/>
  <c r="AC106" i="11"/>
  <c r="AO100" i="11"/>
  <c r="X100" i="11" s="1"/>
  <c r="AW100" i="11"/>
  <c r="AF100" i="11" s="1"/>
  <c r="AO101" i="11"/>
  <c r="X101" i="11" s="1"/>
  <c r="AW101" i="11"/>
  <c r="AF101" i="11" s="1"/>
  <c r="AN102" i="11"/>
  <c r="W102" i="11" s="1"/>
  <c r="AV102" i="11"/>
  <c r="AE102" i="11" s="1"/>
  <c r="AM103" i="11"/>
  <c r="V103" i="11" s="1"/>
  <c r="AU103" i="11"/>
  <c r="AD103" i="11" s="1"/>
  <c r="BC103" i="11"/>
  <c r="AL103" i="11" s="1"/>
  <c r="AM104" i="11"/>
  <c r="V104" i="11" s="1"/>
  <c r="AU104" i="11"/>
  <c r="AD104" i="11" s="1"/>
  <c r="BC104" i="11"/>
  <c r="AL104" i="11" s="1"/>
  <c r="AN105" i="11"/>
  <c r="AV105" i="11"/>
  <c r="AO106" i="11"/>
  <c r="X106" i="11" s="1"/>
  <c r="AW106" i="11"/>
  <c r="AF106" i="11" s="1"/>
  <c r="AP107" i="11"/>
  <c r="Y107" i="11" s="1"/>
  <c r="AX107" i="11"/>
  <c r="AQ108" i="11"/>
  <c r="Z108" i="11" s="1"/>
  <c r="AY108" i="11"/>
  <c r="AH108" i="11" s="1"/>
  <c r="AQ109" i="11"/>
  <c r="Z109" i="11" s="1"/>
  <c r="AY109" i="11"/>
  <c r="AH109" i="11" s="1"/>
  <c r="AR110" i="11"/>
  <c r="AA110" i="11" s="1"/>
  <c r="AZ110" i="11"/>
  <c r="AI110" i="11" s="1"/>
  <c r="AS111" i="11"/>
  <c r="AB111" i="11" s="1"/>
  <c r="BA111" i="11"/>
  <c r="AS112" i="11"/>
  <c r="AB112" i="11" s="1"/>
  <c r="BA112" i="11"/>
  <c r="AJ112" i="11" s="1"/>
  <c r="AT113" i="11"/>
  <c r="AC113" i="11" s="1"/>
  <c r="BB113" i="11"/>
  <c r="AK113" i="11" s="1"/>
  <c r="AM114" i="11"/>
  <c r="V114" i="11" s="1"/>
  <c r="AU114" i="11"/>
  <c r="BC114" i="11"/>
  <c r="AL114" i="11" s="1"/>
  <c r="AN115" i="11"/>
  <c r="W115" i="11" s="1"/>
  <c r="AV115" i="11"/>
  <c r="AE115" i="11" s="1"/>
  <c r="AO116" i="11"/>
  <c r="AW116" i="11"/>
  <c r="AP117" i="11"/>
  <c r="AX117" i="11"/>
  <c r="AQ118" i="11"/>
  <c r="AY118" i="11"/>
  <c r="AH118" i="11" s="1"/>
  <c r="AR119" i="11"/>
  <c r="AA119" i="11" s="1"/>
  <c r="AZ119" i="11"/>
  <c r="AI119" i="11" s="1"/>
  <c r="AS120" i="11"/>
  <c r="AB120" i="11" s="1"/>
  <c r="BA120" i="11"/>
  <c r="AJ120" i="11" s="1"/>
  <c r="AS121" i="11"/>
  <c r="AB121" i="11" s="1"/>
  <c r="BA121" i="11"/>
  <c r="AJ121" i="11" s="1"/>
  <c r="AT122" i="11"/>
  <c r="AC122" i="11" s="1"/>
  <c r="BB122" i="11"/>
  <c r="AK122" i="11" s="1"/>
  <c r="AM123" i="11"/>
  <c r="AU123" i="11"/>
  <c r="BC123" i="11"/>
  <c r="AN124" i="11"/>
  <c r="W124" i="11" s="1"/>
  <c r="AV124" i="11"/>
  <c r="AE124" i="11" s="1"/>
  <c r="AO125" i="11"/>
  <c r="X125" i="11" s="1"/>
  <c r="AW125" i="11"/>
  <c r="AF125" i="11" s="1"/>
  <c r="AO126" i="11"/>
  <c r="X126" i="11" s="1"/>
  <c r="AW126" i="11"/>
  <c r="AP127" i="11"/>
  <c r="AX127" i="11"/>
  <c r="AQ128" i="11"/>
  <c r="Z128" i="11" s="1"/>
  <c r="AY128" i="11"/>
  <c r="AH128" i="11" s="1"/>
  <c r="AR129" i="11"/>
  <c r="AA129" i="11" s="1"/>
  <c r="AZ129" i="11"/>
  <c r="AS130" i="11"/>
  <c r="AB130" i="11" s="1"/>
  <c r="BA130" i="11"/>
  <c r="AJ130" i="11" s="1"/>
  <c r="AP131" i="11"/>
  <c r="Y131" i="11" s="1"/>
  <c r="AX131" i="11"/>
  <c r="AG131" i="11" s="1"/>
  <c r="AP132" i="11"/>
  <c r="Y132" i="11" s="1"/>
  <c r="AX132" i="11"/>
  <c r="AG132" i="11" s="1"/>
  <c r="AQ133" i="11"/>
  <c r="AY133" i="11"/>
  <c r="AR134" i="11"/>
  <c r="AA134" i="11" s="1"/>
  <c r="AZ134" i="11"/>
  <c r="AI134" i="11" s="1"/>
  <c r="AS135" i="11"/>
  <c r="AB135" i="11" s="1"/>
  <c r="BA135" i="11"/>
  <c r="AJ135" i="11" s="1"/>
  <c r="AS136" i="11"/>
  <c r="AB136" i="11" s="1"/>
  <c r="BA136" i="11"/>
  <c r="AJ136" i="11" s="1"/>
  <c r="AT137" i="11"/>
  <c r="AC137" i="11" s="1"/>
  <c r="BB137" i="11"/>
  <c r="AK137" i="11" s="1"/>
  <c r="AT138" i="11"/>
  <c r="AC138" i="11" s="1"/>
  <c r="BB138" i="11"/>
  <c r="AK138" i="11" s="1"/>
  <c r="AM139" i="11"/>
  <c r="AU139" i="11"/>
  <c r="AD139" i="11" s="1"/>
  <c r="BC139" i="11"/>
  <c r="AL139" i="11" s="1"/>
  <c r="AM140" i="11"/>
  <c r="V140" i="11" s="1"/>
  <c r="AU140" i="11"/>
  <c r="BC140" i="11"/>
  <c r="AN141" i="11"/>
  <c r="W141" i="11" s="1"/>
  <c r="AV141" i="11"/>
  <c r="AE141" i="11" s="1"/>
  <c r="AO142" i="11"/>
  <c r="AW142" i="11"/>
  <c r="AF142" i="11" s="1"/>
  <c r="AP143" i="11"/>
  <c r="Y143" i="11" s="1"/>
  <c r="AX143" i="11"/>
  <c r="AG143" i="11" s="1"/>
  <c r="AQ144" i="11"/>
  <c r="AY144" i="11"/>
  <c r="AH144" i="11" s="1"/>
  <c r="AR145" i="11"/>
  <c r="AA145" i="11" s="1"/>
  <c r="AZ145" i="11"/>
  <c r="AI145" i="11" s="1"/>
  <c r="AS146" i="11"/>
  <c r="AB146" i="11" s="1"/>
  <c r="AQ100" i="11"/>
  <c r="Z100" i="11" s="1"/>
  <c r="AY100" i="11"/>
  <c r="AH100" i="11" s="1"/>
  <c r="AQ101" i="11"/>
  <c r="Z101" i="11" s="1"/>
  <c r="AR100" i="11"/>
  <c r="AA100" i="11" s="1"/>
  <c r="AZ100" i="11"/>
  <c r="AI100" i="11" s="1"/>
  <c r="AR101" i="11"/>
  <c r="AA101" i="11" s="1"/>
  <c r="AZ101" i="11"/>
  <c r="AI101" i="11" s="1"/>
  <c r="AQ102" i="11"/>
  <c r="Z102" i="11" s="1"/>
  <c r="AY102" i="11"/>
  <c r="AH102" i="11" s="1"/>
  <c r="AP103" i="11"/>
  <c r="Y103" i="11" s="1"/>
  <c r="AX103" i="11"/>
  <c r="AG103" i="11" s="1"/>
  <c r="AP104" i="11"/>
  <c r="Y104" i="11" s="1"/>
  <c r="AX104" i="11"/>
  <c r="AG104" i="11" s="1"/>
  <c r="AQ105" i="11"/>
  <c r="Z105" i="11" s="1"/>
  <c r="AY105" i="11"/>
  <c r="AH105" i="11" s="1"/>
  <c r="AR106" i="11"/>
  <c r="AA106" i="11" s="1"/>
  <c r="AZ106" i="11"/>
  <c r="AI106" i="11" s="1"/>
  <c r="AS107" i="11"/>
  <c r="AB107" i="11" s="1"/>
  <c r="BA107" i="11"/>
  <c r="AJ107" i="11" s="1"/>
  <c r="AT108" i="11"/>
  <c r="AC108" i="11" s="1"/>
  <c r="BB108" i="11"/>
  <c r="AK108" i="11" s="1"/>
  <c r="AT109" i="11"/>
  <c r="AC109" i="11" s="1"/>
  <c r="BB109" i="11"/>
  <c r="AK109" i="11" s="1"/>
  <c r="AM110" i="11"/>
  <c r="AU110" i="11"/>
  <c r="AD110" i="11" s="1"/>
  <c r="BC110" i="11"/>
  <c r="AL110" i="11" s="1"/>
  <c r="Z144" i="11"/>
  <c r="AE143" i="11"/>
  <c r="W143" i="11"/>
  <c r="AL140" i="11"/>
  <c r="AL146" i="11"/>
  <c r="AD146" i="11"/>
  <c r="AI142" i="11"/>
  <c r="AF141" i="11"/>
  <c r="Z139" i="11"/>
  <c r="AL138" i="11"/>
  <c r="AL135" i="11"/>
  <c r="V135" i="11"/>
  <c r="X133" i="11"/>
  <c r="AK132" i="11"/>
  <c r="Y129" i="11"/>
  <c r="AI127" i="11"/>
  <c r="Y121" i="11"/>
  <c r="AJ119" i="11"/>
  <c r="AI116" i="11"/>
  <c r="Y113" i="11"/>
  <c r="AO113" i="11"/>
  <c r="AL112" i="11"/>
  <c r="V112" i="11"/>
  <c r="AU112" i="11"/>
  <c r="AD112" i="11" s="1"/>
  <c r="AJ111" i="11"/>
  <c r="BB111" i="11"/>
  <c r="AK111" i="11" s="1"/>
  <c r="AR111" i="11"/>
  <c r="AA111" i="11" s="1"/>
  <c r="AW110" i="11"/>
  <c r="AF110" i="11" s="1"/>
  <c r="AZ109" i="11"/>
  <c r="AI109" i="11" s="1"/>
  <c r="AO109" i="11"/>
  <c r="X109" i="11" s="1"/>
  <c r="AL108" i="11"/>
  <c r="V108" i="11"/>
  <c r="AS108" i="11"/>
  <c r="AB108" i="11" s="1"/>
  <c r="AG107" i="11"/>
  <c r="AW107" i="11"/>
  <c r="AF107" i="11" s="1"/>
  <c r="AM107" i="11"/>
  <c r="V107" i="11" s="1"/>
  <c r="BB106" i="11"/>
  <c r="AK106" i="11" s="1"/>
  <c r="AQ106" i="11"/>
  <c r="Z106" i="11" s="1"/>
  <c r="AE105" i="11"/>
  <c r="W105" i="11"/>
  <c r="AU105" i="11"/>
  <c r="AY104" i="11"/>
  <c r="AH104" i="11" s="1"/>
  <c r="AN104" i="11"/>
  <c r="W104" i="11" s="1"/>
  <c r="BB103" i="11"/>
  <c r="AK103" i="11" s="1"/>
  <c r="AR103" i="11"/>
  <c r="AA103" i="11" s="1"/>
  <c r="AX102" i="11"/>
  <c r="AG102" i="11" s="1"/>
  <c r="AM102" i="11"/>
  <c r="V102" i="11" s="1"/>
  <c r="AL101" i="11"/>
  <c r="AD101" i="11"/>
  <c r="V101" i="11"/>
  <c r="AT101" i="11"/>
  <c r="AC101" i="11" s="1"/>
  <c r="AV100" i="11"/>
  <c r="AE100" i="11" s="1"/>
  <c r="AJ109" i="11"/>
  <c r="AJ108" i="11"/>
  <c r="AI107" i="11"/>
  <c r="AG105" i="11"/>
  <c r="Y105" i="11"/>
  <c r="AF104" i="11"/>
  <c r="X104" i="11"/>
  <c r="AF103" i="11"/>
  <c r="X103" i="11"/>
  <c r="Y102" i="11"/>
  <c r="AH101" i="11"/>
  <c r="AG100" i="11"/>
  <c r="Y100" i="11"/>
  <c r="AJ137" i="11"/>
  <c r="AI136" i="11"/>
  <c r="AG133" i="11"/>
  <c r="Y133" i="11"/>
  <c r="AF132" i="11"/>
  <c r="X132" i="11"/>
  <c r="AH129" i="11"/>
  <c r="Z129" i="11"/>
  <c r="AG128" i="11"/>
  <c r="Y128" i="11"/>
  <c r="AE125" i="11"/>
  <c r="W125" i="11"/>
  <c r="AG118" i="11"/>
  <c r="Y118" i="11"/>
  <c r="AF117" i="11"/>
  <c r="X117" i="11"/>
  <c r="W116" i="11"/>
  <c r="AL115" i="11"/>
  <c r="AK114" i="11"/>
  <c r="AC114" i="11"/>
  <c r="AJ113" i="11"/>
  <c r="AI111" i="11"/>
  <c r="AH110" i="11"/>
  <c r="Z110" i="11"/>
  <c r="AG109" i="11"/>
  <c r="Y109" i="11"/>
  <c r="AG108" i="11"/>
  <c r="Y108" i="11"/>
  <c r="W100" i="11"/>
  <c r="AH147" i="11"/>
  <c r="Z147" i="11"/>
  <c r="AG144" i="11"/>
  <c r="Y144" i="11"/>
  <c r="Y141" i="11"/>
  <c r="Y139" i="11"/>
  <c r="Y137" i="11"/>
  <c r="AH136" i="11"/>
  <c r="Z136" i="11"/>
  <c r="AH134" i="11"/>
  <c r="Z134" i="11"/>
  <c r="AH133" i="11"/>
  <c r="Z133" i="11"/>
  <c r="Z132" i="11"/>
  <c r="AI131" i="11"/>
  <c r="AL130" i="11"/>
  <c r="V128" i="11"/>
  <c r="AE127" i="11"/>
  <c r="W127" i="11"/>
  <c r="AE126" i="11"/>
  <c r="AG124" i="11"/>
  <c r="Y124" i="11"/>
  <c r="AE122" i="11"/>
  <c r="W122" i="11"/>
  <c r="AE147" i="11"/>
  <c r="W147" i="11"/>
  <c r="W146" i="11"/>
  <c r="AE145" i="11"/>
  <c r="W145" i="11"/>
  <c r="AL144" i="11"/>
  <c r="V144" i="11"/>
  <c r="AL143" i="11"/>
  <c r="V143" i="11"/>
  <c r="AD141" i="11"/>
  <c r="V139" i="11"/>
  <c r="AL137" i="11"/>
  <c r="AD137" i="11"/>
  <c r="V137" i="11"/>
  <c r="AE136" i="11"/>
  <c r="W136" i="11"/>
  <c r="AF135" i="11"/>
  <c r="X135" i="11"/>
  <c r="AE134" i="11"/>
  <c r="W134" i="11"/>
  <c r="AE133" i="11"/>
  <c r="W133" i="11"/>
  <c r="AE132" i="11"/>
  <c r="W132" i="11"/>
  <c r="AI130" i="11"/>
  <c r="AI129" i="11"/>
  <c r="AI128" i="11"/>
  <c r="AJ127" i="11"/>
  <c r="AJ126" i="11"/>
  <c r="V124" i="11"/>
  <c r="AK123" i="11"/>
  <c r="AC123" i="11"/>
  <c r="AI121" i="11"/>
  <c r="AK119" i="11"/>
  <c r="AC119" i="11"/>
  <c r="AK118" i="11"/>
  <c r="AC118" i="11"/>
  <c r="AJ117" i="11"/>
  <c r="AJ116" i="11"/>
  <c r="AJ115" i="11"/>
  <c r="AJ114" i="11"/>
  <c r="AI113" i="11"/>
  <c r="AH112" i="11"/>
  <c r="AH111" i="11"/>
  <c r="AG110" i="11"/>
  <c r="AF109" i="11"/>
  <c r="X107" i="11"/>
  <c r="AE106" i="11"/>
  <c r="W106" i="11"/>
  <c r="V105" i="11"/>
  <c r="AK104" i="11"/>
  <c r="AC104" i="11"/>
  <c r="AC103" i="11"/>
  <c r="AL102" i="11"/>
  <c r="AD102" i="11"/>
  <c r="AK144" i="11"/>
  <c r="AC144" i="11"/>
  <c r="AL142" i="11"/>
  <c r="AD142" i="11"/>
  <c r="V142" i="11"/>
  <c r="AK141" i="11"/>
  <c r="AC141" i="11"/>
  <c r="AJ140" i="11"/>
  <c r="AC139" i="11"/>
  <c r="AJ138" i="11"/>
  <c r="AL136" i="11"/>
  <c r="AJ103" i="11"/>
  <c r="AJ147" i="11"/>
  <c r="AJ146" i="11"/>
  <c r="AJ145" i="11"/>
  <c r="AI143" i="11"/>
  <c r="AJ142" i="11"/>
  <c r="AI141" i="11"/>
  <c r="AH140" i="11"/>
  <c r="Z140" i="11"/>
  <c r="AH138" i="11"/>
  <c r="Z138" i="11"/>
  <c r="AI137" i="11"/>
  <c r="AC135" i="11"/>
  <c r="AJ134" i="11"/>
  <c r="AJ133" i="11"/>
  <c r="AF129" i="11"/>
  <c r="X129" i="11"/>
  <c r="AG127" i="11"/>
  <c r="Y127" i="11"/>
  <c r="AG126" i="11"/>
  <c r="Y126" i="11"/>
  <c r="AI125" i="11"/>
  <c r="AI124" i="11"/>
  <c r="AH123" i="11"/>
  <c r="AG122" i="11"/>
  <c r="Y122" i="11"/>
  <c r="AF121" i="11"/>
  <c r="X121" i="11"/>
  <c r="AH119" i="11"/>
  <c r="Z118" i="11"/>
  <c r="AG117" i="11"/>
  <c r="Y117" i="11"/>
  <c r="AG116" i="11"/>
  <c r="Y116" i="11"/>
  <c r="Y115" i="11"/>
  <c r="AG114" i="11"/>
  <c r="Y114" i="11"/>
  <c r="AF113" i="11"/>
  <c r="AE112" i="11"/>
  <c r="W112" i="11"/>
  <c r="AE111" i="11"/>
  <c r="W111" i="11"/>
  <c r="AK107" i="11"/>
  <c r="AC107" i="11"/>
  <c r="AJ106" i="11"/>
  <c r="AI105" i="11"/>
  <c r="Z104" i="11"/>
  <c r="AH103" i="11"/>
  <c r="Z103" i="11"/>
  <c r="AI102" i="11"/>
  <c r="AJ101" i="11"/>
  <c r="AK100" i="11"/>
  <c r="AC100" i="11"/>
  <c r="AD144" i="11"/>
  <c r="AD143" i="11"/>
  <c r="AL128" i="11"/>
  <c r="AD128" i="11"/>
  <c r="AL117" i="11"/>
  <c r="AD117" i="11"/>
  <c r="V117" i="11"/>
  <c r="AL116" i="11"/>
  <c r="AD116" i="11"/>
  <c r="Z112" i="11"/>
  <c r="V110" i="11"/>
  <c r="AL109" i="11"/>
  <c r="AD109" i="11"/>
  <c r="V109" i="11"/>
  <c r="AD108" i="11"/>
  <c r="AE142" i="11"/>
  <c r="W142" i="11"/>
  <c r="AG138" i="11"/>
  <c r="AL132" i="11"/>
  <c r="AD132" i="11"/>
  <c r="Z131" i="11"/>
  <c r="AH120" i="11"/>
  <c r="AD115" i="11"/>
  <c r="V115" i="11"/>
  <c r="AD147" i="11"/>
  <c r="AI139" i="11"/>
  <c r="AI135" i="11"/>
  <c r="AD134" i="11"/>
  <c r="V134" i="11"/>
  <c r="V130" i="11"/>
  <c r="AJ125" i="11"/>
  <c r="AL124" i="11"/>
  <c r="AD124" i="11"/>
  <c r="AJ118" i="11"/>
  <c r="AK115" i="11"/>
  <c r="AC115" i="11"/>
  <c r="AD114" i="11"/>
  <c r="AL113" i="11"/>
  <c r="AH117" i="11"/>
  <c r="Z117" i="11"/>
  <c r="Z116" i="11"/>
  <c r="AE146" i="11"/>
  <c r="AD140" i="11"/>
  <c r="AG139" i="11"/>
  <c r="AD138" i="11"/>
  <c r="AD136" i="11"/>
  <c r="AG135" i="11"/>
  <c r="AH125" i="11"/>
  <c r="Z125" i="11"/>
  <c r="AL123" i="11"/>
  <c r="AD123" i="11"/>
  <c r="V123" i="11"/>
  <c r="AL122" i="11"/>
  <c r="AD122" i="11"/>
  <c r="V122" i="11"/>
  <c r="AL121" i="11"/>
  <c r="AD121" i="11"/>
  <c r="V121" i="11"/>
  <c r="Z119" i="11"/>
  <c r="AC112" i="11"/>
  <c r="AF145" i="11"/>
  <c r="X145" i="11"/>
  <c r="AF144" i="11"/>
  <c r="X144" i="11"/>
  <c r="AF143" i="11"/>
  <c r="AJ141" i="11"/>
  <c r="AC140" i="11"/>
  <c r="AC136" i="11"/>
  <c r="AH132" i="11"/>
  <c r="V126" i="11"/>
  <c r="Y125" i="11"/>
  <c r="AL120" i="11"/>
  <c r="AD120" i="11"/>
  <c r="Z115" i="11"/>
  <c r="AI114" i="11"/>
  <c r="AG137" i="11"/>
  <c r="AK131" i="11"/>
  <c r="AH146" i="11"/>
  <c r="Z146" i="11"/>
  <c r="AH142" i="11"/>
  <c r="Z142" i="11"/>
  <c r="AF139" i="11"/>
  <c r="X139" i="11"/>
  <c r="AJ128" i="11"/>
  <c r="AK127" i="11"/>
  <c r="AF140" i="11"/>
  <c r="X140" i="11"/>
  <c r="AK139" i="11"/>
  <c r="AG129" i="11"/>
  <c r="AH127" i="11"/>
  <c r="AF138" i="11"/>
  <c r="X138" i="11"/>
  <c r="AF136" i="11"/>
  <c r="X136" i="11"/>
  <c r="AK135" i="11"/>
  <c r="AF128" i="11"/>
  <c r="X128" i="11"/>
  <c r="AG125" i="11"/>
  <c r="AH145" i="11"/>
  <c r="Z145" i="11"/>
  <c r="AG141" i="11"/>
  <c r="AF134" i="11"/>
  <c r="X134" i="11"/>
  <c r="AF130" i="11"/>
  <c r="X130" i="11"/>
  <c r="AF126" i="11"/>
  <c r="AF122" i="11"/>
  <c r="X122" i="11"/>
  <c r="AF118" i="11"/>
  <c r="X118" i="11"/>
  <c r="AF114" i="11"/>
  <c r="X114" i="11"/>
  <c r="X110" i="11"/>
  <c r="AL105" i="11"/>
  <c r="AD105" i="11"/>
  <c r="AF131" i="11"/>
  <c r="X131" i="11"/>
  <c r="AF127" i="11"/>
  <c r="X127" i="11"/>
  <c r="AF123" i="11"/>
  <c r="X123" i="11"/>
  <c r="AF119" i="11"/>
  <c r="X119" i="11"/>
  <c r="AF115" i="11"/>
  <c r="X115" i="11"/>
  <c r="AF111" i="11"/>
  <c r="X111" i="11"/>
  <c r="AF120" i="11"/>
  <c r="X120" i="11"/>
  <c r="AF116" i="11"/>
  <c r="X116" i="11"/>
  <c r="AF112" i="11"/>
  <c r="X112" i="11"/>
  <c r="AF108" i="11"/>
  <c r="X108" i="11"/>
  <c r="AL107" i="11"/>
  <c r="AD107" i="11"/>
  <c r="X113" i="11"/>
  <c r="X142" i="11"/>
  <c r="O441" i="15" l="1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Z36" i="11"/>
  <c r="AY38" i="11"/>
  <c r="AO40" i="11"/>
  <c r="AR41" i="11"/>
  <c r="AQ42" i="11"/>
  <c r="BC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Q37" i="11"/>
  <c r="AO39" i="11"/>
  <c r="AQ40" i="11"/>
  <c r="AU41" i="11"/>
  <c r="AR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R37" i="11"/>
  <c r="AP39" i="11"/>
  <c r="AV40" i="11"/>
  <c r="AV41" i="11"/>
  <c r="AT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Y37" i="11"/>
  <c r="AR39" i="11"/>
  <c r="AW40" i="11"/>
  <c r="AX41" i="11"/>
  <c r="AU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Z37" i="11"/>
  <c r="AW39" i="11"/>
  <c r="AY40" i="11"/>
  <c r="AZ41" i="11"/>
  <c r="AW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P38" i="11"/>
  <c r="AX39" i="11"/>
  <c r="AM41" i="11"/>
  <c r="BC41" i="11"/>
  <c r="AY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AQ38" i="11"/>
  <c r="AZ39" i="11"/>
  <c r="AN41" i="11"/>
  <c r="AM42" i="11"/>
  <c r="AZ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AP77" i="11"/>
  <c r="AP78" i="11"/>
  <c r="AZ78" i="11"/>
  <c r="AQ79" i="11"/>
  <c r="AY79" i="11"/>
  <c r="AP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U2" i="11"/>
  <c r="BC2" i="11"/>
  <c r="AQ77" i="11"/>
  <c r="AQ78" i="11"/>
  <c r="BA78" i="11"/>
  <c r="AR79" i="11"/>
  <c r="AZ79" i="11"/>
  <c r="AQ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N2" i="11"/>
  <c r="AV2" i="11"/>
  <c r="AR77" i="11"/>
  <c r="AR78" i="11"/>
  <c r="BB78" i="11"/>
  <c r="AS79" i="11"/>
  <c r="BA79" i="11"/>
  <c r="AR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O2" i="11"/>
  <c r="AW2" i="11"/>
  <c r="AX77" i="11"/>
  <c r="AS78" i="11"/>
  <c r="BC78" i="11"/>
  <c r="AT79" i="11"/>
  <c r="BB79" i="11"/>
  <c r="AS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P2" i="11"/>
  <c r="AX2" i="11"/>
  <c r="AY77" i="11"/>
  <c r="AV78" i="11"/>
  <c r="AM79" i="11"/>
  <c r="AU79" i="11"/>
  <c r="BC79" i="11"/>
  <c r="AT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Q2" i="11"/>
  <c r="AY2" i="11"/>
  <c r="AZ77" i="11"/>
  <c r="AW78" i="11"/>
  <c r="AN79" i="11"/>
  <c r="AV79" i="11"/>
  <c r="AM80" i="11"/>
  <c r="AU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R2" i="11"/>
  <c r="AZ2" i="11"/>
  <c r="AN78" i="11"/>
  <c r="AX78" i="11"/>
  <c r="AO79" i="11"/>
  <c r="AW79" i="11"/>
  <c r="AN80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S2" i="11"/>
  <c r="BA2" i="11"/>
  <c r="AO78" i="11"/>
  <c r="AY78" i="11"/>
  <c r="AP79" i="11"/>
  <c r="AX79" i="11"/>
  <c r="AO80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T2" i="11"/>
  <c r="BB2" i="11"/>
  <c r="BI3" i="11"/>
  <c r="AA3" i="11" s="1"/>
  <c r="BQ3" i="11"/>
  <c r="BH4" i="11"/>
  <c r="Z4" i="11" s="1"/>
  <c r="BP4" i="11"/>
  <c r="BG5" i="11"/>
  <c r="BO5" i="11"/>
  <c r="BF6" i="11"/>
  <c r="BN6" i="11"/>
  <c r="BE7" i="11"/>
  <c r="W7" i="11" s="1"/>
  <c r="BM7" i="11"/>
  <c r="BD8" i="11"/>
  <c r="BL8" i="11"/>
  <c r="BT8" i="11"/>
  <c r="BK9" i="11"/>
  <c r="BS9" i="11"/>
  <c r="BJ10" i="11"/>
  <c r="AB10" i="11" s="1"/>
  <c r="BR10" i="11"/>
  <c r="BI11" i="11"/>
  <c r="AA11" i="11" s="1"/>
  <c r="BQ11" i="11"/>
  <c r="AI11" i="11" s="1"/>
  <c r="BH12" i="11"/>
  <c r="Z12" i="11" s="1"/>
  <c r="BP12" i="11"/>
  <c r="BG13" i="11"/>
  <c r="BO13" i="11"/>
  <c r="BF14" i="11"/>
  <c r="BN14" i="11"/>
  <c r="AF14" i="11" s="1"/>
  <c r="BE15" i="11"/>
  <c r="BM15" i="11"/>
  <c r="AE15" i="11" s="1"/>
  <c r="BD16" i="11"/>
  <c r="BL16" i="11"/>
  <c r="BT16" i="11"/>
  <c r="BK17" i="11"/>
  <c r="BS17" i="11"/>
  <c r="BJ18" i="11"/>
  <c r="AB18" i="11" s="1"/>
  <c r="BR18" i="11"/>
  <c r="BI19" i="11"/>
  <c r="AA19" i="11" s="1"/>
  <c r="BQ19" i="11"/>
  <c r="AI19" i="11" s="1"/>
  <c r="BH20" i="11"/>
  <c r="BP20" i="11"/>
  <c r="BG21" i="11"/>
  <c r="BO21" i="11"/>
  <c r="BJ3" i="11"/>
  <c r="AB3" i="11" s="1"/>
  <c r="BR3" i="11"/>
  <c r="BI4" i="11"/>
  <c r="AA4" i="11" s="1"/>
  <c r="BQ4" i="11"/>
  <c r="BH5" i="11"/>
  <c r="BP5" i="11"/>
  <c r="BG6" i="11"/>
  <c r="BO6" i="11"/>
  <c r="BF7" i="11"/>
  <c r="BN7" i="11"/>
  <c r="BE8" i="11"/>
  <c r="W8" i="11" s="1"/>
  <c r="BM8" i="11"/>
  <c r="BD9" i="11"/>
  <c r="BL9" i="11"/>
  <c r="BT9" i="11"/>
  <c r="BK10" i="11"/>
  <c r="BS10" i="11"/>
  <c r="BJ11" i="11"/>
  <c r="AB11" i="11" s="1"/>
  <c r="BR11" i="11"/>
  <c r="BI12" i="11"/>
  <c r="AA12" i="11" s="1"/>
  <c r="BQ12" i="11"/>
  <c r="BH13" i="11"/>
  <c r="BP13" i="11"/>
  <c r="BG14" i="11"/>
  <c r="BO14" i="11"/>
  <c r="BF15" i="11"/>
  <c r="BN15" i="11"/>
  <c r="AF15" i="11" s="1"/>
  <c r="BE16" i="11"/>
  <c r="BM16" i="11"/>
  <c r="BD17" i="11"/>
  <c r="BL17" i="11"/>
  <c r="BT17" i="11"/>
  <c r="BK18" i="11"/>
  <c r="BS18" i="11"/>
  <c r="BJ19" i="11"/>
  <c r="AB19" i="11" s="1"/>
  <c r="BK3" i="11"/>
  <c r="BS3" i="11"/>
  <c r="BJ4" i="11"/>
  <c r="AB4" i="11" s="1"/>
  <c r="BR4" i="11"/>
  <c r="BI5" i="11"/>
  <c r="AA5" i="11" s="1"/>
  <c r="BQ5" i="11"/>
  <c r="BH6" i="11"/>
  <c r="BP6" i="11"/>
  <c r="BG7" i="11"/>
  <c r="BO7" i="11"/>
  <c r="BF8" i="11"/>
  <c r="BN8" i="11"/>
  <c r="BE9" i="11"/>
  <c r="BM9" i="11"/>
  <c r="BD10" i="11"/>
  <c r="BL10" i="11"/>
  <c r="BT10" i="11"/>
  <c r="BK11" i="11"/>
  <c r="BS11" i="11"/>
  <c r="BJ12" i="11"/>
  <c r="AB12" i="11" s="1"/>
  <c r="BR12" i="11"/>
  <c r="BI13" i="11"/>
  <c r="AA13" i="11" s="1"/>
  <c r="BQ13" i="11"/>
  <c r="BH14" i="11"/>
  <c r="Z14" i="11" s="1"/>
  <c r="BP14" i="11"/>
  <c r="BG15" i="11"/>
  <c r="BO15" i="11"/>
  <c r="BF16" i="11"/>
  <c r="BN16" i="11"/>
  <c r="BE17" i="11"/>
  <c r="BM17" i="11"/>
  <c r="BD18" i="11"/>
  <c r="BL18" i="11"/>
  <c r="BT18" i="11"/>
  <c r="BK19" i="11"/>
  <c r="BD3" i="11"/>
  <c r="BL3" i="11"/>
  <c r="BT3" i="11"/>
  <c r="AL3" i="11" s="1"/>
  <c r="BK4" i="11"/>
  <c r="AC4" i="11" s="1"/>
  <c r="BS4" i="11"/>
  <c r="AK4" i="11" s="1"/>
  <c r="BJ5" i="11"/>
  <c r="AB5" i="11" s="1"/>
  <c r="BR5" i="11"/>
  <c r="BI6" i="11"/>
  <c r="AA6" i="11" s="1"/>
  <c r="BQ6" i="11"/>
  <c r="AI6" i="11" s="1"/>
  <c r="BH7" i="11"/>
  <c r="Z7" i="11" s="1"/>
  <c r="BP7" i="11"/>
  <c r="BG8" i="11"/>
  <c r="Y8" i="11" s="1"/>
  <c r="BO8" i="11"/>
  <c r="AG8" i="11" s="1"/>
  <c r="BF9" i="11"/>
  <c r="BN9" i="11"/>
  <c r="AF9" i="11" s="1"/>
  <c r="BE10" i="11"/>
  <c r="W10" i="11" s="1"/>
  <c r="BM10" i="11"/>
  <c r="AE10" i="11" s="1"/>
  <c r="BD11" i="11"/>
  <c r="BL11" i="11"/>
  <c r="BT11" i="11"/>
  <c r="AL11" i="11" s="1"/>
  <c r="BK12" i="11"/>
  <c r="AC12" i="11" s="1"/>
  <c r="BS12" i="11"/>
  <c r="AK12" i="11" s="1"/>
  <c r="BJ13" i="11"/>
  <c r="AB13" i="11" s="1"/>
  <c r="BR13" i="11"/>
  <c r="BI14" i="11"/>
  <c r="AA14" i="11" s="1"/>
  <c r="BQ14" i="11"/>
  <c r="AI14" i="11" s="1"/>
  <c r="BH15" i="11"/>
  <c r="Z15" i="11" s="1"/>
  <c r="BP15" i="11"/>
  <c r="BG16" i="11"/>
  <c r="Y16" i="11" s="1"/>
  <c r="BO16" i="11"/>
  <c r="AG16" i="11" s="1"/>
  <c r="BF17" i="11"/>
  <c r="BN17" i="11"/>
  <c r="AF17" i="11" s="1"/>
  <c r="BE18" i="11"/>
  <c r="W18" i="11" s="1"/>
  <c r="BM18" i="11"/>
  <c r="AE18" i="11" s="1"/>
  <c r="BD19" i="11"/>
  <c r="BL19" i="11"/>
  <c r="BE3" i="11"/>
  <c r="W3" i="11" s="1"/>
  <c r="BM3" i="11"/>
  <c r="AE3" i="11" s="1"/>
  <c r="BD4" i="11"/>
  <c r="BL4" i="11"/>
  <c r="BT4" i="11"/>
  <c r="AL4" i="11" s="1"/>
  <c r="BK5" i="11"/>
  <c r="AC5" i="11" s="1"/>
  <c r="BS5" i="11"/>
  <c r="AK5" i="11" s="1"/>
  <c r="BJ6" i="11"/>
  <c r="AB6" i="11" s="1"/>
  <c r="BR6" i="11"/>
  <c r="BI7" i="11"/>
  <c r="AA7" i="11" s="1"/>
  <c r="BQ7" i="11"/>
  <c r="AI7" i="11" s="1"/>
  <c r="BH8" i="11"/>
  <c r="Z8" i="11" s="1"/>
  <c r="BP8" i="11"/>
  <c r="BG9" i="11"/>
  <c r="Y9" i="11" s="1"/>
  <c r="BO9" i="11"/>
  <c r="AG9" i="11" s="1"/>
  <c r="BF10" i="11"/>
  <c r="BN10" i="11"/>
  <c r="AF10" i="11" s="1"/>
  <c r="BE11" i="11"/>
  <c r="W11" i="11" s="1"/>
  <c r="BM11" i="11"/>
  <c r="AE11" i="11" s="1"/>
  <c r="BD12" i="11"/>
  <c r="BL12" i="11"/>
  <c r="BT12" i="11"/>
  <c r="AL12" i="11" s="1"/>
  <c r="BK13" i="11"/>
  <c r="AC13" i="11" s="1"/>
  <c r="BS13" i="11"/>
  <c r="AK13" i="11" s="1"/>
  <c r="BJ14" i="11"/>
  <c r="AB14" i="11" s="1"/>
  <c r="BR14" i="11"/>
  <c r="BI15" i="11"/>
  <c r="AA15" i="11" s="1"/>
  <c r="BQ15" i="11"/>
  <c r="AI15" i="11" s="1"/>
  <c r="BH16" i="11"/>
  <c r="Z16" i="11" s="1"/>
  <c r="BP16" i="11"/>
  <c r="BG17" i="11"/>
  <c r="Y17" i="11" s="1"/>
  <c r="BO17" i="11"/>
  <c r="AG17" i="11" s="1"/>
  <c r="BF18" i="11"/>
  <c r="BF3" i="11"/>
  <c r="BN3" i="11"/>
  <c r="BE4" i="11"/>
  <c r="BM4" i="11"/>
  <c r="AE4" i="11" s="1"/>
  <c r="BD5" i="11"/>
  <c r="BL5" i="11"/>
  <c r="BT5" i="11"/>
  <c r="AL5" i="11" s="1"/>
  <c r="BK6" i="11"/>
  <c r="AC6" i="11" s="1"/>
  <c r="BS6" i="11"/>
  <c r="BJ7" i="11"/>
  <c r="AB7" i="11" s="1"/>
  <c r="BR7" i="11"/>
  <c r="BI8" i="11"/>
  <c r="AA8" i="11" s="1"/>
  <c r="BQ8" i="11"/>
  <c r="AI8" i="11" s="1"/>
  <c r="BH9" i="11"/>
  <c r="BP9" i="11"/>
  <c r="BG10" i="11"/>
  <c r="Y10" i="11" s="1"/>
  <c r="BO10" i="11"/>
  <c r="BF11" i="11"/>
  <c r="BN11" i="11"/>
  <c r="BE12" i="11"/>
  <c r="W12" i="11" s="1"/>
  <c r="BM12" i="11"/>
  <c r="AE12" i="11" s="1"/>
  <c r="BD13" i="11"/>
  <c r="BL13" i="11"/>
  <c r="BT13" i="11"/>
  <c r="AL13" i="11" s="1"/>
  <c r="BK14" i="11"/>
  <c r="BS14" i="11"/>
  <c r="BJ15" i="11"/>
  <c r="AB15" i="11" s="1"/>
  <c r="BR15" i="11"/>
  <c r="BI16" i="11"/>
  <c r="AA16" i="11" s="1"/>
  <c r="BQ16" i="11"/>
  <c r="BG3" i="11"/>
  <c r="Y3" i="11" s="1"/>
  <c r="BO3" i="11"/>
  <c r="AG3" i="11" s="1"/>
  <c r="BF4" i="11"/>
  <c r="BN4" i="11"/>
  <c r="BE5" i="11"/>
  <c r="W5" i="11" s="1"/>
  <c r="BM5" i="11"/>
  <c r="AE5" i="11" s="1"/>
  <c r="BD6" i="11"/>
  <c r="BL6" i="11"/>
  <c r="BT6" i="11"/>
  <c r="AL6" i="11" s="1"/>
  <c r="BK7" i="11"/>
  <c r="AC7" i="11" s="1"/>
  <c r="BS7" i="11"/>
  <c r="BJ8" i="11"/>
  <c r="AB8" i="11" s="1"/>
  <c r="BR8" i="11"/>
  <c r="BI9" i="11"/>
  <c r="AA9" i="11" s="1"/>
  <c r="BQ9" i="11"/>
  <c r="AI9" i="11" s="1"/>
  <c r="BH10" i="11"/>
  <c r="BP10" i="11"/>
  <c r="BG11" i="11"/>
  <c r="Y11" i="11" s="1"/>
  <c r="BO11" i="11"/>
  <c r="BF12" i="11"/>
  <c r="BN12" i="11"/>
  <c r="AF12" i="11" s="1"/>
  <c r="BE13" i="11"/>
  <c r="W13" i="11" s="1"/>
  <c r="BM13" i="11"/>
  <c r="AE13" i="11" s="1"/>
  <c r="BD14" i="11"/>
  <c r="BL14" i="11"/>
  <c r="BT14" i="11"/>
  <c r="AL14" i="11" s="1"/>
  <c r="BK15" i="11"/>
  <c r="BS15" i="11"/>
  <c r="BJ16" i="11"/>
  <c r="AB16" i="11" s="1"/>
  <c r="BR16" i="11"/>
  <c r="BH3" i="11"/>
  <c r="Z3" i="11" s="1"/>
  <c r="BP3" i="11"/>
  <c r="T3" i="11" s="1"/>
  <c r="BG4" i="11"/>
  <c r="Y4" i="11" s="1"/>
  <c r="BO4" i="11"/>
  <c r="AG4" i="11" s="1"/>
  <c r="BF5" i="11"/>
  <c r="R5" i="11" s="1"/>
  <c r="BN5" i="11"/>
  <c r="BE6" i="11"/>
  <c r="W6" i="11" s="1"/>
  <c r="BM6" i="11"/>
  <c r="AE6" i="11" s="1"/>
  <c r="BD7" i="11"/>
  <c r="BL7" i="11"/>
  <c r="S7" i="11" s="1"/>
  <c r="BT7" i="11"/>
  <c r="AL7" i="11" s="1"/>
  <c r="BK8" i="11"/>
  <c r="AC8" i="11" s="1"/>
  <c r="BS8" i="11"/>
  <c r="BJ9" i="11"/>
  <c r="AB9" i="11" s="1"/>
  <c r="BR9" i="11"/>
  <c r="BI10" i="11"/>
  <c r="AA10" i="11" s="1"/>
  <c r="BQ10" i="11"/>
  <c r="AI10" i="11" s="1"/>
  <c r="BH11" i="11"/>
  <c r="BP11" i="11"/>
  <c r="BG12" i="11"/>
  <c r="Y12" i="11" s="1"/>
  <c r="BO12" i="11"/>
  <c r="BF13" i="11"/>
  <c r="R13" i="11" s="1"/>
  <c r="BN13" i="11"/>
  <c r="AF13" i="11" s="1"/>
  <c r="BE14" i="11"/>
  <c r="W14" i="11" s="1"/>
  <c r="BM14" i="11"/>
  <c r="AE14" i="11" s="1"/>
  <c r="BD15" i="11"/>
  <c r="Q15" i="11" s="1"/>
  <c r="BL15" i="11"/>
  <c r="BT15" i="11"/>
  <c r="AL15" i="11" s="1"/>
  <c r="BK16" i="11"/>
  <c r="BS16" i="11"/>
  <c r="BJ17" i="11"/>
  <c r="AB17" i="11" s="1"/>
  <c r="BR17" i="11"/>
  <c r="BI18" i="11"/>
  <c r="AA18" i="11" s="1"/>
  <c r="BQ18" i="11"/>
  <c r="BH19" i="11"/>
  <c r="Z19" i="11" s="1"/>
  <c r="BP19" i="11"/>
  <c r="BH17" i="11"/>
  <c r="Z17" i="11" s="1"/>
  <c r="BP18" i="11"/>
  <c r="BS19" i="11"/>
  <c r="AK19" i="11" s="1"/>
  <c r="BK20" i="11"/>
  <c r="AC20" i="11" s="1"/>
  <c r="BT20" i="11"/>
  <c r="AL20" i="11" s="1"/>
  <c r="BL21" i="11"/>
  <c r="BD22" i="11"/>
  <c r="BL22" i="11"/>
  <c r="BT22" i="11"/>
  <c r="BK23" i="11"/>
  <c r="BS23" i="11"/>
  <c r="AK23" i="11" s="1"/>
  <c r="BJ24" i="11"/>
  <c r="AB24" i="11" s="1"/>
  <c r="BR24" i="11"/>
  <c r="BI25" i="11"/>
  <c r="AA25" i="11" s="1"/>
  <c r="BQ25" i="11"/>
  <c r="AI25" i="11" s="1"/>
  <c r="BH26" i="11"/>
  <c r="Z26" i="11" s="1"/>
  <c r="BP26" i="11"/>
  <c r="BG27" i="11"/>
  <c r="BO27" i="11"/>
  <c r="AG27" i="11" s="1"/>
  <c r="BF28" i="11"/>
  <c r="BN28" i="11"/>
  <c r="AF28" i="11" s="1"/>
  <c r="BE29" i="11"/>
  <c r="BM29" i="11"/>
  <c r="AE29" i="11" s="1"/>
  <c r="BD30" i="11"/>
  <c r="BL30" i="11"/>
  <c r="BT30" i="11"/>
  <c r="BK31" i="11"/>
  <c r="AC31" i="11" s="1"/>
  <c r="BS31" i="11"/>
  <c r="AK31" i="11" s="1"/>
  <c r="BJ32" i="11"/>
  <c r="AB32" i="11" s="1"/>
  <c r="BR32" i="11"/>
  <c r="BI33" i="11"/>
  <c r="AA33" i="11" s="1"/>
  <c r="BQ33" i="11"/>
  <c r="AI33" i="11" s="1"/>
  <c r="BH34" i="11"/>
  <c r="BP34" i="11"/>
  <c r="BG35" i="11"/>
  <c r="Y35" i="11" s="1"/>
  <c r="BO35" i="11"/>
  <c r="AG35" i="11" s="1"/>
  <c r="BF36" i="11"/>
  <c r="BN36" i="11"/>
  <c r="BE37" i="11"/>
  <c r="W37" i="11" s="1"/>
  <c r="BM37" i="11"/>
  <c r="AE37" i="11" s="1"/>
  <c r="BD38" i="11"/>
  <c r="BL38" i="11"/>
  <c r="BT38" i="11"/>
  <c r="AL38" i="11" s="1"/>
  <c r="BK39" i="11"/>
  <c r="AC39" i="11" s="1"/>
  <c r="BS39" i="11"/>
  <c r="AK39" i="11" s="1"/>
  <c r="BJ40" i="11"/>
  <c r="AB40" i="11" s="1"/>
  <c r="BR40" i="11"/>
  <c r="BI41" i="11"/>
  <c r="AA41" i="11" s="1"/>
  <c r="BQ41" i="11"/>
  <c r="BH42" i="11"/>
  <c r="BP42" i="11"/>
  <c r="BE43" i="11"/>
  <c r="W43" i="11" s="1"/>
  <c r="BM43" i="11"/>
  <c r="BD44" i="11"/>
  <c r="BL44" i="11"/>
  <c r="BT44" i="11"/>
  <c r="BK45" i="11"/>
  <c r="AC45" i="11" s="1"/>
  <c r="BS45" i="11"/>
  <c r="BJ46" i="11"/>
  <c r="AB46" i="11" s="1"/>
  <c r="BR46" i="11"/>
  <c r="BI47" i="11"/>
  <c r="AA47" i="11" s="1"/>
  <c r="BQ47" i="11"/>
  <c r="BH48" i="11"/>
  <c r="Z48" i="11" s="1"/>
  <c r="BP48" i="11"/>
  <c r="BG49" i="11"/>
  <c r="Y49" i="11" s="1"/>
  <c r="BO49" i="11"/>
  <c r="BF50" i="11"/>
  <c r="BN50" i="11"/>
  <c r="AF50" i="11" s="1"/>
  <c r="BE51" i="11"/>
  <c r="BM51" i="11"/>
  <c r="BD52" i="11"/>
  <c r="BL52" i="11"/>
  <c r="BT52" i="11"/>
  <c r="AL52" i="11" s="1"/>
  <c r="BK53" i="11"/>
  <c r="BS53" i="11"/>
  <c r="BJ54" i="11"/>
  <c r="AB54" i="11" s="1"/>
  <c r="BR54" i="11"/>
  <c r="BI17" i="11"/>
  <c r="AA17" i="11" s="1"/>
  <c r="BE19" i="11"/>
  <c r="W19" i="11" s="1"/>
  <c r="BT19" i="11"/>
  <c r="AL19" i="11" s="1"/>
  <c r="BL20" i="11"/>
  <c r="BD21" i="11"/>
  <c r="BM21" i="11"/>
  <c r="AE21" i="11" s="1"/>
  <c r="BE22" i="11"/>
  <c r="W22" i="11" s="1"/>
  <c r="BM22" i="11"/>
  <c r="BD23" i="11"/>
  <c r="BL23" i="11"/>
  <c r="BT23" i="11"/>
  <c r="AL23" i="11" s="1"/>
  <c r="BK24" i="11"/>
  <c r="AC24" i="11" s="1"/>
  <c r="BS24" i="11"/>
  <c r="BJ25" i="11"/>
  <c r="AB25" i="11" s="1"/>
  <c r="BR25" i="11"/>
  <c r="BI26" i="11"/>
  <c r="AA26" i="11" s="1"/>
  <c r="BQ26" i="11"/>
  <c r="BH27" i="11"/>
  <c r="Z27" i="11" s="1"/>
  <c r="BP27" i="11"/>
  <c r="BG28" i="11"/>
  <c r="Y28" i="11" s="1"/>
  <c r="BO28" i="11"/>
  <c r="BF29" i="11"/>
  <c r="BN29" i="11"/>
  <c r="AF29" i="11" s="1"/>
  <c r="BE30" i="11"/>
  <c r="BM30" i="11"/>
  <c r="BD31" i="11"/>
  <c r="BL31" i="11"/>
  <c r="BT31" i="11"/>
  <c r="AL31" i="11" s="1"/>
  <c r="BK32" i="11"/>
  <c r="BS32" i="11"/>
  <c r="AK32" i="11" s="1"/>
  <c r="BJ33" i="11"/>
  <c r="AB33" i="11" s="1"/>
  <c r="BR33" i="11"/>
  <c r="BI34" i="11"/>
  <c r="AA34" i="11" s="1"/>
  <c r="BQ34" i="11"/>
  <c r="AI34" i="11" s="1"/>
  <c r="BH35" i="11"/>
  <c r="Z35" i="11" s="1"/>
  <c r="BP35" i="11"/>
  <c r="BG36" i="11"/>
  <c r="BO36" i="11"/>
  <c r="AG36" i="11" s="1"/>
  <c r="BF37" i="11"/>
  <c r="BN37" i="11"/>
  <c r="BE38" i="11"/>
  <c r="BM38" i="11"/>
  <c r="AE38" i="11" s="1"/>
  <c r="BD39" i="11"/>
  <c r="BL39" i="11"/>
  <c r="BT39" i="11"/>
  <c r="BK40" i="11"/>
  <c r="AC40" i="11" s="1"/>
  <c r="BS40" i="11"/>
  <c r="AK40" i="11" s="1"/>
  <c r="BJ41" i="11"/>
  <c r="AB41" i="11" s="1"/>
  <c r="BR41" i="11"/>
  <c r="BI42" i="11"/>
  <c r="AA42" i="11" s="1"/>
  <c r="BQ42" i="11"/>
  <c r="BF43" i="11"/>
  <c r="BN43" i="11"/>
  <c r="BE44" i="11"/>
  <c r="BM44" i="11"/>
  <c r="BD45" i="11"/>
  <c r="BL45" i="11"/>
  <c r="BT45" i="11"/>
  <c r="BK46" i="11"/>
  <c r="AC46" i="11" s="1"/>
  <c r="BS46" i="11"/>
  <c r="BJ47" i="11"/>
  <c r="AB47" i="11" s="1"/>
  <c r="BR47" i="11"/>
  <c r="BI48" i="11"/>
  <c r="AA48" i="11" s="1"/>
  <c r="BQ48" i="11"/>
  <c r="AI48" i="11" s="1"/>
  <c r="BH49" i="11"/>
  <c r="BP49" i="11"/>
  <c r="BG50" i="11"/>
  <c r="Y50" i="11" s="1"/>
  <c r="BO50" i="11"/>
  <c r="BF51" i="11"/>
  <c r="BN51" i="11"/>
  <c r="BE52" i="11"/>
  <c r="BM52" i="11"/>
  <c r="AE52" i="11" s="1"/>
  <c r="BD53" i="11"/>
  <c r="BL53" i="11"/>
  <c r="BT53" i="11"/>
  <c r="AL53" i="11" s="1"/>
  <c r="BK54" i="11"/>
  <c r="BS54" i="11"/>
  <c r="BJ55" i="11"/>
  <c r="AB55" i="11" s="1"/>
  <c r="BR55" i="11"/>
  <c r="BP17" i="11"/>
  <c r="BF19" i="11"/>
  <c r="BD20" i="11"/>
  <c r="BM20" i="11"/>
  <c r="AE20" i="11" s="1"/>
  <c r="BE21" i="11"/>
  <c r="BN21" i="11"/>
  <c r="BF22" i="11"/>
  <c r="BN22" i="11"/>
  <c r="AF22" i="11" s="1"/>
  <c r="BE23" i="11"/>
  <c r="W23" i="11" s="1"/>
  <c r="BM23" i="11"/>
  <c r="BD24" i="11"/>
  <c r="BL24" i="11"/>
  <c r="BT24" i="11"/>
  <c r="BK25" i="11"/>
  <c r="BS25" i="11"/>
  <c r="AK25" i="11" s="1"/>
  <c r="BJ26" i="11"/>
  <c r="AB26" i="11" s="1"/>
  <c r="BR26" i="11"/>
  <c r="BI27" i="11"/>
  <c r="AA27" i="11" s="1"/>
  <c r="BQ27" i="11"/>
  <c r="AI27" i="11" s="1"/>
  <c r="BH28" i="11"/>
  <c r="Z28" i="11" s="1"/>
  <c r="BP28" i="11"/>
  <c r="BG29" i="11"/>
  <c r="BO29" i="11"/>
  <c r="AG29" i="11" s="1"/>
  <c r="BF30" i="11"/>
  <c r="BN30" i="11"/>
  <c r="AF30" i="11" s="1"/>
  <c r="BE31" i="11"/>
  <c r="BM31" i="11"/>
  <c r="AE31" i="11" s="1"/>
  <c r="BD32" i="11"/>
  <c r="BL32" i="11"/>
  <c r="BT32" i="11"/>
  <c r="BK33" i="11"/>
  <c r="AC33" i="11" s="1"/>
  <c r="BS33" i="11"/>
  <c r="AK33" i="11" s="1"/>
  <c r="BJ34" i="11"/>
  <c r="AB34" i="11" s="1"/>
  <c r="BR34" i="11"/>
  <c r="BI35" i="11"/>
  <c r="AA35" i="11" s="1"/>
  <c r="BQ35" i="11"/>
  <c r="AI35" i="11" s="1"/>
  <c r="BH36" i="11"/>
  <c r="BP36" i="11"/>
  <c r="BG37" i="11"/>
  <c r="Y37" i="11" s="1"/>
  <c r="BO37" i="11"/>
  <c r="AG37" i="11" s="1"/>
  <c r="BF38" i="11"/>
  <c r="BN38" i="11"/>
  <c r="BE39" i="11"/>
  <c r="W39" i="11" s="1"/>
  <c r="BM39" i="11"/>
  <c r="AE39" i="11" s="1"/>
  <c r="BD40" i="11"/>
  <c r="BL40" i="11"/>
  <c r="BT40" i="11"/>
  <c r="AL40" i="11" s="1"/>
  <c r="BK41" i="11"/>
  <c r="AC41" i="11" s="1"/>
  <c r="BS41" i="11"/>
  <c r="AK41" i="11" s="1"/>
  <c r="BJ42" i="11"/>
  <c r="AB42" i="11" s="1"/>
  <c r="BR42" i="11"/>
  <c r="BG43" i="11"/>
  <c r="Y43" i="11" s="1"/>
  <c r="BO43" i="11"/>
  <c r="AG43" i="11" s="1"/>
  <c r="BF44" i="11"/>
  <c r="BN44" i="11"/>
  <c r="BE45" i="11"/>
  <c r="W45" i="11" s="1"/>
  <c r="BM45" i="11"/>
  <c r="BD46" i="11"/>
  <c r="BL46" i="11"/>
  <c r="BT46" i="11"/>
  <c r="AL46" i="11" s="1"/>
  <c r="BK47" i="11"/>
  <c r="AC47" i="11" s="1"/>
  <c r="BS47" i="11"/>
  <c r="BJ48" i="11"/>
  <c r="AB48" i="11" s="1"/>
  <c r="BR48" i="11"/>
  <c r="BI49" i="11"/>
  <c r="AA49" i="11" s="1"/>
  <c r="BQ49" i="11"/>
  <c r="BH50" i="11"/>
  <c r="BP50" i="11"/>
  <c r="BG51" i="11"/>
  <c r="Y51" i="11" s="1"/>
  <c r="BO51" i="11"/>
  <c r="BF52" i="11"/>
  <c r="BN52" i="11"/>
  <c r="AF52" i="11" s="1"/>
  <c r="BE53" i="11"/>
  <c r="BM53" i="11"/>
  <c r="BD54" i="11"/>
  <c r="BL54" i="11"/>
  <c r="BT54" i="11"/>
  <c r="AL54" i="11" s="1"/>
  <c r="BK55" i="11"/>
  <c r="BS55" i="11"/>
  <c r="BJ56" i="11"/>
  <c r="AB56" i="11" s="1"/>
  <c r="BR56" i="11"/>
  <c r="BQ17" i="11"/>
  <c r="BG19" i="11"/>
  <c r="Y19" i="11" s="1"/>
  <c r="BE20" i="11"/>
  <c r="W20" i="11" s="1"/>
  <c r="BN20" i="11"/>
  <c r="AF20" i="11" s="1"/>
  <c r="BF21" i="11"/>
  <c r="BP21" i="11"/>
  <c r="BG22" i="11"/>
  <c r="Y22" i="11" s="1"/>
  <c r="BO22" i="11"/>
  <c r="BF23" i="11"/>
  <c r="BN23" i="11"/>
  <c r="AF23" i="11" s="1"/>
  <c r="BE24" i="11"/>
  <c r="W24" i="11" s="1"/>
  <c r="BM24" i="11"/>
  <c r="AE24" i="11" s="1"/>
  <c r="BD25" i="11"/>
  <c r="BL25" i="11"/>
  <c r="BT25" i="11"/>
  <c r="AL25" i="11" s="1"/>
  <c r="BK26" i="11"/>
  <c r="BS26" i="11"/>
  <c r="BJ27" i="11"/>
  <c r="AB27" i="11" s="1"/>
  <c r="BR27" i="11"/>
  <c r="BI28" i="11"/>
  <c r="AA28" i="11" s="1"/>
  <c r="BQ28" i="11"/>
  <c r="BH29" i="11"/>
  <c r="Z29" i="11" s="1"/>
  <c r="BP29" i="11"/>
  <c r="BG30" i="11"/>
  <c r="BO30" i="11"/>
  <c r="BF31" i="11"/>
  <c r="BN31" i="11"/>
  <c r="AF31" i="11" s="1"/>
  <c r="BE32" i="11"/>
  <c r="W32" i="11" s="1"/>
  <c r="BM32" i="11"/>
  <c r="BD33" i="11"/>
  <c r="BL33" i="11"/>
  <c r="BT33" i="11"/>
  <c r="BK34" i="11"/>
  <c r="BS34" i="11"/>
  <c r="AK34" i="11" s="1"/>
  <c r="BJ35" i="11"/>
  <c r="AB35" i="11" s="1"/>
  <c r="BR35" i="11"/>
  <c r="BI36" i="11"/>
  <c r="AA36" i="11" s="1"/>
  <c r="BQ36" i="11"/>
  <c r="AI36" i="11" s="1"/>
  <c r="BH37" i="11"/>
  <c r="Z37" i="11" s="1"/>
  <c r="BP37" i="11"/>
  <c r="BG38" i="11"/>
  <c r="Y38" i="11" s="1"/>
  <c r="BO38" i="11"/>
  <c r="BF39" i="11"/>
  <c r="BN39" i="11"/>
  <c r="AF39" i="11" s="1"/>
  <c r="BE40" i="11"/>
  <c r="BM40" i="11"/>
  <c r="AE40" i="11" s="1"/>
  <c r="BD41" i="11"/>
  <c r="BL41" i="11"/>
  <c r="BT41" i="11"/>
  <c r="BK42" i="11"/>
  <c r="AC42" i="11" s="1"/>
  <c r="BS42" i="11"/>
  <c r="AK42" i="11" s="1"/>
  <c r="BH43" i="11"/>
  <c r="Z43" i="11" s="1"/>
  <c r="BP43" i="11"/>
  <c r="BG44" i="11"/>
  <c r="Y44" i="11" s="1"/>
  <c r="BO44" i="11"/>
  <c r="AG44" i="11" s="1"/>
  <c r="BF45" i="11"/>
  <c r="BN45" i="11"/>
  <c r="AF45" i="11" s="1"/>
  <c r="BE46" i="11"/>
  <c r="W46" i="11" s="1"/>
  <c r="BM46" i="11"/>
  <c r="AE46" i="11" s="1"/>
  <c r="BD47" i="11"/>
  <c r="BL47" i="11"/>
  <c r="BT47" i="11"/>
  <c r="AL47" i="11" s="1"/>
  <c r="BK48" i="11"/>
  <c r="AC48" i="11" s="1"/>
  <c r="BS48" i="11"/>
  <c r="AK48" i="11" s="1"/>
  <c r="BJ49" i="11"/>
  <c r="AB49" i="11" s="1"/>
  <c r="BR49" i="11"/>
  <c r="BI50" i="11"/>
  <c r="AA50" i="11" s="1"/>
  <c r="BQ50" i="11"/>
  <c r="AI50" i="11" s="1"/>
  <c r="BH51" i="11"/>
  <c r="BP51" i="11"/>
  <c r="BG52" i="11"/>
  <c r="Y52" i="11" s="1"/>
  <c r="BO52" i="11"/>
  <c r="AG52" i="11" s="1"/>
  <c r="BF53" i="11"/>
  <c r="BN53" i="11"/>
  <c r="AF53" i="11" s="1"/>
  <c r="BE54" i="11"/>
  <c r="W54" i="11" s="1"/>
  <c r="BM54" i="11"/>
  <c r="AE54" i="11" s="1"/>
  <c r="BD55" i="11"/>
  <c r="BL55" i="11"/>
  <c r="BT55" i="11"/>
  <c r="AL55" i="11" s="1"/>
  <c r="BK56" i="11"/>
  <c r="AC56" i="11" s="1"/>
  <c r="BS56" i="11"/>
  <c r="AK56" i="11" s="1"/>
  <c r="BG18" i="11"/>
  <c r="Y18" i="11" s="1"/>
  <c r="BM19" i="11"/>
  <c r="AE19" i="11" s="1"/>
  <c r="BF20" i="11"/>
  <c r="BO20" i="11"/>
  <c r="BH21" i="11"/>
  <c r="Z21" i="11" s="1"/>
  <c r="BQ21" i="11"/>
  <c r="AI21" i="11" s="1"/>
  <c r="BH22" i="11"/>
  <c r="Z22" i="11" s="1"/>
  <c r="BP22" i="11"/>
  <c r="BG23" i="11"/>
  <c r="Y23" i="11" s="1"/>
  <c r="BO23" i="11"/>
  <c r="BF24" i="11"/>
  <c r="BN24" i="11"/>
  <c r="BE25" i="11"/>
  <c r="BM25" i="11"/>
  <c r="AE25" i="11" s="1"/>
  <c r="BD26" i="11"/>
  <c r="BL26" i="11"/>
  <c r="BT26" i="11"/>
  <c r="AL26" i="11" s="1"/>
  <c r="BK27" i="11"/>
  <c r="BS27" i="11"/>
  <c r="BJ28" i="11"/>
  <c r="AB28" i="11" s="1"/>
  <c r="BR28" i="11"/>
  <c r="BI29" i="11"/>
  <c r="AA29" i="11" s="1"/>
  <c r="BQ29" i="11"/>
  <c r="AI29" i="11" s="1"/>
  <c r="BH30" i="11"/>
  <c r="BP30" i="11"/>
  <c r="BG31" i="11"/>
  <c r="BO31" i="11"/>
  <c r="BF32" i="11"/>
  <c r="BN32" i="11"/>
  <c r="BE33" i="11"/>
  <c r="W33" i="11" s="1"/>
  <c r="BM33" i="11"/>
  <c r="AE33" i="11" s="1"/>
  <c r="BD34" i="11"/>
  <c r="BL34" i="11"/>
  <c r="BT34" i="11"/>
  <c r="BK35" i="11"/>
  <c r="BS35" i="11"/>
  <c r="BJ36" i="11"/>
  <c r="AB36" i="11" s="1"/>
  <c r="BR36" i="11"/>
  <c r="BI37" i="11"/>
  <c r="AA37" i="11" s="1"/>
  <c r="BQ37" i="11"/>
  <c r="BH38" i="11"/>
  <c r="Z38" i="11" s="1"/>
  <c r="BP38" i="11"/>
  <c r="BG39" i="11"/>
  <c r="BO39" i="11"/>
  <c r="BF40" i="11"/>
  <c r="BN40" i="11"/>
  <c r="AF40" i="11" s="1"/>
  <c r="BE41" i="11"/>
  <c r="W41" i="11" s="1"/>
  <c r="BM41" i="11"/>
  <c r="BD42" i="11"/>
  <c r="BL42" i="11"/>
  <c r="BT42" i="11"/>
  <c r="BI43" i="11"/>
  <c r="AA43" i="11" s="1"/>
  <c r="BQ43" i="11"/>
  <c r="AI43" i="11" s="1"/>
  <c r="BH44" i="11"/>
  <c r="Z44" i="11" s="1"/>
  <c r="BP44" i="11"/>
  <c r="BG45" i="11"/>
  <c r="Y45" i="11" s="1"/>
  <c r="BO45" i="11"/>
  <c r="AG45" i="11" s="1"/>
  <c r="BF46" i="11"/>
  <c r="BN46" i="11"/>
  <c r="AF46" i="11" s="1"/>
  <c r="BE47" i="11"/>
  <c r="BM47" i="11"/>
  <c r="AE47" i="11" s="1"/>
  <c r="BD48" i="11"/>
  <c r="BL48" i="11"/>
  <c r="BT48" i="11"/>
  <c r="AL48" i="11" s="1"/>
  <c r="BK49" i="11"/>
  <c r="AC49" i="11" s="1"/>
  <c r="BS49" i="11"/>
  <c r="AK49" i="11" s="1"/>
  <c r="BJ50" i="11"/>
  <c r="AB50" i="11" s="1"/>
  <c r="BR50" i="11"/>
  <c r="BI51" i="11"/>
  <c r="AA51" i="11" s="1"/>
  <c r="BQ51" i="11"/>
  <c r="AI51" i="11" s="1"/>
  <c r="BH52" i="11"/>
  <c r="BP52" i="11"/>
  <c r="BG53" i="11"/>
  <c r="Y53" i="11" s="1"/>
  <c r="BO53" i="11"/>
  <c r="AG53" i="11" s="1"/>
  <c r="BF54" i="11"/>
  <c r="BN54" i="11"/>
  <c r="BE55" i="11"/>
  <c r="W55" i="11" s="1"/>
  <c r="BM55" i="11"/>
  <c r="AE55" i="11" s="1"/>
  <c r="BD56" i="11"/>
  <c r="BL56" i="11"/>
  <c r="BT56" i="11"/>
  <c r="AL56" i="11" s="1"/>
  <c r="BH18" i="11"/>
  <c r="Z18" i="11" s="1"/>
  <c r="BN19" i="11"/>
  <c r="AF19" i="11" s="1"/>
  <c r="BG20" i="11"/>
  <c r="BQ20" i="11"/>
  <c r="AI20" i="11" s="1"/>
  <c r="BI21" i="11"/>
  <c r="AA21" i="11" s="1"/>
  <c r="BR21" i="11"/>
  <c r="BI22" i="11"/>
  <c r="AA22" i="11" s="1"/>
  <c r="BQ22" i="11"/>
  <c r="AI22" i="11" s="1"/>
  <c r="BH23" i="11"/>
  <c r="Z23" i="11" s="1"/>
  <c r="BP23" i="11"/>
  <c r="BG24" i="11"/>
  <c r="Y24" i="11" s="1"/>
  <c r="BO24" i="11"/>
  <c r="AG24" i="11" s="1"/>
  <c r="BF25" i="11"/>
  <c r="BN25" i="11"/>
  <c r="AF25" i="11" s="1"/>
  <c r="BE26" i="11"/>
  <c r="W26" i="11" s="1"/>
  <c r="BM26" i="11"/>
  <c r="AE26" i="11" s="1"/>
  <c r="BD27" i="11"/>
  <c r="BL27" i="11"/>
  <c r="BT27" i="11"/>
  <c r="AL27" i="11" s="1"/>
  <c r="BK28" i="11"/>
  <c r="AC28" i="11" s="1"/>
  <c r="BS28" i="11"/>
  <c r="AK28" i="11" s="1"/>
  <c r="BJ29" i="11"/>
  <c r="AB29" i="11" s="1"/>
  <c r="BR29" i="11"/>
  <c r="BI30" i="11"/>
  <c r="AA30" i="11" s="1"/>
  <c r="BQ30" i="11"/>
  <c r="AI30" i="11" s="1"/>
  <c r="BH31" i="11"/>
  <c r="Z31" i="11" s="1"/>
  <c r="BP31" i="11"/>
  <c r="BG32" i="11"/>
  <c r="Y32" i="11" s="1"/>
  <c r="BO32" i="11"/>
  <c r="AG32" i="11" s="1"/>
  <c r="BF33" i="11"/>
  <c r="BN33" i="11"/>
  <c r="AF33" i="11" s="1"/>
  <c r="BE34" i="11"/>
  <c r="W34" i="11" s="1"/>
  <c r="BM34" i="11"/>
  <c r="AE34" i="11" s="1"/>
  <c r="BD35" i="11"/>
  <c r="BL35" i="11"/>
  <c r="BT35" i="11"/>
  <c r="AL35" i="11" s="1"/>
  <c r="BK36" i="11"/>
  <c r="AC36" i="11" s="1"/>
  <c r="BS36" i="11"/>
  <c r="AK36" i="11" s="1"/>
  <c r="BJ37" i="11"/>
  <c r="AB37" i="11" s="1"/>
  <c r="BR37" i="11"/>
  <c r="BI38" i="11"/>
  <c r="AA38" i="11" s="1"/>
  <c r="BQ38" i="11"/>
  <c r="AI38" i="11" s="1"/>
  <c r="BH39" i="11"/>
  <c r="Z39" i="11" s="1"/>
  <c r="BP39" i="11"/>
  <c r="BG40" i="11"/>
  <c r="Y40" i="11" s="1"/>
  <c r="BO40" i="11"/>
  <c r="AG40" i="11" s="1"/>
  <c r="BF41" i="11"/>
  <c r="BN41" i="11"/>
  <c r="AF41" i="11" s="1"/>
  <c r="BE42" i="11"/>
  <c r="W42" i="11" s="1"/>
  <c r="BM42" i="11"/>
  <c r="AE42" i="11" s="1"/>
  <c r="BJ43" i="11"/>
  <c r="AB43" i="11" s="1"/>
  <c r="BR43" i="11"/>
  <c r="BI44" i="11"/>
  <c r="AA44" i="11" s="1"/>
  <c r="BQ44" i="11"/>
  <c r="BH45" i="11"/>
  <c r="Z45" i="11" s="1"/>
  <c r="BP45" i="11"/>
  <c r="BG46" i="11"/>
  <c r="BO46" i="11"/>
  <c r="BF47" i="11"/>
  <c r="BN47" i="11"/>
  <c r="AF47" i="11" s="1"/>
  <c r="BE48" i="11"/>
  <c r="W48" i="11" s="1"/>
  <c r="BM48" i="11"/>
  <c r="BD49" i="11"/>
  <c r="BL49" i="11"/>
  <c r="BT49" i="11"/>
  <c r="BK50" i="11"/>
  <c r="BS50" i="11"/>
  <c r="AK50" i="11" s="1"/>
  <c r="BJ51" i="11"/>
  <c r="AB51" i="11" s="1"/>
  <c r="BR51" i="11"/>
  <c r="BI52" i="11"/>
  <c r="AA52" i="11" s="1"/>
  <c r="BQ52" i="11"/>
  <c r="AI52" i="11" s="1"/>
  <c r="BH53" i="11"/>
  <c r="Z53" i="11" s="1"/>
  <c r="BP53" i="11"/>
  <c r="BG54" i="11"/>
  <c r="BN18" i="11"/>
  <c r="AF18" i="11" s="1"/>
  <c r="BO19" i="11"/>
  <c r="AG19" i="11" s="1"/>
  <c r="BI20" i="11"/>
  <c r="AA20" i="11" s="1"/>
  <c r="BR20" i="11"/>
  <c r="BJ21" i="11"/>
  <c r="AB21" i="11" s="1"/>
  <c r="BS21" i="11"/>
  <c r="AK21" i="11" s="1"/>
  <c r="BJ22" i="11"/>
  <c r="AB22" i="11" s="1"/>
  <c r="BR22" i="11"/>
  <c r="BI23" i="11"/>
  <c r="AA23" i="11" s="1"/>
  <c r="BQ23" i="11"/>
  <c r="AI23" i="11" s="1"/>
  <c r="BH24" i="11"/>
  <c r="Z24" i="11" s="1"/>
  <c r="BP24" i="11"/>
  <c r="BG25" i="11"/>
  <c r="Y25" i="11" s="1"/>
  <c r="BO25" i="11"/>
  <c r="AG25" i="11" s="1"/>
  <c r="BF26" i="11"/>
  <c r="BN26" i="11"/>
  <c r="BE27" i="11"/>
  <c r="W27" i="11" s="1"/>
  <c r="BM27" i="11"/>
  <c r="AE27" i="11" s="1"/>
  <c r="BD28" i="11"/>
  <c r="BL28" i="11"/>
  <c r="BT28" i="11"/>
  <c r="AL28" i="11" s="1"/>
  <c r="BK29" i="11"/>
  <c r="AC29" i="11" s="1"/>
  <c r="BS29" i="11"/>
  <c r="BJ30" i="11"/>
  <c r="AB30" i="11" s="1"/>
  <c r="BR30" i="11"/>
  <c r="BI31" i="11"/>
  <c r="AA31" i="11" s="1"/>
  <c r="BQ31" i="11"/>
  <c r="AI31" i="11" s="1"/>
  <c r="BH32" i="11"/>
  <c r="BP32" i="11"/>
  <c r="BG33" i="11"/>
  <c r="Y33" i="11" s="1"/>
  <c r="BO33" i="11"/>
  <c r="BF34" i="11"/>
  <c r="BN34" i="11"/>
  <c r="AF34" i="11" s="1"/>
  <c r="BE35" i="11"/>
  <c r="W35" i="11" s="1"/>
  <c r="BM35" i="11"/>
  <c r="AE35" i="11" s="1"/>
  <c r="BD36" i="11"/>
  <c r="BL36" i="11"/>
  <c r="BT36" i="11"/>
  <c r="AL36" i="11" s="1"/>
  <c r="BK37" i="11"/>
  <c r="BS37" i="11"/>
  <c r="BJ38" i="11"/>
  <c r="AB38" i="11" s="1"/>
  <c r="BR38" i="11"/>
  <c r="BI39" i="11"/>
  <c r="AA39" i="11" s="1"/>
  <c r="BQ39" i="11"/>
  <c r="BH40" i="11"/>
  <c r="Z40" i="11" s="1"/>
  <c r="BP40" i="11"/>
  <c r="BG41" i="11"/>
  <c r="BO41" i="11"/>
  <c r="BF42" i="11"/>
  <c r="BN42" i="11"/>
  <c r="AF42" i="11" s="1"/>
  <c r="BK43" i="11"/>
  <c r="AC43" i="11" s="1"/>
  <c r="BS43" i="11"/>
  <c r="AK43" i="11" s="1"/>
  <c r="BJ44" i="11"/>
  <c r="AB44" i="11" s="1"/>
  <c r="BR44" i="11"/>
  <c r="BI45" i="11"/>
  <c r="AA45" i="11" s="1"/>
  <c r="BQ45" i="11"/>
  <c r="AI45" i="11" s="1"/>
  <c r="BH46" i="11"/>
  <c r="Z46" i="11" s="1"/>
  <c r="BP46" i="11"/>
  <c r="BG47" i="11"/>
  <c r="Y47" i="11" s="1"/>
  <c r="BO47" i="11"/>
  <c r="AG47" i="11" s="1"/>
  <c r="BF48" i="11"/>
  <c r="BN48" i="11"/>
  <c r="AF48" i="11" s="1"/>
  <c r="BE49" i="11"/>
  <c r="BM49" i="11"/>
  <c r="AE49" i="11" s="1"/>
  <c r="BD50" i="11"/>
  <c r="BL50" i="11"/>
  <c r="BT50" i="11"/>
  <c r="AL50" i="11" s="1"/>
  <c r="BK51" i="11"/>
  <c r="AC51" i="11" s="1"/>
  <c r="BS51" i="11"/>
  <c r="AK51" i="11" s="1"/>
  <c r="BJ52" i="11"/>
  <c r="AB52" i="11" s="1"/>
  <c r="BR52" i="11"/>
  <c r="BO18" i="11"/>
  <c r="AG18" i="11" s="1"/>
  <c r="BR19" i="11"/>
  <c r="BJ20" i="11"/>
  <c r="AB20" i="11" s="1"/>
  <c r="BS20" i="11"/>
  <c r="AK20" i="11" s="1"/>
  <c r="BK21" i="11"/>
  <c r="AC21" i="11" s="1"/>
  <c r="BT21" i="11"/>
  <c r="AL21" i="11" s="1"/>
  <c r="BK22" i="11"/>
  <c r="AC22" i="11" s="1"/>
  <c r="BS22" i="11"/>
  <c r="BJ23" i="11"/>
  <c r="AB23" i="11" s="1"/>
  <c r="BR23" i="11"/>
  <c r="BI24" i="11"/>
  <c r="AA24" i="11" s="1"/>
  <c r="BQ24" i="11"/>
  <c r="AI24" i="11" s="1"/>
  <c r="BH25" i="11"/>
  <c r="Z25" i="11" s="1"/>
  <c r="BP25" i="11"/>
  <c r="BG26" i="11"/>
  <c r="Y26" i="11" s="1"/>
  <c r="BO26" i="11"/>
  <c r="BF27" i="11"/>
  <c r="BN27" i="11"/>
  <c r="AF27" i="11" s="1"/>
  <c r="BE28" i="11"/>
  <c r="BM28" i="11"/>
  <c r="AE28" i="11" s="1"/>
  <c r="BD29" i="11"/>
  <c r="BL29" i="11"/>
  <c r="BT29" i="11"/>
  <c r="AL29" i="11" s="1"/>
  <c r="BK30" i="11"/>
  <c r="BS30" i="11"/>
  <c r="AK30" i="11" s="1"/>
  <c r="BJ31" i="11"/>
  <c r="AB31" i="11" s="1"/>
  <c r="BR31" i="11"/>
  <c r="BI32" i="11"/>
  <c r="AA32" i="11" s="1"/>
  <c r="BQ32" i="11"/>
  <c r="BH33" i="11"/>
  <c r="Z33" i="11" s="1"/>
  <c r="BP33" i="11"/>
  <c r="BG34" i="11"/>
  <c r="BO34" i="11"/>
  <c r="AG34" i="11" s="1"/>
  <c r="BF35" i="11"/>
  <c r="BN35" i="11"/>
  <c r="BE36" i="11"/>
  <c r="W36" i="11" s="1"/>
  <c r="BM36" i="11"/>
  <c r="AE36" i="11" s="1"/>
  <c r="BD37" i="11"/>
  <c r="BL37" i="11"/>
  <c r="BT37" i="11"/>
  <c r="BK38" i="11"/>
  <c r="AC38" i="11" s="1"/>
  <c r="BS38" i="11"/>
  <c r="AK38" i="11" s="1"/>
  <c r="BJ39" i="11"/>
  <c r="AB39" i="11" s="1"/>
  <c r="BR39" i="11"/>
  <c r="BI40" i="11"/>
  <c r="AA40" i="11" s="1"/>
  <c r="BQ40" i="11"/>
  <c r="AI40" i="11" s="1"/>
  <c r="BH41" i="11"/>
  <c r="Z41" i="11" s="1"/>
  <c r="BP41" i="11"/>
  <c r="T41" i="11" s="1"/>
  <c r="BG42" i="11"/>
  <c r="Y42" i="11" s="1"/>
  <c r="BO42" i="11"/>
  <c r="AG42" i="11" s="1"/>
  <c r="BD43" i="11"/>
  <c r="Q43" i="11" s="1"/>
  <c r="BL43" i="11"/>
  <c r="S43" i="11" s="1"/>
  <c r="BT43" i="11"/>
  <c r="AL43" i="11" s="1"/>
  <c r="BK44" i="11"/>
  <c r="AC44" i="11" s="1"/>
  <c r="BS44" i="11"/>
  <c r="BJ45" i="11"/>
  <c r="AB45" i="11" s="1"/>
  <c r="BR45" i="11"/>
  <c r="BI46" i="11"/>
  <c r="AA46" i="11" s="1"/>
  <c r="BQ46" i="11"/>
  <c r="BH47" i="11"/>
  <c r="BP47" i="11"/>
  <c r="BG48" i="11"/>
  <c r="Y48" i="11" s="1"/>
  <c r="BO48" i="11"/>
  <c r="BF49" i="11"/>
  <c r="R49" i="11" s="1"/>
  <c r="BN49" i="11"/>
  <c r="BE50" i="11"/>
  <c r="W50" i="11" s="1"/>
  <c r="BM50" i="11"/>
  <c r="BD51" i="11"/>
  <c r="Q51" i="11" s="1"/>
  <c r="BL51" i="11"/>
  <c r="BT51" i="11"/>
  <c r="AL51" i="11" s="1"/>
  <c r="BK52" i="11"/>
  <c r="BS52" i="11"/>
  <c r="BJ53" i="11"/>
  <c r="AB53" i="11" s="1"/>
  <c r="BI53" i="11"/>
  <c r="AA53" i="11" s="1"/>
  <c r="BF55" i="11"/>
  <c r="BE56" i="11"/>
  <c r="BP56" i="11"/>
  <c r="BJ57" i="11"/>
  <c r="AB57" i="11" s="1"/>
  <c r="BR57" i="11"/>
  <c r="BI58" i="11"/>
  <c r="AA58" i="11" s="1"/>
  <c r="BQ58" i="11"/>
  <c r="AI58" i="11" s="1"/>
  <c r="BH59" i="11"/>
  <c r="Z59" i="11" s="1"/>
  <c r="BP59" i="11"/>
  <c r="BG60" i="11"/>
  <c r="BO60" i="11"/>
  <c r="AG60" i="11" s="1"/>
  <c r="BF61" i="11"/>
  <c r="BN61" i="11"/>
  <c r="BE62" i="11"/>
  <c r="W62" i="11" s="1"/>
  <c r="BM62" i="11"/>
  <c r="AE62" i="11" s="1"/>
  <c r="BD63" i="11"/>
  <c r="BL63" i="11"/>
  <c r="BT63" i="11"/>
  <c r="BK64" i="11"/>
  <c r="AC64" i="11" s="1"/>
  <c r="BS64" i="11"/>
  <c r="AK64" i="11" s="1"/>
  <c r="BJ65" i="11"/>
  <c r="AB65" i="11" s="1"/>
  <c r="BR65" i="11"/>
  <c r="BI66" i="11"/>
  <c r="AA66" i="11" s="1"/>
  <c r="BQ66" i="11"/>
  <c r="AI66" i="11" s="1"/>
  <c r="BH67" i="11"/>
  <c r="Z67" i="11" s="1"/>
  <c r="BP67" i="11"/>
  <c r="BG68" i="11"/>
  <c r="Y68" i="11" s="1"/>
  <c r="BO68" i="11"/>
  <c r="AG68" i="11" s="1"/>
  <c r="BF69" i="11"/>
  <c r="BN69" i="11"/>
  <c r="AF69" i="11" s="1"/>
  <c r="BE70" i="11"/>
  <c r="W70" i="11" s="1"/>
  <c r="BM70" i="11"/>
  <c r="AE70" i="11" s="1"/>
  <c r="BD71" i="11"/>
  <c r="BL71" i="11"/>
  <c r="BT71" i="11"/>
  <c r="AL71" i="11" s="1"/>
  <c r="BK72" i="11"/>
  <c r="AC72" i="11" s="1"/>
  <c r="BS72" i="11"/>
  <c r="BJ73" i="11"/>
  <c r="AB73" i="11" s="1"/>
  <c r="BR73" i="11"/>
  <c r="BI74" i="11"/>
  <c r="AA74" i="11" s="1"/>
  <c r="BQ74" i="11"/>
  <c r="AI74" i="11" s="1"/>
  <c r="BH75" i="11"/>
  <c r="BP75" i="11"/>
  <c r="BG76" i="11"/>
  <c r="Y76" i="11" s="1"/>
  <c r="BO76" i="11"/>
  <c r="BF77" i="11"/>
  <c r="BN77" i="11"/>
  <c r="AF77" i="11" s="1"/>
  <c r="BE78" i="11"/>
  <c r="W78" i="11" s="1"/>
  <c r="BM78" i="11"/>
  <c r="BD79" i="11"/>
  <c r="BL79" i="11"/>
  <c r="BT79" i="11"/>
  <c r="BK80" i="11"/>
  <c r="BS80" i="11"/>
  <c r="BJ81" i="11"/>
  <c r="AB81" i="11" s="1"/>
  <c r="BR81" i="11"/>
  <c r="BI82" i="11"/>
  <c r="AA82" i="11" s="1"/>
  <c r="BQ82" i="11"/>
  <c r="BH83" i="11"/>
  <c r="BP83" i="11"/>
  <c r="BG84" i="11"/>
  <c r="BO84" i="11"/>
  <c r="BF85" i="11"/>
  <c r="BN85" i="11"/>
  <c r="BE86" i="11"/>
  <c r="BM86" i="11"/>
  <c r="BD87" i="11"/>
  <c r="BL87" i="11"/>
  <c r="BT87" i="11"/>
  <c r="BK88" i="11"/>
  <c r="BS88" i="11"/>
  <c r="BJ89" i="11"/>
  <c r="AB89" i="11" s="1"/>
  <c r="BR89" i="11"/>
  <c r="BI90" i="11"/>
  <c r="AA90" i="11" s="1"/>
  <c r="BQ90" i="11"/>
  <c r="BH91" i="11"/>
  <c r="BP91" i="11"/>
  <c r="BG92" i="11"/>
  <c r="BO92" i="11"/>
  <c r="BF93" i="11"/>
  <c r="BN93" i="11"/>
  <c r="BE94" i="11"/>
  <c r="BM94" i="11"/>
  <c r="BD95" i="11"/>
  <c r="BL95" i="11"/>
  <c r="BT95" i="11"/>
  <c r="BK96" i="11"/>
  <c r="BS96" i="11"/>
  <c r="BJ97" i="11"/>
  <c r="AB97" i="11" s="1"/>
  <c r="BR97" i="11"/>
  <c r="BQ53" i="11"/>
  <c r="AI53" i="11" s="1"/>
  <c r="BG55" i="11"/>
  <c r="BF56" i="11"/>
  <c r="BQ56" i="11"/>
  <c r="BK57" i="11"/>
  <c r="AC57" i="11" s="1"/>
  <c r="BS57" i="11"/>
  <c r="AK57" i="11" s="1"/>
  <c r="BJ58" i="11"/>
  <c r="AB58" i="11" s="1"/>
  <c r="BR58" i="11"/>
  <c r="BI59" i="11"/>
  <c r="AA59" i="11" s="1"/>
  <c r="BQ59" i="11"/>
  <c r="AI59" i="11" s="1"/>
  <c r="BH60" i="11"/>
  <c r="Z60" i="11" s="1"/>
  <c r="BP60" i="11"/>
  <c r="BG61" i="11"/>
  <c r="Y61" i="11" s="1"/>
  <c r="BO61" i="11"/>
  <c r="AG61" i="11" s="1"/>
  <c r="BF62" i="11"/>
  <c r="BN62" i="11"/>
  <c r="AF62" i="11" s="1"/>
  <c r="BE63" i="11"/>
  <c r="W63" i="11" s="1"/>
  <c r="BM63" i="11"/>
  <c r="AE63" i="11" s="1"/>
  <c r="BD64" i="11"/>
  <c r="BL64" i="11"/>
  <c r="BT64" i="11"/>
  <c r="AL64" i="11" s="1"/>
  <c r="BK65" i="11"/>
  <c r="AC65" i="11" s="1"/>
  <c r="BS65" i="11"/>
  <c r="AK65" i="11" s="1"/>
  <c r="BJ66" i="11"/>
  <c r="AB66" i="11" s="1"/>
  <c r="BR66" i="11"/>
  <c r="BI67" i="11"/>
  <c r="AA67" i="11" s="1"/>
  <c r="BQ67" i="11"/>
  <c r="AI67" i="11" s="1"/>
  <c r="BH68" i="11"/>
  <c r="BP68" i="11"/>
  <c r="BG69" i="11"/>
  <c r="Y69" i="11" s="1"/>
  <c r="BO69" i="11"/>
  <c r="AG69" i="11" s="1"/>
  <c r="BF70" i="11"/>
  <c r="BN70" i="11"/>
  <c r="AF70" i="11" s="1"/>
  <c r="BE71" i="11"/>
  <c r="W71" i="11" s="1"/>
  <c r="BM71" i="11"/>
  <c r="AE71" i="11" s="1"/>
  <c r="BD72" i="11"/>
  <c r="BL72" i="11"/>
  <c r="BT72" i="11"/>
  <c r="AL72" i="11" s="1"/>
  <c r="BK73" i="11"/>
  <c r="AC73" i="11" s="1"/>
  <c r="BS73" i="11"/>
  <c r="AK73" i="11" s="1"/>
  <c r="BJ74" i="11"/>
  <c r="AB74" i="11" s="1"/>
  <c r="BR74" i="11"/>
  <c r="BI75" i="11"/>
  <c r="AA75" i="11" s="1"/>
  <c r="BQ75" i="11"/>
  <c r="BH76" i="11"/>
  <c r="Z76" i="11" s="1"/>
  <c r="BP76" i="11"/>
  <c r="BG77" i="11"/>
  <c r="Y77" i="11" s="1"/>
  <c r="BO77" i="11"/>
  <c r="BF78" i="11"/>
  <c r="BN78" i="11"/>
  <c r="BE79" i="11"/>
  <c r="BM79" i="11"/>
  <c r="BD80" i="11"/>
  <c r="BL80" i="11"/>
  <c r="BT80" i="11"/>
  <c r="BK81" i="11"/>
  <c r="BS81" i="11"/>
  <c r="BJ82" i="11"/>
  <c r="AB82" i="11" s="1"/>
  <c r="BR82" i="11"/>
  <c r="BI83" i="11"/>
  <c r="AA83" i="11" s="1"/>
  <c r="BQ83" i="11"/>
  <c r="BH84" i="11"/>
  <c r="BP84" i="11"/>
  <c r="BG85" i="11"/>
  <c r="BO85" i="11"/>
  <c r="BF86" i="11"/>
  <c r="BN86" i="11"/>
  <c r="BE87" i="11"/>
  <c r="BM87" i="11"/>
  <c r="BD88" i="11"/>
  <c r="BL88" i="11"/>
  <c r="BT88" i="11"/>
  <c r="BK89" i="11"/>
  <c r="BS89" i="11"/>
  <c r="BJ90" i="11"/>
  <c r="AB90" i="11" s="1"/>
  <c r="BR90" i="11"/>
  <c r="BI91" i="11"/>
  <c r="AA91" i="11" s="1"/>
  <c r="BQ91" i="11"/>
  <c r="BH92" i="11"/>
  <c r="BP92" i="11"/>
  <c r="BG93" i="11"/>
  <c r="BO93" i="11"/>
  <c r="BF94" i="11"/>
  <c r="BN94" i="11"/>
  <c r="BE95" i="11"/>
  <c r="BM95" i="11"/>
  <c r="BD96" i="11"/>
  <c r="BL96" i="11"/>
  <c r="BT96" i="11"/>
  <c r="BK97" i="11"/>
  <c r="BS97" i="11"/>
  <c r="BR53" i="11"/>
  <c r="BH55" i="11"/>
  <c r="BG56" i="11"/>
  <c r="Y56" i="11" s="1"/>
  <c r="BD57" i="11"/>
  <c r="BL57" i="11"/>
  <c r="BT57" i="11"/>
  <c r="AL57" i="11" s="1"/>
  <c r="BK58" i="11"/>
  <c r="AC58" i="11" s="1"/>
  <c r="BS58" i="11"/>
  <c r="BJ59" i="11"/>
  <c r="AB59" i="11" s="1"/>
  <c r="BR59" i="11"/>
  <c r="BI60" i="11"/>
  <c r="AA60" i="11" s="1"/>
  <c r="BQ60" i="11"/>
  <c r="AI60" i="11" s="1"/>
  <c r="BH61" i="11"/>
  <c r="BP61" i="11"/>
  <c r="BG62" i="11"/>
  <c r="Y62" i="11" s="1"/>
  <c r="BO62" i="11"/>
  <c r="BF63" i="11"/>
  <c r="BN63" i="11"/>
  <c r="AF63" i="11" s="1"/>
  <c r="BE64" i="11"/>
  <c r="W64" i="11" s="1"/>
  <c r="BM64" i="11"/>
  <c r="AE64" i="11" s="1"/>
  <c r="BD65" i="11"/>
  <c r="BL65" i="11"/>
  <c r="BT65" i="11"/>
  <c r="AL65" i="11" s="1"/>
  <c r="BK66" i="11"/>
  <c r="BS66" i="11"/>
  <c r="AK66" i="11" s="1"/>
  <c r="BJ67" i="11"/>
  <c r="AB67" i="11" s="1"/>
  <c r="BR67" i="11"/>
  <c r="BI68" i="11"/>
  <c r="AA68" i="11" s="1"/>
  <c r="BQ68" i="11"/>
  <c r="BH69" i="11"/>
  <c r="Z69" i="11" s="1"/>
  <c r="BP69" i="11"/>
  <c r="BG70" i="11"/>
  <c r="BO70" i="11"/>
  <c r="AG70" i="11" s="1"/>
  <c r="BF71" i="11"/>
  <c r="BN71" i="11"/>
  <c r="AF71" i="11" s="1"/>
  <c r="BE72" i="11"/>
  <c r="W72" i="11" s="1"/>
  <c r="BM72" i="11"/>
  <c r="BD73" i="11"/>
  <c r="BL73" i="11"/>
  <c r="BT73" i="11"/>
  <c r="BK74" i="11"/>
  <c r="AC74" i="11" s="1"/>
  <c r="BS74" i="11"/>
  <c r="AK74" i="11" s="1"/>
  <c r="BJ75" i="11"/>
  <c r="AB75" i="11" s="1"/>
  <c r="BR75" i="11"/>
  <c r="BI76" i="11"/>
  <c r="AA76" i="11" s="1"/>
  <c r="BQ76" i="11"/>
  <c r="AI76" i="11" s="1"/>
  <c r="BH77" i="11"/>
  <c r="BP77" i="11"/>
  <c r="BG78" i="11"/>
  <c r="BO78" i="11"/>
  <c r="BF79" i="11"/>
  <c r="BN79" i="11"/>
  <c r="BE80" i="11"/>
  <c r="BM80" i="11"/>
  <c r="BD81" i="11"/>
  <c r="BL81" i="11"/>
  <c r="BT81" i="11"/>
  <c r="BK82" i="11"/>
  <c r="BS82" i="11"/>
  <c r="BJ83" i="11"/>
  <c r="AB83" i="11" s="1"/>
  <c r="BR83" i="11"/>
  <c r="BI84" i="11"/>
  <c r="AA84" i="11" s="1"/>
  <c r="BQ84" i="11"/>
  <c r="BH85" i="11"/>
  <c r="BP85" i="11"/>
  <c r="BG86" i="11"/>
  <c r="BO86" i="11"/>
  <c r="BF87" i="11"/>
  <c r="BN87" i="11"/>
  <c r="BE88" i="11"/>
  <c r="BM88" i="11"/>
  <c r="BD89" i="11"/>
  <c r="BL89" i="11"/>
  <c r="BT89" i="11"/>
  <c r="BK90" i="11"/>
  <c r="BS90" i="11"/>
  <c r="BJ91" i="11"/>
  <c r="AB91" i="11" s="1"/>
  <c r="BR91" i="11"/>
  <c r="BI92" i="11"/>
  <c r="AA92" i="11" s="1"/>
  <c r="BQ92" i="11"/>
  <c r="BH93" i="11"/>
  <c r="BP93" i="11"/>
  <c r="BG94" i="11"/>
  <c r="BO94" i="11"/>
  <c r="BF95" i="11"/>
  <c r="BN95" i="11"/>
  <c r="BE96" i="11"/>
  <c r="BM96" i="11"/>
  <c r="BH54" i="11"/>
  <c r="BI55" i="11"/>
  <c r="AA55" i="11" s="1"/>
  <c r="BH56" i="11"/>
  <c r="BE57" i="11"/>
  <c r="W57" i="11" s="1"/>
  <c r="BM57" i="11"/>
  <c r="BD58" i="11"/>
  <c r="BL58" i="11"/>
  <c r="BT58" i="11"/>
  <c r="BK59" i="11"/>
  <c r="BS59" i="11"/>
  <c r="BJ60" i="11"/>
  <c r="AB60" i="11" s="1"/>
  <c r="BR60" i="11"/>
  <c r="BI61" i="11"/>
  <c r="AA61" i="11" s="1"/>
  <c r="BQ61" i="11"/>
  <c r="AI61" i="11" s="1"/>
  <c r="BH62" i="11"/>
  <c r="Z62" i="11" s="1"/>
  <c r="BP62" i="11"/>
  <c r="BG63" i="11"/>
  <c r="BO63" i="11"/>
  <c r="BF64" i="11"/>
  <c r="BN64" i="11"/>
  <c r="AF64" i="11" s="1"/>
  <c r="BE65" i="11"/>
  <c r="BM65" i="11"/>
  <c r="AE65" i="11" s="1"/>
  <c r="BD66" i="11"/>
  <c r="BL66" i="11"/>
  <c r="BT66" i="11"/>
  <c r="BK67" i="11"/>
  <c r="BS67" i="11"/>
  <c r="BJ68" i="11"/>
  <c r="AB68" i="11" s="1"/>
  <c r="BR68" i="11"/>
  <c r="BI69" i="11"/>
  <c r="AA69" i="11" s="1"/>
  <c r="BQ69" i="11"/>
  <c r="AI69" i="11" s="1"/>
  <c r="BH70" i="11"/>
  <c r="BP70" i="11"/>
  <c r="BG71" i="11"/>
  <c r="BO71" i="11"/>
  <c r="BF72" i="11"/>
  <c r="BN72" i="11"/>
  <c r="BE73" i="11"/>
  <c r="W73" i="11" s="1"/>
  <c r="BM73" i="11"/>
  <c r="AE73" i="11" s="1"/>
  <c r="BD74" i="11"/>
  <c r="BL74" i="11"/>
  <c r="BT74" i="11"/>
  <c r="BK75" i="11"/>
  <c r="BS75" i="11"/>
  <c r="AK75" i="11" s="1"/>
  <c r="BJ76" i="11"/>
  <c r="AB76" i="11" s="1"/>
  <c r="BR76" i="11"/>
  <c r="BI77" i="11"/>
  <c r="AA77" i="11" s="1"/>
  <c r="BQ77" i="11"/>
  <c r="BH78" i="11"/>
  <c r="BP78" i="11"/>
  <c r="BG79" i="11"/>
  <c r="BO79" i="11"/>
  <c r="BF80" i="11"/>
  <c r="BN80" i="11"/>
  <c r="BE81" i="11"/>
  <c r="BM81" i="11"/>
  <c r="BD82" i="11"/>
  <c r="BL82" i="11"/>
  <c r="BT82" i="11"/>
  <c r="BK83" i="11"/>
  <c r="BS83" i="11"/>
  <c r="BJ84" i="11"/>
  <c r="AB84" i="11" s="1"/>
  <c r="BR84" i="11"/>
  <c r="BI85" i="11"/>
  <c r="AA85" i="11" s="1"/>
  <c r="BQ85" i="11"/>
  <c r="BH86" i="11"/>
  <c r="BP86" i="11"/>
  <c r="BG87" i="11"/>
  <c r="BO87" i="11"/>
  <c r="BF88" i="11"/>
  <c r="BN88" i="11"/>
  <c r="BE89" i="11"/>
  <c r="BM89" i="11"/>
  <c r="BD90" i="11"/>
  <c r="BL90" i="11"/>
  <c r="BT90" i="11"/>
  <c r="BK91" i="11"/>
  <c r="BS91" i="11"/>
  <c r="BJ92" i="11"/>
  <c r="AB92" i="11" s="1"/>
  <c r="BR92" i="11"/>
  <c r="BI93" i="11"/>
  <c r="AA93" i="11" s="1"/>
  <c r="BQ93" i="11"/>
  <c r="BH94" i="11"/>
  <c r="BP94" i="11"/>
  <c r="BG95" i="11"/>
  <c r="BO95" i="11"/>
  <c r="BF96" i="11"/>
  <c r="BN96" i="11"/>
  <c r="BE97" i="11"/>
  <c r="BI54" i="11"/>
  <c r="AA54" i="11" s="1"/>
  <c r="BN55" i="11"/>
  <c r="AF55" i="11" s="1"/>
  <c r="BI56" i="11"/>
  <c r="AA56" i="11" s="1"/>
  <c r="BF57" i="11"/>
  <c r="BN57" i="11"/>
  <c r="BE58" i="11"/>
  <c r="BM58" i="11"/>
  <c r="BD59" i="11"/>
  <c r="BL59" i="11"/>
  <c r="BT59" i="11"/>
  <c r="AL59" i="11" s="1"/>
  <c r="BK60" i="11"/>
  <c r="AC60" i="11" s="1"/>
  <c r="BS60" i="11"/>
  <c r="BJ61" i="11"/>
  <c r="AB61" i="11" s="1"/>
  <c r="BR61" i="11"/>
  <c r="BI62" i="11"/>
  <c r="AA62" i="11" s="1"/>
  <c r="BQ62" i="11"/>
  <c r="BH63" i="11"/>
  <c r="BP63" i="11"/>
  <c r="BG64" i="11"/>
  <c r="Y64" i="11" s="1"/>
  <c r="BO64" i="11"/>
  <c r="BF65" i="11"/>
  <c r="BN65" i="11"/>
  <c r="BE66" i="11"/>
  <c r="BM66" i="11"/>
  <c r="BD67" i="11"/>
  <c r="BL67" i="11"/>
  <c r="BT67" i="11"/>
  <c r="AL67" i="11" s="1"/>
  <c r="BK68" i="11"/>
  <c r="BS68" i="11"/>
  <c r="BJ69" i="11"/>
  <c r="AB69" i="11" s="1"/>
  <c r="BR69" i="11"/>
  <c r="BI70" i="11"/>
  <c r="AA70" i="11" s="1"/>
  <c r="BQ70" i="11"/>
  <c r="BH71" i="11"/>
  <c r="Z71" i="11" s="1"/>
  <c r="BP71" i="11"/>
  <c r="BG72" i="11"/>
  <c r="BO72" i="11"/>
  <c r="BF73" i="11"/>
  <c r="BN73" i="11"/>
  <c r="BE74" i="11"/>
  <c r="BM74" i="11"/>
  <c r="BD75" i="11"/>
  <c r="BL75" i="11"/>
  <c r="BT75" i="11"/>
  <c r="BK76" i="11"/>
  <c r="BS76" i="11"/>
  <c r="BJ77" i="11"/>
  <c r="AB77" i="11" s="1"/>
  <c r="BR77" i="11"/>
  <c r="BI78" i="11"/>
  <c r="AA78" i="11" s="1"/>
  <c r="BQ78" i="11"/>
  <c r="BH79" i="11"/>
  <c r="BP79" i="11"/>
  <c r="BG80" i="11"/>
  <c r="BO80" i="11"/>
  <c r="AG80" i="11" s="1"/>
  <c r="BF81" i="11"/>
  <c r="BN81" i="11"/>
  <c r="BE82" i="11"/>
  <c r="BM82" i="11"/>
  <c r="BD83" i="11"/>
  <c r="BL83" i="11"/>
  <c r="BT83" i="11"/>
  <c r="BK84" i="11"/>
  <c r="AC84" i="11" s="1"/>
  <c r="BS84" i="11"/>
  <c r="BJ85" i="11"/>
  <c r="AB85" i="11" s="1"/>
  <c r="BR85" i="11"/>
  <c r="BI86" i="11"/>
  <c r="AA86" i="11" s="1"/>
  <c r="BQ86" i="11"/>
  <c r="BH87" i="11"/>
  <c r="BP87" i="11"/>
  <c r="BG88" i="11"/>
  <c r="Y88" i="11" s="1"/>
  <c r="BO88" i="11"/>
  <c r="BF89" i="11"/>
  <c r="BN89" i="11"/>
  <c r="BE90" i="11"/>
  <c r="BM90" i="11"/>
  <c r="BD91" i="11"/>
  <c r="BL91" i="11"/>
  <c r="BT91" i="11"/>
  <c r="AL91" i="11" s="1"/>
  <c r="BK92" i="11"/>
  <c r="BS92" i="11"/>
  <c r="BJ93" i="11"/>
  <c r="AB93" i="11" s="1"/>
  <c r="BR93" i="11"/>
  <c r="BI94" i="11"/>
  <c r="AA94" i="11" s="1"/>
  <c r="BQ94" i="11"/>
  <c r="BH95" i="11"/>
  <c r="BP95" i="11"/>
  <c r="BG96" i="11"/>
  <c r="BO96" i="11"/>
  <c r="BO54" i="11"/>
  <c r="AG54" i="11" s="1"/>
  <c r="BO55" i="11"/>
  <c r="AG55" i="11" s="1"/>
  <c r="BM56" i="11"/>
  <c r="AE56" i="11" s="1"/>
  <c r="BG57" i="11"/>
  <c r="BO57" i="11"/>
  <c r="BF58" i="11"/>
  <c r="BN58" i="11"/>
  <c r="BE59" i="11"/>
  <c r="BM59" i="11"/>
  <c r="AE59" i="11" s="1"/>
  <c r="BD60" i="11"/>
  <c r="BL60" i="11"/>
  <c r="BT60" i="11"/>
  <c r="BK61" i="11"/>
  <c r="BS61" i="11"/>
  <c r="AK61" i="11" s="1"/>
  <c r="BJ62" i="11"/>
  <c r="AB62" i="11" s="1"/>
  <c r="BR62" i="11"/>
  <c r="BI63" i="11"/>
  <c r="AA63" i="11" s="1"/>
  <c r="BQ63" i="11"/>
  <c r="BH64" i="11"/>
  <c r="Z64" i="11" s="1"/>
  <c r="BP64" i="11"/>
  <c r="BG65" i="11"/>
  <c r="BO65" i="11"/>
  <c r="AG65" i="11" s="1"/>
  <c r="BF66" i="11"/>
  <c r="BN66" i="11"/>
  <c r="BE67" i="11"/>
  <c r="W67" i="11" s="1"/>
  <c r="BM67" i="11"/>
  <c r="BD68" i="11"/>
  <c r="BL68" i="11"/>
  <c r="BT68" i="11"/>
  <c r="BK69" i="11"/>
  <c r="AC69" i="11" s="1"/>
  <c r="BS69" i="11"/>
  <c r="BJ70" i="11"/>
  <c r="AB70" i="11" s="1"/>
  <c r="BR70" i="11"/>
  <c r="BI71" i="11"/>
  <c r="AA71" i="11" s="1"/>
  <c r="BQ71" i="11"/>
  <c r="AI71" i="11" s="1"/>
  <c r="BH72" i="11"/>
  <c r="BP72" i="11"/>
  <c r="BG73" i="11"/>
  <c r="Y73" i="11" s="1"/>
  <c r="BO73" i="11"/>
  <c r="BF74" i="11"/>
  <c r="BN74" i="11"/>
  <c r="AF74" i="11" s="1"/>
  <c r="BE75" i="11"/>
  <c r="BM75" i="11"/>
  <c r="AE75" i="11" s="1"/>
  <c r="BD76" i="11"/>
  <c r="BL76" i="11"/>
  <c r="BT76" i="11"/>
  <c r="AL76" i="11" s="1"/>
  <c r="BK77" i="11"/>
  <c r="BS77" i="11"/>
  <c r="BJ78" i="11"/>
  <c r="AB78" i="11" s="1"/>
  <c r="BR78" i="11"/>
  <c r="BI79" i="11"/>
  <c r="AA79" i="11" s="1"/>
  <c r="BQ79" i="11"/>
  <c r="BH80" i="11"/>
  <c r="BP80" i="11"/>
  <c r="BG81" i="11"/>
  <c r="BO81" i="11"/>
  <c r="BF82" i="11"/>
  <c r="BN82" i="11"/>
  <c r="BE83" i="11"/>
  <c r="W83" i="11" s="1"/>
  <c r="BM83" i="11"/>
  <c r="BD84" i="11"/>
  <c r="BL84" i="11"/>
  <c r="BT84" i="11"/>
  <c r="BK85" i="11"/>
  <c r="BS85" i="11"/>
  <c r="BJ86" i="11"/>
  <c r="AB86" i="11" s="1"/>
  <c r="BR86" i="11"/>
  <c r="BI87" i="11"/>
  <c r="AA87" i="11" s="1"/>
  <c r="BQ87" i="11"/>
  <c r="BH88" i="11"/>
  <c r="Z88" i="11" s="1"/>
  <c r="BP88" i="11"/>
  <c r="BG89" i="11"/>
  <c r="BO89" i="11"/>
  <c r="BF90" i="11"/>
  <c r="BN90" i="11"/>
  <c r="AF90" i="11" s="1"/>
  <c r="BE91" i="11"/>
  <c r="BM91" i="11"/>
  <c r="BD92" i="11"/>
  <c r="BL92" i="11"/>
  <c r="BT92" i="11"/>
  <c r="BK93" i="11"/>
  <c r="BS93" i="11"/>
  <c r="BJ94" i="11"/>
  <c r="AB94" i="11" s="1"/>
  <c r="BR94" i="11"/>
  <c r="BI95" i="11"/>
  <c r="AA95" i="11" s="1"/>
  <c r="BP54" i="11"/>
  <c r="BP55" i="11"/>
  <c r="BN56" i="11"/>
  <c r="BH57" i="11"/>
  <c r="BP57" i="11"/>
  <c r="BG58" i="11"/>
  <c r="BO58" i="11"/>
  <c r="BF59" i="11"/>
  <c r="BN59" i="11"/>
  <c r="AF59" i="11" s="1"/>
  <c r="BE60" i="11"/>
  <c r="BM60" i="11"/>
  <c r="BD61" i="11"/>
  <c r="BL61" i="11"/>
  <c r="BT61" i="11"/>
  <c r="BK62" i="11"/>
  <c r="BS62" i="11"/>
  <c r="AK62" i="11" s="1"/>
  <c r="BJ63" i="11"/>
  <c r="AB63" i="11" s="1"/>
  <c r="BR63" i="11"/>
  <c r="BI64" i="11"/>
  <c r="AA64" i="11" s="1"/>
  <c r="BQ64" i="11"/>
  <c r="BH65" i="11"/>
  <c r="Z65" i="11" s="1"/>
  <c r="BP65" i="11"/>
  <c r="BG66" i="11"/>
  <c r="BO66" i="11"/>
  <c r="AG66" i="11" s="1"/>
  <c r="BF67" i="11"/>
  <c r="BN67" i="11"/>
  <c r="BE68" i="11"/>
  <c r="BM68" i="11"/>
  <c r="BD69" i="11"/>
  <c r="BL69" i="11"/>
  <c r="BT69" i="11"/>
  <c r="BK70" i="11"/>
  <c r="AC70" i="11" s="1"/>
  <c r="BS70" i="11"/>
  <c r="AK70" i="11" s="1"/>
  <c r="BJ71" i="11"/>
  <c r="AB71" i="11" s="1"/>
  <c r="BR71" i="11"/>
  <c r="BI72" i="11"/>
  <c r="AA72" i="11" s="1"/>
  <c r="BQ72" i="11"/>
  <c r="AI72" i="11" s="1"/>
  <c r="BH73" i="11"/>
  <c r="BP73" i="11"/>
  <c r="BG74" i="11"/>
  <c r="Y74" i="11" s="1"/>
  <c r="BO74" i="11"/>
  <c r="AG74" i="11" s="1"/>
  <c r="BF75" i="11"/>
  <c r="BN75" i="11"/>
  <c r="BE76" i="11"/>
  <c r="BM76" i="11"/>
  <c r="AE76" i="11" s="1"/>
  <c r="BD77" i="11"/>
  <c r="BL77" i="11"/>
  <c r="BT77" i="11"/>
  <c r="AL77" i="11" s="1"/>
  <c r="BK78" i="11"/>
  <c r="AC78" i="11" s="1"/>
  <c r="BS78" i="11"/>
  <c r="AK78" i="11" s="1"/>
  <c r="BJ79" i="11"/>
  <c r="AB79" i="11" s="1"/>
  <c r="BR79" i="11"/>
  <c r="BI80" i="11"/>
  <c r="AA80" i="11" s="1"/>
  <c r="BQ80" i="11"/>
  <c r="AI80" i="11" s="1"/>
  <c r="BH81" i="11"/>
  <c r="BP81" i="11"/>
  <c r="BG82" i="11"/>
  <c r="BO82" i="11"/>
  <c r="AG82" i="11" s="1"/>
  <c r="BF83" i="11"/>
  <c r="BN83" i="11"/>
  <c r="AF83" i="11" s="1"/>
  <c r="BE84" i="11"/>
  <c r="BM84" i="11"/>
  <c r="AE84" i="11" s="1"/>
  <c r="BD85" i="11"/>
  <c r="BL85" i="11"/>
  <c r="BT85" i="11"/>
  <c r="BK86" i="11"/>
  <c r="AC86" i="11" s="1"/>
  <c r="BS86" i="11"/>
  <c r="BJ87" i="11"/>
  <c r="AB87" i="11" s="1"/>
  <c r="BR87" i="11"/>
  <c r="BI88" i="11"/>
  <c r="AA88" i="11" s="1"/>
  <c r="BQ88" i="11"/>
  <c r="BH89" i="11"/>
  <c r="Z89" i="11" s="1"/>
  <c r="BP89" i="11"/>
  <c r="BG90" i="11"/>
  <c r="Y90" i="11" s="1"/>
  <c r="BO90" i="11"/>
  <c r="BF91" i="11"/>
  <c r="BN91" i="11"/>
  <c r="BE92" i="11"/>
  <c r="W92" i="11" s="1"/>
  <c r="BM92" i="11"/>
  <c r="BD93" i="11"/>
  <c r="BL93" i="11"/>
  <c r="BT93" i="11"/>
  <c r="AL93" i="11" s="1"/>
  <c r="BK94" i="11"/>
  <c r="BS94" i="11"/>
  <c r="BJ95" i="11"/>
  <c r="AB95" i="11" s="1"/>
  <c r="BR95" i="11"/>
  <c r="BI96" i="11"/>
  <c r="AA96" i="11" s="1"/>
  <c r="BQ96" i="11"/>
  <c r="AI96" i="11" s="1"/>
  <c r="BQ54" i="11"/>
  <c r="AI54" i="11" s="1"/>
  <c r="BQ55" i="11"/>
  <c r="AI55" i="11" s="1"/>
  <c r="BO56" i="11"/>
  <c r="BI57" i="11"/>
  <c r="AA57" i="11" s="1"/>
  <c r="BQ57" i="11"/>
  <c r="AI57" i="11" s="1"/>
  <c r="BH58" i="11"/>
  <c r="Z58" i="11" s="1"/>
  <c r="BP58" i="11"/>
  <c r="T58" i="11" s="1"/>
  <c r="BG59" i="11"/>
  <c r="Y59" i="11" s="1"/>
  <c r="BO59" i="11"/>
  <c r="BF60" i="11"/>
  <c r="R60" i="11" s="1"/>
  <c r="BN60" i="11"/>
  <c r="BE61" i="11"/>
  <c r="BM61" i="11"/>
  <c r="AE61" i="11" s="1"/>
  <c r="BD62" i="11"/>
  <c r="BL62" i="11"/>
  <c r="S62" i="11" s="1"/>
  <c r="BT62" i="11"/>
  <c r="AL62" i="11" s="1"/>
  <c r="BK63" i="11"/>
  <c r="BS63" i="11"/>
  <c r="BJ64" i="11"/>
  <c r="AB64" i="11" s="1"/>
  <c r="BR64" i="11"/>
  <c r="BI65" i="11"/>
  <c r="AA65" i="11" s="1"/>
  <c r="BQ65" i="11"/>
  <c r="AI65" i="11" s="1"/>
  <c r="BH66" i="11"/>
  <c r="BP66" i="11"/>
  <c r="BG67" i="11"/>
  <c r="BO67" i="11"/>
  <c r="BF68" i="11"/>
  <c r="R68" i="11" s="1"/>
  <c r="BN68" i="11"/>
  <c r="BE69" i="11"/>
  <c r="W69" i="11" s="1"/>
  <c r="BM69" i="11"/>
  <c r="AE69" i="11" s="1"/>
  <c r="BD70" i="11"/>
  <c r="Q70" i="11" s="1"/>
  <c r="BL70" i="11"/>
  <c r="BT70" i="11"/>
  <c r="BK71" i="11"/>
  <c r="BS71" i="11"/>
  <c r="BJ72" i="11"/>
  <c r="AB72" i="11" s="1"/>
  <c r="BR72" i="11"/>
  <c r="BI73" i="11"/>
  <c r="AA73" i="11" s="1"/>
  <c r="BQ73" i="11"/>
  <c r="BH74" i="11"/>
  <c r="Z74" i="11" s="1"/>
  <c r="BP74" i="11"/>
  <c r="T74" i="11" s="1"/>
  <c r="BG75" i="11"/>
  <c r="BO75" i="11"/>
  <c r="BF76" i="11"/>
  <c r="R76" i="11" s="1"/>
  <c r="BN76" i="11"/>
  <c r="BE77" i="11"/>
  <c r="W77" i="11" s="1"/>
  <c r="BM77" i="11"/>
  <c r="BD78" i="11"/>
  <c r="BL78" i="11"/>
  <c r="S78" i="11" s="1"/>
  <c r="BT78" i="11"/>
  <c r="BK79" i="11"/>
  <c r="BS79" i="11"/>
  <c r="BJ80" i="11"/>
  <c r="AB80" i="11" s="1"/>
  <c r="BR80" i="11"/>
  <c r="BI81" i="11"/>
  <c r="AA81" i="11" s="1"/>
  <c r="BQ81" i="11"/>
  <c r="BH82" i="11"/>
  <c r="BP82" i="11"/>
  <c r="T82" i="11" s="1"/>
  <c r="BG83" i="11"/>
  <c r="BO83" i="11"/>
  <c r="BF84" i="11"/>
  <c r="R84" i="11" s="1"/>
  <c r="BN84" i="11"/>
  <c r="BE85" i="11"/>
  <c r="BM85" i="11"/>
  <c r="BD86" i="11"/>
  <c r="Q86" i="11" s="1"/>
  <c r="BL86" i="11"/>
  <c r="S86" i="11" s="1"/>
  <c r="BT86" i="11"/>
  <c r="BK87" i="11"/>
  <c r="BS87" i="11"/>
  <c r="BJ88" i="11"/>
  <c r="AB88" i="11" s="1"/>
  <c r="BR88" i="11"/>
  <c r="BI89" i="11"/>
  <c r="AA89" i="11" s="1"/>
  <c r="BQ89" i="11"/>
  <c r="BH90" i="11"/>
  <c r="BP90" i="11"/>
  <c r="T90" i="11" s="1"/>
  <c r="BG91" i="11"/>
  <c r="BO91" i="11"/>
  <c r="BF92" i="11"/>
  <c r="R92" i="11" s="1"/>
  <c r="BN92" i="11"/>
  <c r="BE93" i="11"/>
  <c r="BM93" i="11"/>
  <c r="BD94" i="11"/>
  <c r="Q94" i="11" s="1"/>
  <c r="BL94" i="11"/>
  <c r="S94" i="11" s="1"/>
  <c r="BT94" i="11"/>
  <c r="BK95" i="11"/>
  <c r="BS95" i="11"/>
  <c r="BJ96" i="11"/>
  <c r="AB96" i="11" s="1"/>
  <c r="BR96" i="11"/>
  <c r="BQ95" i="11"/>
  <c r="AI95" i="11" s="1"/>
  <c r="BL97" i="11"/>
  <c r="BE98" i="11"/>
  <c r="BM98" i="11"/>
  <c r="BD99" i="11"/>
  <c r="BL99" i="11"/>
  <c r="BT99" i="11"/>
  <c r="BL2" i="11"/>
  <c r="BT2" i="11"/>
  <c r="AL2" i="11" s="1"/>
  <c r="BH96" i="11"/>
  <c r="BM97" i="11"/>
  <c r="BF98" i="11"/>
  <c r="BN98" i="11"/>
  <c r="BE99" i="11"/>
  <c r="BM99" i="11"/>
  <c r="BE2" i="11"/>
  <c r="BM2" i="11"/>
  <c r="BP96" i="11"/>
  <c r="BN97" i="11"/>
  <c r="BG98" i="11"/>
  <c r="BO98" i="11"/>
  <c r="AG98" i="11" s="1"/>
  <c r="BF99" i="11"/>
  <c r="BN99" i="11"/>
  <c r="BF2" i="11"/>
  <c r="BN2" i="11"/>
  <c r="BD97" i="11"/>
  <c r="Q97" i="11" s="1"/>
  <c r="BO97" i="11"/>
  <c r="BH98" i="11"/>
  <c r="Z98" i="11" s="1"/>
  <c r="BP98" i="11"/>
  <c r="BG99" i="11"/>
  <c r="BO99" i="11"/>
  <c r="BG2" i="11"/>
  <c r="BO2" i="11"/>
  <c r="BF97" i="11"/>
  <c r="BP97" i="11"/>
  <c r="BI98" i="11"/>
  <c r="AA98" i="11" s="1"/>
  <c r="BQ98" i="11"/>
  <c r="BH99" i="11"/>
  <c r="BP99" i="11"/>
  <c r="BH2" i="11"/>
  <c r="BP2" i="11"/>
  <c r="BG97" i="11"/>
  <c r="BQ97" i="11"/>
  <c r="BJ98" i="11"/>
  <c r="AB98" i="11" s="1"/>
  <c r="BR98" i="11"/>
  <c r="BI99" i="11"/>
  <c r="AA99" i="11" s="1"/>
  <c r="BQ99" i="11"/>
  <c r="BI2" i="11"/>
  <c r="AA2" i="11" s="1"/>
  <c r="BQ2" i="11"/>
  <c r="BH97" i="11"/>
  <c r="BT97" i="11"/>
  <c r="BK98" i="11"/>
  <c r="BS98" i="11"/>
  <c r="BJ99" i="11"/>
  <c r="AB99" i="11" s="1"/>
  <c r="BR99" i="11"/>
  <c r="BJ2" i="11"/>
  <c r="BR2" i="11"/>
  <c r="BI97" i="11"/>
  <c r="AA97" i="11" s="1"/>
  <c r="BD98" i="11"/>
  <c r="Q98" i="11" s="1"/>
  <c r="BL98" i="11"/>
  <c r="S98" i="11" s="1"/>
  <c r="BT98" i="11"/>
  <c r="BK99" i="11"/>
  <c r="BS99" i="11"/>
  <c r="BK2" i="11"/>
  <c r="BS2" i="11"/>
  <c r="Q96" i="11" l="1"/>
  <c r="T84" i="11"/>
  <c r="Q90" i="11"/>
  <c r="T78" i="11"/>
  <c r="T91" i="11"/>
  <c r="S97" i="11"/>
  <c r="Q84" i="11"/>
  <c r="S76" i="11"/>
  <c r="T72" i="11"/>
  <c r="AD70" i="11"/>
  <c r="S70" i="11"/>
  <c r="AD85" i="11"/>
  <c r="S85" i="11"/>
  <c r="T87" i="11"/>
  <c r="Q85" i="11"/>
  <c r="S77" i="11"/>
  <c r="T73" i="11"/>
  <c r="Q76" i="11"/>
  <c r="S68" i="11"/>
  <c r="T64" i="11"/>
  <c r="Q91" i="11"/>
  <c r="S83" i="11"/>
  <c r="T79" i="11"/>
  <c r="R57" i="11"/>
  <c r="R80" i="11"/>
  <c r="R95" i="11"/>
  <c r="Q65" i="11"/>
  <c r="S57" i="11"/>
  <c r="S96" i="11"/>
  <c r="T92" i="11"/>
  <c r="X70" i="11"/>
  <c r="R70" i="11"/>
  <c r="AJ58" i="11"/>
  <c r="Q79" i="11"/>
  <c r="S71" i="11"/>
  <c r="T67" i="11"/>
  <c r="AJ39" i="11"/>
  <c r="V28" i="11"/>
  <c r="Q28" i="11"/>
  <c r="AJ51" i="11"/>
  <c r="X25" i="11"/>
  <c r="R25" i="11"/>
  <c r="V48" i="11"/>
  <c r="Q48" i="11"/>
  <c r="AJ36" i="11"/>
  <c r="V41" i="11"/>
  <c r="Q41" i="11"/>
  <c r="AD33" i="11"/>
  <c r="S33" i="11"/>
  <c r="AH29" i="11"/>
  <c r="T29" i="11"/>
  <c r="AJ48" i="11"/>
  <c r="X30" i="11"/>
  <c r="R30" i="11"/>
  <c r="X37" i="11"/>
  <c r="R37" i="11"/>
  <c r="AJ25" i="11"/>
  <c r="AJ46" i="11"/>
  <c r="X28" i="11"/>
  <c r="R28" i="11"/>
  <c r="AJ17" i="11"/>
  <c r="AJ16" i="11"/>
  <c r="AJ15" i="11"/>
  <c r="AD12" i="11"/>
  <c r="S12" i="11"/>
  <c r="AH8" i="11"/>
  <c r="T8" i="11"/>
  <c r="V3" i="11"/>
  <c r="Q3" i="11"/>
  <c r="R16" i="11"/>
  <c r="S17" i="11"/>
  <c r="T13" i="11"/>
  <c r="R6" i="11"/>
  <c r="X99" i="11"/>
  <c r="R99" i="11"/>
  <c r="Q77" i="11"/>
  <c r="S69" i="11"/>
  <c r="T65" i="11"/>
  <c r="AJ86" i="11"/>
  <c r="V68" i="11"/>
  <c r="Q68" i="11"/>
  <c r="AD60" i="11"/>
  <c r="S60" i="11"/>
  <c r="Q83" i="11"/>
  <c r="AD75" i="11"/>
  <c r="S75" i="11"/>
  <c r="AH71" i="11"/>
  <c r="T71" i="11"/>
  <c r="T94" i="11"/>
  <c r="X72" i="11"/>
  <c r="R72" i="11"/>
  <c r="AJ60" i="11"/>
  <c r="R87" i="11"/>
  <c r="AJ75" i="11"/>
  <c r="V57" i="11"/>
  <c r="Q57" i="11"/>
  <c r="S88" i="11"/>
  <c r="X62" i="11"/>
  <c r="R62" i="11"/>
  <c r="V71" i="11"/>
  <c r="Q71" i="11"/>
  <c r="AD63" i="11"/>
  <c r="S63" i="11"/>
  <c r="AH59" i="11"/>
  <c r="T59" i="11"/>
  <c r="X55" i="11"/>
  <c r="R55" i="11"/>
  <c r="S50" i="11"/>
  <c r="T46" i="11"/>
  <c r="AJ38" i="11"/>
  <c r="AJ43" i="11"/>
  <c r="AH39" i="11"/>
  <c r="T39" i="11"/>
  <c r="R40" i="11"/>
  <c r="AD55" i="11"/>
  <c r="S55" i="11"/>
  <c r="AH51" i="11"/>
  <c r="T51" i="11"/>
  <c r="V33" i="11"/>
  <c r="Q33" i="11"/>
  <c r="AD25" i="11"/>
  <c r="S25" i="11"/>
  <c r="AH21" i="11"/>
  <c r="T21" i="11"/>
  <c r="R52" i="11"/>
  <c r="X22" i="11"/>
  <c r="R22" i="11"/>
  <c r="X29" i="11"/>
  <c r="R29" i="11"/>
  <c r="R50" i="11"/>
  <c r="T42" i="11"/>
  <c r="AJ9" i="11"/>
  <c r="AJ8" i="11"/>
  <c r="V12" i="11"/>
  <c r="Q12" i="11"/>
  <c r="AD4" i="11"/>
  <c r="S4" i="11"/>
  <c r="AJ13" i="11"/>
  <c r="R8" i="11"/>
  <c r="Q17" i="11"/>
  <c r="S9" i="11"/>
  <c r="T5" i="11"/>
  <c r="T20" i="11"/>
  <c r="AD2" i="11"/>
  <c r="S2" i="11"/>
  <c r="AD99" i="11"/>
  <c r="S99" i="11"/>
  <c r="V62" i="11"/>
  <c r="Q62" i="11"/>
  <c r="T98" i="11"/>
  <c r="Q99" i="11"/>
  <c r="V69" i="11"/>
  <c r="Q69" i="11"/>
  <c r="AD61" i="11"/>
  <c r="S61" i="11"/>
  <c r="AH57" i="11"/>
  <c r="T57" i="11"/>
  <c r="R90" i="11"/>
  <c r="Q60" i="11"/>
  <c r="V75" i="11"/>
  <c r="Q75" i="11"/>
  <c r="AD67" i="11"/>
  <c r="S67" i="11"/>
  <c r="AH63" i="11"/>
  <c r="T63" i="11"/>
  <c r="S90" i="11"/>
  <c r="T86" i="11"/>
  <c r="R64" i="11"/>
  <c r="R79" i="11"/>
  <c r="AJ67" i="11"/>
  <c r="Q88" i="11"/>
  <c r="S80" i="11"/>
  <c r="AH76" i="11"/>
  <c r="T76" i="11"/>
  <c r="R93" i="11"/>
  <c r="V63" i="11"/>
  <c r="Q63" i="11"/>
  <c r="X35" i="11"/>
  <c r="R35" i="11"/>
  <c r="AJ23" i="11"/>
  <c r="AJ19" i="11"/>
  <c r="V50" i="11"/>
  <c r="Q50" i="11"/>
  <c r="X42" i="11"/>
  <c r="R42" i="11"/>
  <c r="AJ30" i="11"/>
  <c r="X47" i="11"/>
  <c r="R47" i="11"/>
  <c r="AD35" i="11"/>
  <c r="S35" i="11"/>
  <c r="AH31" i="11"/>
  <c r="T31" i="11"/>
  <c r="R32" i="11"/>
  <c r="Q55" i="11"/>
  <c r="S47" i="11"/>
  <c r="T43" i="11"/>
  <c r="Q25" i="11"/>
  <c r="R21" i="11"/>
  <c r="R44" i="11"/>
  <c r="S40" i="11"/>
  <c r="T36" i="11"/>
  <c r="R51" i="11"/>
  <c r="Q21" i="11"/>
  <c r="S38" i="11"/>
  <c r="T34" i="11"/>
  <c r="AH18" i="11"/>
  <c r="T18" i="11"/>
  <c r="R12" i="11"/>
  <c r="R11" i="11"/>
  <c r="V4" i="11"/>
  <c r="Q4" i="11"/>
  <c r="X17" i="11"/>
  <c r="R17" i="11"/>
  <c r="AJ5" i="11"/>
  <c r="Q9" i="11"/>
  <c r="S16" i="11"/>
  <c r="T12" i="11"/>
  <c r="W2" i="11"/>
  <c r="Q2" i="11"/>
  <c r="V78" i="11"/>
  <c r="Q78" i="11"/>
  <c r="S91" i="11"/>
  <c r="X91" i="11"/>
  <c r="R91" i="11"/>
  <c r="AJ79" i="11"/>
  <c r="Q61" i="11"/>
  <c r="R82" i="11"/>
  <c r="AJ70" i="11"/>
  <c r="Q67" i="11"/>
  <c r="S59" i="11"/>
  <c r="S82" i="11"/>
  <c r="T93" i="11"/>
  <c r="X71" i="11"/>
  <c r="R71" i="11"/>
  <c r="AJ59" i="11"/>
  <c r="Q80" i="11"/>
  <c r="AD72" i="11"/>
  <c r="S72" i="11"/>
  <c r="AH68" i="11"/>
  <c r="T68" i="11"/>
  <c r="R85" i="11"/>
  <c r="AJ73" i="11"/>
  <c r="X27" i="11"/>
  <c r="R27" i="11"/>
  <c r="R34" i="11"/>
  <c r="V35" i="11"/>
  <c r="Q35" i="11"/>
  <c r="AD27" i="11"/>
  <c r="S27" i="11"/>
  <c r="AH23" i="11"/>
  <c r="T23" i="11"/>
  <c r="X54" i="11"/>
  <c r="R54" i="11"/>
  <c r="R24" i="11"/>
  <c r="R20" i="11"/>
  <c r="V47" i="11"/>
  <c r="Q47" i="11"/>
  <c r="AJ35" i="11"/>
  <c r="Q40" i="11"/>
  <c r="S32" i="11"/>
  <c r="T28" i="11"/>
  <c r="R43" i="11"/>
  <c r="AD39" i="11"/>
  <c r="S39" i="11"/>
  <c r="AH35" i="11"/>
  <c r="T35" i="11"/>
  <c r="AD20" i="11"/>
  <c r="S20" i="11"/>
  <c r="Q38" i="11"/>
  <c r="S30" i="11"/>
  <c r="T26" i="11"/>
  <c r="R4" i="11"/>
  <c r="R3" i="11"/>
  <c r="AJ14" i="11"/>
  <c r="X9" i="11"/>
  <c r="R9" i="11"/>
  <c r="S18" i="11"/>
  <c r="T14" i="11"/>
  <c r="V16" i="11"/>
  <c r="Q16" i="11"/>
  <c r="AD8" i="11"/>
  <c r="S8" i="11"/>
  <c r="AH4" i="11"/>
  <c r="T4" i="11"/>
  <c r="X2" i="11"/>
  <c r="R2" i="11"/>
  <c r="R98" i="11"/>
  <c r="AH97" i="11"/>
  <c r="T97" i="11"/>
  <c r="R83" i="11"/>
  <c r="R74" i="11"/>
  <c r="R89" i="11"/>
  <c r="Q59" i="11"/>
  <c r="Q82" i="11"/>
  <c r="S74" i="11"/>
  <c r="T70" i="11"/>
  <c r="S89" i="11"/>
  <c r="T85" i="11"/>
  <c r="X63" i="11"/>
  <c r="R63" i="11"/>
  <c r="AJ53" i="11"/>
  <c r="Q72" i="11"/>
  <c r="S64" i="11"/>
  <c r="T60" i="11"/>
  <c r="X77" i="11"/>
  <c r="R77" i="11"/>
  <c r="AJ65" i="11"/>
  <c r="R26" i="11"/>
  <c r="T53" i="11"/>
  <c r="V27" i="11"/>
  <c r="Q27" i="11"/>
  <c r="X46" i="11"/>
  <c r="R46" i="11"/>
  <c r="AD42" i="11"/>
  <c r="S42" i="11"/>
  <c r="AH38" i="11"/>
  <c r="T38" i="11"/>
  <c r="X39" i="11"/>
  <c r="R39" i="11"/>
  <c r="AJ27" i="11"/>
  <c r="S54" i="11"/>
  <c r="AH50" i="11"/>
  <c r="T50" i="11"/>
  <c r="V32" i="11"/>
  <c r="Q32" i="11"/>
  <c r="AD24" i="11"/>
  <c r="S24" i="11"/>
  <c r="V39" i="11"/>
  <c r="Q39" i="11"/>
  <c r="AD31" i="11"/>
  <c r="S31" i="11"/>
  <c r="AH27" i="11"/>
  <c r="T27" i="11"/>
  <c r="S52" i="11"/>
  <c r="T48" i="11"/>
  <c r="V30" i="11"/>
  <c r="Q30" i="11"/>
  <c r="AD22" i="11"/>
  <c r="S22" i="11"/>
  <c r="AH19" i="11"/>
  <c r="T19" i="11"/>
  <c r="X18" i="11"/>
  <c r="R18" i="11"/>
  <c r="AJ6" i="11"/>
  <c r="V18" i="11"/>
  <c r="Q18" i="11"/>
  <c r="AD10" i="11"/>
  <c r="S10" i="11"/>
  <c r="AH6" i="11"/>
  <c r="T6" i="11"/>
  <c r="AJ11" i="11"/>
  <c r="V8" i="11"/>
  <c r="Q8" i="11"/>
  <c r="AH66" i="11"/>
  <c r="T66" i="11"/>
  <c r="AH81" i="11"/>
  <c r="T81" i="11"/>
  <c r="X59" i="11"/>
  <c r="R59" i="11"/>
  <c r="T99" i="11"/>
  <c r="R97" i="11"/>
  <c r="T96" i="11"/>
  <c r="R75" i="11"/>
  <c r="T55" i="11"/>
  <c r="S92" i="11"/>
  <c r="T88" i="11"/>
  <c r="R66" i="11"/>
  <c r="R81" i="11"/>
  <c r="Q74" i="11"/>
  <c r="S66" i="11"/>
  <c r="T62" i="11"/>
  <c r="Q89" i="11"/>
  <c r="S81" i="11"/>
  <c r="AH77" i="11"/>
  <c r="T77" i="11"/>
  <c r="R94" i="11"/>
  <c r="V64" i="11"/>
  <c r="Q64" i="11"/>
  <c r="R56" i="11"/>
  <c r="S95" i="11"/>
  <c r="R69" i="11"/>
  <c r="AD37" i="11"/>
  <c r="S37" i="11"/>
  <c r="AH33" i="11"/>
  <c r="T33" i="11"/>
  <c r="AJ44" i="11"/>
  <c r="AH40" i="11"/>
  <c r="T40" i="11"/>
  <c r="AD49" i="11"/>
  <c r="S49" i="11"/>
  <c r="AH45" i="11"/>
  <c r="T45" i="11"/>
  <c r="AJ37" i="11"/>
  <c r="V42" i="11"/>
  <c r="Q42" i="11"/>
  <c r="AD34" i="11"/>
  <c r="S34" i="11"/>
  <c r="AH30" i="11"/>
  <c r="T30" i="11"/>
  <c r="AJ49" i="11"/>
  <c r="X31" i="11"/>
  <c r="R31" i="11"/>
  <c r="Q54" i="11"/>
  <c r="S46" i="11"/>
  <c r="AJ42" i="11"/>
  <c r="V24" i="11"/>
  <c r="Q24" i="11"/>
  <c r="V20" i="11"/>
  <c r="Q20" i="11"/>
  <c r="S53" i="11"/>
  <c r="T49" i="11"/>
  <c r="V31" i="11"/>
  <c r="Q31" i="11"/>
  <c r="AD23" i="11"/>
  <c r="S23" i="11"/>
  <c r="V52" i="11"/>
  <c r="Q52" i="11"/>
  <c r="AD44" i="11"/>
  <c r="S44" i="11"/>
  <c r="AJ40" i="11"/>
  <c r="V22" i="11"/>
  <c r="Q22" i="11"/>
  <c r="AD15" i="11"/>
  <c r="S15" i="11"/>
  <c r="AH11" i="11"/>
  <c r="T11" i="11"/>
  <c r="AD14" i="11"/>
  <c r="S14" i="11"/>
  <c r="AH10" i="11"/>
  <c r="T10" i="11"/>
  <c r="AD13" i="11"/>
  <c r="S13" i="11"/>
  <c r="AH9" i="11"/>
  <c r="T9" i="11"/>
  <c r="X10" i="11"/>
  <c r="R10" i="11"/>
  <c r="AD19" i="11"/>
  <c r="S19" i="11"/>
  <c r="AH15" i="11"/>
  <c r="T15" i="11"/>
  <c r="Q10" i="11"/>
  <c r="R15" i="11"/>
  <c r="V93" i="11"/>
  <c r="Q93" i="11"/>
  <c r="T2" i="11"/>
  <c r="S93" i="11"/>
  <c r="T89" i="11"/>
  <c r="X67" i="11"/>
  <c r="R67" i="11"/>
  <c r="AH54" i="11"/>
  <c r="T54" i="11"/>
  <c r="V92" i="11"/>
  <c r="Q92" i="11"/>
  <c r="AD84" i="11"/>
  <c r="S84" i="11"/>
  <c r="AH80" i="11"/>
  <c r="T80" i="11"/>
  <c r="X58" i="11"/>
  <c r="R58" i="11"/>
  <c r="AH95" i="11"/>
  <c r="T95" i="11"/>
  <c r="R73" i="11"/>
  <c r="R96" i="11"/>
  <c r="V66" i="11"/>
  <c r="Q66" i="11"/>
  <c r="AD58" i="11"/>
  <c r="S58" i="11"/>
  <c r="Q81" i="11"/>
  <c r="AD73" i="11"/>
  <c r="S73" i="11"/>
  <c r="AH69" i="11"/>
  <c r="T69" i="11"/>
  <c r="R86" i="11"/>
  <c r="AJ74" i="11"/>
  <c r="Q95" i="11"/>
  <c r="S87" i="11"/>
  <c r="T83" i="11"/>
  <c r="X61" i="11"/>
  <c r="R61" i="11"/>
  <c r="V37" i="11"/>
  <c r="Q37" i="11"/>
  <c r="AD29" i="11"/>
  <c r="S29" i="11"/>
  <c r="AH25" i="11"/>
  <c r="T25" i="11"/>
  <c r="X48" i="11"/>
  <c r="R48" i="11"/>
  <c r="AD36" i="11"/>
  <c r="S36" i="11"/>
  <c r="AH32" i="11"/>
  <c r="T32" i="11"/>
  <c r="V49" i="11"/>
  <c r="Q49" i="11"/>
  <c r="X41" i="11"/>
  <c r="R41" i="11"/>
  <c r="AJ29" i="11"/>
  <c r="AD56" i="11"/>
  <c r="S56" i="11"/>
  <c r="AH52" i="11"/>
  <c r="T52" i="11"/>
  <c r="Q34" i="11"/>
  <c r="S26" i="11"/>
  <c r="T22" i="11"/>
  <c r="X53" i="11"/>
  <c r="R53" i="11"/>
  <c r="R23" i="11"/>
  <c r="Q46" i="11"/>
  <c r="R19" i="11"/>
  <c r="Q53" i="11"/>
  <c r="S45" i="11"/>
  <c r="Q23" i="11"/>
  <c r="Q44" i="11"/>
  <c r="S21" i="11"/>
  <c r="Q14" i="11"/>
  <c r="S6" i="11"/>
  <c r="Q13" i="11"/>
  <c r="S5" i="11"/>
  <c r="V19" i="11"/>
  <c r="Q19" i="11"/>
  <c r="AD11" i="11"/>
  <c r="S11" i="11"/>
  <c r="AH7" i="11"/>
  <c r="T7" i="11"/>
  <c r="R7" i="11"/>
  <c r="AJ10" i="11"/>
  <c r="R65" i="11"/>
  <c r="R88" i="11"/>
  <c r="AJ76" i="11"/>
  <c r="V58" i="11"/>
  <c r="Q58" i="11"/>
  <c r="V73" i="11"/>
  <c r="Q73" i="11"/>
  <c r="AD65" i="11"/>
  <c r="S65" i="11"/>
  <c r="AH61" i="11"/>
  <c r="T61" i="11"/>
  <c r="R78" i="11"/>
  <c r="AJ66" i="11"/>
  <c r="Q87" i="11"/>
  <c r="S79" i="11"/>
  <c r="AH75" i="11"/>
  <c r="T75" i="11"/>
  <c r="AH56" i="11"/>
  <c r="T56" i="11"/>
  <c r="AD51" i="11"/>
  <c r="S51" i="11"/>
  <c r="AH47" i="11"/>
  <c r="T47" i="11"/>
  <c r="V29" i="11"/>
  <c r="Q29" i="11"/>
  <c r="Q36" i="11"/>
  <c r="S28" i="11"/>
  <c r="T24" i="11"/>
  <c r="X33" i="11"/>
  <c r="R33" i="11"/>
  <c r="AJ21" i="11"/>
  <c r="Q56" i="11"/>
  <c r="S48" i="11"/>
  <c r="T44" i="11"/>
  <c r="V26" i="11"/>
  <c r="Q26" i="11"/>
  <c r="X45" i="11"/>
  <c r="R45" i="11"/>
  <c r="S41" i="11"/>
  <c r="AH37" i="11"/>
  <c r="T37" i="11"/>
  <c r="X38" i="11"/>
  <c r="R38" i="11"/>
  <c r="AJ26" i="11"/>
  <c r="AH17" i="11"/>
  <c r="T17" i="11"/>
  <c r="V45" i="11"/>
  <c r="Q45" i="11"/>
  <c r="X36" i="11"/>
  <c r="R36" i="11"/>
  <c r="AJ24" i="11"/>
  <c r="V7" i="11"/>
  <c r="Q7" i="11"/>
  <c r="V6" i="11"/>
  <c r="Q6" i="11"/>
  <c r="V5" i="11"/>
  <c r="Q5" i="11"/>
  <c r="AH16" i="11"/>
  <c r="T16" i="11"/>
  <c r="V11" i="11"/>
  <c r="Q11" i="11"/>
  <c r="AD3" i="11"/>
  <c r="S3" i="11"/>
  <c r="R14" i="11"/>
  <c r="AJ95" i="11"/>
  <c r="Y99" i="11"/>
  <c r="Y2" i="11"/>
  <c r="AG72" i="11"/>
  <c r="AC76" i="11"/>
  <c r="AK68" i="11"/>
  <c r="X65" i="11"/>
  <c r="AF57" i="11"/>
  <c r="AF16" i="11"/>
  <c r="AJ12" i="11"/>
  <c r="W9" i="11"/>
  <c r="W91" i="11"/>
  <c r="AE83" i="11"/>
  <c r="AI79" i="11"/>
  <c r="AI32" i="11"/>
  <c r="AD69" i="11"/>
  <c r="AI87" i="11"/>
  <c r="W56" i="11"/>
  <c r="V77" i="11"/>
  <c r="Z73" i="11"/>
  <c r="AH65" i="11"/>
  <c r="AL61" i="11"/>
  <c r="Y58" i="11"/>
  <c r="AE50" i="11"/>
  <c r="AI46" i="11"/>
  <c r="V43" i="11"/>
  <c r="AH98" i="11"/>
  <c r="AF98" i="11"/>
  <c r="AF91" i="11"/>
  <c r="AJ87" i="11"/>
  <c r="W84" i="11"/>
  <c r="W75" i="11"/>
  <c r="AE67" i="11"/>
  <c r="AI63" i="11"/>
  <c r="V60" i="11"/>
  <c r="Z56" i="11"/>
  <c r="AK96" i="11"/>
  <c r="X93" i="11"/>
  <c r="AF85" i="11"/>
  <c r="AJ81" i="11"/>
  <c r="AD54" i="11"/>
  <c r="AG2" i="11"/>
  <c r="AE2" i="11"/>
  <c r="AD78" i="11"/>
  <c r="AH74" i="11"/>
  <c r="AL70" i="11"/>
  <c r="Y67" i="11"/>
  <c r="AC63" i="11"/>
  <c r="AG59" i="11"/>
  <c r="AD93" i="11"/>
  <c r="AH89" i="11"/>
  <c r="AL85" i="11"/>
  <c r="Y82" i="11"/>
  <c r="AK76" i="11"/>
  <c r="X73" i="11"/>
  <c r="AF65" i="11"/>
  <c r="AJ61" i="11"/>
  <c r="W58" i="11"/>
  <c r="Z77" i="11"/>
  <c r="Y55" i="11"/>
  <c r="V95" i="11"/>
  <c r="Z91" i="11"/>
  <c r="AD87" i="11"/>
  <c r="AH83" i="11"/>
  <c r="AL79" i="11"/>
  <c r="AL34" i="11"/>
  <c r="Y31" i="11"/>
  <c r="AC27" i="11"/>
  <c r="AG23" i="11"/>
  <c r="V84" i="11"/>
  <c r="AF44" i="11"/>
  <c r="AE91" i="11"/>
  <c r="Z80" i="11"/>
  <c r="AK55" i="11"/>
  <c r="X52" i="11"/>
  <c r="AL99" i="11"/>
  <c r="W99" i="11"/>
  <c r="AI42" i="11"/>
  <c r="AD52" i="11"/>
  <c r="AH48" i="11"/>
  <c r="AL44" i="11"/>
  <c r="Y21" i="11"/>
  <c r="AC17" i="11"/>
  <c r="AG13" i="11"/>
  <c r="AK9" i="11"/>
  <c r="X6" i="11"/>
  <c r="W16" i="11"/>
  <c r="AE8" i="11"/>
  <c r="AI4" i="11"/>
  <c r="AE92" i="11"/>
  <c r="AE90" i="11"/>
  <c r="Z79" i="11"/>
  <c r="AI88" i="11"/>
  <c r="V83" i="11"/>
  <c r="AJ72" i="11"/>
  <c r="Z50" i="11"/>
  <c r="AF11" i="11"/>
  <c r="AJ7" i="11"/>
  <c r="W4" i="11"/>
  <c r="V17" i="11"/>
  <c r="AD9" i="11"/>
  <c r="AG99" i="11"/>
  <c r="V85" i="11"/>
  <c r="Z81" i="11"/>
  <c r="AI86" i="11"/>
  <c r="AF76" i="11"/>
  <c r="V54" i="11"/>
  <c r="AD46" i="11"/>
  <c r="Z13" i="11"/>
  <c r="AH5" i="11"/>
  <c r="AI97" i="11"/>
  <c r="AG90" i="11"/>
  <c r="AK86" i="11"/>
  <c r="X83" i="11"/>
  <c r="AI75" i="11"/>
  <c r="V72" i="11"/>
  <c r="Z68" i="11"/>
  <c r="AD64" i="11"/>
  <c r="AH60" i="11"/>
  <c r="Y54" i="11"/>
  <c r="AC50" i="11"/>
  <c r="AG46" i="11"/>
  <c r="AG39" i="11"/>
  <c r="AG20" i="11"/>
  <c r="V55" i="11"/>
  <c r="Z51" i="11"/>
  <c r="AD47" i="11"/>
  <c r="AH43" i="11"/>
  <c r="AK16" i="11"/>
  <c r="X13" i="11"/>
  <c r="AF5" i="11"/>
  <c r="Y98" i="11"/>
  <c r="AF2" i="11"/>
  <c r="AK98" i="11"/>
  <c r="X90" i="11"/>
  <c r="AF82" i="11"/>
  <c r="AJ78" i="11"/>
  <c r="AE95" i="11"/>
  <c r="V88" i="11"/>
  <c r="AD80" i="11"/>
  <c r="AK85" i="11"/>
  <c r="X82" i="11"/>
  <c r="AK93" i="11"/>
  <c r="AI91" i="11"/>
  <c r="Z84" i="11"/>
  <c r="AK94" i="11"/>
  <c r="AC94" i="11"/>
  <c r="AK2" i="11"/>
  <c r="AJ2" i="11"/>
  <c r="AI2" i="11"/>
  <c r="AH2" i="11"/>
  <c r="AE93" i="11"/>
  <c r="AI89" i="11"/>
  <c r="V86" i="11"/>
  <c r="Z82" i="11"/>
  <c r="X96" i="11"/>
  <c r="AF88" i="11"/>
  <c r="AJ84" i="11"/>
  <c r="W81" i="11"/>
  <c r="W96" i="11"/>
  <c r="AE88" i="11"/>
  <c r="AI84" i="11"/>
  <c r="V81" i="11"/>
  <c r="AC97" i="11"/>
  <c r="AG93" i="11"/>
  <c r="AK89" i="11"/>
  <c r="X86" i="11"/>
  <c r="AF78" i="11"/>
  <c r="AC2" i="11"/>
  <c r="AB2" i="11"/>
  <c r="AG95" i="11"/>
  <c r="AK91" i="11"/>
  <c r="X88" i="11"/>
  <c r="AF80" i="11"/>
  <c r="AL96" i="11"/>
  <c r="Y93" i="11"/>
  <c r="AC89" i="11"/>
  <c r="AG85" i="11"/>
  <c r="AK81" i="11"/>
  <c r="X78" i="11"/>
  <c r="AE94" i="11"/>
  <c r="AI90" i="11"/>
  <c r="V87" i="11"/>
  <c r="Z83" i="11"/>
  <c r="AD79" i="11"/>
  <c r="AK99" i="11"/>
  <c r="AJ99" i="11"/>
  <c r="AJ94" i="11"/>
  <c r="AD96" i="11"/>
  <c r="AH92" i="11"/>
  <c r="AL88" i="11"/>
  <c r="Y85" i="11"/>
  <c r="AC81" i="11"/>
  <c r="AC99" i="11"/>
  <c r="Z99" i="11"/>
  <c r="AK95" i="11"/>
  <c r="X92" i="11"/>
  <c r="AF84" i="11"/>
  <c r="AJ80" i="11"/>
  <c r="AH94" i="11"/>
  <c r="AL90" i="11"/>
  <c r="Y87" i="11"/>
  <c r="AC83" i="11"/>
  <c r="AG79" i="11"/>
  <c r="AG94" i="11"/>
  <c r="AK90" i="11"/>
  <c r="X87" i="11"/>
  <c r="AF79" i="11"/>
  <c r="V96" i="11"/>
  <c r="Z92" i="11"/>
  <c r="AD88" i="11"/>
  <c r="AH84" i="11"/>
  <c r="AL80" i="11"/>
  <c r="AF93" i="11"/>
  <c r="AJ89" i="11"/>
  <c r="W86" i="11"/>
  <c r="AE78" i="11"/>
  <c r="Z2" i="11"/>
  <c r="W93" i="11"/>
  <c r="AE85" i="11"/>
  <c r="AH72" i="11"/>
  <c r="AC61" i="11"/>
  <c r="AJ91" i="11"/>
  <c r="AE80" i="11"/>
  <c r="AH49" i="11"/>
  <c r="AL45" i="11"/>
  <c r="AK53" i="11"/>
  <c r="AJ96" i="11"/>
  <c r="AI81" i="11"/>
  <c r="AD76" i="11"/>
  <c r="AL68" i="11"/>
  <c r="Y65" i="11"/>
  <c r="AG57" i="11"/>
  <c r="Z95" i="11"/>
  <c r="AD91" i="11"/>
  <c r="AH87" i="11"/>
  <c r="AL83" i="11"/>
  <c r="Y80" i="11"/>
  <c r="AF95" i="11"/>
  <c r="W88" i="11"/>
  <c r="AD53" i="11"/>
  <c r="X50" i="11"/>
  <c r="AI99" i="11"/>
  <c r="AH99" i="11"/>
  <c r="AF99" i="11"/>
  <c r="AE99" i="11"/>
  <c r="AF92" i="11"/>
  <c r="AJ88" i="11"/>
  <c r="W85" i="11"/>
  <c r="AE77" i="11"/>
  <c r="AI73" i="11"/>
  <c r="V70" i="11"/>
  <c r="Z66" i="11"/>
  <c r="AD62" i="11"/>
  <c r="AH58" i="11"/>
  <c r="AD77" i="11"/>
  <c r="AH73" i="11"/>
  <c r="AL69" i="11"/>
  <c r="Y66" i="11"/>
  <c r="AC62" i="11"/>
  <c r="AG58" i="11"/>
  <c r="V76" i="11"/>
  <c r="Z72" i="11"/>
  <c r="AD68" i="11"/>
  <c r="AH64" i="11"/>
  <c r="AL60" i="11"/>
  <c r="Y57" i="11"/>
  <c r="AI94" i="11"/>
  <c r="V91" i="11"/>
  <c r="Z87" i="11"/>
  <c r="AD83" i="11"/>
  <c r="AH79" i="11"/>
  <c r="AL75" i="11"/>
  <c r="Y72" i="11"/>
  <c r="AC68" i="11"/>
  <c r="AG64" i="11"/>
  <c r="AK60" i="11"/>
  <c r="X57" i="11"/>
  <c r="Y95" i="11"/>
  <c r="AC91" i="11"/>
  <c r="AG87" i="11"/>
  <c r="AK83" i="11"/>
  <c r="X80" i="11"/>
  <c r="AF72" i="11"/>
  <c r="AJ68" i="11"/>
  <c r="W65" i="11"/>
  <c r="AE57" i="11"/>
  <c r="X95" i="11"/>
  <c r="AF87" i="11"/>
  <c r="AJ83" i="11"/>
  <c r="W80" i="11"/>
  <c r="AE72" i="11"/>
  <c r="AI68" i="11"/>
  <c r="V65" i="11"/>
  <c r="Z61" i="11"/>
  <c r="AD57" i="11"/>
  <c r="AG77" i="11"/>
  <c r="AJ97" i="11"/>
  <c r="W94" i="11"/>
  <c r="AE86" i="11"/>
  <c r="AI82" i="11"/>
  <c r="V79" i="11"/>
  <c r="Z75" i="11"/>
  <c r="AD71" i="11"/>
  <c r="AH67" i="11"/>
  <c r="V99" i="11"/>
  <c r="X84" i="11"/>
  <c r="W52" i="11"/>
  <c r="AG91" i="11"/>
  <c r="AK67" i="11"/>
  <c r="AE44" i="11"/>
  <c r="Y91" i="11"/>
  <c r="AG83" i="11"/>
  <c r="AF68" i="11"/>
  <c r="AI64" i="11"/>
  <c r="AF89" i="11"/>
  <c r="V67" i="11"/>
  <c r="AL74" i="11"/>
  <c r="X40" i="11"/>
  <c r="AJ28" i="11"/>
  <c r="W25" i="11"/>
  <c r="AF51" i="11"/>
  <c r="AI98" i="11"/>
  <c r="W90" i="11"/>
  <c r="AI78" i="11"/>
  <c r="AC75" i="11"/>
  <c r="X64" i="11"/>
  <c r="X98" i="11"/>
  <c r="AL94" i="11"/>
  <c r="X76" i="11"/>
  <c r="AJ64" i="11"/>
  <c r="Z57" i="11"/>
  <c r="W82" i="11"/>
  <c r="AI70" i="11"/>
  <c r="Z63" i="11"/>
  <c r="AD59" i="11"/>
  <c r="AG63" i="11"/>
  <c r="Z55" i="11"/>
  <c r="AJ45" i="11"/>
  <c r="AF32" i="11"/>
  <c r="AJ47" i="11"/>
  <c r="AG56" i="11"/>
  <c r="AF56" i="11"/>
  <c r="AJ77" i="11"/>
  <c r="W74" i="11"/>
  <c r="AC95" i="11"/>
  <c r="AK87" i="11"/>
  <c r="AJ93" i="11"/>
  <c r="AE82" i="11"/>
  <c r="AG71" i="11"/>
  <c r="AJ55" i="11"/>
  <c r="AE98" i="11"/>
  <c r="AC87" i="11"/>
  <c r="AK79" i="11"/>
  <c r="W61" i="11"/>
  <c r="W76" i="11"/>
  <c r="AE68" i="11"/>
  <c r="V61" i="11"/>
  <c r="AJ85" i="11"/>
  <c r="AE74" i="11"/>
  <c r="Y71" i="11"/>
  <c r="AC67" i="11"/>
  <c r="AK59" i="11"/>
  <c r="AF49" i="11"/>
  <c r="AG38" i="11"/>
  <c r="W44" i="11"/>
  <c r="AH42" i="11"/>
  <c r="AL63" i="11"/>
  <c r="Y60" i="11"/>
  <c r="V51" i="11"/>
  <c r="Z47" i="11"/>
  <c r="AD43" i="11"/>
  <c r="AH41" i="11"/>
  <c r="AL37" i="11"/>
  <c r="Y34" i="11"/>
  <c r="AC30" i="11"/>
  <c r="AG26" i="11"/>
  <c r="AK22" i="11"/>
  <c r="AJ52" i="11"/>
  <c r="W49" i="11"/>
  <c r="AI39" i="11"/>
  <c r="V36" i="11"/>
  <c r="Z32" i="11"/>
  <c r="AD28" i="11"/>
  <c r="AH24" i="11"/>
  <c r="AJ20" i="11"/>
  <c r="AE48" i="11"/>
  <c r="AI44" i="11"/>
  <c r="Y20" i="11"/>
  <c r="AF54" i="11"/>
  <c r="AJ50" i="11"/>
  <c r="W47" i="11"/>
  <c r="AE41" i="11"/>
  <c r="AI37" i="11"/>
  <c r="V34" i="11"/>
  <c r="Z30" i="11"/>
  <c r="AD26" i="11"/>
  <c r="AH22" i="11"/>
  <c r="W40" i="11"/>
  <c r="AE32" i="11"/>
  <c r="AI28" i="11"/>
  <c r="V25" i="11"/>
  <c r="X21" i="11"/>
  <c r="AC55" i="11"/>
  <c r="AG51" i="11"/>
  <c r="AK47" i="11"/>
  <c r="X44" i="11"/>
  <c r="AF38" i="11"/>
  <c r="AJ34" i="11"/>
  <c r="W31" i="11"/>
  <c r="AE23" i="11"/>
  <c r="X19" i="11"/>
  <c r="V53" i="11"/>
  <c r="Z49" i="11"/>
  <c r="AD45" i="11"/>
  <c r="AL39" i="11"/>
  <c r="Y36" i="11"/>
  <c r="AC32" i="11"/>
  <c r="AG28" i="11"/>
  <c r="AK24" i="11"/>
  <c r="V21" i="11"/>
  <c r="AC53" i="11"/>
  <c r="AG49" i="11"/>
  <c r="AK45" i="11"/>
  <c r="AF36" i="11"/>
  <c r="AJ32" i="11"/>
  <c r="W29" i="11"/>
  <c r="AD21" i="11"/>
  <c r="AI18" i="11"/>
  <c r="V15" i="11"/>
  <c r="Z11" i="11"/>
  <c r="AD7" i="11"/>
  <c r="AH3" i="11"/>
  <c r="V14" i="11"/>
  <c r="Z10" i="11"/>
  <c r="AD6" i="11"/>
  <c r="AI16" i="11"/>
  <c r="V13" i="11"/>
  <c r="Z9" i="11"/>
  <c r="AD5" i="11"/>
  <c r="AE66" i="11"/>
  <c r="AI62" i="11"/>
  <c r="V59" i="11"/>
  <c r="AD74" i="11"/>
  <c r="AH70" i="11"/>
  <c r="AL66" i="11"/>
  <c r="Y63" i="11"/>
  <c r="AC59" i="11"/>
  <c r="Z54" i="11"/>
  <c r="AK52" i="11"/>
  <c r="X49" i="11"/>
  <c r="AG41" i="11"/>
  <c r="AK37" i="11"/>
  <c r="X34" i="11"/>
  <c r="AF26" i="11"/>
  <c r="AJ22" i="11"/>
  <c r="AK35" i="11"/>
  <c r="X32" i="11"/>
  <c r="AF24" i="11"/>
  <c r="AC34" i="11"/>
  <c r="AG30" i="11"/>
  <c r="AK26" i="11"/>
  <c r="X23" i="11"/>
  <c r="AI17" i="11"/>
  <c r="AD40" i="11"/>
  <c r="AH36" i="11"/>
  <c r="AL32" i="11"/>
  <c r="Y29" i="11"/>
  <c r="AC25" i="11"/>
  <c r="AF21" i="11"/>
  <c r="AJ41" i="11"/>
  <c r="W38" i="11"/>
  <c r="AE30" i="11"/>
  <c r="AI26" i="11"/>
  <c r="V23" i="11"/>
  <c r="Z42" i="11"/>
  <c r="AD38" i="11"/>
  <c r="AH34" i="11"/>
  <c r="AL30" i="11"/>
  <c r="Y27" i="11"/>
  <c r="AC23" i="11"/>
  <c r="AK15" i="11"/>
  <c r="X12" i="11"/>
  <c r="AF4" i="11"/>
  <c r="AK14" i="11"/>
  <c r="X11" i="11"/>
  <c r="AF3" i="11"/>
  <c r="AL18" i="11"/>
  <c r="Y15" i="11"/>
  <c r="AC11" i="11"/>
  <c r="AG7" i="11"/>
  <c r="AK3" i="11"/>
  <c r="AG86" i="11"/>
  <c r="Z86" i="11"/>
  <c r="AC82" i="11"/>
  <c r="X85" i="11"/>
  <c r="AL98" i="11"/>
  <c r="AJ98" i="11"/>
  <c r="Z94" i="11"/>
  <c r="AH86" i="11"/>
  <c r="Y79" i="11"/>
  <c r="AC90" i="11"/>
  <c r="X79" i="11"/>
  <c r="AC98" i="11"/>
  <c r="AC93" i="11"/>
  <c r="AG89" i="11"/>
  <c r="AI93" i="11"/>
  <c r="AD82" i="11"/>
  <c r="AH78" i="11"/>
  <c r="AL89" i="11"/>
  <c r="AI83" i="11"/>
  <c r="AG92" i="11"/>
  <c r="AK88" i="11"/>
  <c r="V98" i="11"/>
  <c r="AL97" i="11"/>
  <c r="AF97" i="11"/>
  <c r="W98" i="11"/>
  <c r="AH90" i="11"/>
  <c r="Y83" i="11"/>
  <c r="AC79" i="11"/>
  <c r="AG75" i="11"/>
  <c r="X68" i="11"/>
  <c r="AF60" i="11"/>
  <c r="W68" i="11"/>
  <c r="Y89" i="11"/>
  <c r="AG81" i="11"/>
  <c r="X74" i="11"/>
  <c r="AF66" i="11"/>
  <c r="AJ62" i="11"/>
  <c r="AG96" i="11"/>
  <c r="X89" i="11"/>
  <c r="AF81" i="11"/>
  <c r="AI85" i="11"/>
  <c r="AD89" i="11"/>
  <c r="AL81" i="11"/>
  <c r="W87" i="11"/>
  <c r="AI56" i="11"/>
  <c r="AL95" i="11"/>
  <c r="AC88" i="11"/>
  <c r="AG84" i="11"/>
  <c r="AK80" i="11"/>
  <c r="AL41" i="11"/>
  <c r="AI49" i="11"/>
  <c r="X51" i="11"/>
  <c r="AI47" i="11"/>
  <c r="AD90" i="11"/>
  <c r="AL82" i="11"/>
  <c r="Y94" i="11"/>
  <c r="AK82" i="11"/>
  <c r="AD98" i="11"/>
  <c r="V90" i="11"/>
  <c r="AH93" i="11"/>
  <c r="Y86" i="11"/>
  <c r="AG78" i="11"/>
  <c r="W95" i="11"/>
  <c r="AE87" i="11"/>
  <c r="V80" i="11"/>
  <c r="AC96" i="11"/>
  <c r="AG97" i="11"/>
  <c r="AE97" i="11"/>
  <c r="AD94" i="11"/>
  <c r="AL86" i="11"/>
  <c r="AK71" i="11"/>
  <c r="AF75" i="11"/>
  <c r="AJ71" i="11"/>
  <c r="AE60" i="11"/>
  <c r="AL92" i="11"/>
  <c r="AC85" i="11"/>
  <c r="AK77" i="11"/>
  <c r="W59" i="11"/>
  <c r="AK92" i="11"/>
  <c r="W97" i="11"/>
  <c r="AE89" i="11"/>
  <c r="V82" i="11"/>
  <c r="Z78" i="11"/>
  <c r="Z93" i="11"/>
  <c r="AH85" i="11"/>
  <c r="Y78" i="11"/>
  <c r="AF94" i="11"/>
  <c r="AJ90" i="11"/>
  <c r="AE79" i="11"/>
  <c r="Y92" i="11"/>
  <c r="AE53" i="11"/>
  <c r="V46" i="11"/>
  <c r="AK54" i="11"/>
  <c r="AF43" i="11"/>
  <c r="AE51" i="11"/>
  <c r="V44" i="11"/>
  <c r="Z97" i="11"/>
  <c r="Y97" i="11"/>
  <c r="X97" i="11"/>
  <c r="V97" i="11"/>
  <c r="AH96" i="11"/>
  <c r="Z96" i="11"/>
  <c r="AD97" i="11"/>
  <c r="V94" i="11"/>
  <c r="Z90" i="11"/>
  <c r="AD86" i="11"/>
  <c r="AH82" i="11"/>
  <c r="AL78" i="11"/>
  <c r="Y75" i="11"/>
  <c r="AC71" i="11"/>
  <c r="AG67" i="11"/>
  <c r="AK63" i="11"/>
  <c r="X60" i="11"/>
  <c r="X75" i="11"/>
  <c r="AF67" i="11"/>
  <c r="AJ63" i="11"/>
  <c r="W60" i="11"/>
  <c r="AH55" i="11"/>
  <c r="AD92" i="11"/>
  <c r="AH88" i="11"/>
  <c r="AL84" i="11"/>
  <c r="Y81" i="11"/>
  <c r="AC77" i="11"/>
  <c r="AG73" i="11"/>
  <c r="AK69" i="11"/>
  <c r="X66" i="11"/>
  <c r="AF58" i="11"/>
  <c r="Y96" i="11"/>
  <c r="AC92" i="11"/>
  <c r="AG88" i="11"/>
  <c r="AK84" i="11"/>
  <c r="X81" i="11"/>
  <c r="AF73" i="11"/>
  <c r="AJ69" i="11"/>
  <c r="W66" i="11"/>
  <c r="AE58" i="11"/>
  <c r="AF96" i="11"/>
  <c r="AJ92" i="11"/>
  <c r="W89" i="11"/>
  <c r="AE81" i="11"/>
  <c r="AI77" i="11"/>
  <c r="V74" i="11"/>
  <c r="Z70" i="11"/>
  <c r="AD66" i="11"/>
  <c r="AH62" i="11"/>
  <c r="AL58" i="11"/>
  <c r="AE96" i="11"/>
  <c r="AI92" i="11"/>
  <c r="V89" i="11"/>
  <c r="Z85" i="11"/>
  <c r="AD81" i="11"/>
  <c r="AL73" i="11"/>
  <c r="Y70" i="11"/>
  <c r="AC66" i="11"/>
  <c r="AG62" i="11"/>
  <c r="AK58" i="11"/>
  <c r="AK97" i="11"/>
  <c r="X94" i="11"/>
  <c r="AF86" i="11"/>
  <c r="AJ82" i="11"/>
  <c r="W79" i="11"/>
  <c r="X56" i="11"/>
  <c r="AD95" i="11"/>
  <c r="AH91" i="11"/>
  <c r="AL87" i="11"/>
  <c r="Y84" i="11"/>
  <c r="AC80" i="11"/>
  <c r="AG76" i="11"/>
  <c r="AK72" i="11"/>
  <c r="X69" i="11"/>
  <c r="AF61" i="11"/>
  <c r="AJ57" i="11"/>
  <c r="AC52" i="11"/>
  <c r="AG48" i="11"/>
  <c r="AK44" i="11"/>
  <c r="AF35" i="11"/>
  <c r="AJ31" i="11"/>
  <c r="W28" i="11"/>
  <c r="AD50" i="11"/>
  <c r="AH46" i="11"/>
  <c r="Y41" i="11"/>
  <c r="AC37" i="11"/>
  <c r="AG33" i="11"/>
  <c r="AK29" i="11"/>
  <c r="X26" i="11"/>
  <c r="AH53" i="11"/>
  <c r="AL49" i="11"/>
  <c r="Y46" i="11"/>
  <c r="V56" i="11"/>
  <c r="Z52" i="11"/>
  <c r="AD48" i="11"/>
  <c r="AH44" i="11"/>
  <c r="AL42" i="11"/>
  <c r="Y39" i="11"/>
  <c r="AC35" i="11"/>
  <c r="AG31" i="11"/>
  <c r="AK27" i="11"/>
  <c r="X24" i="11"/>
  <c r="X20" i="11"/>
  <c r="AD41" i="11"/>
  <c r="AL33" i="11"/>
  <c r="Y30" i="11"/>
  <c r="AC26" i="11"/>
  <c r="AG22" i="11"/>
  <c r="AJ56" i="11"/>
  <c r="W53" i="11"/>
  <c r="AE45" i="11"/>
  <c r="V40" i="11"/>
  <c r="Z36" i="11"/>
  <c r="AD32" i="11"/>
  <c r="AH28" i="11"/>
  <c r="AL24" i="11"/>
  <c r="W21" i="11"/>
  <c r="AC54" i="11"/>
  <c r="AG50" i="11"/>
  <c r="AK46" i="11"/>
  <c r="X43" i="11"/>
  <c r="AF37" i="11"/>
  <c r="AJ33" i="11"/>
  <c r="W30" i="11"/>
  <c r="AE22" i="11"/>
  <c r="AJ54" i="11"/>
  <c r="W51" i="11"/>
  <c r="AE43" i="11"/>
  <c r="AI41" i="11"/>
  <c r="V38" i="11"/>
  <c r="Z34" i="11"/>
  <c r="AD30" i="11"/>
  <c r="AH26" i="11"/>
  <c r="AL22" i="11"/>
  <c r="AC16" i="11"/>
  <c r="AG12" i="11"/>
  <c r="AK8" i="11"/>
  <c r="X5" i="11"/>
  <c r="AC15" i="11"/>
  <c r="AG11" i="11"/>
  <c r="AK7" i="11"/>
  <c r="X4" i="11"/>
  <c r="AC14" i="11"/>
  <c r="AG10" i="11"/>
  <c r="AK6" i="11"/>
  <c r="X3" i="11"/>
  <c r="AC18" i="11"/>
  <c r="AG14" i="11"/>
  <c r="AK10" i="11"/>
  <c r="X7" i="11"/>
  <c r="X16" i="11"/>
  <c r="AF8" i="11"/>
  <c r="AJ4" i="11"/>
  <c r="AL17" i="11"/>
  <c r="Y14" i="11"/>
  <c r="AC10" i="11"/>
  <c r="AG6" i="11"/>
  <c r="AG21" i="11"/>
  <c r="AK17" i="11"/>
  <c r="X14" i="11"/>
  <c r="AF6" i="11"/>
  <c r="AC19" i="11"/>
  <c r="AG15" i="11"/>
  <c r="AK11" i="11"/>
  <c r="X8" i="11"/>
  <c r="AD17" i="11"/>
  <c r="AH13" i="11"/>
  <c r="AL9" i="11"/>
  <c r="Y6" i="11"/>
  <c r="AH20" i="11"/>
  <c r="AL16" i="11"/>
  <c r="Y13" i="11"/>
  <c r="AC9" i="11"/>
  <c r="AG5" i="11"/>
  <c r="AE17" i="11"/>
  <c r="AI13" i="11"/>
  <c r="V10" i="11"/>
  <c r="Z6" i="11"/>
  <c r="W17" i="11"/>
  <c r="AE9" i="11"/>
  <c r="AI5" i="11"/>
  <c r="AK18" i="11"/>
  <c r="X15" i="11"/>
  <c r="AF7" i="11"/>
  <c r="AJ3" i="11"/>
  <c r="AJ18" i="11"/>
  <c r="W15" i="11"/>
  <c r="AE7" i="11"/>
  <c r="AI3" i="11"/>
  <c r="AD18" i="11"/>
  <c r="AH14" i="11"/>
  <c r="AL10" i="11"/>
  <c r="Y7" i="11"/>
  <c r="AC3" i="11"/>
  <c r="AE16" i="11"/>
  <c r="AI12" i="11"/>
  <c r="V9" i="11"/>
  <c r="Z5" i="11"/>
  <c r="Z20" i="11"/>
  <c r="AD16" i="11"/>
  <c r="AH12" i="11"/>
  <c r="AL8" i="11"/>
  <c r="Y5" i="11"/>
  <c r="D111" i="11" l="1"/>
  <c r="E111" i="11"/>
  <c r="D30" i="11"/>
  <c r="D44" i="11"/>
  <c r="E58" i="11"/>
  <c r="D40" i="11"/>
  <c r="E46" i="11"/>
  <c r="D88" i="11"/>
  <c r="E19" i="11"/>
  <c r="D24" i="11"/>
  <c r="E81" i="11"/>
  <c r="D5" i="11"/>
  <c r="D109" i="11"/>
  <c r="E62" i="11"/>
  <c r="E99" i="11"/>
  <c r="D46" i="11"/>
  <c r="E50" i="11"/>
  <c r="E66" i="11"/>
  <c r="D41" i="11"/>
  <c r="E71" i="11"/>
  <c r="E117" i="11"/>
  <c r="E7" i="11"/>
  <c r="E72" i="11"/>
  <c r="D57" i="11"/>
  <c r="E133" i="11"/>
  <c r="E124" i="11"/>
  <c r="E38" i="11"/>
  <c r="D133" i="11"/>
  <c r="D134" i="11"/>
  <c r="E86" i="11"/>
  <c r="E42" i="11"/>
  <c r="E104" i="11"/>
  <c r="D15" i="11"/>
  <c r="D82" i="11"/>
  <c r="D75" i="11"/>
  <c r="D69" i="11"/>
  <c r="D59" i="11"/>
  <c r="E49" i="11"/>
  <c r="D7" i="11"/>
  <c r="E28" i="11"/>
  <c r="E57" i="11"/>
  <c r="E34" i="11"/>
  <c r="D107" i="11"/>
  <c r="E115" i="11"/>
  <c r="D54" i="11"/>
  <c r="E138" i="11"/>
  <c r="E68" i="11"/>
  <c r="E141" i="11"/>
  <c r="E13" i="11"/>
  <c r="E112" i="11"/>
  <c r="D74" i="11"/>
  <c r="E129" i="11"/>
  <c r="E120" i="11"/>
  <c r="D50" i="11"/>
  <c r="E77" i="11"/>
  <c r="D144" i="11"/>
  <c r="E70" i="11"/>
  <c r="E31" i="11"/>
  <c r="D120" i="11"/>
  <c r="D14" i="11"/>
  <c r="E105" i="11"/>
  <c r="D92" i="11"/>
  <c r="D27" i="11"/>
  <c r="D139" i="11"/>
  <c r="D38" i="11"/>
  <c r="D26" i="11"/>
  <c r="D86" i="11"/>
  <c r="E94" i="11"/>
  <c r="E4" i="11"/>
  <c r="E109" i="11"/>
  <c r="E48" i="11"/>
  <c r="D42" i="11"/>
  <c r="D104" i="11"/>
  <c r="D3" i="11"/>
  <c r="D60" i="11"/>
  <c r="E29" i="11"/>
  <c r="E11" i="11"/>
  <c r="E73" i="11"/>
  <c r="D71" i="11"/>
  <c r="D119" i="11"/>
  <c r="D108" i="11"/>
  <c r="E98" i="11"/>
  <c r="D12" i="11"/>
  <c r="E20" i="11"/>
  <c r="E101" i="11"/>
  <c r="D81" i="11"/>
  <c r="D31" i="11"/>
  <c r="E96" i="11"/>
  <c r="E127" i="11"/>
  <c r="E145" i="11"/>
  <c r="D135" i="11"/>
  <c r="D80" i="11"/>
  <c r="E91" i="11"/>
  <c r="E21" i="11"/>
  <c r="D25" i="11"/>
  <c r="D65" i="11"/>
  <c r="E37" i="11"/>
  <c r="D145" i="11"/>
  <c r="D125" i="11"/>
  <c r="E56" i="11"/>
  <c r="E144" i="11"/>
  <c r="E63" i="11"/>
  <c r="D85" i="11"/>
  <c r="E36" i="11"/>
  <c r="D72" i="11"/>
  <c r="E82" i="11"/>
  <c r="E146" i="11"/>
  <c r="D128" i="11"/>
  <c r="D94" i="11"/>
  <c r="E136" i="11"/>
  <c r="E59" i="11"/>
  <c r="D70" i="11"/>
  <c r="D89" i="11"/>
  <c r="D110" i="11"/>
  <c r="D18" i="11"/>
  <c r="E76" i="11"/>
  <c r="D87" i="11"/>
  <c r="D16" i="11"/>
  <c r="E74" i="11"/>
  <c r="D96" i="11"/>
  <c r="D61" i="11"/>
  <c r="D78" i="11"/>
  <c r="E131" i="11"/>
  <c r="D67" i="11"/>
  <c r="D29" i="11"/>
  <c r="E147" i="11"/>
  <c r="E16" i="11"/>
  <c r="D103" i="11"/>
  <c r="E122" i="11"/>
  <c r="D79" i="11"/>
  <c r="E121" i="11"/>
  <c r="D52" i="11"/>
  <c r="D33" i="11"/>
  <c r="E12" i="11"/>
  <c r="E41" i="11"/>
  <c r="E123" i="11"/>
  <c r="D98" i="11"/>
  <c r="D43" i="11"/>
  <c r="D49" i="11"/>
  <c r="E134" i="11"/>
  <c r="D83" i="11"/>
  <c r="D47" i="11"/>
  <c r="E44" i="11"/>
  <c r="E51" i="11"/>
  <c r="D66" i="11"/>
  <c r="E135" i="11"/>
  <c r="E43" i="11"/>
  <c r="D22" i="11"/>
  <c r="E69" i="11"/>
  <c r="E26" i="11"/>
  <c r="E128" i="11"/>
  <c r="E8" i="11"/>
  <c r="E18" i="11"/>
  <c r="D34" i="11"/>
  <c r="E118" i="11"/>
  <c r="E102" i="11"/>
  <c r="E87" i="11"/>
  <c r="E65" i="11"/>
  <c r="D2" i="11"/>
  <c r="D37" i="11"/>
  <c r="D129" i="11"/>
  <c r="E75" i="11"/>
  <c r="E15" i="11"/>
  <c r="E45" i="11"/>
  <c r="D112" i="11"/>
  <c r="E14" i="11"/>
  <c r="D62" i="11"/>
  <c r="D45" i="11"/>
  <c r="E47" i="11"/>
  <c r="D91" i="11"/>
  <c r="D146" i="11"/>
  <c r="D101" i="11"/>
  <c r="E93" i="11"/>
  <c r="E32" i="11"/>
  <c r="E88" i="11"/>
  <c r="D19" i="11"/>
  <c r="E116" i="11"/>
  <c r="D10" i="11"/>
  <c r="E110" i="11"/>
  <c r="D13" i="11"/>
  <c r="E10" i="11"/>
  <c r="D114" i="11"/>
  <c r="E30" i="11"/>
  <c r="E92" i="11"/>
  <c r="E140" i="11"/>
  <c r="E33" i="11"/>
  <c r="E83" i="11"/>
  <c r="E85" i="11"/>
  <c r="D56" i="11"/>
  <c r="E113" i="11"/>
  <c r="D58" i="11"/>
  <c r="D121" i="11"/>
  <c r="D23" i="11"/>
  <c r="D126" i="11"/>
  <c r="E23" i="11"/>
  <c r="E67" i="11"/>
  <c r="E24" i="11"/>
  <c r="D51" i="11"/>
  <c r="E78" i="11"/>
  <c r="D131" i="11"/>
  <c r="D36" i="11"/>
  <c r="D106" i="11"/>
  <c r="E64" i="11"/>
  <c r="D39" i="11"/>
  <c r="E55" i="11"/>
  <c r="D55" i="11"/>
  <c r="E142" i="11"/>
  <c r="E108" i="11"/>
  <c r="D76" i="11"/>
  <c r="E84" i="11"/>
  <c r="D68" i="11"/>
  <c r="E52" i="11"/>
  <c r="E17" i="11"/>
  <c r="E54" i="11"/>
  <c r="D77" i="11"/>
  <c r="E27" i="11"/>
  <c r="D35" i="11"/>
  <c r="E80" i="11"/>
  <c r="D122" i="11"/>
  <c r="D8" i="11"/>
  <c r="E9" i="11"/>
  <c r="E137" i="11"/>
  <c r="E100" i="11"/>
  <c r="D32" i="11"/>
  <c r="D63" i="11"/>
  <c r="E6" i="11"/>
  <c r="E126" i="11"/>
  <c r="D64" i="11"/>
  <c r="E3" i="11"/>
  <c r="D28" i="11"/>
  <c r="E132" i="11"/>
  <c r="D136" i="11"/>
  <c r="E95" i="11"/>
  <c r="E39" i="11"/>
  <c r="E79" i="11"/>
  <c r="E22" i="11"/>
  <c r="E97" i="11"/>
  <c r="D95" i="11"/>
  <c r="D127" i="11"/>
  <c r="D84" i="11"/>
  <c r="D130" i="11"/>
  <c r="D141" i="11"/>
  <c r="D20" i="11"/>
  <c r="D123" i="11"/>
  <c r="D147" i="11"/>
  <c r="D137" i="11"/>
  <c r="E2" i="11"/>
  <c r="E40" i="11"/>
  <c r="D124" i="11"/>
  <c r="E130" i="11"/>
  <c r="E35" i="11"/>
  <c r="D105" i="11"/>
  <c r="E5" i="11"/>
  <c r="E106" i="11"/>
  <c r="D115" i="11"/>
  <c r="D100" i="11"/>
  <c r="D102" i="11"/>
  <c r="E125" i="11"/>
  <c r="E114" i="11"/>
  <c r="D93" i="11"/>
  <c r="E103" i="11"/>
  <c r="D97" i="11"/>
  <c r="E89" i="11"/>
  <c r="D116" i="11"/>
  <c r="E139" i="11"/>
  <c r="D117" i="11"/>
  <c r="D113" i="11"/>
  <c r="D21" i="11"/>
  <c r="E53" i="11"/>
  <c r="D142" i="11"/>
  <c r="D143" i="11"/>
  <c r="D99" i="11"/>
  <c r="E119" i="11"/>
  <c r="D53" i="11"/>
  <c r="D118" i="11"/>
  <c r="D73" i="11"/>
  <c r="D90" i="11"/>
  <c r="E61" i="11"/>
  <c r="D140" i="11"/>
  <c r="D9" i="11"/>
  <c r="D6" i="11"/>
  <c r="E107" i="11"/>
  <c r="E143" i="11"/>
  <c r="D138" i="11"/>
  <c r="E60" i="11"/>
  <c r="D17" i="11"/>
  <c r="D132" i="11"/>
  <c r="E90" i="11"/>
  <c r="D4" i="11"/>
  <c r="D11" i="11"/>
  <c r="D48" i="11"/>
  <c r="E2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<sst xmlns="http://schemas.openxmlformats.org/spreadsheetml/2006/main" count="7434" uniqueCount="1503">
  <si>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</si>
  <si>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</si>
  <si>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</si>
  <si>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</si>
  <si>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</si>
  <si>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</si>
  <si>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</si>
  <si>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</si>
  <si>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</si>
  <si>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</si>
  <si>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</si>
  <si>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</si>
  <si>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</si>
  <si>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</si>
  <si>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</si>
  <si>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</si>
  <si>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</si>
  <si>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</si>
  <si>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</si>
  <si>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</si>
  <si>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</si>
  <si>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</si>
  <si>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</si>
  <si>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</si>
  <si>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</si>
  <si>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</si>
  <si>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</si>
  <si>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</si>
  <si>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</si>
  <si>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</si>
  <si>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</si>
  <si>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</si>
  <si>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</si>
  <si>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</si>
  <si>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</si>
  <si>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</si>
  <si>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</si>
  <si>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</si>
  <si>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</si>
  <si>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</si>
  <si>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</si>
  <si>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</si>
  <si>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</si>
  <si>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</si>
  <si>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</si>
  <si>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</si>
  <si>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</si>
  <si>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</si>
  <si>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</si>
  <si>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</si>
  <si>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</si>
  <si>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</si>
  <si>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</si>
  <si>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</si>
  <si>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</si>
  <si>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</si>
  <si>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</si>
  <si>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</si>
  <si>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</si>
  <si>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</si>
  <si>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</si>
  <si>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</si>
  <si>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</si>
  <si>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</si>
  <si>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</si>
  <si>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</si>
  <si>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</si>
  <si>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</si>
  <si>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</si>
  <si>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</si>
  <si>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</si>
  <si>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</si>
  <si>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</si>
  <si>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</si>
  <si>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</si>
  <si>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</si>
  <si>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</si>
  <si>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</si>
  <si>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</si>
  <si>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</si>
  <si>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</si>
  <si>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</si>
  <si>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</si>
  <si>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</si>
  <si>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</si>
  <si>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</si>
  <si>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</si>
  <si>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</si>
  <si>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</si>
  <si>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</si>
  <si>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</si>
  <si>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</si>
  <si>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</si>
  <si>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</si>
  <si>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</si>
  <si>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</si>
  <si>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</si>
  <si>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</si>
  <si>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</si>
  <si>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</si>
  <si>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</si>
  <si>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</si>
  <si>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</si>
  <si>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</si>
  <si>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</si>
  <si>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</si>
  <si>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</si>
  <si>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</si>
  <si>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</si>
  <si>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</si>
  <si>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</si>
  <si>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</si>
  <si>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</si>
  <si>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</si>
  <si>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</si>
  <si>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</si>
  <si>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</si>
  <si>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</si>
  <si>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</si>
  <si>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</si>
  <si>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</si>
  <si>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</si>
  <si>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</si>
  <si>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</si>
  <si>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</si>
  <si>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</si>
  <si>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</si>
  <si>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</si>
  <si>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</si>
  <si>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</si>
  <si>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</si>
  <si>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</si>
  <si>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</si>
  <si>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</si>
  <si>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</si>
  <si>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</si>
  <si>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</si>
  <si>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</si>
  <si>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</si>
  <si>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</si>
  <si>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</si>
  <si>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</si>
  <si>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</si>
  <si>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</si>
  <si>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</si>
  <si>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</si>
  <si>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</si>
  <si>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</si>
  <si>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</si>
  <si>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</si>
  <si>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</si>
  <si>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</si>
  <si>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</si>
  <si>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</si>
  <si>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</si>
  <si>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</si>
  <si>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</si>
  <si>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</si>
  <si>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</si>
  <si>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</si>
  <si>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</si>
  <si>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</si>
  <si>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</si>
  <si>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</si>
  <si>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</si>
  <si>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</si>
  <si>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</si>
  <si>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</si>
  <si>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</si>
  <si>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</si>
  <si>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</si>
  <si>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</si>
  <si>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</si>
  <si>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</si>
  <si>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</si>
  <si>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</si>
  <si>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</si>
  <si>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</si>
  <si>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</si>
  <si>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</si>
  <si>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</si>
  <si>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</si>
  <si>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</si>
  <si>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</si>
  <si>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</si>
  <si>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</si>
  <si>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</si>
  <si>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</si>
  <si>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</si>
  <si>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</si>
  <si>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</si>
  <si>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</si>
  <si>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</si>
  <si>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</si>
  <si>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</si>
  <si>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</si>
  <si>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</si>
  <si>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</si>
  <si>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</si>
  <si>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</si>
  <si>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</si>
  <si>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</si>
  <si>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</si>
  <si>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</si>
  <si>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</si>
  <si>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</si>
  <si>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</si>
  <si>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</si>
  <si>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</si>
  <si>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</si>
  <si>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</si>
  <si>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</si>
  <si>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</si>
  <si>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</si>
  <si>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</si>
  <si>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</si>
  <si>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</si>
  <si>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</si>
  <si>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</si>
  <si>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</si>
  <si>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</si>
  <si>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</si>
  <si>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</si>
  <si>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</si>
  <si>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</si>
  <si>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</si>
  <si>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</si>
  <si>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</si>
  <si>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</si>
  <si>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</si>
  <si>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</si>
  <si>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</si>
  <si>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</si>
  <si>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</si>
  <si>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</si>
  <si>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</si>
  <si>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</si>
  <si>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</si>
  <si>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</si>
  <si>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</si>
  <si>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</si>
  <si>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</si>
  <si>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</si>
  <si>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</si>
  <si>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</si>
  <si>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</si>
  <si>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</si>
  <si>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</si>
  <si>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</si>
  <si>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</si>
  <si>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</si>
  <si>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</si>
  <si>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</si>
  <si>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</si>
  <si>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</si>
  <si>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</si>
  <si>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</si>
  <si>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</si>
  <si>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</si>
  <si>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</si>
  <si>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</si>
  <si>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</si>
  <si>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</si>
  <si>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</si>
  <si>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</si>
  <si>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</si>
  <si>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</si>
  <si>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</si>
  <si>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</si>
  <si>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</si>
  <si>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</si>
  <si>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</si>
  <si>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</si>
  <si>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</si>
  <si>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</si>
  <si>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</si>
  <si>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</si>
  <si>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</si>
  <si>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</si>
  <si>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</si>
  <si>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</si>
  <si>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</si>
  <si>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</si>
  <si>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</si>
  <si>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</si>
  <si>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</si>
  <si>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</si>
  <si>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</si>
  <si>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</si>
  <si>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</si>
  <si>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</si>
  <si>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</si>
  <si>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</si>
  <si>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</si>
  <si>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</si>
  <si>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</si>
  <si>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</si>
  <si>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</si>
  <si>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</si>
  <si>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</si>
  <si>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</si>
  <si>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</si>
  <si>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</si>
  <si>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</si>
  <si>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</si>
  <si>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</si>
  <si>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</si>
  <si>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</si>
  <si>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</si>
  <si>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</si>
  <si>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</si>
  <si>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</si>
  <si>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</si>
  <si>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</si>
  <si>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</si>
  <si>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</si>
  <si>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</si>
  <si>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</si>
  <si>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</si>
  <si>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</si>
  <si>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</si>
  <si>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</si>
  <si>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</si>
  <si>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</si>
  <si>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</si>
  <si>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</si>
  <si>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</si>
  <si>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</si>
  <si>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</si>
  <si>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</si>
  <si>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</si>
  <si>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</si>
  <si>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</si>
  <si>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</si>
  <si>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</si>
  <si>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</si>
  <si>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</si>
  <si>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</si>
  <si>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</si>
  <si>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</si>
  <si>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</si>
  <si>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</si>
  <si>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</si>
  <si>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</si>
  <si>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</si>
  <si>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</si>
  <si>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</si>
  <si>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</si>
  <si>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</si>
  <si>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</si>
  <si>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</si>
  <si>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</si>
  <si>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</si>
  <si>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</si>
  <si>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</si>
  <si>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</si>
  <si>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</si>
  <si>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</si>
  <si>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</si>
  <si>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</si>
  <si>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</si>
  <si>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</si>
  <si>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</si>
  <si>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</si>
  <si>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</si>
  <si>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</si>
  <si>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</si>
  <si>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</si>
  <si>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</si>
  <si>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</si>
  <si>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</si>
  <si>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</si>
  <si>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</si>
  <si>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</si>
  <si>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</si>
  <si>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</si>
  <si>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</si>
  <si>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</si>
  <si>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</si>
  <si>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</si>
  <si>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</si>
  <si>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</si>
  <si>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</si>
  <si>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</si>
  <si>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</si>
  <si>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</si>
  <si>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</si>
  <si>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</si>
  <si>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</si>
  <si>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</si>
  <si>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</si>
  <si>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</si>
  <si>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</si>
  <si>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</si>
  <si>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</si>
  <si>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</si>
  <si>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</si>
  <si>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</si>
  <si>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</si>
  <si>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</si>
  <si>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</si>
  <si>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</si>
  <si>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</si>
  <si>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</si>
  <si>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</si>
  <si>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</si>
  <si>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</si>
  <si>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</si>
  <si>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</si>
  <si>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</si>
  <si>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</si>
  <si>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</si>
  <si>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</si>
  <si>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</si>
  <si>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</si>
  <si>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</si>
  <si>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</si>
  <si>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</si>
  <si>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</si>
  <si>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</si>
  <si>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</si>
  <si>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</si>
  <si>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</si>
  <si>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</si>
  <si>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</si>
  <si>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</si>
  <si>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</si>
  <si>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</si>
  <si>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</si>
  <si>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</si>
  <si>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</si>
  <si>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</si>
  <si>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</si>
  <si>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</si>
  <si>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</si>
  <si>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</si>
  <si>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</si>
  <si>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</si>
  <si>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</si>
  <si>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</si>
  <si>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</si>
  <si>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</si>
  <si>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</si>
  <si>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</si>
  <si>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</si>
  <si>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</si>
  <si>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</si>
  <si>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</si>
  <si>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</si>
  <si>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</si>
  <si>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</si>
  <si>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</si>
  <si>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</si>
  <si>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</si>
  <si>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</si>
  <si>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</si>
  <si>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</si>
  <si>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</si>
  <si>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</si>
  <si>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</si>
  <si>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</si>
  <si>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</si>
  <si>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</si>
  <si>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</si>
  <si>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</si>
  <si>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</si>
  <si>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</si>
  <si>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</si>
  <si>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</si>
  <si>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</si>
  <si>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</si>
  <si>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</si>
  <si>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</si>
  <si>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</si>
  <si>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</si>
  <si>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</si>
  <si>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</si>
  <si>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</si>
  <si>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</si>
  <si>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</si>
  <si>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</si>
  <si>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</si>
  <si>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</si>
  <si>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</si>
  <si>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</si>
  <si>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</si>
  <si>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</si>
  <si>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</si>
  <si>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</si>
  <si>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</si>
  <si>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</si>
  <si>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</si>
  <si>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</si>
  <si>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</si>
  <si>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</si>
  <si>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</si>
  <si>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</si>
  <si>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</si>
  <si>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</si>
  <si>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</si>
  <si>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</si>
  <si>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</si>
  <si>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</si>
  <si>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</si>
  <si>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</si>
  <si>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</si>
  <si>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</si>
  <si>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</si>
  <si>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</si>
  <si>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</si>
  <si>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</si>
  <si>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</si>
  <si>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</si>
  <si>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</si>
  <si>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</si>
  <si>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</si>
  <si>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</si>
  <si>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</si>
  <si>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</si>
  <si>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</si>
  <si>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</si>
  <si>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</si>
  <si>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</si>
  <si>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</si>
  <si>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</si>
  <si>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</si>
  <si>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</si>
  <si>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</si>
  <si>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</si>
  <si>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</si>
  <si>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</si>
  <si>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</si>
  <si>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</si>
  <si>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</si>
  <si>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</si>
  <si>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</si>
  <si>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</si>
  <si>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</si>
  <si>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</si>
  <si>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</si>
  <si>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</si>
  <si>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</si>
  <si>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</si>
  <si>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</si>
  <si>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</si>
  <si>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</si>
  <si>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</si>
  <si>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</si>
  <si>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</si>
  <si>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</si>
  <si>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</si>
  <si>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</si>
  <si>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</si>
  <si>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</si>
  <si>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</si>
  <si>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</si>
  <si>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</si>
  <si>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</si>
  <si>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</si>
  <si>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</si>
  <si>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</si>
  <si>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</si>
  <si>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</si>
  <si>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</si>
  <si>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</si>
  <si>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</si>
  <si>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</si>
  <si>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</si>
  <si>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</si>
  <si>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</si>
  <si>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</si>
  <si>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</si>
  <si>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</si>
  <si>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</si>
  <si>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</si>
  <si>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</si>
  <si>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</si>
  <si>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</si>
  <si>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</si>
  <si>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</si>
  <si>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</si>
  <si>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</si>
  <si>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</si>
  <si>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</si>
  <si>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</si>
  <si>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</si>
  <si>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</si>
  <si>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</si>
  <si>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</si>
  <si>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</si>
  <si>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</si>
  <si>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</si>
  <si>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</si>
  <si>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</si>
  <si>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</si>
  <si>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</si>
  <si>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</si>
  <si>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</si>
  <si>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</si>
  <si>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</si>
  <si>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</si>
  <si>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</si>
  <si>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</si>
  <si>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</si>
  <si>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</si>
  <si>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</si>
  <si>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</si>
  <si>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</si>
  <si>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</si>
  <si>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</si>
  <si>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</si>
  <si>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</si>
  <si>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</si>
  <si>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</si>
  <si>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</si>
  <si>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</si>
  <si>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</si>
  <si>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</si>
  <si>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</si>
  <si>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</si>
  <si>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</si>
  <si>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</si>
  <si>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</si>
  <si>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</si>
  <si>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</si>
  <si>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</si>
  <si>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</si>
  <si>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</si>
  <si>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</si>
  <si>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</si>
  <si>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</si>
  <si>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</si>
  <si>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</si>
  <si>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</si>
  <si>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</si>
  <si>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</si>
  <si>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</si>
  <si>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</si>
  <si>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</si>
  <si>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</si>
  <si>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</si>
  <si>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</si>
  <si>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</si>
  <si>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</si>
  <si>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</si>
  <si>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</si>
  <si>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</si>
  <si>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</si>
  <si>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</si>
  <si>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</si>
  <si>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</si>
  <si>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</si>
  <si>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</si>
  <si>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</si>
  <si>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</si>
  <si>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</si>
  <si>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</si>
  <si>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</si>
  <si>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</si>
  <si>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</si>
  <si>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</si>
  <si>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</si>
  <si>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</si>
  <si>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</si>
  <si>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</si>
  <si>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</si>
  <si>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</si>
  <si>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</si>
  <si>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</si>
  <si>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</si>
  <si>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</si>
  <si>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</si>
  <si>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</si>
  <si>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</si>
  <si>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</si>
  <si>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</si>
  <si>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</si>
  <si>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</si>
  <si>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</si>
  <si>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</si>
  <si>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</si>
  <si>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</si>
  <si>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</si>
  <si>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</si>
  <si>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</si>
  <si>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</si>
  <si>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</si>
  <si>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</si>
  <si>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</si>
  <si>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</si>
  <si>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</si>
  <si>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</si>
  <si>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</si>
  <si>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</si>
  <si>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</si>
  <si>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</si>
  <si>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</si>
  <si>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</si>
  <si>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</si>
  <si>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</si>
  <si>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</si>
  <si>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</si>
  <si>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</si>
  <si>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</si>
  <si>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</si>
  <si>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</si>
  <si>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</si>
  <si>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</si>
  <si>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</si>
  <si>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</si>
  <si>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</si>
  <si>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</si>
  <si>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</si>
  <si>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</si>
  <si>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</si>
  <si>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</si>
  <si>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</si>
  <si>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</si>
  <si>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</si>
  <si>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</si>
  <si>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</si>
  <si>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</si>
  <si>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</si>
  <si>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</si>
  <si>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</si>
  <si>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</si>
  <si>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</si>
  <si>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</si>
  <si>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</si>
  <si>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</si>
  <si>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</si>
  <si>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</si>
  <si>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</si>
  <si>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</si>
  <si>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</si>
  <si>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</si>
  <si>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</si>
  <si>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</si>
  <si>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</si>
  <si>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</si>
  <si>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t>CALCR+RAMP3</t>
  </si>
  <si>
    <t>Physiological
/Surrogate</t>
  </si>
  <si>
    <t>Physiological</t>
  </si>
  <si>
    <t>Surrogate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</si>
  <si>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</si>
  <si>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</si>
  <si>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</si>
  <si>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</si>
  <si>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</si>
  <si>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</si>
  <si>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</si>
  <si>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</si>
  <si>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</si>
  <si>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</si>
  <si>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</si>
  <si>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</si>
  <si>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</si>
  <si>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</si>
  <si>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</si>
  <si>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</si>
  <si>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</si>
  <si>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</si>
  <si>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</si>
  <si>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</si>
  <si>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</si>
  <si>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</si>
  <si>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</si>
  <si>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</si>
  <si>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</si>
  <si>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</si>
  <si>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</si>
  <si>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</si>
  <si>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</si>
  <si>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</si>
  <si>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</si>
  <si>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</si>
  <si>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</si>
  <si>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</si>
  <si>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</si>
  <si>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</si>
  <si>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</si>
  <si>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</si>
  <si>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</si>
  <si>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</si>
  <si>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</si>
  <si>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</si>
  <si>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</si>
  <si>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</si>
  <si>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</si>
  <si>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</si>
  <si>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</si>
  <si>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</si>
  <si>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</si>
  <si>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</si>
  <si>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</si>
  <si>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</si>
  <si>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</si>
  <si>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</si>
  <si>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</si>
  <si>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</si>
  <si>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</si>
  <si>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</si>
  <si>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</si>
  <si>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</si>
  <si>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</si>
  <si>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</si>
  <si>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</si>
  <si>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</si>
  <si>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</si>
  <si>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</si>
  <si>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</si>
  <si>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</si>
  <si>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</si>
  <si>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</si>
  <si>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</si>
  <si>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</si>
  <si>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</si>
  <si>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</si>
  <si>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</si>
  <si>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</si>
  <si>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</si>
  <si>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</si>
  <si>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</si>
  <si>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</si>
  <si>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</si>
  <si>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</si>
  <si>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</si>
  <si>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</si>
  <si>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</si>
  <si>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</si>
  <si>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</si>
  <si>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</si>
  <si>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</si>
  <si>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</si>
  <si>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</si>
  <si>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</si>
  <si>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</si>
  <si>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</si>
  <si>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</si>
  <si>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</si>
  <si>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</si>
  <si>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</si>
  <si>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</si>
  <si>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</si>
  <si>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</si>
  <si>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</si>
  <si>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</si>
  <si>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</si>
  <si>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</si>
  <si>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</si>
  <si>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</si>
  <si>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</si>
  <si>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</si>
  <si>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</si>
  <si>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</si>
  <si>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</si>
  <si>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</si>
  <si>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</si>
  <si>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</si>
  <si>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</si>
  <si>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</si>
  <si>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</si>
  <si>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</si>
  <si>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</si>
  <si>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</si>
  <si>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</si>
  <si>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</si>
  <si>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</si>
  <si>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</si>
  <si>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</si>
  <si>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</si>
  <si>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</si>
  <si>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</si>
  <si>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</si>
  <si>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</si>
  <si>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</si>
  <si>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</si>
  <si>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</si>
  <si>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</si>
  <si>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</si>
  <si>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</si>
  <si>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</si>
  <si>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</si>
  <si>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</si>
  <si>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</si>
  <si>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</si>
  <si>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</si>
  <si>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</si>
  <si>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</si>
  <si>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</si>
  <si>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</si>
  <si>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</si>
  <si>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</si>
  <si>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</si>
  <si>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</si>
  <si>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</si>
  <si>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</si>
  <si>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</si>
  <si>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</si>
  <si>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</si>
  <si>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</si>
  <si>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</si>
  <si>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</si>
  <si>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</si>
  <si>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</si>
  <si>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</si>
  <si>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</si>
  <si>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</si>
  <si>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</si>
  <si>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</si>
  <si>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</si>
  <si>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</si>
  <si>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</si>
  <si>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</si>
  <si>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</si>
  <si>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</si>
  <si>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</si>
  <si>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</si>
  <si>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</si>
  <si>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</si>
  <si>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</si>
  <si>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</si>
  <si>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</si>
  <si>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</si>
  <si>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</si>
  <si>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</si>
  <si>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</si>
  <si>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</si>
  <si>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</si>
  <si>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</si>
  <si>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</si>
  <si>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</si>
  <si>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</si>
  <si>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</si>
  <si>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</si>
  <si>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</si>
  <si>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</si>
  <si>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</si>
  <si>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</si>
  <si>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</si>
  <si>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</si>
  <si>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</si>
  <si>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</si>
  <si>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</si>
  <si>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</si>
  <si>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</si>
  <si>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</si>
  <si>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</si>
  <si>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</si>
  <si>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</si>
  <si>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</si>
  <si>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</si>
  <si>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</si>
  <si>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</si>
  <si>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</si>
  <si>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</si>
  <si>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</si>
  <si>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</si>
  <si>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</si>
  <si>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</si>
  <si>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</si>
  <si>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</si>
  <si>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</si>
  <si>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</si>
  <si>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</si>
  <si>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</si>
  <si>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</si>
  <si>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</si>
  <si>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</si>
  <si>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</si>
  <si>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</si>
  <si>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</si>
  <si>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</si>
  <si>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</si>
  <si>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</si>
  <si>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</si>
  <si>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</si>
  <si>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</si>
  <si>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</si>
  <si>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</si>
  <si>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</si>
  <si>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</si>
  <si>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</si>
  <si>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</si>
  <si>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</si>
  <si>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</si>
  <si>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</si>
  <si>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</si>
  <si>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</si>
  <si>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</si>
  <si>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</si>
  <si>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</si>
  <si>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</si>
  <si>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</si>
  <si>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</si>
  <si>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</si>
  <si>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</si>
  <si>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</si>
  <si>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</si>
  <si>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</si>
  <si>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</si>
  <si>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</si>
  <si>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</si>
  <si>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</si>
  <si>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</si>
  <si>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</si>
  <si>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</si>
  <si>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</si>
  <si>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</si>
  <si>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</si>
  <si>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</si>
  <si>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</si>
  <si>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</si>
  <si>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</si>
  <si>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</si>
  <si>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</si>
  <si>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</si>
  <si>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</si>
  <si>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</si>
  <si>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</si>
  <si>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</si>
  <si>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</si>
  <si>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</si>
  <si>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</si>
  <si>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</si>
  <si>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</si>
  <si>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</si>
  <si>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</si>
  <si>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</si>
  <si>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</si>
  <si>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</si>
  <si>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</si>
  <si>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</si>
  <si>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</si>
  <si>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</si>
  <si>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</si>
  <si>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</si>
  <si>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</si>
  <si>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</si>
  <si>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</si>
  <si>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</si>
  <si>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</si>
  <si>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</si>
  <si>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</si>
  <si>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</si>
  <si>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</si>
  <si>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</si>
  <si>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</si>
  <si>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</si>
  <si>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</si>
  <si>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</si>
  <si>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</si>
  <si>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</si>
  <si>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</si>
  <si>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</si>
  <si>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</si>
  <si>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</si>
  <si>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</si>
  <si>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</si>
  <si>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</si>
  <si>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</si>
  <si>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</si>
  <si>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</si>
  <si>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</si>
  <si>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</si>
  <si>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</si>
  <si>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</si>
  <si>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</si>
  <si>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</si>
  <si>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</si>
  <si>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</si>
  <si>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</si>
  <si>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</si>
  <si>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</si>
  <si>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</si>
  <si>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</si>
  <si>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</si>
  <si>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</si>
  <si>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</si>
  <si>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</si>
  <si>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</si>
  <si>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</si>
  <si>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</si>
  <si>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</si>
  <si>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</si>
  <si>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</si>
  <si>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</si>
  <si>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</si>
  <si>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</si>
  <si>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</si>
  <si>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</si>
  <si>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</si>
  <si>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</si>
  <si>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</si>
  <si>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</si>
  <si>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</si>
  <si>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</si>
  <si>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</si>
  <si>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</si>
  <si>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</si>
  <si>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</si>
  <si>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</si>
  <si>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</si>
  <si>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</si>
  <si>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</si>
  <si>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</si>
  <si>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</si>
  <si>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</si>
  <si>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</si>
  <si>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</si>
  <si>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</si>
  <si>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</si>
  <si>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</si>
  <si>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</si>
  <si>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</si>
  <si>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</si>
  <si>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</si>
  <si>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</si>
  <si>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</si>
  <si>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</si>
  <si>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</si>
  <si>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</si>
  <si>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</si>
  <si>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</si>
  <si>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</si>
  <si>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</si>
  <si>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</si>
  <si>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</si>
  <si>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</si>
  <si>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</si>
  <si>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</si>
  <si>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</si>
  <si>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</si>
  <si>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</si>
  <si>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</si>
  <si>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</si>
  <si>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</si>
  <si>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</si>
  <si>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</si>
  <si>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</si>
  <si>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</si>
  <si>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</si>
  <si>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</si>
  <si>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</si>
  <si>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</si>
  <si>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</si>
  <si>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</si>
  <si>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</si>
  <si>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</si>
  <si>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</si>
  <si>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</si>
  <si>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SVSEIQLMHNLGKHLNSMERVEWLRKKLQDVHNF</t>
    <phoneticPr fontId="3"/>
  </si>
  <si>
    <t>52232-67-4</t>
  </si>
  <si>
    <t>Methionine-Enkephalin</t>
    <phoneticPr fontId="3"/>
  </si>
  <si>
    <t>YGGFM</t>
  </si>
  <si>
    <t>58569-55-4</t>
  </si>
  <si>
    <t>MK-0677</t>
    <phoneticPr fontId="3"/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</si>
  <si>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</si>
  <si>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</si>
  <si>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</si>
  <si>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</si>
  <si>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</si>
  <si>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</si>
  <si>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</si>
  <si>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</si>
  <si>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</si>
  <si>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</si>
  <si>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</si>
  <si>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</si>
  <si>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</si>
  <si>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</si>
  <si>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</si>
  <si>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</si>
  <si>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</si>
  <si>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</si>
  <si>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</si>
  <si>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</si>
  <si>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</si>
  <si>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</si>
  <si>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</si>
  <si>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</si>
  <si>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</si>
  <si>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</si>
  <si>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</si>
  <si>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</si>
  <si>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</si>
  <si>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</si>
  <si>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</si>
  <si>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</si>
  <si>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</si>
  <si>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</si>
  <si>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</si>
  <si>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</si>
  <si>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</si>
  <si>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</si>
  <si>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</si>
  <si>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</si>
  <si>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</si>
  <si>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</si>
  <si>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</si>
  <si>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</si>
  <si>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</si>
  <si>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</si>
  <si>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</si>
  <si>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</si>
  <si>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</si>
  <si>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</si>
  <si>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</si>
  <si>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</si>
  <si>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</si>
  <si>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</si>
  <si>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</si>
  <si>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</si>
  <si>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</si>
  <si>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  <phoneticPr fontId="3"/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</si>
  <si>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</si>
  <si>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</si>
  <si>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</si>
  <si>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</si>
  <si>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</si>
  <si>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</si>
  <si>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</si>
  <si>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</si>
  <si>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</si>
  <si>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</si>
  <si>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</si>
  <si>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</si>
  <si>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</si>
  <si>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</si>
  <si>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</si>
  <si>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</si>
  <si>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</si>
  <si>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</si>
  <si>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</si>
  <si>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</si>
  <si>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</si>
  <si>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</si>
  <si>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</si>
  <si>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</si>
  <si>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</si>
  <si>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</si>
  <si>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</si>
  <si>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</si>
  <si>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</si>
  <si>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</si>
  <si>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</si>
  <si>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</si>
  <si>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</si>
  <si>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</si>
  <si>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</si>
  <si>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</si>
  <si>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</si>
  <si>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</si>
  <si>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</si>
  <si>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</si>
  <si>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</si>
  <si>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</si>
  <si>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</si>
  <si>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</si>
  <si>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</si>
  <si>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</si>
  <si>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</si>
  <si>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</si>
  <si>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</si>
  <si>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</si>
  <si>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</si>
  <si>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</si>
  <si>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</si>
  <si>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</si>
  <si>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</si>
  <si>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</si>
  <si>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Prolactin-Releasing Peptide-20</t>
    <phoneticPr fontId="3"/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</si>
  <si>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</si>
  <si>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</si>
  <si>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</si>
  <si>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</si>
  <si>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</si>
  <si>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</si>
  <si>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</si>
  <si>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</si>
  <si>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</si>
  <si>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</si>
  <si>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</si>
  <si>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</si>
  <si>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</si>
  <si>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</si>
  <si>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</si>
  <si>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</si>
  <si>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</si>
  <si>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</si>
  <si>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</si>
  <si>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</si>
  <si>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</si>
  <si>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</si>
  <si>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</si>
  <si>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</si>
  <si>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</si>
  <si>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</si>
  <si>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</si>
  <si>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</si>
  <si>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</si>
  <si>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</si>
  <si>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</si>
  <si>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</si>
  <si>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</si>
  <si>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ADCYAP1R1</t>
    <phoneticPr fontId="3"/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</si>
  <si>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</si>
  <si>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</si>
  <si>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</si>
  <si>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</si>
  <si>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</si>
  <si>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</si>
  <si>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</si>
  <si>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</si>
  <si>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</si>
  <si>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</si>
  <si>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</si>
  <si>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</si>
  <si>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</si>
  <si>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</si>
  <si>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</si>
  <si>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</si>
  <si>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</si>
  <si>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</si>
  <si>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</si>
  <si>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</si>
  <si>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</si>
  <si>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</si>
  <si>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</si>
  <si>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</si>
  <si>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</si>
  <si>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</si>
  <si>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</si>
  <si>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</si>
  <si>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</si>
  <si>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</si>
  <si>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</si>
  <si>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</si>
  <si>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</si>
  <si>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</si>
  <si>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</si>
  <si>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</si>
  <si>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</si>
  <si>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</si>
  <si>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</si>
  <si>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</si>
  <si>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</si>
  <si>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</si>
  <si>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</si>
  <si>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</si>
  <si>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</si>
  <si>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</si>
  <si>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</si>
  <si>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</si>
  <si>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</si>
  <si>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</si>
  <si>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</si>
  <si>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</si>
  <si>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</si>
  <si>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</si>
  <si>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</si>
  <si>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</si>
  <si>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</si>
  <si>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</si>
  <si>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</si>
  <si>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</si>
  <si>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</si>
  <si>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</si>
  <si>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</si>
  <si>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</si>
  <si>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</si>
  <si>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</si>
  <si>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</si>
  <si>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</si>
  <si>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</si>
  <si>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</si>
  <si>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</si>
  <si>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</si>
  <si>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</si>
  <si>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</si>
  <si>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</si>
  <si>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</si>
  <si>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</si>
  <si>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</si>
  <si>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</si>
  <si>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</si>
  <si>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</si>
  <si>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</si>
  <si>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</si>
  <si>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</si>
  <si>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</si>
  <si>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</si>
  <si>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</si>
  <si>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</si>
  <si>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</si>
  <si>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</si>
  <si>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</si>
  <si>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</si>
  <si>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</si>
  <si>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</si>
  <si>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</si>
  <si>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</si>
  <si>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</si>
  <si>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</si>
  <si>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</si>
  <si>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</si>
  <si>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</si>
  <si>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</si>
  <si>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</si>
  <si>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</si>
  <si>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</si>
  <si>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</si>
  <si>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</si>
  <si>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</si>
  <si>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</si>
  <si>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</si>
  <si>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</si>
  <si>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</si>
  <si>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</si>
  <si>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</si>
  <si>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</si>
  <si>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</si>
  <si>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</si>
  <si>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</si>
  <si>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</si>
  <si>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</si>
  <si>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</si>
  <si>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</si>
  <si>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</si>
  <si>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</si>
  <si>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</si>
  <si>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</si>
  <si>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</si>
  <si>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</si>
  <si>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</si>
  <si>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</si>
  <si>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</si>
  <si>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</si>
  <si>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</si>
  <si>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</si>
  <si>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</si>
  <si>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</si>
  <si>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</si>
  <si>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</si>
  <si>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</si>
  <si>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</si>
  <si>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</si>
  <si>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</si>
  <si>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</si>
  <si>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</si>
  <si>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</si>
  <si>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</si>
  <si>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</si>
  <si>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pEC50
GNAS</t>
  </si>
  <si>
    <t>pEC50
GNAL</t>
  </si>
  <si>
    <t>pEC50
GNAI1</t>
  </si>
  <si>
    <t>pEC50
GNAI3</t>
  </si>
  <si>
    <t>pEC50
GNAO1</t>
  </si>
  <si>
    <t>pEC50
GNAZ</t>
  </si>
  <si>
    <t>pEC50
GNAQ</t>
  </si>
  <si>
    <t>pEC50
GNA14</t>
  </si>
  <si>
    <t>pEC50
GNA15</t>
  </si>
  <si>
    <t>pEC50
GNA12</t>
  </si>
  <si>
    <t>pEC50
GNA13</t>
  </si>
  <si>
    <t>SEM
GNAS</t>
  </si>
  <si>
    <t>SEM
GNAL</t>
  </si>
  <si>
    <t>SEM
GNAI1</t>
  </si>
  <si>
    <t>SEM
GNAI3</t>
  </si>
  <si>
    <t>SEM
GNAO1</t>
  </si>
  <si>
    <t>SEM
GNAZ</t>
  </si>
  <si>
    <t>SEM
GNAQ</t>
  </si>
  <si>
    <t>SEM
GNA14</t>
  </si>
  <si>
    <t>SEM
GNA15</t>
  </si>
  <si>
    <t>SEM
GNA12</t>
  </si>
  <si>
    <t>SEM
GNA13</t>
  </si>
  <si>
    <t>n</t>
  </si>
  <si>
    <t>Leuprolide</t>
  </si>
  <si>
    <t>Ligand
short
(author)</t>
  </si>
  <si>
    <t>Ligand
long
(author)</t>
  </si>
  <si>
    <t>Isoproterenol</t>
  </si>
  <si>
    <t>log(Emax
/EC50)
GoA
GNAO
P09471-1</t>
  </si>
  <si>
    <t>log(Emax
/EC50)
GoB
GNAO
P09471-2</t>
  </si>
  <si>
    <t>pEC50
GoA
GNAO
P09471-1</t>
  </si>
  <si>
    <t>pEC50
GoB
GNAO
P09471-2</t>
  </si>
  <si>
    <t>pEC50
SDs
GoA
GNAO
P09471-1</t>
  </si>
  <si>
    <t>pEC50
SDs
GoB
GNAO
P09471-2</t>
  </si>
  <si>
    <t>Emax
GoA
GNAO
P09471-1</t>
  </si>
  <si>
    <t>Emax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</si>
  <si>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</si>
  <si>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</si>
  <si>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</si>
  <si>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</si>
  <si>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</si>
  <si>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</si>
  <si>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Arrestin</t>
  </si>
  <si>
    <t>Emax
Gs</t>
  </si>
  <si>
    <t>Emax
Arrestin</t>
  </si>
  <si>
    <t>pEC50
Gq/11</t>
  </si>
  <si>
    <t>Emax
Gq/11</t>
  </si>
  <si>
    <t>Emax
Gi/o</t>
  </si>
  <si>
    <t>Emax
G12/13</t>
  </si>
  <si>
    <t>pEC50
G12/13</t>
  </si>
  <si>
    <t>pEC50
Gi/o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</si>
</sst>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 "/>
    <numFmt numFmtId="166" formatCode="0.00_ 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2" fillId="0" borderId="0"/>
    <xf numFmtId="0" fontId="4" fillId="0" borderId="0"/>
  </cellStyleXfs>
  <cellXfs count="93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1" fontId="0" fillId="0" borderId="2" xfId="0" applyNumberFormat="1" applyFont="1" applyFill="1" applyBorder="1" applyAlignment="1"/>
    <xf numFmtId="1" fontId="0" fillId="0" borderId="0" xfId="0" applyNumberFormat="1" applyFont="1" applyFill="1" applyBorder="1" applyAlignment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/>
    <xf numFmtId="164" fontId="0" fillId="0" borderId="2" xfId="0" applyNumberFormat="1" applyFont="1" applyFill="1" applyBorder="1" applyAlignment="1"/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Border="1"/>
    <xf numFmtId="16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8" fillId="0" borderId="0" xfId="2" applyFont="1" applyAlignment="1">
      <alignment horizontal="left"/>
    </xf>
    <xf numFmtId="0" fontId="8" fillId="0" borderId="0" xfId="1" applyFont="1"/>
    <xf numFmtId="0" fontId="8" fillId="0" borderId="0" xfId="3" applyFont="1" applyAlignment="1">
      <alignment horizontal="left"/>
    </xf>
    <xf numFmtId="0" fontId="10" fillId="0" borderId="0" xfId="4" applyFont="1" applyBorder="1" applyAlignment="1">
      <alignment horizontal="left"/>
    </xf>
    <xf numFmtId="165" fontId="10" fillId="0" borderId="0" xfId="4" applyNumberFormat="1" applyFont="1" applyBorder="1" applyAlignment="1">
      <alignment horizontal="left"/>
    </xf>
    <xf numFmtId="165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left"/>
    </xf>
    <xf numFmtId="0" fontId="11" fillId="0" borderId="3" xfId="4" applyFont="1" applyBorder="1" applyAlignment="1">
      <alignment horizontal="center" wrapText="1"/>
    </xf>
    <xf numFmtId="0" fontId="11" fillId="0" borderId="1" xfId="4" applyFont="1" applyBorder="1" applyAlignment="1">
      <alignment horizontal="center" wrapText="1"/>
    </xf>
    <xf numFmtId="166" fontId="10" fillId="0" borderId="0" xfId="4" applyNumberFormat="1" applyFont="1" applyBorder="1" applyAlignment="1">
      <alignment horizontal="left"/>
    </xf>
    <xf numFmtId="0" fontId="11" fillId="0" borderId="1" xfId="4" applyFont="1" applyBorder="1" applyAlignment="1">
      <alignment horizontal="center"/>
    </xf>
    <xf numFmtId="0" fontId="11" fillId="0" borderId="3" xfId="4" applyFont="1" applyBorder="1" applyAlignment="1">
      <alignment horizontal="center"/>
    </xf>
    <xf numFmtId="166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center"/>
    </xf>
    <xf numFmtId="0" fontId="11" fillId="0" borderId="1" xfId="4" applyFont="1" applyBorder="1" applyAlignment="1">
      <alignment horizontal="left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Border="1" applyAlignment="1">
      <alignment horizontal="center" wrapText="1"/>
    </xf>
    <xf numFmtId="2" fontId="0" fillId="0" borderId="2" xfId="0" applyNumberFormat="1" applyFont="1" applyBorder="1"/>
    <xf numFmtId="2" fontId="0" fillId="0" borderId="2" xfId="0" applyNumberFormat="1" applyBorder="1"/>
    <xf numFmtId="164" fontId="1" fillId="2" borderId="3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1" fillId="0" borderId="5" xfId="4" applyFont="1" applyBorder="1" applyAlignment="1">
      <alignment horizontal="center"/>
    </xf>
    <xf numFmtId="0" fontId="10" fillId="0" borderId="4" xfId="4" applyFont="1" applyBorder="1" applyAlignment="1">
      <alignment horizontal="center"/>
    </xf>
    <xf numFmtId="164" fontId="0" fillId="0" borderId="0" xfId="0" quotePrefix="1" applyNumberFormat="1" applyFont="1" applyFill="1" applyBorder="1" applyAlignment="1"/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49" fontId="13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0" fillId="0" borderId="0" xfId="0" quotePrefix="1" applyFont="1" applyFill="1"/>
    <xf numFmtId="164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ill="1"/>
    <xf numFmtId="2" fontId="0" fillId="0" borderId="0" xfId="0" quotePrefix="1" applyNumberFormat="1" applyFont="1"/>
    <xf numFmtId="164" fontId="0" fillId="0" borderId="0" xfId="0" applyNumberFormat="1" applyFill="1"/>
  </cellXfs>
  <cellStyles count="5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標準 4" xfId="4" xr:uid="{8A9E591A-708E-2445-AE50-096B7D1055B2}"/>
  </cellStyles>
  <dxfs count="5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T147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baseColWidth="10" defaultRowHeight="16" x14ac:dyDescent="0.2"/>
  <cols>
    <col min="1" max="1" width="8.6640625" style="4" bestFit="1" customWidth="1"/>
    <col min="2" max="2" width="7.5" style="5" customWidth="1"/>
    <col min="3" max="3" width="7.83203125" style="4" customWidth="1"/>
    <col min="4" max="4" width="7.1640625" style="4" bestFit="1" customWidth="1"/>
    <col min="5" max="5" width="3" style="4" bestFit="1" customWidth="1"/>
    <col min="6" max="6" width="11.6640625" style="4" bestFit="1" customWidth="1"/>
    <col min="7" max="7" width="9" style="28" bestFit="1" customWidth="1"/>
    <col min="8" max="11" width="9" style="29" bestFit="1" customWidth="1"/>
    <col min="12" max="12" width="6.1640625" style="28" bestFit="1" customWidth="1"/>
    <col min="13" max="13" width="6.1640625" style="29" bestFit="1" customWidth="1"/>
    <col min="14" max="14" width="6.33203125" style="29" bestFit="1" customWidth="1"/>
    <col min="15" max="15" width="7.6640625" style="29" bestFit="1" customWidth="1"/>
    <col min="16" max="16" width="7.83203125" style="29" bestFit="1" customWidth="1"/>
    <col min="17" max="17" width="5.83203125" style="5" bestFit="1" customWidth="1"/>
    <col min="18" max="18" width="5.83203125" style="4" bestFit="1" customWidth="1"/>
    <col min="19" max="19" width="6.33203125" style="4" bestFit="1" customWidth="1"/>
    <col min="20" max="20" width="7.6640625" style="4" bestFit="1" customWidth="1"/>
    <col min="21" max="21" width="7.83203125" style="4" bestFit="1" customWidth="1"/>
    <col min="22" max="22" width="9" style="28" bestFit="1" customWidth="1"/>
    <col min="23" max="36" width="9" style="29" bestFit="1" customWidth="1"/>
    <col min="37" max="38" width="13.33203125" style="29" bestFit="1" customWidth="1"/>
    <col min="39" max="39" width="7" style="28" customWidth="1"/>
    <col min="40" max="43" width="7" style="29" customWidth="1"/>
    <col min="44" max="44" width="9.5" style="29" customWidth="1"/>
    <col min="45" max="45" width="9" style="29" customWidth="1"/>
    <col min="46" max="55" width="7" style="29" customWidth="1"/>
    <col min="56" max="56" width="7" style="21" customWidth="1"/>
    <col min="57" max="60" width="7" style="20" customWidth="1"/>
    <col min="61" max="61" width="9.33203125" style="20" customWidth="1"/>
    <col min="62" max="62" width="8.83203125" style="20" customWidth="1"/>
    <col min="63" max="72" width="7" style="20" customWidth="1"/>
    <col min="73" max="16384" width="10.83203125" style="4"/>
  </cols>
  <sheetData>
    <row r="1" spans="1:72" s="31" customFormat="1" ht="82" customHeight="1" x14ac:dyDescent="0.2">
      <c r="A1" s="30" t="s">
        <v>5</v>
      </c>
      <c r="B1" s="34" t="s">
        <v>1477</v>
      </c>
      <c r="C1" s="34" t="s">
        <v>1478</v>
      </c>
      <c r="D1" s="31" t="s">
        <v>13</v>
      </c>
      <c r="E1" s="30" t="s">
        <v>14</v>
      </c>
      <c r="F1" s="30" t="s">
        <v>741</v>
      </c>
      <c r="G1" s="32" t="s">
        <v>1488</v>
      </c>
      <c r="H1" s="89" t="s">
        <v>1489</v>
      </c>
      <c r="I1" s="89" t="s">
        <v>1490</v>
      </c>
      <c r="J1" s="89" t="s">
        <v>1491</v>
      </c>
      <c r="K1" s="89" t="s">
        <v>1492</v>
      </c>
      <c r="L1" s="32" t="s">
        <v>1493</v>
      </c>
      <c r="M1" s="89" t="s">
        <v>1502</v>
      </c>
      <c r="N1" s="89" t="s">
        <v>1497</v>
      </c>
      <c r="O1" s="89" t="s">
        <v>1501</v>
      </c>
      <c r="P1" s="89" t="s">
        <v>1494</v>
      </c>
      <c r="Q1" s="32" t="s">
        <v>1495</v>
      </c>
      <c r="R1" s="89" t="s">
        <v>1499</v>
      </c>
      <c r="S1" s="89" t="s">
        <v>1498</v>
      </c>
      <c r="T1" s="89" t="s">
        <v>1500</v>
      </c>
      <c r="U1" s="89" t="s">
        <v>1496</v>
      </c>
      <c r="V1" s="32" t="s">
        <v>775</v>
      </c>
      <c r="W1" s="33" t="s">
        <v>776</v>
      </c>
      <c r="X1" s="32" t="s">
        <v>777</v>
      </c>
      <c r="Y1" s="33" t="s">
        <v>778</v>
      </c>
      <c r="Z1" s="33" t="s">
        <v>779</v>
      </c>
      <c r="AA1" s="33" t="s">
        <v>1480</v>
      </c>
      <c r="AB1" s="33" t="s">
        <v>1481</v>
      </c>
      <c r="AC1" s="33" t="s">
        <v>780</v>
      </c>
      <c r="AD1" s="32" t="s">
        <v>781</v>
      </c>
      <c r="AE1" s="33" t="s">
        <v>782</v>
      </c>
      <c r="AF1" s="33" t="s">
        <v>783</v>
      </c>
      <c r="AG1" s="33" t="s">
        <v>784</v>
      </c>
      <c r="AH1" s="32" t="s">
        <v>785</v>
      </c>
      <c r="AI1" s="33" t="s">
        <v>786</v>
      </c>
      <c r="AJ1" s="34" t="s">
        <v>787</v>
      </c>
      <c r="AK1" s="35" t="s">
        <v>788</v>
      </c>
      <c r="AL1" s="30" t="s">
        <v>789</v>
      </c>
      <c r="AM1" s="32" t="s">
        <v>745</v>
      </c>
      <c r="AN1" s="33" t="s">
        <v>746</v>
      </c>
      <c r="AO1" s="32" t="s">
        <v>747</v>
      </c>
      <c r="AP1" s="33" t="s">
        <v>748</v>
      </c>
      <c r="AQ1" s="33" t="s">
        <v>749</v>
      </c>
      <c r="AR1" s="33" t="s">
        <v>1482</v>
      </c>
      <c r="AS1" s="33" t="s">
        <v>1483</v>
      </c>
      <c r="AT1" s="33" t="s">
        <v>750</v>
      </c>
      <c r="AU1" s="32" t="s">
        <v>751</v>
      </c>
      <c r="AV1" s="33" t="s">
        <v>752</v>
      </c>
      <c r="AW1" s="33" t="s">
        <v>753</v>
      </c>
      <c r="AX1" s="33" t="s">
        <v>754</v>
      </c>
      <c r="AY1" s="32" t="s">
        <v>755</v>
      </c>
      <c r="AZ1" s="33" t="s">
        <v>756</v>
      </c>
      <c r="BA1" s="34" t="s">
        <v>757</v>
      </c>
      <c r="BB1" s="35" t="s">
        <v>758</v>
      </c>
      <c r="BC1" s="30" t="s">
        <v>759</v>
      </c>
      <c r="BD1" s="36" t="s">
        <v>760</v>
      </c>
      <c r="BE1" s="37" t="s">
        <v>761</v>
      </c>
      <c r="BF1" s="36" t="s">
        <v>762</v>
      </c>
      <c r="BG1" s="37" t="s">
        <v>763</v>
      </c>
      <c r="BH1" s="37" t="s">
        <v>764</v>
      </c>
      <c r="BI1" s="37" t="s">
        <v>1486</v>
      </c>
      <c r="BJ1" s="37" t="s">
        <v>1487</v>
      </c>
      <c r="BK1" s="37" t="s">
        <v>765</v>
      </c>
      <c r="BL1" s="36" t="s">
        <v>766</v>
      </c>
      <c r="BM1" s="37" t="s">
        <v>767</v>
      </c>
      <c r="BN1" s="37" t="s">
        <v>768</v>
      </c>
      <c r="BO1" s="37" t="s">
        <v>769</v>
      </c>
      <c r="BP1" s="36" t="s">
        <v>770</v>
      </c>
      <c r="BQ1" s="37" t="s">
        <v>771</v>
      </c>
      <c r="BR1" s="34" t="s">
        <v>772</v>
      </c>
      <c r="BS1" s="35" t="s">
        <v>773</v>
      </c>
      <c r="BT1" s="30" t="s">
        <v>774</v>
      </c>
    </row>
    <row r="2" spans="1:72" s="2" customFormat="1" x14ac:dyDescent="0.2">
      <c r="A2" s="17" t="s">
        <v>682</v>
      </c>
      <c r="B2" s="5" t="str">
        <f>IF(VLOOKUP($A2,Ligands!$A:$G,3,FALSE)="","",VLOOKUP($A2,Ligands!$A:$G,3,FALSE))</f>
        <v>PACAP27</v>
      </c>
      <c r="C2" s="4" t="str">
        <f>IF(VLOOKUP($A2,Ligands!$A:$G,4,FALSE)="","",VLOOKUP($A2,Ligands!$A:$G,4,FALSE))</f>
        <v>HSDGIFTDSYSRYRKQMAVKKYLAAVL-NH2</v>
      </c>
      <c r="D2" s="17" t="str">
        <f>IF(VLOOKUP($A2,Ligands!$A:$G,5,FALSE)="","",VLOOKUP($A2,Ligands!$A:$G,5,FALSE))</f>
        <v/>
      </c>
      <c r="E2" s="17" t="str">
        <f>IF(VLOOKUP($A2,Ligands!$A:$G,6,FALSE)="","",VLOOKUP($A2,Ligands!$A:$G,6,FALSE))</f>
        <v/>
      </c>
      <c r="F2" s="17" t="str">
        <f>IF(VLOOKUP($A2,Ligands!$A:$G,7,FALSE)="","",VLOOKUP($A2,Ligands!$A:$G,7,FALSE))</f>
        <v>Physiological</v>
      </c>
      <c r="G2" s="28">
        <f>MAX(V2:W2)</f>
        <v>8.3170013692143812</v>
      </c>
      <c r="H2" s="92">
        <f>MAX(X2:AC2)</f>
        <v>7.0127467453131294</v>
      </c>
      <c r="I2" s="92">
        <f>MAX(AD2:AG2)</f>
        <v>8.4109711711824762</v>
      </c>
      <c r="J2" s="92">
        <f>MAX(AH2:AI2)</f>
        <v>6.5371207315202238</v>
      </c>
      <c r="K2" s="92" t="str">
        <f>IF(MAX(AJ2:AL2)=0,"",MAX(AJ2:AL2))</f>
        <v/>
      </c>
      <c r="L2" s="28">
        <f>MAX(AM2:AN2)</f>
        <v>8.3800000000000008</v>
      </c>
      <c r="M2" s="92">
        <f>MAX(AO2:AT2)</f>
        <v>7.15</v>
      </c>
      <c r="N2" s="92">
        <f>MAX(AU2:AX2)</f>
        <v>8.4600000000000009</v>
      </c>
      <c r="O2" s="92">
        <f>MAX(AY2:AZ2)</f>
        <v>6.85</v>
      </c>
      <c r="P2" s="92" t="str">
        <f>IF(MAX(BA2:BC2)=0,"",MAX(BA2:BC2))</f>
        <v/>
      </c>
      <c r="Q2" s="21">
        <f>MAX(BD2:BE2)</f>
        <v>86.49706457925636</v>
      </c>
      <c r="R2" s="90">
        <f>MAX(BF2:BK2)</f>
        <v>73.75</v>
      </c>
      <c r="S2" s="90">
        <f>MAX(BL2:BO2)</f>
        <v>94.103194103194113</v>
      </c>
      <c r="T2" s="90">
        <f>MAX(BP2:BQ2)</f>
        <v>48.654244306418214</v>
      </c>
      <c r="U2" s="90" t="str">
        <f>IF(MAX(BR2:BT2)=0,"",MAX(BR2:BT2))</f>
        <v/>
      </c>
      <c r="V2" s="25">
        <f>IFERROR(LOG(0.01*BD2/10^-AM2),"")</f>
        <v>8.3170013692143812</v>
      </c>
      <c r="W2" s="24">
        <f t="shared" ref="W2:AL17" si="0">IFERROR(LOG(0.01*BE2/10^-AN2),"")</f>
        <v>8.298219768536681</v>
      </c>
      <c r="X2" s="24">
        <f t="shared" si="0"/>
        <v>6.9486055904954354</v>
      </c>
      <c r="Y2" s="24">
        <f t="shared" si="0"/>
        <v>6.9486055904954354</v>
      </c>
      <c r="Z2" s="24">
        <f t="shared" si="0"/>
        <v>7.0127467453131294</v>
      </c>
      <c r="AA2" s="24">
        <f>IFERROR(LOG(0.01*BI2/10^-AR2),"")</f>
        <v>6.9703712107823268</v>
      </c>
      <c r="AB2" s="24">
        <f t="shared" si="0"/>
        <v>6.9703712107823268</v>
      </c>
      <c r="AC2" s="24">
        <f t="shared" si="0"/>
        <v>6.8577620246502011</v>
      </c>
      <c r="AD2" s="24">
        <f t="shared" si="0"/>
        <v>8.4109711711824762</v>
      </c>
      <c r="AE2" s="24">
        <f t="shared" si="0"/>
        <v>8.4109711711824762</v>
      </c>
      <c r="AF2" s="24">
        <f t="shared" si="0"/>
        <v>7.9136043647434038</v>
      </c>
      <c r="AG2" s="24" t="str">
        <f t="shared" si="0"/>
        <v/>
      </c>
      <c r="AH2" s="24" t="str">
        <f t="shared" si="0"/>
        <v/>
      </c>
      <c r="AI2" s="24">
        <f t="shared" si="0"/>
        <v>6.5371207315202238</v>
      </c>
      <c r="AJ2" s="24" t="str">
        <f t="shared" si="0"/>
        <v/>
      </c>
      <c r="AK2" s="24" t="str">
        <f t="shared" si="0"/>
        <v/>
      </c>
      <c r="AL2" s="24" t="str">
        <f t="shared" si="0"/>
        <v/>
      </c>
      <c r="AM2" s="25">
        <f>VLOOKUP($A2,'pEC50'!$B:$Z,MATCH(AM$1,'pEC50'!$B$1:$Z$1,0),FALSE)</f>
        <v>8.3800000000000008</v>
      </c>
      <c r="AN2" s="24">
        <f>VLOOKUP($A2,'pEC50'!$B:$Z,MATCH(AN$1,'pEC50'!$B$1:$Z$1,0),FALSE)</f>
        <v>8.3699999999999992</v>
      </c>
      <c r="AO2" s="24">
        <f>VLOOKUP($A2,'pEC50'!$B:$Z,MATCH(AO$1,'pEC50'!$B$1:$Z$1,0),FALSE)</f>
        <v>7.14</v>
      </c>
      <c r="AP2" s="24">
        <f>VLOOKUP($A2,'pEC50'!$B:$Z,MATCH(AP$1,'pEC50'!$B$1:$Z$1,0),FALSE)</f>
        <v>7.14</v>
      </c>
      <c r="AQ2" s="24">
        <f>VLOOKUP($A2,'pEC50'!$B:$Z,MATCH(AQ$1,'pEC50'!$B$1:$Z$1,0),FALSE)</f>
        <v>7.15</v>
      </c>
      <c r="AR2" s="24">
        <f>VLOOKUP($A2,'pEC50'!$B:$Z,MATCH(AR$1,'pEC50'!$B$1:$Z$1,0),FALSE)</f>
        <v>7.11</v>
      </c>
      <c r="AS2" s="24">
        <f>VLOOKUP($A2,'pEC50'!$B:$Z,MATCH(AS$1,'pEC50'!$B$1:$Z$1,0),FALSE)</f>
        <v>7.11</v>
      </c>
      <c r="AT2" s="24">
        <f>VLOOKUP($A2,'pEC50'!$B:$Z,MATCH(AT$1,'pEC50'!$B$1:$Z$1,0),FALSE)</f>
        <v>6.99</v>
      </c>
      <c r="AU2" s="24">
        <f>VLOOKUP($A2,'pEC50'!$B:$Z,MATCH(AU$1,'pEC50'!$B$1:$Z$1,0),FALSE)</f>
        <v>8.4600000000000009</v>
      </c>
      <c r="AV2" s="24">
        <f>VLOOKUP($A2,'pEC50'!$B:$Z,MATCH(AV$1,'pEC50'!$B$1:$Z$1,0),FALSE)</f>
        <v>8.4600000000000009</v>
      </c>
      <c r="AW2" s="24">
        <f>VLOOKUP($A2,'pEC50'!$B:$Z,MATCH(AW$1,'pEC50'!$B$1:$Z$1,0),FALSE)</f>
        <v>7.94</v>
      </c>
      <c r="AX2" s="24" t="str">
        <f>VLOOKUP($A2,'pEC50'!$B:$Z,MATCH(AX$1,'pEC50'!$B$1:$Z$1,0),FALSE)</f>
        <v/>
      </c>
      <c r="AY2" s="24" t="str">
        <f>VLOOKUP($A2,'pEC50'!$B:$Z,MATCH(AY$1,'pEC50'!$B$1:$Z$1,0),FALSE)</f>
        <v/>
      </c>
      <c r="AZ2" s="24">
        <f>VLOOKUP($A2,'pEC50'!$B:$Z,MATCH(AZ$1,'pEC50'!$B$1:$Z$1,0),FALSE)</f>
        <v>6.85</v>
      </c>
      <c r="BA2" s="24" t="str">
        <f>VLOOKUP($A2,'pEC50'!$B:$Z,MATCH(BA$1,'pEC50'!$B$1:$Z$1,0),FALSE)</f>
        <v/>
      </c>
      <c r="BB2" s="24" t="str">
        <f>VLOOKUP($A2,'pEC50'!$B:$Z,MATCH(BB$1,'pEC50'!$B$1:$Z$1,0),FALSE)</f>
        <v/>
      </c>
      <c r="BC2" s="24" t="str">
        <f>VLOOKUP($A2,'pEC50'!$B:$Z,MATCH(BC$1,'pEC50'!$B$1:$Z$1,0),FALSE)</f>
        <v/>
      </c>
      <c r="BD2" s="18">
        <f>IF(VLOOKUP($A2,Emax!$B:$Z,MATCH(BD$1,Emax!$B$1:$Z$1,0),FALSE)="","",VLOOKUP($A2,Emax!$B:$Z,MATCH(BD$1,Emax!$B$1:$Z$1,0),FALSE)*100)</f>
        <v>86.49706457925636</v>
      </c>
      <c r="BE2" s="19">
        <f>IF(VLOOKUP($A2,Emax!$B:$Z,MATCH(BE$1,Emax!$B$1:$Z$1,0),FALSE)="","",VLOOKUP($A2,Emax!$B:$Z,MATCH(BE$1,Emax!$B$1:$Z$1,0),FALSE)*100)</f>
        <v>84.765625</v>
      </c>
      <c r="BF2" s="19">
        <f>IF(VLOOKUP($A2,Emax!$B:$Z,MATCH(BF$1,Emax!$B$1:$Z$1,0),FALSE)="","",VLOOKUP($A2,Emax!$B:$Z,MATCH(BF$1,Emax!$B$1:$Z$1,0),FALSE)*100)</f>
        <v>64.358452138492879</v>
      </c>
      <c r="BG2" s="19">
        <f>IF(VLOOKUP($A2,Emax!$B:$Z,MATCH(BG$1,Emax!$B$1:$Z$1,0),FALSE)="","",VLOOKUP($A2,Emax!$B:$Z,MATCH(BG$1,Emax!$B$1:$Z$1,0),FALSE)*100)</f>
        <v>64.358452138492879</v>
      </c>
      <c r="BH2" s="19">
        <f>IF(VLOOKUP($A2,Emax!$B:$Z,MATCH(BH$1,Emax!$B$1:$Z$1,0),FALSE)="","",VLOOKUP($A2,Emax!$B:$Z,MATCH(BH$1,Emax!$B$1:$Z$1,0),FALSE)*100)</f>
        <v>72.903225806451616</v>
      </c>
      <c r="BI2" s="19">
        <f>IF(VLOOKUP($A2,Emax!$B:$Z,MATCH(BI$1,Emax!$B$1:$Z$1,0),FALSE)="","",VLOOKUP($A2,Emax!$B:$Z,MATCH(BI$1,Emax!$B$1:$Z$1,0),FALSE)*100)</f>
        <v>72.505543237250563</v>
      </c>
      <c r="BJ2" s="19">
        <f>IF(VLOOKUP($A2,Emax!$B:$Z,MATCH(BJ$1,Emax!$B$1:$Z$1,0),FALSE)="","",VLOOKUP($A2,Emax!$B:$Z,MATCH(BJ$1,Emax!$B$1:$Z$1,0),FALSE)*100)</f>
        <v>72.505543237250563</v>
      </c>
      <c r="BK2" s="19">
        <f>IF(VLOOKUP($A2,Emax!$B:$Z,MATCH(BK$1,Emax!$B$1:$Z$1,0),FALSE)="","",VLOOKUP($A2,Emax!$B:$Z,MATCH(BK$1,Emax!$B$1:$Z$1,0),FALSE)*100)</f>
        <v>73.75</v>
      </c>
      <c r="BL2" s="19">
        <f>IF(VLOOKUP($A2,Emax!$B:$Z,MATCH(BL$1,Emax!$B$1:$Z$1,0),FALSE)="","",VLOOKUP($A2,Emax!$B:$Z,MATCH(BL$1,Emax!$B$1:$Z$1,0),FALSE)*100)</f>
        <v>89.324618736383428</v>
      </c>
      <c r="BM2" s="19">
        <f>IF(VLOOKUP($A2,Emax!$B:$Z,MATCH(BM$1,Emax!$B$1:$Z$1,0),FALSE)="","",VLOOKUP($A2,Emax!$B:$Z,MATCH(BM$1,Emax!$B$1:$Z$1,0),FALSE)*100)</f>
        <v>89.324618736383428</v>
      </c>
      <c r="BN2" s="19">
        <f>IF(VLOOKUP($A2,Emax!$B:$Z,MATCH(BN$1,Emax!$B$1:$Z$1,0),FALSE)="","",VLOOKUP($A2,Emax!$B:$Z,MATCH(BN$1,Emax!$B$1:$Z$1,0),FALSE)*100)</f>
        <v>94.103194103194113</v>
      </c>
      <c r="BO2" s="19" t="str">
        <f>IF(VLOOKUP($A2,Emax!$B:$Z,MATCH(BO$1,Emax!$B$1:$Z$1,0),FALSE)="","",VLOOKUP($A2,Emax!$B:$Z,MATCH(BO$1,Emax!$B$1:$Z$1,0),FALSE)*100)</f>
        <v/>
      </c>
      <c r="BP2" s="19" t="str">
        <f>IF(VLOOKUP($A2,Emax!$B:$Z,MATCH(BP$1,Emax!$B$1:$Z$1,0),FALSE)="","",VLOOKUP($A2,Emax!$B:$Z,MATCH(BP$1,Emax!$B$1:$Z$1,0),FALSE)*100)</f>
        <v/>
      </c>
      <c r="BQ2" s="19">
        <f>IF(VLOOKUP($A2,Emax!$B:$Z,MATCH(BQ$1,Emax!$B$1:$Z$1,0),FALSE)="","",VLOOKUP($A2,Emax!$B:$Z,MATCH(BQ$1,Emax!$B$1:$Z$1,0),FALSE)*100)</f>
        <v>48.654244306418214</v>
      </c>
      <c r="BR2" s="19" t="str">
        <f>IF(VLOOKUP($A2,Emax!$B:$Z,MATCH(BR$1,Emax!$B$1:$Z$1,0),FALSE)="","",VLOOKUP($A2,Emax!$B:$Z,MATCH(BR$1,Emax!$B$1:$Z$1,0),FALSE)*100)</f>
        <v/>
      </c>
      <c r="BS2" s="19" t="str">
        <f>IF(VLOOKUP($A2,Emax!$B:$Z,MATCH(BS$1,Emax!$B$1:$Z$1,0),FALSE)="","",VLOOKUP($A2,Emax!$B:$Z,MATCH(BS$1,Emax!$B$1:$Z$1,0),FALSE)*100)</f>
        <v/>
      </c>
      <c r="BT2" s="19" t="str">
        <f>IF(VLOOKUP($A2,Emax!$B:$Z,MATCH(BT$1,Emax!$B$1:$Z$1,0),FALSE)="","",VLOOKUP($A2,Emax!$B:$Z,MATCH(BT$1,Emax!$B$1:$Z$1,0),FALSE)*100)</f>
        <v/>
      </c>
    </row>
    <row r="3" spans="1:72" s="2" customFormat="1" x14ac:dyDescent="0.2">
      <c r="A3" t="s">
        <v>76</v>
      </c>
      <c r="B3" s="5" t="str">
        <f>IF(VLOOKUP($A3,Ligands!$A:$G,3,FALSE)="","",VLOOKUP($A3,Ligands!$A:$G,3,FALSE))</f>
        <v>Adenosine</v>
      </c>
      <c r="C3" s="4" t="str">
        <f>IF(VLOOKUP($A3,Ligands!$A:$G,4,FALSE)="","",VLOOKUP($A3,Ligands!$A:$G,4,FALSE))</f>
        <v>Adenosine</v>
      </c>
      <c r="D3" s="17" t="str">
        <f>IF(VLOOKUP($A3,Ligands!$A:$G,5,FALSE)="","",VLOOKUP($A3,Ligands!$A:$G,5,FALSE))</f>
        <v/>
      </c>
      <c r="E3" s="17" t="str">
        <f>IF(VLOOKUP($A3,Ligands!$A:$G,6,FALSE)="","",VLOOKUP($A3,Ligands!$A:$G,6,FALSE))</f>
        <v/>
      </c>
      <c r="F3" s="17" t="str">
        <f>IF(VLOOKUP($A3,Ligands!$A:$G,7,FALSE)="","",VLOOKUP($A3,Ligands!$A:$G,7,FALSE))</f>
        <v>Physiological</v>
      </c>
      <c r="G3" s="28">
        <f t="shared" ref="G3:G66" si="1">MAX(V3:W3)</f>
        <v>4.6344163245704602</v>
      </c>
      <c r="H3" s="92">
        <f t="shared" ref="H3:H66" si="2">MAX(X3:AC3)</f>
        <v>7.0778648219341909</v>
      </c>
      <c r="I3" s="92">
        <f t="shared" ref="I3:I66" si="3">MAX(AD3:AG3)</f>
        <v>5.9121447602664041</v>
      </c>
      <c r="J3" s="92">
        <f t="shared" ref="J3:J66" si="4">MAX(AH3:AI3)</f>
        <v>5.3209910771790323</v>
      </c>
      <c r="K3" s="92" t="str">
        <f t="shared" ref="K3:K66" si="5">IF(MAX(AJ3:AL3)=0,"",MAX(AJ3:AL3))</f>
        <v/>
      </c>
      <c r="L3" s="28">
        <f t="shared" ref="L3:L66" si="6">MAX(AM3:AN3)</f>
        <v>5.33</v>
      </c>
      <c r="M3" s="92">
        <f t="shared" ref="M3:M66" si="7">MAX(AO3:AT3)</f>
        <v>7.54</v>
      </c>
      <c r="N3" s="92">
        <f t="shared" ref="N3:N66" si="8">MAX(AU3:AX3)</f>
        <v>6.2</v>
      </c>
      <c r="O3" s="92">
        <f t="shared" ref="O3:O66" si="9">MAX(AY3:AZ3)</f>
        <v>5.7</v>
      </c>
      <c r="P3" s="92" t="str">
        <f t="shared" ref="P3:P66" si="10">IF(MAX(BA3:BC3)=0,"",MAX(BA3:BC3))</f>
        <v/>
      </c>
      <c r="Q3" s="21">
        <f t="shared" ref="Q3:Q66" si="11">MAX(BD3:BE3)</f>
        <v>20.156555772994132</v>
      </c>
      <c r="R3" s="90">
        <f t="shared" ref="R3:R66" si="12">MAX(BF3:BK3)</f>
        <v>43.437499999999993</v>
      </c>
      <c r="S3" s="90">
        <f t="shared" ref="S3:S66" si="13">MAX(BL3:BO3)</f>
        <v>51.540041067761813</v>
      </c>
      <c r="T3" s="90">
        <f t="shared" ref="T3:T66" si="14">MAX(BP3:BQ3)</f>
        <v>41.782178217821787</v>
      </c>
      <c r="U3" s="90" t="str">
        <f t="shared" ref="U3:U66" si="15">IF(MAX(BR3:BT3)=0,"",MAX(BR3:BT3))</f>
        <v/>
      </c>
      <c r="V3" s="25">
        <f t="shared" ref="V3:V64" si="16">IFERROR(LOG(0.01*BD3/10^-AM3),"")</f>
        <v>4.6344163245704602</v>
      </c>
      <c r="W3" s="24">
        <f t="shared" ref="W3:W64" si="17">IFERROR(LOG(0.01*BE3/10^-AN3),"")</f>
        <v>4.4200705884777518</v>
      </c>
      <c r="X3" s="24">
        <f t="shared" ref="X3:X64" si="18">IFERROR(LOG(0.01*BF3/10^-AO3),"")</f>
        <v>5.9429865522273069</v>
      </c>
      <c r="Y3" s="24">
        <f t="shared" ref="Y3:Y64" si="19">IFERROR(LOG(0.01*BG3/10^-AP3),"")</f>
        <v>5.9429865522273069</v>
      </c>
      <c r="Z3" s="24">
        <f t="shared" ref="Z3:Z64" si="20">IFERROR(LOG(0.01*BH3/10^-AQ3),"")</f>
        <v>5.4404870557820848</v>
      </c>
      <c r="AA3" s="24">
        <f t="shared" ref="AA3:AB66" si="21">IFERROR(LOG(0.01*BI3/10^-AR3),"")</f>
        <v>7.0225440252784477</v>
      </c>
      <c r="AB3" s="24">
        <f t="shared" si="0"/>
        <v>7.0225440252784477</v>
      </c>
      <c r="AC3" s="24">
        <f t="shared" ref="AC3:AC64" si="22">IFERROR(LOG(0.01*BK3/10^-AT3),"")</f>
        <v>7.0778648219341909</v>
      </c>
      <c r="AD3" s="24">
        <f t="shared" ref="AD3:AD64" si="23">IFERROR(LOG(0.01*BL3/10^-AU3),"")</f>
        <v>5.2795844387831909</v>
      </c>
      <c r="AE3" s="24">
        <f t="shared" ref="AE3:AE64" si="24">IFERROR(LOG(0.01*BM3/10^-AV3),"")</f>
        <v>5.2795844387831909</v>
      </c>
      <c r="AF3" s="24">
        <f t="shared" ref="AF3:AF64" si="25">IFERROR(LOG(0.01*BN3/10^-AW3),"")</f>
        <v>5.7222471973112796</v>
      </c>
      <c r="AG3" s="24">
        <f t="shared" ref="AG3:AG64" si="26">IFERROR(LOG(0.01*BO3/10^-AX3),"")</f>
        <v>5.9121447602664041</v>
      </c>
      <c r="AH3" s="24">
        <f t="shared" ref="AH3:AH64" si="27">IFERROR(LOG(0.01*BP3/10^-AY3),"")</f>
        <v>5.3209910771790323</v>
      </c>
      <c r="AI3" s="24" t="str">
        <f t="shared" ref="AI3:AI64" si="28">IFERROR(LOG(0.01*BQ3/10^-AZ3),"")</f>
        <v/>
      </c>
      <c r="AJ3" s="24" t="str">
        <f t="shared" ref="AJ3:AJ64" si="29">IFERROR(LOG(0.01*BR3/10^-BA3),"")</f>
        <v/>
      </c>
      <c r="AK3" s="24" t="str">
        <f t="shared" ref="AK3:AK64" si="30">IFERROR(LOG(0.01*BS3/10^-BB3),"")</f>
        <v/>
      </c>
      <c r="AL3" s="24" t="str">
        <f t="shared" ref="AL3:AL64" si="31">IFERROR(LOG(0.01*BT3/10^-BC3),"")</f>
        <v/>
      </c>
      <c r="AM3" s="25">
        <f>VLOOKUP($A3,'pEC50'!$B:$Z,MATCH(AM$1,'pEC50'!$B$1:$Z$1,0),FALSE)</f>
        <v>5.33</v>
      </c>
      <c r="AN3" s="24">
        <f>VLOOKUP($A3,'pEC50'!$B:$Z,MATCH(AN$1,'pEC50'!$B$1:$Z$1,0),FALSE)</f>
        <v>5.33</v>
      </c>
      <c r="AO3" s="24">
        <f>VLOOKUP($A3,'pEC50'!$B:$Z,MATCH(AO$1,'pEC50'!$B$1:$Z$1,0),FALSE)</f>
        <v>7.09</v>
      </c>
      <c r="AP3" s="24">
        <f>VLOOKUP($A3,'pEC50'!$B:$Z,MATCH(AP$1,'pEC50'!$B$1:$Z$1,0),FALSE)</f>
        <v>7.09</v>
      </c>
      <c r="AQ3" s="24">
        <f>VLOOKUP($A3,'pEC50'!$B:$Z,MATCH(AQ$1,'pEC50'!$B$1:$Z$1,0),FALSE)</f>
        <v>6.71</v>
      </c>
      <c r="AR3" s="24">
        <f>VLOOKUP($A3,'pEC50'!$B:$Z,MATCH(AR$1,'pEC50'!$B$1:$Z$1,0),FALSE)</f>
        <v>7.54</v>
      </c>
      <c r="AS3" s="24">
        <f>VLOOKUP($A3,'pEC50'!$B:$Z,MATCH(AS$1,'pEC50'!$B$1:$Z$1,0),FALSE)</f>
        <v>7.54</v>
      </c>
      <c r="AT3" s="24">
        <f>VLOOKUP($A3,'pEC50'!$B:$Z,MATCH(AT$1,'pEC50'!$B$1:$Z$1,0),FALSE)</f>
        <v>7.44</v>
      </c>
      <c r="AU3" s="24">
        <f>VLOOKUP($A3,'pEC50'!$B:$Z,MATCH(AU$1,'pEC50'!$B$1:$Z$1,0),FALSE)</f>
        <v>5.74</v>
      </c>
      <c r="AV3" s="24">
        <f>VLOOKUP($A3,'pEC50'!$B:$Z,MATCH(AV$1,'pEC50'!$B$1:$Z$1,0),FALSE)</f>
        <v>5.74</v>
      </c>
      <c r="AW3" s="24">
        <f>VLOOKUP($A3,'pEC50'!$B:$Z,MATCH(AW$1,'pEC50'!$B$1:$Z$1,0),FALSE)</f>
        <v>6.06</v>
      </c>
      <c r="AX3" s="24">
        <f>VLOOKUP($A3,'pEC50'!$B:$Z,MATCH(AX$1,'pEC50'!$B$1:$Z$1,0),FALSE)</f>
        <v>6.2</v>
      </c>
      <c r="AY3" s="24">
        <f>VLOOKUP($A3,'pEC50'!$B:$Z,MATCH(AY$1,'pEC50'!$B$1:$Z$1,0),FALSE)</f>
        <v>5.7</v>
      </c>
      <c r="AZ3" s="24" t="str">
        <f>VLOOKUP($A3,'pEC50'!$B:$Z,MATCH(AZ$1,'pEC50'!$B$1:$Z$1,0),FALSE)</f>
        <v/>
      </c>
      <c r="BA3" s="24" t="str">
        <f>VLOOKUP($A3,'pEC50'!$B:$Z,MATCH(BA$1,'pEC50'!$B$1:$Z$1,0),FALSE)</f>
        <v/>
      </c>
      <c r="BB3" s="24" t="str">
        <f>VLOOKUP($A3,'pEC50'!$B:$Z,MATCH(BB$1,'pEC50'!$B$1:$Z$1,0),FALSE)</f>
        <v/>
      </c>
      <c r="BC3" s="24" t="str">
        <f>VLOOKUP($A3,'pEC50'!$B:$Z,MATCH(BC$1,'pEC50'!$B$1:$Z$1,0),FALSE)</f>
        <v/>
      </c>
      <c r="BD3" s="18">
        <f>IF(VLOOKUP($A3,Emax!$B:$Z,MATCH(BD$1,Emax!$B$1:$Z$1,0),FALSE)="","",VLOOKUP($A3,Emax!$B:$Z,MATCH(BD$1,Emax!$B$1:$Z$1,0),FALSE)*100)</f>
        <v>20.156555772994132</v>
      </c>
      <c r="BE3" s="19">
        <f>IF(VLOOKUP($A3,Emax!$B:$Z,MATCH(BE$1,Emax!$B$1:$Z$1,0),FALSE)="","",VLOOKUP($A3,Emax!$B:$Z,MATCH(BE$1,Emax!$B$1:$Z$1,0),FALSE)*100)</f>
        <v>12.304687500000004</v>
      </c>
      <c r="BF3" s="19">
        <f>IF(VLOOKUP($A3,Emax!$B:$Z,MATCH(BF$1,Emax!$B$1:$Z$1,0),FALSE)="","",VLOOKUP($A3,Emax!$B:$Z,MATCH(BF$1,Emax!$B$1:$Z$1,0),FALSE)*100)</f>
        <v>7.1283095723014247</v>
      </c>
      <c r="BG3" s="19">
        <f>IF(VLOOKUP($A3,Emax!$B:$Z,MATCH(BG$1,Emax!$B$1:$Z$1,0),FALSE)="","",VLOOKUP($A3,Emax!$B:$Z,MATCH(BG$1,Emax!$B$1:$Z$1,0),FALSE)*100)</f>
        <v>7.1283095723014247</v>
      </c>
      <c r="BH3" s="19">
        <f>IF(VLOOKUP($A3,Emax!$B:$Z,MATCH(BH$1,Emax!$B$1:$Z$1,0),FALSE)="","",VLOOKUP($A3,Emax!$B:$Z,MATCH(BH$1,Emax!$B$1:$Z$1,0),FALSE)*100)</f>
        <v>5.376344086021505</v>
      </c>
      <c r="BI3" s="19">
        <f>IF(VLOOKUP($A3,Emax!$B:$Z,MATCH(BI$1,Emax!$B$1:$Z$1,0),FALSE)="","",VLOOKUP($A3,Emax!$B:$Z,MATCH(BI$1,Emax!$B$1:$Z$1,0),FALSE)*100)</f>
        <v>30.376940133037696</v>
      </c>
      <c r="BJ3" s="19">
        <f>IF(VLOOKUP($A3,Emax!$B:$Z,MATCH(BJ$1,Emax!$B$1:$Z$1,0),FALSE)="","",VLOOKUP($A3,Emax!$B:$Z,MATCH(BJ$1,Emax!$B$1:$Z$1,0),FALSE)*100)</f>
        <v>30.376940133037696</v>
      </c>
      <c r="BK3" s="19">
        <f>IF(VLOOKUP($A3,Emax!$B:$Z,MATCH(BK$1,Emax!$B$1:$Z$1,0),FALSE)="","",VLOOKUP($A3,Emax!$B:$Z,MATCH(BK$1,Emax!$B$1:$Z$1,0),FALSE)*100)</f>
        <v>43.437499999999993</v>
      </c>
      <c r="BL3" s="19">
        <f>IF(VLOOKUP($A3,Emax!$B:$Z,MATCH(BL$1,Emax!$B$1:$Z$1,0),FALSE)="","",VLOOKUP($A3,Emax!$B:$Z,MATCH(BL$1,Emax!$B$1:$Z$1,0),FALSE)*100)</f>
        <v>34.640522875816984</v>
      </c>
      <c r="BM3" s="19">
        <f>IF(VLOOKUP($A3,Emax!$B:$Z,MATCH(BM$1,Emax!$B$1:$Z$1,0),FALSE)="","",VLOOKUP($A3,Emax!$B:$Z,MATCH(BM$1,Emax!$B$1:$Z$1,0),FALSE)*100)</f>
        <v>34.640522875816984</v>
      </c>
      <c r="BN3" s="19">
        <f>IF(VLOOKUP($A3,Emax!$B:$Z,MATCH(BN$1,Emax!$B$1:$Z$1,0),FALSE)="","",VLOOKUP($A3,Emax!$B:$Z,MATCH(BN$1,Emax!$B$1:$Z$1,0),FALSE)*100)</f>
        <v>45.945945945945944</v>
      </c>
      <c r="BO3" s="19">
        <f>IF(VLOOKUP($A3,Emax!$B:$Z,MATCH(BO$1,Emax!$B$1:$Z$1,0),FALSE)="","",VLOOKUP($A3,Emax!$B:$Z,MATCH(BO$1,Emax!$B$1:$Z$1,0),FALSE)*100)</f>
        <v>51.540041067761813</v>
      </c>
      <c r="BP3" s="19">
        <f>IF(VLOOKUP($A3,Emax!$B:$Z,MATCH(BP$1,Emax!$B$1:$Z$1,0),FALSE)="","",VLOOKUP($A3,Emax!$B:$Z,MATCH(BP$1,Emax!$B$1:$Z$1,0),FALSE)*100)</f>
        <v>41.782178217821787</v>
      </c>
      <c r="BQ3" s="19" t="str">
        <f>IF(VLOOKUP($A3,Emax!$B:$Z,MATCH(BQ$1,Emax!$B$1:$Z$1,0),FALSE)="","",VLOOKUP($A3,Emax!$B:$Z,MATCH(BQ$1,Emax!$B$1:$Z$1,0),FALSE)*100)</f>
        <v/>
      </c>
      <c r="BR3" s="19" t="str">
        <f>IF(VLOOKUP($A3,Emax!$B:$Z,MATCH(BR$1,Emax!$B$1:$Z$1,0),FALSE)="","",VLOOKUP($A3,Emax!$B:$Z,MATCH(BR$1,Emax!$B$1:$Z$1,0),FALSE)*100)</f>
        <v/>
      </c>
      <c r="BS3" s="19" t="str">
        <f>IF(VLOOKUP($A3,Emax!$B:$Z,MATCH(BS$1,Emax!$B$1:$Z$1,0),FALSE)="","",VLOOKUP($A3,Emax!$B:$Z,MATCH(BS$1,Emax!$B$1:$Z$1,0),FALSE)*100)</f>
        <v/>
      </c>
      <c r="BT3" s="19" t="str">
        <f>IF(VLOOKUP($A3,Emax!$B:$Z,MATCH(BT$1,Emax!$B$1:$Z$1,0),FALSE)="","",VLOOKUP($A3,Emax!$B:$Z,MATCH(BT$1,Emax!$B$1:$Z$1,0),FALSE)*100)</f>
        <v/>
      </c>
    </row>
    <row r="4" spans="1:72" s="2" customFormat="1" x14ac:dyDescent="0.2">
      <c r="A4" t="s">
        <v>2</v>
      </c>
      <c r="B4" s="5" t="str">
        <f>IF(VLOOKUP($A4,Ligands!$A:$G,3,FALSE)="","",VLOOKUP($A4,Ligands!$A:$G,3,FALSE))</f>
        <v>Adenosine</v>
      </c>
      <c r="C4" s="4" t="str">
        <f>IF(VLOOKUP($A4,Ligands!$A:$G,4,FALSE)="","",VLOOKUP($A4,Ligands!$A:$G,4,FALSE))</f>
        <v>Adenosine</v>
      </c>
      <c r="D4" s="17" t="str">
        <f>IF(VLOOKUP($A4,Ligands!$A:$G,5,FALSE)="","",VLOOKUP($A4,Ligands!$A:$G,5,FALSE))</f>
        <v/>
      </c>
      <c r="E4" s="17" t="str">
        <f>IF(VLOOKUP($A4,Ligands!$A:$G,6,FALSE)="","",VLOOKUP($A4,Ligands!$A:$G,6,FALSE))</f>
        <v/>
      </c>
      <c r="F4" s="17" t="str">
        <f>IF(VLOOKUP($A4,Ligands!$A:$G,7,FALSE)="","",VLOOKUP($A4,Ligands!$A:$G,7,FALSE))</f>
        <v>Physiological</v>
      </c>
      <c r="G4" s="28">
        <f t="shared" si="1"/>
        <v>5.6609628775504977</v>
      </c>
      <c r="H4" s="92">
        <f t="shared" si="2"/>
        <v>5.7836991124173505</v>
      </c>
      <c r="I4" s="92">
        <f t="shared" si="3"/>
        <v>5.4616557700423263</v>
      </c>
      <c r="J4" s="92">
        <f t="shared" si="4"/>
        <v>0</v>
      </c>
      <c r="K4" s="92" t="str">
        <f t="shared" si="5"/>
        <v/>
      </c>
      <c r="L4" s="28">
        <f t="shared" si="6"/>
        <v>6.55</v>
      </c>
      <c r="M4" s="92">
        <f t="shared" si="7"/>
        <v>6.49</v>
      </c>
      <c r="N4" s="92">
        <f t="shared" si="8"/>
        <v>6.64</v>
      </c>
      <c r="O4" s="92">
        <f t="shared" si="9"/>
        <v>0</v>
      </c>
      <c r="P4" s="92" t="str">
        <f t="shared" si="10"/>
        <v/>
      </c>
      <c r="Q4" s="21">
        <f t="shared" si="11"/>
        <v>20.939334637964773</v>
      </c>
      <c r="R4" s="90">
        <f t="shared" si="12"/>
        <v>21.5625</v>
      </c>
      <c r="S4" s="90">
        <f t="shared" si="13"/>
        <v>9.3681917211328951</v>
      </c>
      <c r="T4" s="90">
        <f t="shared" si="14"/>
        <v>0</v>
      </c>
      <c r="U4" s="90" t="str">
        <f t="shared" si="15"/>
        <v/>
      </c>
      <c r="V4" s="25">
        <f t="shared" si="16"/>
        <v>5.6609628775504977</v>
      </c>
      <c r="W4" s="24">
        <f t="shared" si="17"/>
        <v>5.6602739745660386</v>
      </c>
      <c r="X4" s="24">
        <f t="shared" si="18"/>
        <v>5.4584624434189006</v>
      </c>
      <c r="Y4" s="24">
        <f t="shared" si="19"/>
        <v>5.4584624434189006</v>
      </c>
      <c r="Z4" s="24">
        <f t="shared" si="20"/>
        <v>5.5629097366042908</v>
      </c>
      <c r="AA4" s="24">
        <f t="shared" si="21"/>
        <v>5.7589513117217388</v>
      </c>
      <c r="AB4" s="24">
        <f t="shared" si="0"/>
        <v>5.7589513117217388</v>
      </c>
      <c r="AC4" s="24">
        <f t="shared" si="22"/>
        <v>5.7836991124173505</v>
      </c>
      <c r="AD4" s="24">
        <f t="shared" si="23"/>
        <v>5.4616557700423263</v>
      </c>
      <c r="AE4" s="24">
        <f t="shared" si="24"/>
        <v>5.4616557700423263</v>
      </c>
      <c r="AF4" s="24">
        <f t="shared" si="25"/>
        <v>5.4453789387455984</v>
      </c>
      <c r="AG4" s="24" t="str">
        <f t="shared" si="26"/>
        <v/>
      </c>
      <c r="AH4" s="24" t="str">
        <f t="shared" si="27"/>
        <v/>
      </c>
      <c r="AI4" s="24" t="str">
        <f t="shared" si="28"/>
        <v/>
      </c>
      <c r="AJ4" s="24" t="str">
        <f t="shared" si="29"/>
        <v/>
      </c>
      <c r="AK4" s="24" t="str">
        <f t="shared" si="30"/>
        <v/>
      </c>
      <c r="AL4" s="24" t="str">
        <f t="shared" si="31"/>
        <v/>
      </c>
      <c r="AM4" s="25">
        <f>VLOOKUP($A4,'pEC50'!$B:$Z,MATCH(AM$1,'pEC50'!$B$1:$Z$1,0),FALSE)</f>
        <v>6.34</v>
      </c>
      <c r="AN4" s="24">
        <f>VLOOKUP($A4,'pEC50'!$B:$Z,MATCH(AN$1,'pEC50'!$B$1:$Z$1,0),FALSE)</f>
        <v>6.55</v>
      </c>
      <c r="AO4" s="24">
        <f>VLOOKUP($A4,'pEC50'!$B:$Z,MATCH(AO$1,'pEC50'!$B$1:$Z$1,0),FALSE)</f>
        <v>6.33</v>
      </c>
      <c r="AP4" s="24">
        <f>VLOOKUP($A4,'pEC50'!$B:$Z,MATCH(AP$1,'pEC50'!$B$1:$Z$1,0),FALSE)</f>
        <v>6.33</v>
      </c>
      <c r="AQ4" s="24">
        <f>VLOOKUP($A4,'pEC50'!$B:$Z,MATCH(AQ$1,'pEC50'!$B$1:$Z$1,0),FALSE)</f>
        <v>6.49</v>
      </c>
      <c r="AR4" s="24">
        <f>VLOOKUP($A4,'pEC50'!$B:$Z,MATCH(AR$1,'pEC50'!$B$1:$Z$1,0),FALSE)</f>
        <v>6.44</v>
      </c>
      <c r="AS4" s="24">
        <f>VLOOKUP($A4,'pEC50'!$B:$Z,MATCH(AS$1,'pEC50'!$B$1:$Z$1,0),FALSE)</f>
        <v>6.44</v>
      </c>
      <c r="AT4" s="24">
        <f>VLOOKUP($A4,'pEC50'!$B:$Z,MATCH(AT$1,'pEC50'!$B$1:$Z$1,0),FALSE)</f>
        <v>6.45</v>
      </c>
      <c r="AU4" s="24">
        <f>VLOOKUP($A4,'pEC50'!$B:$Z,MATCH(AU$1,'pEC50'!$B$1:$Z$1,0),FALSE)</f>
        <v>6.49</v>
      </c>
      <c r="AV4" s="24">
        <f>VLOOKUP($A4,'pEC50'!$B:$Z,MATCH(AV$1,'pEC50'!$B$1:$Z$1,0),FALSE)</f>
        <v>6.49</v>
      </c>
      <c r="AW4" s="24">
        <f>VLOOKUP($A4,'pEC50'!$B:$Z,MATCH(AW$1,'pEC50'!$B$1:$Z$1,0),FALSE)</f>
        <v>6.64</v>
      </c>
      <c r="AX4" s="24" t="str">
        <f>VLOOKUP($A4,'pEC50'!$B:$Z,MATCH(AX$1,'pEC50'!$B$1:$Z$1,0),FALSE)</f>
        <v/>
      </c>
      <c r="AY4" s="24" t="str">
        <f>VLOOKUP($A4,'pEC50'!$B:$Z,MATCH(AY$1,'pEC50'!$B$1:$Z$1,0),FALSE)</f>
        <v/>
      </c>
      <c r="AZ4" s="24" t="str">
        <f>VLOOKUP($A4,'pEC50'!$B:$Z,MATCH(AZ$1,'pEC50'!$B$1:$Z$1,0),FALSE)</f>
        <v/>
      </c>
      <c r="BA4" s="24" t="str">
        <f>VLOOKUP($A4,'pEC50'!$B:$Z,MATCH(BA$1,'pEC50'!$B$1:$Z$1,0),FALSE)</f>
        <v/>
      </c>
      <c r="BB4" s="24" t="str">
        <f>VLOOKUP($A4,'pEC50'!$B:$Z,MATCH(BB$1,'pEC50'!$B$1:$Z$1,0),FALSE)</f>
        <v/>
      </c>
      <c r="BC4" s="24" t="str">
        <f>VLOOKUP($A4,'pEC50'!$B:$Z,MATCH(BC$1,'pEC50'!$B$1:$Z$1,0),FALSE)</f>
        <v/>
      </c>
      <c r="BD4" s="18">
        <f>IF(VLOOKUP($A4,Emax!$B:$Z,MATCH(BD$1,Emax!$B$1:$Z$1,0),FALSE)="","",VLOOKUP($A4,Emax!$B:$Z,MATCH(BD$1,Emax!$B$1:$Z$1,0),FALSE)*100)</f>
        <v>20.939334637964773</v>
      </c>
      <c r="BE4" s="19">
        <f>IF(VLOOKUP($A4,Emax!$B:$Z,MATCH(BE$1,Emax!$B$1:$Z$1,0),FALSE)="","",VLOOKUP($A4,Emax!$B:$Z,MATCH(BE$1,Emax!$B$1:$Z$1,0),FALSE)*100)</f>
        <v>12.890625</v>
      </c>
      <c r="BF4" s="19">
        <f>IF(VLOOKUP($A4,Emax!$B:$Z,MATCH(BF$1,Emax!$B$1:$Z$1,0),FALSE)="","",VLOOKUP($A4,Emax!$B:$Z,MATCH(BF$1,Emax!$B$1:$Z$1,0),FALSE)*100)</f>
        <v>13.441955193482688</v>
      </c>
      <c r="BG4" s="19">
        <f>IF(VLOOKUP($A4,Emax!$B:$Z,MATCH(BG$1,Emax!$B$1:$Z$1,0),FALSE)="","",VLOOKUP($A4,Emax!$B:$Z,MATCH(BG$1,Emax!$B$1:$Z$1,0),FALSE)*100)</f>
        <v>13.441955193482688</v>
      </c>
      <c r="BH4" s="19">
        <f>IF(VLOOKUP($A4,Emax!$B:$Z,MATCH(BH$1,Emax!$B$1:$Z$1,0),FALSE)="","",VLOOKUP($A4,Emax!$B:$Z,MATCH(BH$1,Emax!$B$1:$Z$1,0),FALSE)*100)</f>
        <v>11.827956989247312</v>
      </c>
      <c r="BI4" s="19">
        <f>IF(VLOOKUP($A4,Emax!$B:$Z,MATCH(BI$1,Emax!$B$1:$Z$1,0),FALSE)="","",VLOOKUP($A4,Emax!$B:$Z,MATCH(BI$1,Emax!$B$1:$Z$1,0),FALSE)*100)</f>
        <v>20.842572062084258</v>
      </c>
      <c r="BJ4" s="19">
        <f>IF(VLOOKUP($A4,Emax!$B:$Z,MATCH(BJ$1,Emax!$B$1:$Z$1,0),FALSE)="","",VLOOKUP($A4,Emax!$B:$Z,MATCH(BJ$1,Emax!$B$1:$Z$1,0),FALSE)*100)</f>
        <v>20.842572062084258</v>
      </c>
      <c r="BK4" s="19">
        <f>IF(VLOOKUP($A4,Emax!$B:$Z,MATCH(BK$1,Emax!$B$1:$Z$1,0),FALSE)="","",VLOOKUP($A4,Emax!$B:$Z,MATCH(BK$1,Emax!$B$1:$Z$1,0),FALSE)*100)</f>
        <v>21.5625</v>
      </c>
      <c r="BL4" s="19">
        <f>IF(VLOOKUP($A4,Emax!$B:$Z,MATCH(BL$1,Emax!$B$1:$Z$1,0),FALSE)="","",VLOOKUP($A4,Emax!$B:$Z,MATCH(BL$1,Emax!$B$1:$Z$1,0),FALSE)*100)</f>
        <v>9.3681917211328951</v>
      </c>
      <c r="BM4" s="19">
        <f>IF(VLOOKUP($A4,Emax!$B:$Z,MATCH(BM$1,Emax!$B$1:$Z$1,0),FALSE)="","",VLOOKUP($A4,Emax!$B:$Z,MATCH(BM$1,Emax!$B$1:$Z$1,0),FALSE)*100)</f>
        <v>9.3681917211328951</v>
      </c>
      <c r="BN4" s="19">
        <f>IF(VLOOKUP($A4,Emax!$B:$Z,MATCH(BN$1,Emax!$B$1:$Z$1,0),FALSE)="","",VLOOKUP($A4,Emax!$B:$Z,MATCH(BN$1,Emax!$B$1:$Z$1,0),FALSE)*100)</f>
        <v>6.38820638820639</v>
      </c>
      <c r="BO4" s="19" t="str">
        <f>IF(VLOOKUP($A4,Emax!$B:$Z,MATCH(BO$1,Emax!$B$1:$Z$1,0),FALSE)="","",VLOOKUP($A4,Emax!$B:$Z,MATCH(BO$1,Emax!$B$1:$Z$1,0),FALSE)*100)</f>
        <v/>
      </c>
      <c r="BP4" s="19" t="str">
        <f>IF(VLOOKUP($A4,Emax!$B:$Z,MATCH(BP$1,Emax!$B$1:$Z$1,0),FALSE)="","",VLOOKUP($A4,Emax!$B:$Z,MATCH(BP$1,Emax!$B$1:$Z$1,0),FALSE)*100)</f>
        <v/>
      </c>
      <c r="BQ4" s="19" t="str">
        <f>IF(VLOOKUP($A4,Emax!$B:$Z,MATCH(BQ$1,Emax!$B$1:$Z$1,0),FALSE)="","",VLOOKUP($A4,Emax!$B:$Z,MATCH(BQ$1,Emax!$B$1:$Z$1,0),FALSE)*100)</f>
        <v/>
      </c>
      <c r="BR4" s="19" t="str">
        <f>IF(VLOOKUP($A4,Emax!$B:$Z,MATCH(BR$1,Emax!$B$1:$Z$1,0),FALSE)="","",VLOOKUP($A4,Emax!$B:$Z,MATCH(BR$1,Emax!$B$1:$Z$1,0),FALSE)*100)</f>
        <v/>
      </c>
      <c r="BS4" s="19" t="str">
        <f>IF(VLOOKUP($A4,Emax!$B:$Z,MATCH(BS$1,Emax!$B$1:$Z$1,0),FALSE)="","",VLOOKUP($A4,Emax!$B:$Z,MATCH(BS$1,Emax!$B$1:$Z$1,0),FALSE)*100)</f>
        <v/>
      </c>
      <c r="BT4" s="19" t="str">
        <f>IF(VLOOKUP($A4,Emax!$B:$Z,MATCH(BT$1,Emax!$B$1:$Z$1,0),FALSE)="","",VLOOKUP($A4,Emax!$B:$Z,MATCH(BT$1,Emax!$B$1:$Z$1,0),FALSE)*100)</f>
        <v/>
      </c>
    </row>
    <row r="5" spans="1:72" s="3" customFormat="1" x14ac:dyDescent="0.2">
      <c r="A5" t="s">
        <v>81</v>
      </c>
      <c r="B5" s="5" t="str">
        <f>IF(VLOOKUP($A5,Ligands!$A:$G,3,FALSE)="","",VLOOKUP($A5,Ligands!$A:$G,3,FALSE))</f>
        <v>Adenosine</v>
      </c>
      <c r="C5" s="4" t="str">
        <f>IF(VLOOKUP($A5,Ligands!$A:$G,4,FALSE)="","",VLOOKUP($A5,Ligands!$A:$G,4,FALSE))</f>
        <v>Adenosine</v>
      </c>
      <c r="D5" s="17" t="str">
        <f>IF(VLOOKUP($A5,Ligands!$A:$G,5,FALSE)="","",VLOOKUP($A5,Ligands!$A:$G,5,FALSE))</f>
        <v/>
      </c>
      <c r="E5" s="17" t="str">
        <f>IF(VLOOKUP($A5,Ligands!$A:$G,6,FALSE)="","",VLOOKUP($A5,Ligands!$A:$G,6,FALSE))</f>
        <v/>
      </c>
      <c r="F5" s="17" t="str">
        <f>IF(VLOOKUP($A5,Ligands!$A:$G,7,FALSE)="","",VLOOKUP($A5,Ligands!$A:$G,7,FALSE))</f>
        <v>Physiological</v>
      </c>
      <c r="G5" s="28">
        <f t="shared" si="1"/>
        <v>5.5557336938837301</v>
      </c>
      <c r="H5" s="92">
        <f t="shared" si="2"/>
        <v>5.7429447128417026</v>
      </c>
      <c r="I5" s="92">
        <f t="shared" si="3"/>
        <v>5.6333175937448869</v>
      </c>
      <c r="J5" s="92">
        <f t="shared" si="4"/>
        <v>4.6232245976515021</v>
      </c>
      <c r="K5" s="92" t="str">
        <f t="shared" si="5"/>
        <v/>
      </c>
      <c r="L5" s="28">
        <f t="shared" si="6"/>
        <v>5.77</v>
      </c>
      <c r="M5" s="92">
        <f t="shared" si="7"/>
        <v>5.92</v>
      </c>
      <c r="N5" s="92">
        <f t="shared" si="8"/>
        <v>5.87</v>
      </c>
      <c r="O5" s="92">
        <f t="shared" si="9"/>
        <v>5.04</v>
      </c>
      <c r="P5" s="92" t="str">
        <f t="shared" si="10"/>
        <v/>
      </c>
      <c r="Q5" s="21">
        <f t="shared" si="11"/>
        <v>61.05675146771037</v>
      </c>
      <c r="R5" s="90">
        <f t="shared" si="12"/>
        <v>66.51884700665191</v>
      </c>
      <c r="S5" s="90">
        <f t="shared" si="13"/>
        <v>57.985257985257974</v>
      </c>
      <c r="T5" s="90">
        <f t="shared" si="14"/>
        <v>38.302277432712209</v>
      </c>
      <c r="U5" s="90" t="str">
        <f t="shared" si="15"/>
        <v/>
      </c>
      <c r="V5" s="25">
        <f t="shared" si="16"/>
        <v>5.5557336938837301</v>
      </c>
      <c r="W5" s="24">
        <f t="shared" si="17"/>
        <v>5.2909791473435304</v>
      </c>
      <c r="X5" s="24">
        <f t="shared" si="18"/>
        <v>5.4691676161963931</v>
      </c>
      <c r="Y5" s="24">
        <f t="shared" si="19"/>
        <v>5.4691676161963931</v>
      </c>
      <c r="Z5" s="24">
        <f t="shared" si="20"/>
        <v>5.6034448898665934</v>
      </c>
      <c r="AA5" s="24">
        <f t="shared" si="21"/>
        <v>5.7429447128417026</v>
      </c>
      <c r="AB5" s="24">
        <f t="shared" si="0"/>
        <v>5.7429447128417026</v>
      </c>
      <c r="AC5" s="24">
        <f t="shared" si="22"/>
        <v>5.4025285965492795</v>
      </c>
      <c r="AD5" s="24">
        <f t="shared" si="23"/>
        <v>4.9926535406243326</v>
      </c>
      <c r="AE5" s="24">
        <f t="shared" si="24"/>
        <v>4.9926535406243326</v>
      </c>
      <c r="AF5" s="24">
        <f t="shared" si="25"/>
        <v>5.6333175937448869</v>
      </c>
      <c r="AG5" s="24">
        <f t="shared" si="26"/>
        <v>3.419592293505028</v>
      </c>
      <c r="AH5" s="24">
        <f t="shared" si="27"/>
        <v>4.2797234221354339</v>
      </c>
      <c r="AI5" s="24">
        <f t="shared" si="28"/>
        <v>4.6232245976515021</v>
      </c>
      <c r="AJ5" s="24" t="str">
        <f t="shared" si="29"/>
        <v/>
      </c>
      <c r="AK5" s="24" t="str">
        <f t="shared" si="30"/>
        <v/>
      </c>
      <c r="AL5" s="24" t="str">
        <f t="shared" si="31"/>
        <v/>
      </c>
      <c r="AM5" s="25">
        <f>VLOOKUP($A5,'pEC50'!$B:$Z,MATCH(AM$1,'pEC50'!$B$1:$Z$1,0),FALSE)</f>
        <v>5.77</v>
      </c>
      <c r="AN5" s="24">
        <f>VLOOKUP($A5,'pEC50'!$B:$Z,MATCH(AN$1,'pEC50'!$B$1:$Z$1,0),FALSE)</f>
        <v>5.55</v>
      </c>
      <c r="AO5" s="24">
        <f>VLOOKUP($A5,'pEC50'!$B:$Z,MATCH(AO$1,'pEC50'!$B$1:$Z$1,0),FALSE)</f>
        <v>5.71</v>
      </c>
      <c r="AP5" s="24">
        <f>VLOOKUP($A5,'pEC50'!$B:$Z,MATCH(AP$1,'pEC50'!$B$1:$Z$1,0),FALSE)</f>
        <v>5.71</v>
      </c>
      <c r="AQ5" s="24">
        <f>VLOOKUP($A5,'pEC50'!$B:$Z,MATCH(AQ$1,'pEC50'!$B$1:$Z$1,0),FALSE)</f>
        <v>5.81</v>
      </c>
      <c r="AR5" s="24">
        <f>VLOOKUP($A5,'pEC50'!$B:$Z,MATCH(AR$1,'pEC50'!$B$1:$Z$1,0),FALSE)</f>
        <v>5.92</v>
      </c>
      <c r="AS5" s="24">
        <f>VLOOKUP($A5,'pEC50'!$B:$Z,MATCH(AS$1,'pEC50'!$B$1:$Z$1,0),FALSE)</f>
        <v>5.92</v>
      </c>
      <c r="AT5" s="24">
        <f>VLOOKUP($A5,'pEC50'!$B:$Z,MATCH(AT$1,'pEC50'!$B$1:$Z$1,0),FALSE)</f>
        <v>5.65</v>
      </c>
      <c r="AU5" s="24">
        <f>VLOOKUP($A5,'pEC50'!$B:$Z,MATCH(AU$1,'pEC50'!$B$1:$Z$1,0),FALSE)</f>
        <v>5.36</v>
      </c>
      <c r="AV5" s="24">
        <f>VLOOKUP($A5,'pEC50'!$B:$Z,MATCH(AV$1,'pEC50'!$B$1:$Z$1,0),FALSE)</f>
        <v>5.36</v>
      </c>
      <c r="AW5" s="24">
        <f>VLOOKUP($A5,'pEC50'!$B:$Z,MATCH(AW$1,'pEC50'!$B$1:$Z$1,0),FALSE)</f>
        <v>5.87</v>
      </c>
      <c r="AX5" s="24">
        <f>VLOOKUP($A5,'pEC50'!$B:$Z,MATCH(AX$1,'pEC50'!$B$1:$Z$1,0),FALSE)</f>
        <v>4.63</v>
      </c>
      <c r="AY5" s="24">
        <f>VLOOKUP($A5,'pEC50'!$B:$Z,MATCH(AY$1,'pEC50'!$B$1:$Z$1,0),FALSE)</f>
        <v>4.84</v>
      </c>
      <c r="AZ5" s="24">
        <f>VLOOKUP($A5,'pEC50'!$B:$Z,MATCH(AZ$1,'pEC50'!$B$1:$Z$1,0),FALSE)</f>
        <v>5.04</v>
      </c>
      <c r="BA5" s="24" t="str">
        <f>VLOOKUP($A5,'pEC50'!$B:$Z,MATCH(BA$1,'pEC50'!$B$1:$Z$1,0),FALSE)</f>
        <v/>
      </c>
      <c r="BB5" s="24" t="str">
        <f>VLOOKUP($A5,'pEC50'!$B:$Z,MATCH(BB$1,'pEC50'!$B$1:$Z$1,0),FALSE)</f>
        <v/>
      </c>
      <c r="BC5" s="24" t="str">
        <f>VLOOKUP($A5,'pEC50'!$B:$Z,MATCH(BC$1,'pEC50'!$B$1:$Z$1,0),FALSE)</f>
        <v/>
      </c>
      <c r="BD5" s="18">
        <f>IF(VLOOKUP($A5,Emax!$B:$Z,MATCH(BD$1,Emax!$B$1:$Z$1,0),FALSE)="","",VLOOKUP($A5,Emax!$B:$Z,MATCH(BD$1,Emax!$B$1:$Z$1,0),FALSE)*100)</f>
        <v>61.05675146771037</v>
      </c>
      <c r="BE5" s="19">
        <f>IF(VLOOKUP($A5,Emax!$B:$Z,MATCH(BE$1,Emax!$B$1:$Z$1,0),FALSE)="","",VLOOKUP($A5,Emax!$B:$Z,MATCH(BE$1,Emax!$B$1:$Z$1,0),FALSE)*100)</f>
        <v>55.078125</v>
      </c>
      <c r="BF5" s="19">
        <f>IF(VLOOKUP($A5,Emax!$B:$Z,MATCH(BF$1,Emax!$B$1:$Z$1,0),FALSE)="","",VLOOKUP($A5,Emax!$B:$Z,MATCH(BF$1,Emax!$B$1:$Z$1,0),FALSE)*100)</f>
        <v>57.433808553971488</v>
      </c>
      <c r="BG5" s="19">
        <f>IF(VLOOKUP($A5,Emax!$B:$Z,MATCH(BG$1,Emax!$B$1:$Z$1,0),FALSE)="","",VLOOKUP($A5,Emax!$B:$Z,MATCH(BG$1,Emax!$B$1:$Z$1,0),FALSE)*100)</f>
        <v>57.433808553971488</v>
      </c>
      <c r="BH5" s="19">
        <f>IF(VLOOKUP($A5,Emax!$B:$Z,MATCH(BH$1,Emax!$B$1:$Z$1,0),FALSE)="","",VLOOKUP($A5,Emax!$B:$Z,MATCH(BH$1,Emax!$B$1:$Z$1,0),FALSE)*100)</f>
        <v>62.150537634408607</v>
      </c>
      <c r="BI5" s="19">
        <f>IF(VLOOKUP($A5,Emax!$B:$Z,MATCH(BI$1,Emax!$B$1:$Z$1,0),FALSE)="","",VLOOKUP($A5,Emax!$B:$Z,MATCH(BI$1,Emax!$B$1:$Z$1,0),FALSE)*100)</f>
        <v>66.51884700665191</v>
      </c>
      <c r="BJ5" s="19">
        <f>IF(VLOOKUP($A5,Emax!$B:$Z,MATCH(BJ$1,Emax!$B$1:$Z$1,0),FALSE)="","",VLOOKUP($A5,Emax!$B:$Z,MATCH(BJ$1,Emax!$B$1:$Z$1,0),FALSE)*100)</f>
        <v>66.51884700665191</v>
      </c>
      <c r="BK5" s="19">
        <f>IF(VLOOKUP($A5,Emax!$B:$Z,MATCH(BK$1,Emax!$B$1:$Z$1,0),FALSE)="","",VLOOKUP($A5,Emax!$B:$Z,MATCH(BK$1,Emax!$B$1:$Z$1,0),FALSE)*100)</f>
        <v>56.562500000000007</v>
      </c>
      <c r="BL5" s="19">
        <f>IF(VLOOKUP($A5,Emax!$B:$Z,MATCH(BL$1,Emax!$B$1:$Z$1,0),FALSE)="","",VLOOKUP($A5,Emax!$B:$Z,MATCH(BL$1,Emax!$B$1:$Z$1,0),FALSE)*100)</f>
        <v>42.919389978213502</v>
      </c>
      <c r="BM5" s="19">
        <f>IF(VLOOKUP($A5,Emax!$B:$Z,MATCH(BM$1,Emax!$B$1:$Z$1,0),FALSE)="","",VLOOKUP($A5,Emax!$B:$Z,MATCH(BM$1,Emax!$B$1:$Z$1,0),FALSE)*100)</f>
        <v>42.919389978213502</v>
      </c>
      <c r="BN5" s="19">
        <f>IF(VLOOKUP($A5,Emax!$B:$Z,MATCH(BN$1,Emax!$B$1:$Z$1,0),FALSE)="","",VLOOKUP($A5,Emax!$B:$Z,MATCH(BN$1,Emax!$B$1:$Z$1,0),FALSE)*100)</f>
        <v>57.985257985257974</v>
      </c>
      <c r="BO5" s="19">
        <f>IF(VLOOKUP($A5,Emax!$B:$Z,MATCH(BO$1,Emax!$B$1:$Z$1,0),FALSE)="","",VLOOKUP($A5,Emax!$B:$Z,MATCH(BO$1,Emax!$B$1:$Z$1,0),FALSE)*100)</f>
        <v>6.1601642710472273</v>
      </c>
      <c r="BP5" s="19">
        <f>IF(VLOOKUP($A5,Emax!$B:$Z,MATCH(BP$1,Emax!$B$1:$Z$1,0),FALSE)="","",VLOOKUP($A5,Emax!$B:$Z,MATCH(BP$1,Emax!$B$1:$Z$1,0),FALSE)*100)</f>
        <v>27.524752475247528</v>
      </c>
      <c r="BQ5" s="19">
        <f>IF(VLOOKUP($A5,Emax!$B:$Z,MATCH(BQ$1,Emax!$B$1:$Z$1,0),FALSE)="","",VLOOKUP($A5,Emax!$B:$Z,MATCH(BQ$1,Emax!$B$1:$Z$1,0),FALSE)*100)</f>
        <v>38.302277432712209</v>
      </c>
      <c r="BR5" s="19" t="str">
        <f>IF(VLOOKUP($A5,Emax!$B:$Z,MATCH(BR$1,Emax!$B$1:$Z$1,0),FALSE)="","",VLOOKUP($A5,Emax!$B:$Z,MATCH(BR$1,Emax!$B$1:$Z$1,0),FALSE)*100)</f>
        <v/>
      </c>
      <c r="BS5" s="19" t="str">
        <f>IF(VLOOKUP($A5,Emax!$B:$Z,MATCH(BS$1,Emax!$B$1:$Z$1,0),FALSE)="","",VLOOKUP($A5,Emax!$B:$Z,MATCH(BS$1,Emax!$B$1:$Z$1,0),FALSE)*100)</f>
        <v/>
      </c>
      <c r="BT5" s="19" t="str">
        <f>IF(VLOOKUP($A5,Emax!$B:$Z,MATCH(BT$1,Emax!$B$1:$Z$1,0),FALSE)="","",VLOOKUP($A5,Emax!$B:$Z,MATCH(BT$1,Emax!$B$1:$Z$1,0),FALSE)*100)</f>
        <v/>
      </c>
    </row>
    <row r="6" spans="1:72" s="3" customFormat="1" x14ac:dyDescent="0.2">
      <c r="A6" t="s">
        <v>84</v>
      </c>
      <c r="B6" s="5" t="str">
        <f>IF(VLOOKUP($A6,Ligands!$A:$G,3,FALSE)="","",VLOOKUP($A6,Ligands!$A:$G,3,FALSE))</f>
        <v>Adenosine</v>
      </c>
      <c r="C6" s="4" t="str">
        <f>IF(VLOOKUP($A6,Ligands!$A:$G,4,FALSE)="","",VLOOKUP($A6,Ligands!$A:$G,4,FALSE))</f>
        <v>Adenosine</v>
      </c>
      <c r="D6" s="17" t="str">
        <f>IF(VLOOKUP($A6,Ligands!$A:$G,5,FALSE)="","",VLOOKUP($A6,Ligands!$A:$G,5,FALSE))</f>
        <v/>
      </c>
      <c r="E6" s="17" t="str">
        <f>IF(VLOOKUP($A6,Ligands!$A:$G,6,FALSE)="","",VLOOKUP($A6,Ligands!$A:$G,6,FALSE))</f>
        <v/>
      </c>
      <c r="F6" s="17" t="str">
        <f>IF(VLOOKUP($A6,Ligands!$A:$G,7,FALSE)="","",VLOOKUP($A6,Ligands!$A:$G,7,FALSE))</f>
        <v>Physiological</v>
      </c>
      <c r="G6" s="28">
        <f t="shared" si="1"/>
        <v>0</v>
      </c>
      <c r="H6" s="92">
        <f t="shared" si="2"/>
        <v>6.5591875544483269</v>
      </c>
      <c r="I6" s="92">
        <f t="shared" si="3"/>
        <v>0</v>
      </c>
      <c r="J6" s="92">
        <f t="shared" si="4"/>
        <v>0</v>
      </c>
      <c r="K6" s="92" t="str">
        <f t="shared" si="5"/>
        <v/>
      </c>
      <c r="L6" s="28">
        <f t="shared" si="6"/>
        <v>0</v>
      </c>
      <c r="M6" s="92">
        <f t="shared" si="7"/>
        <v>6.81</v>
      </c>
      <c r="N6" s="92">
        <f t="shared" si="8"/>
        <v>0</v>
      </c>
      <c r="O6" s="92">
        <f t="shared" si="9"/>
        <v>0</v>
      </c>
      <c r="P6" s="92" t="str">
        <f t="shared" si="10"/>
        <v/>
      </c>
      <c r="Q6" s="21">
        <f t="shared" si="11"/>
        <v>0</v>
      </c>
      <c r="R6" s="90">
        <f t="shared" si="12"/>
        <v>58.044806517311606</v>
      </c>
      <c r="S6" s="90">
        <f t="shared" si="13"/>
        <v>0</v>
      </c>
      <c r="T6" s="90">
        <f t="shared" si="14"/>
        <v>0</v>
      </c>
      <c r="U6" s="90" t="str">
        <f t="shared" si="15"/>
        <v/>
      </c>
      <c r="V6" s="25" t="str">
        <f t="shared" si="16"/>
        <v/>
      </c>
      <c r="W6" s="24" t="str">
        <f t="shared" si="17"/>
        <v/>
      </c>
      <c r="X6" s="24">
        <f t="shared" si="18"/>
        <v>6.3737633678855428</v>
      </c>
      <c r="Y6" s="24">
        <f t="shared" si="19"/>
        <v>6.3737633678855428</v>
      </c>
      <c r="Z6" s="24">
        <f t="shared" si="20"/>
        <v>6.5591875544483269</v>
      </c>
      <c r="AA6" s="24">
        <f t="shared" si="21"/>
        <v>4.9964131684212898</v>
      </c>
      <c r="AB6" s="24">
        <f t="shared" si="0"/>
        <v>4.9964131684212898</v>
      </c>
      <c r="AC6" s="24">
        <f t="shared" si="22"/>
        <v>4.1727900303521324</v>
      </c>
      <c r="AD6" s="24" t="str">
        <f t="shared" si="23"/>
        <v/>
      </c>
      <c r="AE6" s="24" t="str">
        <f t="shared" si="24"/>
        <v/>
      </c>
      <c r="AF6" s="24" t="str">
        <f t="shared" si="25"/>
        <v/>
      </c>
      <c r="AG6" s="24" t="str">
        <f t="shared" si="26"/>
        <v/>
      </c>
      <c r="AH6" s="24" t="str">
        <f t="shared" si="27"/>
        <v/>
      </c>
      <c r="AI6" s="24" t="str">
        <f t="shared" si="28"/>
        <v/>
      </c>
      <c r="AJ6" s="24" t="str">
        <f t="shared" si="29"/>
        <v/>
      </c>
      <c r="AK6" s="24" t="str">
        <f t="shared" si="30"/>
        <v/>
      </c>
      <c r="AL6" s="24" t="str">
        <f t="shared" si="31"/>
        <v/>
      </c>
      <c r="AM6" s="25" t="str">
        <f>VLOOKUP($A6,'pEC50'!$B:$Z,MATCH(AM$1,'pEC50'!$B$1:$Z$1,0),FALSE)</f>
        <v/>
      </c>
      <c r="AN6" s="24" t="str">
        <f>VLOOKUP($A6,'pEC50'!$B:$Z,MATCH(AN$1,'pEC50'!$B$1:$Z$1,0),FALSE)</f>
        <v/>
      </c>
      <c r="AO6" s="24">
        <f>VLOOKUP($A6,'pEC50'!$B:$Z,MATCH(AO$1,'pEC50'!$B$1:$Z$1,0),FALSE)</f>
        <v>6.61</v>
      </c>
      <c r="AP6" s="24">
        <f>VLOOKUP($A6,'pEC50'!$B:$Z,MATCH(AP$1,'pEC50'!$B$1:$Z$1,0),FALSE)</f>
        <v>6.61</v>
      </c>
      <c r="AQ6" s="24">
        <f>VLOOKUP($A6,'pEC50'!$B:$Z,MATCH(AQ$1,'pEC50'!$B$1:$Z$1,0),FALSE)</f>
        <v>6.81</v>
      </c>
      <c r="AR6" s="24">
        <f>VLOOKUP($A6,'pEC50'!$B:$Z,MATCH(AR$1,'pEC50'!$B$1:$Z$1,0),FALSE)</f>
        <v>5.54</v>
      </c>
      <c r="AS6" s="24">
        <f>VLOOKUP($A6,'pEC50'!$B:$Z,MATCH(AS$1,'pEC50'!$B$1:$Z$1,0),FALSE)</f>
        <v>5.54</v>
      </c>
      <c r="AT6" s="24">
        <f>VLOOKUP($A6,'pEC50'!$B:$Z,MATCH(AT$1,'pEC50'!$B$1:$Z$1,0),FALSE)</f>
        <v>5.28</v>
      </c>
      <c r="AU6" s="24" t="str">
        <f>VLOOKUP($A6,'pEC50'!$B:$Z,MATCH(AU$1,'pEC50'!$B$1:$Z$1,0),FALSE)</f>
        <v/>
      </c>
      <c r="AV6" s="24" t="str">
        <f>VLOOKUP($A6,'pEC50'!$B:$Z,MATCH(AV$1,'pEC50'!$B$1:$Z$1,0),FALSE)</f>
        <v/>
      </c>
      <c r="AW6" s="24" t="str">
        <f>VLOOKUP($A6,'pEC50'!$B:$Z,MATCH(AW$1,'pEC50'!$B$1:$Z$1,0),FALSE)</f>
        <v/>
      </c>
      <c r="AX6" s="24" t="str">
        <f>VLOOKUP($A6,'pEC50'!$B:$Z,MATCH(AX$1,'pEC50'!$B$1:$Z$1,0),FALSE)</f>
        <v/>
      </c>
      <c r="AY6" s="24" t="str">
        <f>VLOOKUP($A6,'pEC50'!$B:$Z,MATCH(AY$1,'pEC50'!$B$1:$Z$1,0),FALSE)</f>
        <v/>
      </c>
      <c r="AZ6" s="24" t="str">
        <f>VLOOKUP($A6,'pEC50'!$B:$Z,MATCH(AZ$1,'pEC50'!$B$1:$Z$1,0),FALSE)</f>
        <v/>
      </c>
      <c r="BA6" s="24" t="str">
        <f>VLOOKUP($A6,'pEC50'!$B:$Z,MATCH(BA$1,'pEC50'!$B$1:$Z$1,0),FALSE)</f>
        <v/>
      </c>
      <c r="BB6" s="24" t="str">
        <f>VLOOKUP($A6,'pEC50'!$B:$Z,MATCH(BB$1,'pEC50'!$B$1:$Z$1,0),FALSE)</f>
        <v/>
      </c>
      <c r="BC6" s="24" t="str">
        <f>VLOOKUP($A6,'pEC50'!$B:$Z,MATCH(BC$1,'pEC50'!$B$1:$Z$1,0),FALSE)</f>
        <v/>
      </c>
      <c r="BD6" s="18" t="str">
        <f>IF(VLOOKUP($A6,Emax!$B:$Z,MATCH(BD$1,Emax!$B$1:$Z$1,0),FALSE)="","",VLOOKUP($A6,Emax!$B:$Z,MATCH(BD$1,Emax!$B$1:$Z$1,0),FALSE)*100)</f>
        <v/>
      </c>
      <c r="BE6" s="19" t="str">
        <f>IF(VLOOKUP($A6,Emax!$B:$Z,MATCH(BE$1,Emax!$B$1:$Z$1,0),FALSE)="","",VLOOKUP($A6,Emax!$B:$Z,MATCH(BE$1,Emax!$B$1:$Z$1,0),FALSE)*100)</f>
        <v/>
      </c>
      <c r="BF6" s="19">
        <f>IF(VLOOKUP($A6,Emax!$B:$Z,MATCH(BF$1,Emax!$B$1:$Z$1,0),FALSE)="","",VLOOKUP($A6,Emax!$B:$Z,MATCH(BF$1,Emax!$B$1:$Z$1,0),FALSE)*100)</f>
        <v>58.044806517311606</v>
      </c>
      <c r="BG6" s="19">
        <f>IF(VLOOKUP($A6,Emax!$B:$Z,MATCH(BG$1,Emax!$B$1:$Z$1,0),FALSE)="","",VLOOKUP($A6,Emax!$B:$Z,MATCH(BG$1,Emax!$B$1:$Z$1,0),FALSE)*100)</f>
        <v>58.044806517311606</v>
      </c>
      <c r="BH6" s="19">
        <f>IF(VLOOKUP($A6,Emax!$B:$Z,MATCH(BH$1,Emax!$B$1:$Z$1,0),FALSE)="","",VLOOKUP($A6,Emax!$B:$Z,MATCH(BH$1,Emax!$B$1:$Z$1,0),FALSE)*100)</f>
        <v>56.129032258064512</v>
      </c>
      <c r="BI6" s="19">
        <f>IF(VLOOKUP($A6,Emax!$B:$Z,MATCH(BI$1,Emax!$B$1:$Z$1,0),FALSE)="","",VLOOKUP($A6,Emax!$B:$Z,MATCH(BI$1,Emax!$B$1:$Z$1,0),FALSE)*100)</f>
        <v>28.60310421286032</v>
      </c>
      <c r="BJ6" s="19">
        <f>IF(VLOOKUP($A6,Emax!$B:$Z,MATCH(BJ$1,Emax!$B$1:$Z$1,0),FALSE)="","",VLOOKUP($A6,Emax!$B:$Z,MATCH(BJ$1,Emax!$B$1:$Z$1,0),FALSE)*100)</f>
        <v>28.60310421286032</v>
      </c>
      <c r="BK6" s="19">
        <f>IF(VLOOKUP($A6,Emax!$B:$Z,MATCH(BK$1,Emax!$B$1:$Z$1,0),FALSE)="","",VLOOKUP($A6,Emax!$B:$Z,MATCH(BK$1,Emax!$B$1:$Z$1,0),FALSE)*100)</f>
        <v>7.8125</v>
      </c>
      <c r="BL6" s="19" t="str">
        <f>IF(VLOOKUP($A6,Emax!$B:$Z,MATCH(BL$1,Emax!$B$1:$Z$1,0),FALSE)="","",VLOOKUP($A6,Emax!$B:$Z,MATCH(BL$1,Emax!$B$1:$Z$1,0),FALSE)*100)</f>
        <v/>
      </c>
      <c r="BM6" s="19" t="str">
        <f>IF(VLOOKUP($A6,Emax!$B:$Z,MATCH(BM$1,Emax!$B$1:$Z$1,0),FALSE)="","",VLOOKUP($A6,Emax!$B:$Z,MATCH(BM$1,Emax!$B$1:$Z$1,0),FALSE)*100)</f>
        <v/>
      </c>
      <c r="BN6" s="19" t="str">
        <f>IF(VLOOKUP($A6,Emax!$B:$Z,MATCH(BN$1,Emax!$B$1:$Z$1,0),FALSE)="","",VLOOKUP($A6,Emax!$B:$Z,MATCH(BN$1,Emax!$B$1:$Z$1,0),FALSE)*100)</f>
        <v/>
      </c>
      <c r="BO6" s="19" t="str">
        <f>IF(VLOOKUP($A6,Emax!$B:$Z,MATCH(BO$1,Emax!$B$1:$Z$1,0),FALSE)="","",VLOOKUP($A6,Emax!$B:$Z,MATCH(BO$1,Emax!$B$1:$Z$1,0),FALSE)*100)</f>
        <v/>
      </c>
      <c r="BP6" s="19" t="str">
        <f>IF(VLOOKUP($A6,Emax!$B:$Z,MATCH(BP$1,Emax!$B$1:$Z$1,0),FALSE)="","",VLOOKUP($A6,Emax!$B:$Z,MATCH(BP$1,Emax!$B$1:$Z$1,0),FALSE)*100)</f>
        <v/>
      </c>
      <c r="BQ6" s="19" t="str">
        <f>IF(VLOOKUP($A6,Emax!$B:$Z,MATCH(BQ$1,Emax!$B$1:$Z$1,0),FALSE)="","",VLOOKUP($A6,Emax!$B:$Z,MATCH(BQ$1,Emax!$B$1:$Z$1,0),FALSE)*100)</f>
        <v/>
      </c>
      <c r="BR6" s="19" t="str">
        <f>IF(VLOOKUP($A6,Emax!$B:$Z,MATCH(BR$1,Emax!$B$1:$Z$1,0),FALSE)="","",VLOOKUP($A6,Emax!$B:$Z,MATCH(BR$1,Emax!$B$1:$Z$1,0),FALSE)*100)</f>
        <v/>
      </c>
      <c r="BS6" s="19" t="str">
        <f>IF(VLOOKUP($A6,Emax!$B:$Z,MATCH(BS$1,Emax!$B$1:$Z$1,0),FALSE)="","",VLOOKUP($A6,Emax!$B:$Z,MATCH(BS$1,Emax!$B$1:$Z$1,0),FALSE)*100)</f>
        <v/>
      </c>
      <c r="BT6" s="19" t="str">
        <f>IF(VLOOKUP($A6,Emax!$B:$Z,MATCH(BT$1,Emax!$B$1:$Z$1,0),FALSE)="","",VLOOKUP($A6,Emax!$B:$Z,MATCH(BT$1,Emax!$B$1:$Z$1,0),FALSE)*100)</f>
        <v/>
      </c>
    </row>
    <row r="7" spans="1:72" s="3" customFormat="1" x14ac:dyDescent="0.2">
      <c r="A7" t="s">
        <v>123</v>
      </c>
      <c r="B7" s="5" t="str">
        <f>IF(VLOOKUP($A7,Ligands!$A:$G,3,FALSE)="","",VLOOKUP($A7,Ligands!$A:$G,3,FALSE))</f>
        <v>Norepinephrine</v>
      </c>
      <c r="C7" s="4" t="str">
        <f>IF(VLOOKUP($A7,Ligands!$A:$G,4,FALSE)="","",VLOOKUP($A7,Ligands!$A:$G,4,FALSE))</f>
        <v>L-(−)-Norepinephrine (+)-bitartrate salt monohydrate</v>
      </c>
      <c r="D7" s="17" t="str">
        <f>IF(VLOOKUP($A7,Ligands!$A:$G,5,FALSE)="","",VLOOKUP($A7,Ligands!$A:$G,5,FALSE))</f>
        <v/>
      </c>
      <c r="E7" s="17" t="str">
        <f>IF(VLOOKUP($A7,Ligands!$A:$G,6,FALSE)="","",VLOOKUP($A7,Ligands!$A:$G,6,FALSE))</f>
        <v/>
      </c>
      <c r="F7" s="17" t="str">
        <f>IF(VLOOKUP($A7,Ligands!$A:$G,7,FALSE)="","",VLOOKUP($A7,Ligands!$A:$G,7,FALSE))</f>
        <v>Physiological</v>
      </c>
      <c r="G7" s="28">
        <f t="shared" si="1"/>
        <v>8.3892090007366278</v>
      </c>
      <c r="H7" s="92">
        <f t="shared" si="2"/>
        <v>7.0757458210786703</v>
      </c>
      <c r="I7" s="92">
        <f t="shared" si="3"/>
        <v>8.4936514647115882</v>
      </c>
      <c r="J7" s="92">
        <f t="shared" si="4"/>
        <v>7.4948845948426959</v>
      </c>
      <c r="K7" s="92" t="str">
        <f t="shared" si="5"/>
        <v/>
      </c>
      <c r="L7" s="28">
        <f t="shared" si="6"/>
        <v>8.57</v>
      </c>
      <c r="M7" s="92">
        <f t="shared" si="7"/>
        <v>7.16</v>
      </c>
      <c r="N7" s="92">
        <f t="shared" si="8"/>
        <v>8.68</v>
      </c>
      <c r="O7" s="92">
        <f t="shared" si="9"/>
        <v>7.59</v>
      </c>
      <c r="P7" s="92" t="str">
        <f t="shared" si="10"/>
        <v/>
      </c>
      <c r="Q7" s="21">
        <f t="shared" si="11"/>
        <v>68.75</v>
      </c>
      <c r="R7" s="90">
        <f t="shared" si="12"/>
        <v>82.365591397849457</v>
      </c>
      <c r="S7" s="90">
        <f t="shared" si="13"/>
        <v>80.698151950718682</v>
      </c>
      <c r="T7" s="90">
        <f t="shared" si="14"/>
        <v>80.331262939958592</v>
      </c>
      <c r="U7" s="90" t="str">
        <f t="shared" si="15"/>
        <v/>
      </c>
      <c r="V7" s="25">
        <f t="shared" si="16"/>
        <v>8.3892090007366278</v>
      </c>
      <c r="W7" s="24">
        <f t="shared" si="17"/>
        <v>8.2772727025023016</v>
      </c>
      <c r="X7" s="24">
        <f t="shared" si="18"/>
        <v>7.0055156035034916</v>
      </c>
      <c r="Y7" s="24">
        <f t="shared" si="19"/>
        <v>7.0055156035034916</v>
      </c>
      <c r="Z7" s="24">
        <f t="shared" si="20"/>
        <v>7.0757458210786703</v>
      </c>
      <c r="AA7" s="24">
        <f t="shared" si="21"/>
        <v>6.6048267201478277</v>
      </c>
      <c r="AB7" s="24">
        <f t="shared" si="0"/>
        <v>6.6048267201478277</v>
      </c>
      <c r="AC7" s="24">
        <f t="shared" si="22"/>
        <v>6.755785128783474</v>
      </c>
      <c r="AD7" s="24">
        <f t="shared" si="23"/>
        <v>8.2946923468676115</v>
      </c>
      <c r="AE7" s="24">
        <f t="shared" si="24"/>
        <v>8.2946923468676115</v>
      </c>
      <c r="AF7" s="24">
        <f t="shared" si="25"/>
        <v>8.4936514647115882</v>
      </c>
      <c r="AG7" s="24">
        <f t="shared" si="26"/>
        <v>6.6268635891607932</v>
      </c>
      <c r="AH7" s="24">
        <f t="shared" si="27"/>
        <v>6.4830499720871329</v>
      </c>
      <c r="AI7" s="24">
        <f t="shared" si="28"/>
        <v>7.4948845948426959</v>
      </c>
      <c r="AJ7" s="24" t="str">
        <f t="shared" si="29"/>
        <v/>
      </c>
      <c r="AK7" s="24" t="str">
        <f t="shared" si="30"/>
        <v/>
      </c>
      <c r="AL7" s="24" t="str">
        <f t="shared" si="31"/>
        <v/>
      </c>
      <c r="AM7" s="25">
        <f>VLOOKUP($A7,'pEC50'!$B:$Z,MATCH(AM$1,'pEC50'!$B$1:$Z$1,0),FALSE)</f>
        <v>8.57</v>
      </c>
      <c r="AN7" s="24">
        <f>VLOOKUP($A7,'pEC50'!$B:$Z,MATCH(AN$1,'pEC50'!$B$1:$Z$1,0),FALSE)</f>
        <v>8.44</v>
      </c>
      <c r="AO7" s="24">
        <f>VLOOKUP($A7,'pEC50'!$B:$Z,MATCH(AO$1,'pEC50'!$B$1:$Z$1,0),FALSE)</f>
        <v>7.1</v>
      </c>
      <c r="AP7" s="24">
        <f>VLOOKUP($A7,'pEC50'!$B:$Z,MATCH(AP$1,'pEC50'!$B$1:$Z$1,0),FALSE)</f>
        <v>7.1</v>
      </c>
      <c r="AQ7" s="24">
        <f>VLOOKUP($A7,'pEC50'!$B:$Z,MATCH(AQ$1,'pEC50'!$B$1:$Z$1,0),FALSE)</f>
        <v>7.16</v>
      </c>
      <c r="AR7" s="24">
        <f>VLOOKUP($A7,'pEC50'!$B:$Z,MATCH(AR$1,'pEC50'!$B$1:$Z$1,0),FALSE)</f>
        <v>6.71</v>
      </c>
      <c r="AS7" s="24">
        <f>VLOOKUP($A7,'pEC50'!$B:$Z,MATCH(AS$1,'pEC50'!$B$1:$Z$1,0),FALSE)</f>
        <v>6.71</v>
      </c>
      <c r="AT7" s="24">
        <f>VLOOKUP($A7,'pEC50'!$B:$Z,MATCH(AT$1,'pEC50'!$B$1:$Z$1,0),FALSE)</f>
        <v>6.87</v>
      </c>
      <c r="AU7" s="24">
        <f>VLOOKUP($A7,'pEC50'!$B:$Z,MATCH(AU$1,'pEC50'!$B$1:$Z$1,0),FALSE)</f>
        <v>8.4499999999999993</v>
      </c>
      <c r="AV7" s="24">
        <f>VLOOKUP($A7,'pEC50'!$B:$Z,MATCH(AV$1,'pEC50'!$B$1:$Z$1,0),FALSE)</f>
        <v>8.4499999999999993</v>
      </c>
      <c r="AW7" s="24">
        <f>VLOOKUP($A7,'pEC50'!$B:$Z,MATCH(AW$1,'pEC50'!$B$1:$Z$1,0),FALSE)</f>
        <v>8.68</v>
      </c>
      <c r="AX7" s="24">
        <f>VLOOKUP($A7,'pEC50'!$B:$Z,MATCH(AX$1,'pEC50'!$B$1:$Z$1,0),FALSE)</f>
        <v>6.72</v>
      </c>
      <c r="AY7" s="24">
        <f>VLOOKUP($A7,'pEC50'!$B:$Z,MATCH(AY$1,'pEC50'!$B$1:$Z$1,0),FALSE)</f>
        <v>6.61</v>
      </c>
      <c r="AZ7" s="24">
        <f>VLOOKUP($A7,'pEC50'!$B:$Z,MATCH(AZ$1,'pEC50'!$B$1:$Z$1,0),FALSE)</f>
        <v>7.59</v>
      </c>
      <c r="BA7" s="24" t="str">
        <f>VLOOKUP($A7,'pEC50'!$B:$Z,MATCH(BA$1,'pEC50'!$B$1:$Z$1,0),FALSE)</f>
        <v/>
      </c>
      <c r="BB7" s="24" t="str">
        <f>VLOOKUP($A7,'pEC50'!$B:$Z,MATCH(BB$1,'pEC50'!$B$1:$Z$1,0),FALSE)</f>
        <v/>
      </c>
      <c r="BC7" s="24" t="str">
        <f>VLOOKUP($A7,'pEC50'!$B:$Z,MATCH(BC$1,'pEC50'!$B$1:$Z$1,0),FALSE)</f>
        <v/>
      </c>
      <c r="BD7" s="18">
        <f>IF(VLOOKUP($A7,Emax!$B:$Z,MATCH(BD$1,Emax!$B$1:$Z$1,0),FALSE)="","",VLOOKUP($A7,Emax!$B:$Z,MATCH(BD$1,Emax!$B$1:$Z$1,0),FALSE)*100)</f>
        <v>65.949119373776909</v>
      </c>
      <c r="BE7" s="19">
        <f>IF(VLOOKUP($A7,Emax!$B:$Z,MATCH(BE$1,Emax!$B$1:$Z$1,0),FALSE)="","",VLOOKUP($A7,Emax!$B:$Z,MATCH(BE$1,Emax!$B$1:$Z$1,0),FALSE)*100)</f>
        <v>68.75</v>
      </c>
      <c r="BF7" s="19">
        <f>IF(VLOOKUP($A7,Emax!$B:$Z,MATCH(BF$1,Emax!$B$1:$Z$1,0),FALSE)="","",VLOOKUP($A7,Emax!$B:$Z,MATCH(BF$1,Emax!$B$1:$Z$1,0),FALSE)*100)</f>
        <v>80.448065173116092</v>
      </c>
      <c r="BG7" s="19">
        <f>IF(VLOOKUP($A7,Emax!$B:$Z,MATCH(BG$1,Emax!$B$1:$Z$1,0),FALSE)="","",VLOOKUP($A7,Emax!$B:$Z,MATCH(BG$1,Emax!$B$1:$Z$1,0),FALSE)*100)</f>
        <v>80.448065173116092</v>
      </c>
      <c r="BH7" s="19">
        <f>IF(VLOOKUP($A7,Emax!$B:$Z,MATCH(BH$1,Emax!$B$1:$Z$1,0),FALSE)="","",VLOOKUP($A7,Emax!$B:$Z,MATCH(BH$1,Emax!$B$1:$Z$1,0),FALSE)*100)</f>
        <v>82.365591397849457</v>
      </c>
      <c r="BI7" s="19">
        <f>IF(VLOOKUP($A7,Emax!$B:$Z,MATCH(BI$1,Emax!$B$1:$Z$1,0),FALSE)="","",VLOOKUP($A7,Emax!$B:$Z,MATCH(BI$1,Emax!$B$1:$Z$1,0),FALSE)*100)</f>
        <v>78.492239467849231</v>
      </c>
      <c r="BJ7" s="19">
        <f>IF(VLOOKUP($A7,Emax!$B:$Z,MATCH(BJ$1,Emax!$B$1:$Z$1,0),FALSE)="","",VLOOKUP($A7,Emax!$B:$Z,MATCH(BJ$1,Emax!$B$1:$Z$1,0),FALSE)*100)</f>
        <v>78.492239467849231</v>
      </c>
      <c r="BK7" s="19">
        <f>IF(VLOOKUP($A7,Emax!$B:$Z,MATCH(BK$1,Emax!$B$1:$Z$1,0),FALSE)="","",VLOOKUP($A7,Emax!$B:$Z,MATCH(BK$1,Emax!$B$1:$Z$1,0),FALSE)*100)</f>
        <v>76.875</v>
      </c>
      <c r="BL7" s="19">
        <f>IF(VLOOKUP($A7,Emax!$B:$Z,MATCH(BL$1,Emax!$B$1:$Z$1,0),FALSE)="","",VLOOKUP($A7,Emax!$B:$Z,MATCH(BL$1,Emax!$B$1:$Z$1,0),FALSE)*100)</f>
        <v>69.93464052287581</v>
      </c>
      <c r="BM7" s="19">
        <f>IF(VLOOKUP($A7,Emax!$B:$Z,MATCH(BM$1,Emax!$B$1:$Z$1,0),FALSE)="","",VLOOKUP($A7,Emax!$B:$Z,MATCH(BM$1,Emax!$B$1:$Z$1,0),FALSE)*100)</f>
        <v>69.93464052287581</v>
      </c>
      <c r="BN7" s="19">
        <f>IF(VLOOKUP($A7,Emax!$B:$Z,MATCH(BN$1,Emax!$B$1:$Z$1,0),FALSE)="","",VLOOKUP($A7,Emax!$B:$Z,MATCH(BN$1,Emax!$B$1:$Z$1,0),FALSE)*100)</f>
        <v>65.110565110565105</v>
      </c>
      <c r="BO7" s="19">
        <f>IF(VLOOKUP($A7,Emax!$B:$Z,MATCH(BO$1,Emax!$B$1:$Z$1,0),FALSE)="","",VLOOKUP($A7,Emax!$B:$Z,MATCH(BO$1,Emax!$B$1:$Z$1,0),FALSE)*100)</f>
        <v>80.698151950718682</v>
      </c>
      <c r="BP7" s="19">
        <f>IF(VLOOKUP($A7,Emax!$B:$Z,MATCH(BP$1,Emax!$B$1:$Z$1,0),FALSE)="","",VLOOKUP($A7,Emax!$B:$Z,MATCH(BP$1,Emax!$B$1:$Z$1,0),FALSE)*100)</f>
        <v>74.653465346534659</v>
      </c>
      <c r="BQ7" s="19">
        <f>IF(VLOOKUP($A7,Emax!$B:$Z,MATCH(BQ$1,Emax!$B$1:$Z$1,0),FALSE)="","",VLOOKUP($A7,Emax!$B:$Z,MATCH(BQ$1,Emax!$B$1:$Z$1,0),FALSE)*100)</f>
        <v>80.331262939958592</v>
      </c>
      <c r="BR7" s="19" t="str">
        <f>IF(VLOOKUP($A7,Emax!$B:$Z,MATCH(BR$1,Emax!$B$1:$Z$1,0),FALSE)="","",VLOOKUP($A7,Emax!$B:$Z,MATCH(BR$1,Emax!$B$1:$Z$1,0),FALSE)*100)</f>
        <v/>
      </c>
      <c r="BS7" s="19" t="str">
        <f>IF(VLOOKUP($A7,Emax!$B:$Z,MATCH(BS$1,Emax!$B$1:$Z$1,0),FALSE)="","",VLOOKUP($A7,Emax!$B:$Z,MATCH(BS$1,Emax!$B$1:$Z$1,0),FALSE)*100)</f>
        <v/>
      </c>
      <c r="BT7" s="19" t="str">
        <f>IF(VLOOKUP($A7,Emax!$B:$Z,MATCH(BT$1,Emax!$B$1:$Z$1,0),FALSE)="","",VLOOKUP($A7,Emax!$B:$Z,MATCH(BT$1,Emax!$B$1:$Z$1,0),FALSE)*100)</f>
        <v/>
      </c>
    </row>
    <row r="8" spans="1:72" s="3" customFormat="1" x14ac:dyDescent="0.2">
      <c r="A8" t="s">
        <v>128</v>
      </c>
      <c r="B8" s="5" t="str">
        <f>IF(VLOOKUP($A8,Ligands!$A:$G,3,FALSE)="","",VLOOKUP($A8,Ligands!$A:$G,3,FALSE))</f>
        <v>Norepinephrine</v>
      </c>
      <c r="C8" s="4" t="str">
        <f>IF(VLOOKUP($A8,Ligands!$A:$G,4,FALSE)="","",VLOOKUP($A8,Ligands!$A:$G,4,FALSE))</f>
        <v>L-(−)-Norepinephrine (+)-bitartrate salt monohydrate</v>
      </c>
      <c r="D8" s="17" t="str">
        <f>IF(VLOOKUP($A8,Ligands!$A:$G,5,FALSE)="","",VLOOKUP($A8,Ligands!$A:$G,5,FALSE))</f>
        <v/>
      </c>
      <c r="E8" s="17" t="str">
        <f>IF(VLOOKUP($A8,Ligands!$A:$G,6,FALSE)="","",VLOOKUP($A8,Ligands!$A:$G,6,FALSE))</f>
        <v/>
      </c>
      <c r="F8" s="17" t="str">
        <f>IF(VLOOKUP($A8,Ligands!$A:$G,7,FALSE)="","",VLOOKUP($A8,Ligands!$A:$G,7,FALSE))</f>
        <v>Physiological</v>
      </c>
      <c r="G8" s="28">
        <f t="shared" si="1"/>
        <v>7.6750475554448743</v>
      </c>
      <c r="H8" s="92">
        <f t="shared" si="2"/>
        <v>5.6278648219341898</v>
      </c>
      <c r="I8" s="92">
        <f t="shared" si="3"/>
        <v>7.563231017733961</v>
      </c>
      <c r="J8" s="92">
        <f t="shared" si="4"/>
        <v>5.897120731520225</v>
      </c>
      <c r="K8" s="92" t="str">
        <f t="shared" si="5"/>
        <v/>
      </c>
      <c r="L8" s="28">
        <f t="shared" si="6"/>
        <v>7.75</v>
      </c>
      <c r="M8" s="92">
        <f t="shared" si="7"/>
        <v>6.04</v>
      </c>
      <c r="N8" s="92">
        <f t="shared" si="8"/>
        <v>7.63</v>
      </c>
      <c r="O8" s="92">
        <f t="shared" si="9"/>
        <v>6.21</v>
      </c>
      <c r="P8" s="92" t="str">
        <f t="shared" si="10"/>
        <v/>
      </c>
      <c r="Q8" s="21">
        <f t="shared" si="11"/>
        <v>84.148727984344418</v>
      </c>
      <c r="R8" s="90">
        <f t="shared" si="12"/>
        <v>43.437499999999993</v>
      </c>
      <c r="S8" s="90">
        <f t="shared" si="13"/>
        <v>85.749385749385752</v>
      </c>
      <c r="T8" s="90">
        <f t="shared" si="14"/>
        <v>48.654244306418214</v>
      </c>
      <c r="U8" s="90" t="str">
        <f t="shared" si="15"/>
        <v/>
      </c>
      <c r="V8" s="25">
        <f t="shared" si="16"/>
        <v>7.6750475554448743</v>
      </c>
      <c r="W8" s="24">
        <f t="shared" si="17"/>
        <v>7.3831873312088936</v>
      </c>
      <c r="X8" s="24">
        <f t="shared" si="18"/>
        <v>5.6085486753029308</v>
      </c>
      <c r="Y8" s="24">
        <f t="shared" si="19"/>
        <v>5.6085486753029308</v>
      </c>
      <c r="Z8" s="24">
        <f t="shared" si="20"/>
        <v>5.5457333155223205</v>
      </c>
      <c r="AA8" s="24">
        <f t="shared" si="21"/>
        <v>5.4271914603570144</v>
      </c>
      <c r="AB8" s="24">
        <f t="shared" si="0"/>
        <v>5.4271914603570144</v>
      </c>
      <c r="AC8" s="24">
        <f t="shared" si="22"/>
        <v>5.6278648219341898</v>
      </c>
      <c r="AD8" s="24">
        <f t="shared" si="23"/>
        <v>7.3791122901383579</v>
      </c>
      <c r="AE8" s="24">
        <f t="shared" si="24"/>
        <v>7.3791122901383579</v>
      </c>
      <c r="AF8" s="24">
        <f t="shared" si="25"/>
        <v>7.563231017733961</v>
      </c>
      <c r="AG8" s="24">
        <f t="shared" si="26"/>
        <v>5.7290479958418778</v>
      </c>
      <c r="AH8" s="24">
        <f t="shared" si="27"/>
        <v>5.225193640759989</v>
      </c>
      <c r="AI8" s="24">
        <f t="shared" si="28"/>
        <v>5.897120731520225</v>
      </c>
      <c r="AJ8" s="24" t="str">
        <f t="shared" si="29"/>
        <v/>
      </c>
      <c r="AK8" s="24" t="str">
        <f t="shared" si="30"/>
        <v/>
      </c>
      <c r="AL8" s="24" t="str">
        <f t="shared" si="31"/>
        <v/>
      </c>
      <c r="AM8" s="25">
        <f>VLOOKUP($A8,'pEC50'!$B:$Z,MATCH(AM$1,'pEC50'!$B$1:$Z$1,0),FALSE)</f>
        <v>7.75</v>
      </c>
      <c r="AN8" s="24">
        <f>VLOOKUP($A8,'pEC50'!$B:$Z,MATCH(AN$1,'pEC50'!$B$1:$Z$1,0),FALSE)</f>
        <v>7.46</v>
      </c>
      <c r="AO8" s="24">
        <f>VLOOKUP($A8,'pEC50'!$B:$Z,MATCH(AO$1,'pEC50'!$B$1:$Z$1,0),FALSE)</f>
        <v>5.99</v>
      </c>
      <c r="AP8" s="24">
        <f>VLOOKUP($A8,'pEC50'!$B:$Z,MATCH(AP$1,'pEC50'!$B$1:$Z$1,0),FALSE)</f>
        <v>5.99</v>
      </c>
      <c r="AQ8" s="24">
        <f>VLOOKUP($A8,'pEC50'!$B:$Z,MATCH(AQ$1,'pEC50'!$B$1:$Z$1,0),FALSE)</f>
        <v>6.04</v>
      </c>
      <c r="AR8" s="24">
        <f>VLOOKUP($A8,'pEC50'!$B:$Z,MATCH(AR$1,'pEC50'!$B$1:$Z$1,0),FALSE)</f>
        <v>5.92</v>
      </c>
      <c r="AS8" s="24">
        <f>VLOOKUP($A8,'pEC50'!$B:$Z,MATCH(AS$1,'pEC50'!$B$1:$Z$1,0),FALSE)</f>
        <v>5.92</v>
      </c>
      <c r="AT8" s="24">
        <f>VLOOKUP($A8,'pEC50'!$B:$Z,MATCH(AT$1,'pEC50'!$B$1:$Z$1,0),FALSE)</f>
        <v>5.99</v>
      </c>
      <c r="AU8" s="24">
        <f>VLOOKUP($A8,'pEC50'!$B:$Z,MATCH(AU$1,'pEC50'!$B$1:$Z$1,0),FALSE)</f>
        <v>7.46</v>
      </c>
      <c r="AV8" s="24">
        <f>VLOOKUP($A8,'pEC50'!$B:$Z,MATCH(AV$1,'pEC50'!$B$1:$Z$1,0),FALSE)</f>
        <v>7.46</v>
      </c>
      <c r="AW8" s="24">
        <f>VLOOKUP($A8,'pEC50'!$B:$Z,MATCH(AW$1,'pEC50'!$B$1:$Z$1,0),FALSE)</f>
        <v>7.63</v>
      </c>
      <c r="AX8" s="24">
        <f>VLOOKUP($A8,'pEC50'!$B:$Z,MATCH(AX$1,'pEC50'!$B$1:$Z$1,0),FALSE)</f>
        <v>6.04</v>
      </c>
      <c r="AY8" s="24">
        <f>VLOOKUP($A8,'pEC50'!$B:$Z,MATCH(AY$1,'pEC50'!$B$1:$Z$1,0),FALSE)</f>
        <v>6.02</v>
      </c>
      <c r="AZ8" s="24">
        <f>VLOOKUP($A8,'pEC50'!$B:$Z,MATCH(AZ$1,'pEC50'!$B$1:$Z$1,0),FALSE)</f>
        <v>6.21</v>
      </c>
      <c r="BA8" s="24" t="str">
        <f>VLOOKUP($A8,'pEC50'!$B:$Z,MATCH(BA$1,'pEC50'!$B$1:$Z$1,0),FALSE)</f>
        <v/>
      </c>
      <c r="BB8" s="24" t="str">
        <f>VLOOKUP($A8,'pEC50'!$B:$Z,MATCH(BB$1,'pEC50'!$B$1:$Z$1,0),FALSE)</f>
        <v/>
      </c>
      <c r="BC8" s="24" t="str">
        <f>VLOOKUP($A8,'pEC50'!$B:$Z,MATCH(BC$1,'pEC50'!$B$1:$Z$1,0),FALSE)</f>
        <v/>
      </c>
      <c r="BD8" s="18">
        <f>IF(VLOOKUP($A8,Emax!$B:$Z,MATCH(BD$1,Emax!$B$1:$Z$1,0),FALSE)="","",VLOOKUP($A8,Emax!$B:$Z,MATCH(BD$1,Emax!$B$1:$Z$1,0),FALSE)*100)</f>
        <v>84.148727984344418</v>
      </c>
      <c r="BE8" s="19">
        <f>IF(VLOOKUP($A8,Emax!$B:$Z,MATCH(BE$1,Emax!$B$1:$Z$1,0),FALSE)="","",VLOOKUP($A8,Emax!$B:$Z,MATCH(BE$1,Emax!$B$1:$Z$1,0),FALSE)*100)</f>
        <v>83.7890625</v>
      </c>
      <c r="BF8" s="19">
        <f>IF(VLOOKUP($A8,Emax!$B:$Z,MATCH(BF$1,Emax!$B$1:$Z$1,0),FALSE)="","",VLOOKUP($A8,Emax!$B:$Z,MATCH(BF$1,Emax!$B$1:$Z$1,0),FALSE)*100)</f>
        <v>41.547861507128303</v>
      </c>
      <c r="BG8" s="19">
        <f>IF(VLOOKUP($A8,Emax!$B:$Z,MATCH(BG$1,Emax!$B$1:$Z$1,0),FALSE)="","",VLOOKUP($A8,Emax!$B:$Z,MATCH(BG$1,Emax!$B$1:$Z$1,0),FALSE)*100)</f>
        <v>41.547861507128303</v>
      </c>
      <c r="BH8" s="19">
        <f>IF(VLOOKUP($A8,Emax!$B:$Z,MATCH(BH$1,Emax!$B$1:$Z$1,0),FALSE)="","",VLOOKUP($A8,Emax!$B:$Z,MATCH(BH$1,Emax!$B$1:$Z$1,0),FALSE)*100)</f>
        <v>32.043010752688176</v>
      </c>
      <c r="BI8" s="19">
        <f>IF(VLOOKUP($A8,Emax!$B:$Z,MATCH(BI$1,Emax!$B$1:$Z$1,0),FALSE)="","",VLOOKUP($A8,Emax!$B:$Z,MATCH(BI$1,Emax!$B$1:$Z$1,0),FALSE)*100)</f>
        <v>32.150776053215083</v>
      </c>
      <c r="BJ8" s="19">
        <f>IF(VLOOKUP($A8,Emax!$B:$Z,MATCH(BJ$1,Emax!$B$1:$Z$1,0),FALSE)="","",VLOOKUP($A8,Emax!$B:$Z,MATCH(BJ$1,Emax!$B$1:$Z$1,0),FALSE)*100)</f>
        <v>32.150776053215083</v>
      </c>
      <c r="BK8" s="19">
        <f>IF(VLOOKUP($A8,Emax!$B:$Z,MATCH(BK$1,Emax!$B$1:$Z$1,0),FALSE)="","",VLOOKUP($A8,Emax!$B:$Z,MATCH(BK$1,Emax!$B$1:$Z$1,0),FALSE)*100)</f>
        <v>43.437499999999993</v>
      </c>
      <c r="BL8" s="19">
        <f>IF(VLOOKUP($A8,Emax!$B:$Z,MATCH(BL$1,Emax!$B$1:$Z$1,0),FALSE)="","",VLOOKUP($A8,Emax!$B:$Z,MATCH(BL$1,Emax!$B$1:$Z$1,0),FALSE)*100)</f>
        <v>83.006535947712408</v>
      </c>
      <c r="BM8" s="19">
        <f>IF(VLOOKUP($A8,Emax!$B:$Z,MATCH(BM$1,Emax!$B$1:$Z$1,0),FALSE)="","",VLOOKUP($A8,Emax!$B:$Z,MATCH(BM$1,Emax!$B$1:$Z$1,0),FALSE)*100)</f>
        <v>83.006535947712408</v>
      </c>
      <c r="BN8" s="19">
        <f>IF(VLOOKUP($A8,Emax!$B:$Z,MATCH(BN$1,Emax!$B$1:$Z$1,0),FALSE)="","",VLOOKUP($A8,Emax!$B:$Z,MATCH(BN$1,Emax!$B$1:$Z$1,0),FALSE)*100)</f>
        <v>85.749385749385752</v>
      </c>
      <c r="BO8" s="19">
        <f>IF(VLOOKUP($A8,Emax!$B:$Z,MATCH(BO$1,Emax!$B$1:$Z$1,0),FALSE)="","",VLOOKUP($A8,Emax!$B:$Z,MATCH(BO$1,Emax!$B$1:$Z$1,0),FALSE)*100)</f>
        <v>48.870636550308006</v>
      </c>
      <c r="BP8" s="19">
        <f>IF(VLOOKUP($A8,Emax!$B:$Z,MATCH(BP$1,Emax!$B$1:$Z$1,0),FALSE)="","",VLOOKUP($A8,Emax!$B:$Z,MATCH(BP$1,Emax!$B$1:$Z$1,0),FALSE)*100)</f>
        <v>16.03960396039604</v>
      </c>
      <c r="BQ8" s="19">
        <f>IF(VLOOKUP($A8,Emax!$B:$Z,MATCH(BQ$1,Emax!$B$1:$Z$1,0),FALSE)="","",VLOOKUP($A8,Emax!$B:$Z,MATCH(BQ$1,Emax!$B$1:$Z$1,0),FALSE)*100)</f>
        <v>48.654244306418214</v>
      </c>
      <c r="BR8" s="19" t="str">
        <f>IF(VLOOKUP($A8,Emax!$B:$Z,MATCH(BR$1,Emax!$B$1:$Z$1,0),FALSE)="","",VLOOKUP($A8,Emax!$B:$Z,MATCH(BR$1,Emax!$B$1:$Z$1,0),FALSE)*100)</f>
        <v/>
      </c>
      <c r="BS8" s="19" t="str">
        <f>IF(VLOOKUP($A8,Emax!$B:$Z,MATCH(BS$1,Emax!$B$1:$Z$1,0),FALSE)="","",VLOOKUP($A8,Emax!$B:$Z,MATCH(BS$1,Emax!$B$1:$Z$1,0),FALSE)*100)</f>
        <v/>
      </c>
      <c r="BT8" s="19" t="str">
        <f>IF(VLOOKUP($A8,Emax!$B:$Z,MATCH(BT$1,Emax!$B$1:$Z$1,0),FALSE)="","",VLOOKUP($A8,Emax!$B:$Z,MATCH(BT$1,Emax!$B$1:$Z$1,0),FALSE)*100)</f>
        <v/>
      </c>
    </row>
    <row r="9" spans="1:72" s="3" customFormat="1" x14ac:dyDescent="0.2">
      <c r="A9" t="s">
        <v>131</v>
      </c>
      <c r="B9" s="5" t="str">
        <f>IF(VLOOKUP($A9,Ligands!$A:$G,3,FALSE)="","",VLOOKUP($A9,Ligands!$A:$G,3,FALSE))</f>
        <v>Norepinephrine</v>
      </c>
      <c r="C9" s="4" t="str">
        <f>IF(VLOOKUP($A9,Ligands!$A:$G,4,FALSE)="","",VLOOKUP($A9,Ligands!$A:$G,4,FALSE))</f>
        <v>L-(−)-Norepinephrine (+)-bitartrate salt monohydrate</v>
      </c>
      <c r="D9" s="17" t="str">
        <f>IF(VLOOKUP($A9,Ligands!$A:$G,5,FALSE)="","",VLOOKUP($A9,Ligands!$A:$G,5,FALSE))</f>
        <v/>
      </c>
      <c r="E9" s="17" t="str">
        <f>IF(VLOOKUP($A9,Ligands!$A:$G,6,FALSE)="","",VLOOKUP($A9,Ligands!$A:$G,6,FALSE))</f>
        <v/>
      </c>
      <c r="F9" s="17" t="str">
        <f>IF(VLOOKUP($A9,Ligands!$A:$G,7,FALSE)="","",VLOOKUP($A9,Ligands!$A:$G,7,FALSE))</f>
        <v>Physiological</v>
      </c>
      <c r="G9" s="28">
        <f t="shared" si="1"/>
        <v>6.306396922874824</v>
      </c>
      <c r="H9" s="92">
        <f t="shared" si="2"/>
        <v>0</v>
      </c>
      <c r="I9" s="92">
        <f t="shared" si="3"/>
        <v>6.4678895349886867</v>
      </c>
      <c r="J9" s="92">
        <f t="shared" si="4"/>
        <v>0</v>
      </c>
      <c r="K9" s="92" t="str">
        <f t="shared" si="5"/>
        <v/>
      </c>
      <c r="L9" s="28">
        <f t="shared" si="6"/>
        <v>6.75</v>
      </c>
      <c r="M9" s="92">
        <f t="shared" si="7"/>
        <v>0</v>
      </c>
      <c r="N9" s="92">
        <f t="shared" si="8"/>
        <v>6.94</v>
      </c>
      <c r="O9" s="92">
        <f t="shared" si="9"/>
        <v>0</v>
      </c>
      <c r="P9" s="92" t="str">
        <f t="shared" si="10"/>
        <v/>
      </c>
      <c r="Q9" s="21">
        <f t="shared" si="11"/>
        <v>36.007827788649706</v>
      </c>
      <c r="R9" s="90">
        <f t="shared" si="12"/>
        <v>0</v>
      </c>
      <c r="S9" s="90">
        <f t="shared" si="13"/>
        <v>40.54054054054054</v>
      </c>
      <c r="T9" s="90">
        <f t="shared" si="14"/>
        <v>0</v>
      </c>
      <c r="U9" s="90" t="str">
        <f t="shared" si="15"/>
        <v/>
      </c>
      <c r="V9" s="25">
        <f t="shared" si="16"/>
        <v>6.306396922874824</v>
      </c>
      <c r="W9" s="24">
        <f t="shared" si="17"/>
        <v>6.158001334679934</v>
      </c>
      <c r="X9" s="24" t="str">
        <f t="shared" si="18"/>
        <v/>
      </c>
      <c r="Y9" s="24" t="str">
        <f t="shared" si="19"/>
        <v/>
      </c>
      <c r="Z9" s="24" t="str">
        <f t="shared" si="20"/>
        <v/>
      </c>
      <c r="AA9" s="24" t="str">
        <f t="shared" si="21"/>
        <v/>
      </c>
      <c r="AB9" s="24" t="str">
        <f t="shared" si="0"/>
        <v/>
      </c>
      <c r="AC9" s="24" t="str">
        <f t="shared" si="22"/>
        <v/>
      </c>
      <c r="AD9" s="24">
        <f t="shared" si="23"/>
        <v>6.3609726847791901</v>
      </c>
      <c r="AE9" s="24">
        <f t="shared" si="24"/>
        <v>6.3609726847791901</v>
      </c>
      <c r="AF9" s="24">
        <f t="shared" si="25"/>
        <v>6.4678895349886867</v>
      </c>
      <c r="AG9" s="24" t="str">
        <f t="shared" si="26"/>
        <v/>
      </c>
      <c r="AH9" s="24" t="str">
        <f t="shared" si="27"/>
        <v/>
      </c>
      <c r="AI9" s="24" t="str">
        <f t="shared" si="28"/>
        <v/>
      </c>
      <c r="AJ9" s="24" t="str">
        <f t="shared" si="29"/>
        <v/>
      </c>
      <c r="AK9" s="24" t="str">
        <f t="shared" si="30"/>
        <v/>
      </c>
      <c r="AL9" s="24" t="str">
        <f t="shared" si="31"/>
        <v/>
      </c>
      <c r="AM9" s="25">
        <f>VLOOKUP($A9,'pEC50'!$B:$Z,MATCH(AM$1,'pEC50'!$B$1:$Z$1,0),FALSE)</f>
        <v>6.75</v>
      </c>
      <c r="AN9" s="24">
        <f>VLOOKUP($A9,'pEC50'!$B:$Z,MATCH(AN$1,'pEC50'!$B$1:$Z$1,0),FALSE)</f>
        <v>6.75</v>
      </c>
      <c r="AO9" s="24" t="str">
        <f>VLOOKUP($A9,'pEC50'!$B:$Z,MATCH(AO$1,'pEC50'!$B$1:$Z$1,0),FALSE)</f>
        <v/>
      </c>
      <c r="AP9" s="24" t="str">
        <f>VLOOKUP($A9,'pEC50'!$B:$Z,MATCH(AP$1,'pEC50'!$B$1:$Z$1,0),FALSE)</f>
        <v/>
      </c>
      <c r="AQ9" s="24" t="str">
        <f>VLOOKUP($A9,'pEC50'!$B:$Z,MATCH(AQ$1,'pEC50'!$B$1:$Z$1,0),FALSE)</f>
        <v/>
      </c>
      <c r="AR9" s="24" t="str">
        <f>VLOOKUP($A9,'pEC50'!$B:$Z,MATCH(AR$1,'pEC50'!$B$1:$Z$1,0),FALSE)</f>
        <v/>
      </c>
      <c r="AS9" s="24" t="str">
        <f>VLOOKUP($A9,'pEC50'!$B:$Z,MATCH(AS$1,'pEC50'!$B$1:$Z$1,0),FALSE)</f>
        <v/>
      </c>
      <c r="AT9" s="24" t="str">
        <f>VLOOKUP($A9,'pEC50'!$B:$Z,MATCH(AT$1,'pEC50'!$B$1:$Z$1,0),FALSE)</f>
        <v/>
      </c>
      <c r="AU9" s="24">
        <f>VLOOKUP($A9,'pEC50'!$B:$Z,MATCH(AU$1,'pEC50'!$B$1:$Z$1,0),FALSE)</f>
        <v>6.94</v>
      </c>
      <c r="AV9" s="24">
        <f>VLOOKUP($A9,'pEC50'!$B:$Z,MATCH(AV$1,'pEC50'!$B$1:$Z$1,0),FALSE)</f>
        <v>6.94</v>
      </c>
      <c r="AW9" s="24">
        <f>VLOOKUP($A9,'pEC50'!$B:$Z,MATCH(AW$1,'pEC50'!$B$1:$Z$1,0),FALSE)</f>
        <v>6.86</v>
      </c>
      <c r="AX9" s="24" t="str">
        <f>VLOOKUP($A9,'pEC50'!$B:$Z,MATCH(AX$1,'pEC50'!$B$1:$Z$1,0),FALSE)</f>
        <v/>
      </c>
      <c r="AY9" s="24" t="str">
        <f>VLOOKUP($A9,'pEC50'!$B:$Z,MATCH(AY$1,'pEC50'!$B$1:$Z$1,0),FALSE)</f>
        <v/>
      </c>
      <c r="AZ9" s="24" t="str">
        <f>VLOOKUP($A9,'pEC50'!$B:$Z,MATCH(AZ$1,'pEC50'!$B$1:$Z$1,0),FALSE)</f>
        <v/>
      </c>
      <c r="BA9" s="24" t="str">
        <f>VLOOKUP($A9,'pEC50'!$B:$Z,MATCH(BA$1,'pEC50'!$B$1:$Z$1,0),FALSE)</f>
        <v/>
      </c>
      <c r="BB9" s="24" t="str">
        <f>VLOOKUP($A9,'pEC50'!$B:$Z,MATCH(BB$1,'pEC50'!$B$1:$Z$1,0),FALSE)</f>
        <v/>
      </c>
      <c r="BC9" s="24" t="str">
        <f>VLOOKUP($A9,'pEC50'!$B:$Z,MATCH(BC$1,'pEC50'!$B$1:$Z$1,0),FALSE)</f>
        <v/>
      </c>
      <c r="BD9" s="18">
        <f>IF(VLOOKUP($A9,Emax!$B:$Z,MATCH(BD$1,Emax!$B$1:$Z$1,0),FALSE)="","",VLOOKUP($A9,Emax!$B:$Z,MATCH(BD$1,Emax!$B$1:$Z$1,0),FALSE)*100)</f>
        <v>36.007827788649706</v>
      </c>
      <c r="BE9" s="19">
        <f>IF(VLOOKUP($A9,Emax!$B:$Z,MATCH(BE$1,Emax!$B$1:$Z$1,0),FALSE)="","",VLOOKUP($A9,Emax!$B:$Z,MATCH(BE$1,Emax!$B$1:$Z$1,0),FALSE)*100)</f>
        <v>25.5859375</v>
      </c>
      <c r="BF9" s="19" t="str">
        <f>IF(VLOOKUP($A9,Emax!$B:$Z,MATCH(BF$1,Emax!$B$1:$Z$1,0),FALSE)="","",VLOOKUP($A9,Emax!$B:$Z,MATCH(BF$1,Emax!$B$1:$Z$1,0),FALSE)*100)</f>
        <v/>
      </c>
      <c r="BG9" s="19" t="str">
        <f>IF(VLOOKUP($A9,Emax!$B:$Z,MATCH(BG$1,Emax!$B$1:$Z$1,0),FALSE)="","",VLOOKUP($A9,Emax!$B:$Z,MATCH(BG$1,Emax!$B$1:$Z$1,0),FALSE)*100)</f>
        <v/>
      </c>
      <c r="BH9" s="19" t="str">
        <f>IF(VLOOKUP($A9,Emax!$B:$Z,MATCH(BH$1,Emax!$B$1:$Z$1,0),FALSE)="","",VLOOKUP($A9,Emax!$B:$Z,MATCH(BH$1,Emax!$B$1:$Z$1,0),FALSE)*100)</f>
        <v/>
      </c>
      <c r="BI9" s="19" t="str">
        <f>IF(VLOOKUP($A9,Emax!$B:$Z,MATCH(BI$1,Emax!$B$1:$Z$1,0),FALSE)="","",VLOOKUP($A9,Emax!$B:$Z,MATCH(BI$1,Emax!$B$1:$Z$1,0),FALSE)*100)</f>
        <v/>
      </c>
      <c r="BJ9" s="19" t="str">
        <f>IF(VLOOKUP($A9,Emax!$B:$Z,MATCH(BJ$1,Emax!$B$1:$Z$1,0),FALSE)="","",VLOOKUP($A9,Emax!$B:$Z,MATCH(BJ$1,Emax!$B$1:$Z$1,0),FALSE)*100)</f>
        <v/>
      </c>
      <c r="BK9" s="19" t="str">
        <f>IF(VLOOKUP($A9,Emax!$B:$Z,MATCH(BK$1,Emax!$B$1:$Z$1,0),FALSE)="","",VLOOKUP($A9,Emax!$B:$Z,MATCH(BK$1,Emax!$B$1:$Z$1,0),FALSE)*100)</f>
        <v/>
      </c>
      <c r="BL9" s="19">
        <f>IF(VLOOKUP($A9,Emax!$B:$Z,MATCH(BL$1,Emax!$B$1:$Z$1,0),FALSE)="","",VLOOKUP($A9,Emax!$B:$Z,MATCH(BL$1,Emax!$B$1:$Z$1,0),FALSE)*100)</f>
        <v>26.361655773420477</v>
      </c>
      <c r="BM9" s="19">
        <f>IF(VLOOKUP($A9,Emax!$B:$Z,MATCH(BM$1,Emax!$B$1:$Z$1,0),FALSE)="","",VLOOKUP($A9,Emax!$B:$Z,MATCH(BM$1,Emax!$B$1:$Z$1,0),FALSE)*100)</f>
        <v>26.361655773420477</v>
      </c>
      <c r="BN9" s="19">
        <f>IF(VLOOKUP($A9,Emax!$B:$Z,MATCH(BN$1,Emax!$B$1:$Z$1,0),FALSE)="","",VLOOKUP($A9,Emax!$B:$Z,MATCH(BN$1,Emax!$B$1:$Z$1,0),FALSE)*100)</f>
        <v>40.54054054054054</v>
      </c>
      <c r="BO9" s="19" t="str">
        <f>IF(VLOOKUP($A9,Emax!$B:$Z,MATCH(BO$1,Emax!$B$1:$Z$1,0),FALSE)="","",VLOOKUP($A9,Emax!$B:$Z,MATCH(BO$1,Emax!$B$1:$Z$1,0),FALSE)*100)</f>
        <v/>
      </c>
      <c r="BP9" s="19" t="str">
        <f>IF(VLOOKUP($A9,Emax!$B:$Z,MATCH(BP$1,Emax!$B$1:$Z$1,0),FALSE)="","",VLOOKUP($A9,Emax!$B:$Z,MATCH(BP$1,Emax!$B$1:$Z$1,0),FALSE)*100)</f>
        <v/>
      </c>
      <c r="BQ9" s="19" t="str">
        <f>IF(VLOOKUP($A9,Emax!$B:$Z,MATCH(BQ$1,Emax!$B$1:$Z$1,0),FALSE)="","",VLOOKUP($A9,Emax!$B:$Z,MATCH(BQ$1,Emax!$B$1:$Z$1,0),FALSE)*100)</f>
        <v/>
      </c>
      <c r="BR9" s="19" t="str">
        <f>IF(VLOOKUP($A9,Emax!$B:$Z,MATCH(BR$1,Emax!$B$1:$Z$1,0),FALSE)="","",VLOOKUP($A9,Emax!$B:$Z,MATCH(BR$1,Emax!$B$1:$Z$1,0),FALSE)*100)</f>
        <v/>
      </c>
      <c r="BS9" s="19" t="str">
        <f>IF(VLOOKUP($A9,Emax!$B:$Z,MATCH(BS$1,Emax!$B$1:$Z$1,0),FALSE)="","",VLOOKUP($A9,Emax!$B:$Z,MATCH(BS$1,Emax!$B$1:$Z$1,0),FALSE)*100)</f>
        <v/>
      </c>
      <c r="BT9" s="19" t="str">
        <f>IF(VLOOKUP($A9,Emax!$B:$Z,MATCH(BT$1,Emax!$B$1:$Z$1,0),FALSE)="","",VLOOKUP($A9,Emax!$B:$Z,MATCH(BT$1,Emax!$B$1:$Z$1,0),FALSE)*100)</f>
        <v/>
      </c>
    </row>
    <row r="10" spans="1:72" s="3" customFormat="1" x14ac:dyDescent="0.2">
      <c r="A10" t="s">
        <v>134</v>
      </c>
      <c r="B10" s="5" t="str">
        <f>IF(VLOOKUP($A10,Ligands!$A:$G,3,FALSE)="","",VLOOKUP($A10,Ligands!$A:$G,3,FALSE))</f>
        <v>Norepinephrine</v>
      </c>
      <c r="C10" s="4" t="str">
        <f>IF(VLOOKUP($A10,Ligands!$A:$G,4,FALSE)="","",VLOOKUP($A10,Ligands!$A:$G,4,FALSE))</f>
        <v>L-(−)-Norepinephrine (+)-bitartrate salt monohydrate</v>
      </c>
      <c r="D10" s="17" t="str">
        <f>IF(VLOOKUP($A10,Ligands!$A:$G,5,FALSE)="","",VLOOKUP($A10,Ligands!$A:$G,5,FALSE))</f>
        <v/>
      </c>
      <c r="E10" s="17" t="str">
        <f>IF(VLOOKUP($A10,Ligands!$A:$G,6,FALSE)="","",VLOOKUP($A10,Ligands!$A:$G,6,FALSE))</f>
        <v/>
      </c>
      <c r="F10" s="17" t="str">
        <f>IF(VLOOKUP($A10,Ligands!$A:$G,7,FALSE)="","",VLOOKUP($A10,Ligands!$A:$G,7,FALSE))</f>
        <v>Physiological</v>
      </c>
      <c r="G10" s="28">
        <f t="shared" si="1"/>
        <v>5.3487508282683018</v>
      </c>
      <c r="H10" s="92">
        <f t="shared" si="2"/>
        <v>8.4197316583111608</v>
      </c>
      <c r="I10" s="92">
        <f t="shared" si="3"/>
        <v>6.2157571058058227</v>
      </c>
      <c r="J10" s="92">
        <f t="shared" si="4"/>
        <v>6.3187719847930488</v>
      </c>
      <c r="K10" s="92" t="str">
        <f t="shared" si="5"/>
        <v/>
      </c>
      <c r="L10" s="28">
        <f t="shared" si="6"/>
        <v>5.79</v>
      </c>
      <c r="M10" s="92">
        <f t="shared" si="7"/>
        <v>8.5</v>
      </c>
      <c r="N10" s="92">
        <f t="shared" si="8"/>
        <v>6.31</v>
      </c>
      <c r="O10" s="92">
        <f t="shared" si="9"/>
        <v>6.44</v>
      </c>
      <c r="P10" s="92" t="str">
        <f t="shared" si="10"/>
        <v/>
      </c>
      <c r="Q10" s="21">
        <f t="shared" si="11"/>
        <v>36.203522504892369</v>
      </c>
      <c r="R10" s="90">
        <f t="shared" si="12"/>
        <v>83.125</v>
      </c>
      <c r="S10" s="90">
        <f t="shared" si="13"/>
        <v>80.492813141683783</v>
      </c>
      <c r="T10" s="90">
        <f t="shared" si="14"/>
        <v>75.643564356435647</v>
      </c>
      <c r="U10" s="90" t="str">
        <f t="shared" si="15"/>
        <v/>
      </c>
      <c r="V10" s="25">
        <f t="shared" si="16"/>
        <v>5.3487508282683018</v>
      </c>
      <c r="W10" s="24">
        <f t="shared" si="17"/>
        <v>4.9921271633446214</v>
      </c>
      <c r="X10" s="24">
        <f t="shared" si="18"/>
        <v>7.9677502334712393</v>
      </c>
      <c r="Y10" s="24">
        <f t="shared" si="19"/>
        <v>7.9677502334712393</v>
      </c>
      <c r="Z10" s="24">
        <f t="shared" si="20"/>
        <v>8.3112556176432122</v>
      </c>
      <c r="AA10" s="24">
        <f t="shared" si="21"/>
        <v>7.6309179067003603</v>
      </c>
      <c r="AB10" s="24">
        <f t="shared" si="0"/>
        <v>7.6309179067003603</v>
      </c>
      <c r="AC10" s="24">
        <f t="shared" si="22"/>
        <v>8.4197316583111608</v>
      </c>
      <c r="AD10" s="24">
        <f t="shared" si="23"/>
        <v>5.8909437637799522</v>
      </c>
      <c r="AE10" s="24">
        <f t="shared" si="24"/>
        <v>5.8909437637799522</v>
      </c>
      <c r="AF10" s="24">
        <f t="shared" si="25"/>
        <v>5.9783455994468193</v>
      </c>
      <c r="AG10" s="24">
        <f t="shared" si="26"/>
        <v>6.2157571058058227</v>
      </c>
      <c r="AH10" s="24">
        <f t="shared" si="27"/>
        <v>6.3187719847930488</v>
      </c>
      <c r="AI10" s="24">
        <f t="shared" si="28"/>
        <v>6.2447614397816542</v>
      </c>
      <c r="AJ10" s="24" t="str">
        <f t="shared" si="29"/>
        <v/>
      </c>
      <c r="AK10" s="24" t="str">
        <f t="shared" si="30"/>
        <v/>
      </c>
      <c r="AL10" s="24" t="str">
        <f t="shared" si="31"/>
        <v/>
      </c>
      <c r="AM10" s="25">
        <f>VLOOKUP($A10,'pEC50'!$B:$Z,MATCH(AM$1,'pEC50'!$B$1:$Z$1,0),FALSE)</f>
        <v>5.79</v>
      </c>
      <c r="AN10" s="24">
        <f>VLOOKUP($A10,'pEC50'!$B:$Z,MATCH(AN$1,'pEC50'!$B$1:$Z$1,0),FALSE)</f>
        <v>5.5</v>
      </c>
      <c r="AO10" s="24">
        <f>VLOOKUP($A10,'pEC50'!$B:$Z,MATCH(AO$1,'pEC50'!$B$1:$Z$1,0),FALSE)</f>
        <v>8.07</v>
      </c>
      <c r="AP10" s="24">
        <f>VLOOKUP($A10,'pEC50'!$B:$Z,MATCH(AP$1,'pEC50'!$B$1:$Z$1,0),FALSE)</f>
        <v>8.07</v>
      </c>
      <c r="AQ10" s="24">
        <f>VLOOKUP($A10,'pEC50'!$B:$Z,MATCH(AQ$1,'pEC50'!$B$1:$Z$1,0),FALSE)</f>
        <v>8.42</v>
      </c>
      <c r="AR10" s="24">
        <f>VLOOKUP($A10,'pEC50'!$B:$Z,MATCH(AR$1,'pEC50'!$B$1:$Z$1,0),FALSE)</f>
        <v>7.73</v>
      </c>
      <c r="AS10" s="24">
        <f>VLOOKUP($A10,'pEC50'!$B:$Z,MATCH(AS$1,'pEC50'!$B$1:$Z$1,0),FALSE)</f>
        <v>7.73</v>
      </c>
      <c r="AT10" s="24">
        <f>VLOOKUP($A10,'pEC50'!$B:$Z,MATCH(AT$1,'pEC50'!$B$1:$Z$1,0),FALSE)</f>
        <v>8.5</v>
      </c>
      <c r="AU10" s="24">
        <f>VLOOKUP($A10,'pEC50'!$B:$Z,MATCH(AU$1,'pEC50'!$B$1:$Z$1,0),FALSE)</f>
        <v>6.08</v>
      </c>
      <c r="AV10" s="24">
        <f>VLOOKUP($A10,'pEC50'!$B:$Z,MATCH(AV$1,'pEC50'!$B$1:$Z$1,0),FALSE)</f>
        <v>6.08</v>
      </c>
      <c r="AW10" s="24">
        <f>VLOOKUP($A10,'pEC50'!$B:$Z,MATCH(AW$1,'pEC50'!$B$1:$Z$1,0),FALSE)</f>
        <v>6.19</v>
      </c>
      <c r="AX10" s="24">
        <f>VLOOKUP($A10,'pEC50'!$B:$Z,MATCH(AX$1,'pEC50'!$B$1:$Z$1,0),FALSE)</f>
        <v>6.31</v>
      </c>
      <c r="AY10" s="24">
        <f>VLOOKUP($A10,'pEC50'!$B:$Z,MATCH(AY$1,'pEC50'!$B$1:$Z$1,0),FALSE)</f>
        <v>6.44</v>
      </c>
      <c r="AZ10" s="24">
        <f>VLOOKUP($A10,'pEC50'!$B:$Z,MATCH(AZ$1,'pEC50'!$B$1:$Z$1,0),FALSE)</f>
        <v>6.37</v>
      </c>
      <c r="BA10" s="24" t="str">
        <f>VLOOKUP($A10,'pEC50'!$B:$Z,MATCH(BA$1,'pEC50'!$B$1:$Z$1,0),FALSE)</f>
        <v/>
      </c>
      <c r="BB10" s="24" t="str">
        <f>VLOOKUP($A10,'pEC50'!$B:$Z,MATCH(BB$1,'pEC50'!$B$1:$Z$1,0),FALSE)</f>
        <v/>
      </c>
      <c r="BC10" s="24" t="str">
        <f>VLOOKUP($A10,'pEC50'!$B:$Z,MATCH(BC$1,'pEC50'!$B$1:$Z$1,0),FALSE)</f>
        <v/>
      </c>
      <c r="BD10" s="18">
        <f>IF(VLOOKUP($A10,Emax!$B:$Z,MATCH(BD$1,Emax!$B$1:$Z$1,0),FALSE)="","",VLOOKUP($A10,Emax!$B:$Z,MATCH(BD$1,Emax!$B$1:$Z$1,0),FALSE)*100)</f>
        <v>36.203522504892369</v>
      </c>
      <c r="BE10" s="19">
        <f>IF(VLOOKUP($A10,Emax!$B:$Z,MATCH(BE$1,Emax!$B$1:$Z$1,0),FALSE)="","",VLOOKUP($A10,Emax!$B:$Z,MATCH(BE$1,Emax!$B$1:$Z$1,0),FALSE)*100)</f>
        <v>31.054687500000007</v>
      </c>
      <c r="BF10" s="19">
        <f>IF(VLOOKUP($A10,Emax!$B:$Z,MATCH(BF$1,Emax!$B$1:$Z$1,0),FALSE)="","",VLOOKUP($A10,Emax!$B:$Z,MATCH(BF$1,Emax!$B$1:$Z$1,0),FALSE)*100)</f>
        <v>79.0224032586558</v>
      </c>
      <c r="BG10" s="19">
        <f>IF(VLOOKUP($A10,Emax!$B:$Z,MATCH(BG$1,Emax!$B$1:$Z$1,0),FALSE)="","",VLOOKUP($A10,Emax!$B:$Z,MATCH(BG$1,Emax!$B$1:$Z$1,0),FALSE)*100)</f>
        <v>79.0224032586558</v>
      </c>
      <c r="BH10" s="19">
        <f>IF(VLOOKUP($A10,Emax!$B:$Z,MATCH(BH$1,Emax!$B$1:$Z$1,0),FALSE)="","",VLOOKUP($A10,Emax!$B:$Z,MATCH(BH$1,Emax!$B$1:$Z$1,0),FALSE)*100)</f>
        <v>77.849462365591393</v>
      </c>
      <c r="BI10" s="19">
        <f>IF(VLOOKUP($A10,Emax!$B:$Z,MATCH(BI$1,Emax!$B$1:$Z$1,0),FALSE)="","",VLOOKUP($A10,Emax!$B:$Z,MATCH(BI$1,Emax!$B$1:$Z$1,0),FALSE)*100)</f>
        <v>79.600886917960096</v>
      </c>
      <c r="BJ10" s="19">
        <f>IF(VLOOKUP($A10,Emax!$B:$Z,MATCH(BJ$1,Emax!$B$1:$Z$1,0),FALSE)="","",VLOOKUP($A10,Emax!$B:$Z,MATCH(BJ$1,Emax!$B$1:$Z$1,0),FALSE)*100)</f>
        <v>79.600886917960096</v>
      </c>
      <c r="BK10" s="19">
        <f>IF(VLOOKUP($A10,Emax!$B:$Z,MATCH(BK$1,Emax!$B$1:$Z$1,0),FALSE)="","",VLOOKUP($A10,Emax!$B:$Z,MATCH(BK$1,Emax!$B$1:$Z$1,0),FALSE)*100)</f>
        <v>83.125</v>
      </c>
      <c r="BL10" s="19">
        <f>IF(VLOOKUP($A10,Emax!$B:$Z,MATCH(BL$1,Emax!$B$1:$Z$1,0),FALSE)="","",VLOOKUP($A10,Emax!$B:$Z,MATCH(BL$1,Emax!$B$1:$Z$1,0),FALSE)*100)</f>
        <v>64.705882352941174</v>
      </c>
      <c r="BM10" s="19">
        <f>IF(VLOOKUP($A10,Emax!$B:$Z,MATCH(BM$1,Emax!$B$1:$Z$1,0),FALSE)="","",VLOOKUP($A10,Emax!$B:$Z,MATCH(BM$1,Emax!$B$1:$Z$1,0),FALSE)*100)</f>
        <v>64.705882352941174</v>
      </c>
      <c r="BN10" s="19">
        <f>IF(VLOOKUP($A10,Emax!$B:$Z,MATCH(BN$1,Emax!$B$1:$Z$1,0),FALSE)="","",VLOOKUP($A10,Emax!$B:$Z,MATCH(BN$1,Emax!$B$1:$Z$1,0),FALSE)*100)</f>
        <v>61.425061425061422</v>
      </c>
      <c r="BO10" s="19">
        <f>IF(VLOOKUP($A10,Emax!$B:$Z,MATCH(BO$1,Emax!$B$1:$Z$1,0),FALSE)="","",VLOOKUP($A10,Emax!$B:$Z,MATCH(BO$1,Emax!$B$1:$Z$1,0),FALSE)*100)</f>
        <v>80.492813141683783</v>
      </c>
      <c r="BP10" s="19">
        <f>IF(VLOOKUP($A10,Emax!$B:$Z,MATCH(BP$1,Emax!$B$1:$Z$1,0),FALSE)="","",VLOOKUP($A10,Emax!$B:$Z,MATCH(BP$1,Emax!$B$1:$Z$1,0),FALSE)*100)</f>
        <v>75.643564356435647</v>
      </c>
      <c r="BQ10" s="19">
        <f>IF(VLOOKUP($A10,Emax!$B:$Z,MATCH(BQ$1,Emax!$B$1:$Z$1,0),FALSE)="","",VLOOKUP($A10,Emax!$B:$Z,MATCH(BQ$1,Emax!$B$1:$Z$1,0),FALSE)*100)</f>
        <v>74.948240165631475</v>
      </c>
      <c r="BR10" s="19" t="str">
        <f>IF(VLOOKUP($A10,Emax!$B:$Z,MATCH(BR$1,Emax!$B$1:$Z$1,0),FALSE)="","",VLOOKUP($A10,Emax!$B:$Z,MATCH(BR$1,Emax!$B$1:$Z$1,0),FALSE)*100)</f>
        <v/>
      </c>
      <c r="BS10" s="19" t="str">
        <f>IF(VLOOKUP($A10,Emax!$B:$Z,MATCH(BS$1,Emax!$B$1:$Z$1,0),FALSE)="","",VLOOKUP($A10,Emax!$B:$Z,MATCH(BS$1,Emax!$B$1:$Z$1,0),FALSE)*100)</f>
        <v/>
      </c>
      <c r="BT10" s="19" t="str">
        <f>IF(VLOOKUP($A10,Emax!$B:$Z,MATCH(BT$1,Emax!$B$1:$Z$1,0),FALSE)="","",VLOOKUP($A10,Emax!$B:$Z,MATCH(BT$1,Emax!$B$1:$Z$1,0),FALSE)*100)</f>
        <v/>
      </c>
    </row>
    <row r="11" spans="1:72" s="3" customFormat="1" x14ac:dyDescent="0.2">
      <c r="A11" t="s">
        <v>138</v>
      </c>
      <c r="B11" s="5" t="str">
        <f>IF(VLOOKUP($A11,Ligands!$A:$G,3,FALSE)="","",VLOOKUP($A11,Ligands!$A:$G,3,FALSE))</f>
        <v>Norepinephrine</v>
      </c>
      <c r="C11" s="4" t="str">
        <f>IF(VLOOKUP($A11,Ligands!$A:$G,4,FALSE)="","",VLOOKUP($A11,Ligands!$A:$G,4,FALSE))</f>
        <v>L-(−)-Norepinephrine (+)-bitartrate salt monohydrate</v>
      </c>
      <c r="D11" s="17" t="str">
        <f>IF(VLOOKUP($A11,Ligands!$A:$G,5,FALSE)="","",VLOOKUP($A11,Ligands!$A:$G,5,FALSE))</f>
        <v/>
      </c>
      <c r="E11" s="17" t="str">
        <f>IF(VLOOKUP($A11,Ligands!$A:$G,6,FALSE)="","",VLOOKUP($A11,Ligands!$A:$G,6,FALSE))</f>
        <v/>
      </c>
      <c r="F11" s="17" t="str">
        <f>IF(VLOOKUP($A11,Ligands!$A:$G,7,FALSE)="","",VLOOKUP($A11,Ligands!$A:$G,7,FALSE))</f>
        <v>Physiological</v>
      </c>
      <c r="G11" s="28">
        <f t="shared" si="1"/>
        <v>6.288968926204018</v>
      </c>
      <c r="H11" s="92">
        <f t="shared" si="2"/>
        <v>8.2111135427038899</v>
      </c>
      <c r="I11" s="92">
        <f t="shared" si="3"/>
        <v>7.0248572716009967</v>
      </c>
      <c r="J11" s="92">
        <f t="shared" si="4"/>
        <v>7.5018030704596583</v>
      </c>
      <c r="K11" s="92" t="str">
        <f t="shared" si="5"/>
        <v/>
      </c>
      <c r="L11" s="28">
        <f t="shared" si="6"/>
        <v>6.61</v>
      </c>
      <c r="M11" s="92">
        <f t="shared" si="7"/>
        <v>8.4</v>
      </c>
      <c r="N11" s="92">
        <f t="shared" si="8"/>
        <v>7.24</v>
      </c>
      <c r="O11" s="92">
        <f t="shared" si="9"/>
        <v>7.65</v>
      </c>
      <c r="P11" s="92" t="str">
        <f t="shared" si="10"/>
        <v/>
      </c>
      <c r="Q11" s="21">
        <f t="shared" si="11"/>
        <v>47.749510763209393</v>
      </c>
      <c r="R11" s="90">
        <f t="shared" si="12"/>
        <v>74.279379157427954</v>
      </c>
      <c r="S11" s="90">
        <f t="shared" si="13"/>
        <v>60.933660933660924</v>
      </c>
      <c r="T11" s="90">
        <f t="shared" si="14"/>
        <v>71.089108910891085</v>
      </c>
      <c r="U11" s="90" t="str">
        <f t="shared" si="15"/>
        <v/>
      </c>
      <c r="V11" s="25">
        <f t="shared" si="16"/>
        <v>6.288968926204018</v>
      </c>
      <c r="W11" s="24">
        <f t="shared" si="17"/>
        <v>5.9362584859317185</v>
      </c>
      <c r="X11" s="24">
        <f t="shared" si="18"/>
        <v>7.9954611713551644</v>
      </c>
      <c r="Y11" s="24">
        <f t="shared" si="19"/>
        <v>7.9954611713551644</v>
      </c>
      <c r="Z11" s="24">
        <f t="shared" si="20"/>
        <v>8.2111135427038899</v>
      </c>
      <c r="AA11" s="24">
        <f t="shared" si="21"/>
        <v>7.9708682651588854</v>
      </c>
      <c r="AB11" s="24">
        <f t="shared" si="0"/>
        <v>7.9708682651588854</v>
      </c>
      <c r="AC11" s="24">
        <f t="shared" si="22"/>
        <v>7.8513097555286242</v>
      </c>
      <c r="AD11" s="24">
        <f t="shared" si="23"/>
        <v>6.569255176734476</v>
      </c>
      <c r="AE11" s="24">
        <f t="shared" si="24"/>
        <v>6.569255176734476</v>
      </c>
      <c r="AF11" s="24">
        <f t="shared" si="25"/>
        <v>7.0248572716009967</v>
      </c>
      <c r="AG11" s="24">
        <f t="shared" si="26"/>
        <v>6.2427190571195288</v>
      </c>
      <c r="AH11" s="24">
        <f t="shared" si="27"/>
        <v>7.5018030704596583</v>
      </c>
      <c r="AI11" s="24">
        <f t="shared" si="28"/>
        <v>7.042982517321704</v>
      </c>
      <c r="AJ11" s="24" t="str">
        <f t="shared" si="29"/>
        <v/>
      </c>
      <c r="AK11" s="24" t="str">
        <f t="shared" si="30"/>
        <v/>
      </c>
      <c r="AL11" s="24" t="str">
        <f t="shared" si="31"/>
        <v/>
      </c>
      <c r="AM11" s="25">
        <f>VLOOKUP($A11,'pEC50'!$B:$Z,MATCH(AM$1,'pEC50'!$B$1:$Z$1,0),FALSE)</f>
        <v>6.61</v>
      </c>
      <c r="AN11" s="24">
        <f>VLOOKUP($A11,'pEC50'!$B:$Z,MATCH(AN$1,'pEC50'!$B$1:$Z$1,0),FALSE)</f>
        <v>6.41</v>
      </c>
      <c r="AO11" s="24">
        <f>VLOOKUP($A11,'pEC50'!$B:$Z,MATCH(AO$1,'pEC50'!$B$1:$Z$1,0),FALSE)</f>
        <v>8.14</v>
      </c>
      <c r="AP11" s="24">
        <f>VLOOKUP($A11,'pEC50'!$B:$Z,MATCH(AP$1,'pEC50'!$B$1:$Z$1,0),FALSE)</f>
        <v>8.14</v>
      </c>
      <c r="AQ11" s="24">
        <f>VLOOKUP($A11,'pEC50'!$B:$Z,MATCH(AQ$1,'pEC50'!$B$1:$Z$1,0),FALSE)</f>
        <v>8.4</v>
      </c>
      <c r="AR11" s="24">
        <f>VLOOKUP($A11,'pEC50'!$B:$Z,MATCH(AR$1,'pEC50'!$B$1:$Z$1,0),FALSE)</f>
        <v>8.1</v>
      </c>
      <c r="AS11" s="24">
        <f>VLOOKUP($A11,'pEC50'!$B:$Z,MATCH(AS$1,'pEC50'!$B$1:$Z$1,0),FALSE)</f>
        <v>8.1</v>
      </c>
      <c r="AT11" s="24">
        <f>VLOOKUP($A11,'pEC50'!$B:$Z,MATCH(AT$1,'pEC50'!$B$1:$Z$1,0),FALSE)</f>
        <v>8.02</v>
      </c>
      <c r="AU11" s="24">
        <f>VLOOKUP($A11,'pEC50'!$B:$Z,MATCH(AU$1,'pEC50'!$B$1:$Z$1,0),FALSE)</f>
        <v>6.86</v>
      </c>
      <c r="AV11" s="24">
        <f>VLOOKUP($A11,'pEC50'!$B:$Z,MATCH(AV$1,'pEC50'!$B$1:$Z$1,0),FALSE)</f>
        <v>6.86</v>
      </c>
      <c r="AW11" s="24">
        <f>VLOOKUP($A11,'pEC50'!$B:$Z,MATCH(AW$1,'pEC50'!$B$1:$Z$1,0),FALSE)</f>
        <v>7.24</v>
      </c>
      <c r="AX11" s="24">
        <f>VLOOKUP($A11,'pEC50'!$B:$Z,MATCH(AX$1,'pEC50'!$B$1:$Z$1,0),FALSE)</f>
        <v>6.58</v>
      </c>
      <c r="AY11" s="24">
        <f>VLOOKUP($A11,'pEC50'!$B:$Z,MATCH(AY$1,'pEC50'!$B$1:$Z$1,0),FALSE)</f>
        <v>7.65</v>
      </c>
      <c r="AZ11" s="24">
        <f>VLOOKUP($A11,'pEC50'!$B:$Z,MATCH(AZ$1,'pEC50'!$B$1:$Z$1,0),FALSE)</f>
        <v>7.23</v>
      </c>
      <c r="BA11" s="24" t="str">
        <f>VLOOKUP($A11,'pEC50'!$B:$Z,MATCH(BA$1,'pEC50'!$B$1:$Z$1,0),FALSE)</f>
        <v/>
      </c>
      <c r="BB11" s="24" t="str">
        <f>VLOOKUP($A11,'pEC50'!$B:$Z,MATCH(BB$1,'pEC50'!$B$1:$Z$1,0),FALSE)</f>
        <v/>
      </c>
      <c r="BC11" s="24" t="str">
        <f>VLOOKUP($A11,'pEC50'!$B:$Z,MATCH(BC$1,'pEC50'!$B$1:$Z$1,0),FALSE)</f>
        <v/>
      </c>
      <c r="BD11" s="18">
        <f>IF(VLOOKUP($A11,Emax!$B:$Z,MATCH(BD$1,Emax!$B$1:$Z$1,0),FALSE)="","",VLOOKUP($A11,Emax!$B:$Z,MATCH(BD$1,Emax!$B$1:$Z$1,0),FALSE)*100)</f>
        <v>47.749510763209393</v>
      </c>
      <c r="BE11" s="19">
        <f>IF(VLOOKUP($A11,Emax!$B:$Z,MATCH(BE$1,Emax!$B$1:$Z$1,0),FALSE)="","",VLOOKUP($A11,Emax!$B:$Z,MATCH(BE$1,Emax!$B$1:$Z$1,0),FALSE)*100)</f>
        <v>33.59375</v>
      </c>
      <c r="BF11" s="19">
        <f>IF(VLOOKUP($A11,Emax!$B:$Z,MATCH(BF$1,Emax!$B$1:$Z$1,0),FALSE)="","",VLOOKUP($A11,Emax!$B:$Z,MATCH(BF$1,Emax!$B$1:$Z$1,0),FALSE)*100)</f>
        <v>71.690427698574339</v>
      </c>
      <c r="BG11" s="19">
        <f>IF(VLOOKUP($A11,Emax!$B:$Z,MATCH(BG$1,Emax!$B$1:$Z$1,0),FALSE)="","",VLOOKUP($A11,Emax!$B:$Z,MATCH(BG$1,Emax!$B$1:$Z$1,0),FALSE)*100)</f>
        <v>71.690427698574339</v>
      </c>
      <c r="BH11" s="19">
        <f>IF(VLOOKUP($A11,Emax!$B:$Z,MATCH(BH$1,Emax!$B$1:$Z$1,0),FALSE)="","",VLOOKUP($A11,Emax!$B:$Z,MATCH(BH$1,Emax!$B$1:$Z$1,0),FALSE)*100)</f>
        <v>64.731182795698913</v>
      </c>
      <c r="BI11" s="19">
        <f>IF(VLOOKUP($A11,Emax!$B:$Z,MATCH(BI$1,Emax!$B$1:$Z$1,0),FALSE)="","",VLOOKUP($A11,Emax!$B:$Z,MATCH(BI$1,Emax!$B$1:$Z$1,0),FALSE)*100)</f>
        <v>74.279379157427954</v>
      </c>
      <c r="BJ11" s="19">
        <f>IF(VLOOKUP($A11,Emax!$B:$Z,MATCH(BJ$1,Emax!$B$1:$Z$1,0),FALSE)="","",VLOOKUP($A11,Emax!$B:$Z,MATCH(BJ$1,Emax!$B$1:$Z$1,0),FALSE)*100)</f>
        <v>74.279379157427954</v>
      </c>
      <c r="BK11" s="19">
        <f>IF(VLOOKUP($A11,Emax!$B:$Z,MATCH(BK$1,Emax!$B$1:$Z$1,0),FALSE)="","",VLOOKUP($A11,Emax!$B:$Z,MATCH(BK$1,Emax!$B$1:$Z$1,0),FALSE)*100)</f>
        <v>67.8125</v>
      </c>
      <c r="BL11" s="19">
        <f>IF(VLOOKUP($A11,Emax!$B:$Z,MATCH(BL$1,Emax!$B$1:$Z$1,0),FALSE)="","",VLOOKUP($A11,Emax!$B:$Z,MATCH(BL$1,Emax!$B$1:$Z$1,0),FALSE)*100)</f>
        <v>51.198257080610013</v>
      </c>
      <c r="BM11" s="19">
        <f>IF(VLOOKUP($A11,Emax!$B:$Z,MATCH(BM$1,Emax!$B$1:$Z$1,0),FALSE)="","",VLOOKUP($A11,Emax!$B:$Z,MATCH(BM$1,Emax!$B$1:$Z$1,0),FALSE)*100)</f>
        <v>51.198257080610013</v>
      </c>
      <c r="BN11" s="19">
        <f>IF(VLOOKUP($A11,Emax!$B:$Z,MATCH(BN$1,Emax!$B$1:$Z$1,0),FALSE)="","",VLOOKUP($A11,Emax!$B:$Z,MATCH(BN$1,Emax!$B$1:$Z$1,0),FALSE)*100)</f>
        <v>60.933660933660924</v>
      </c>
      <c r="BO11" s="19">
        <f>IF(VLOOKUP($A11,Emax!$B:$Z,MATCH(BO$1,Emax!$B$1:$Z$1,0),FALSE)="","",VLOOKUP($A11,Emax!$B:$Z,MATCH(BO$1,Emax!$B$1:$Z$1,0),FALSE)*100)</f>
        <v>45.995893223819294</v>
      </c>
      <c r="BP11" s="19">
        <f>IF(VLOOKUP($A11,Emax!$B:$Z,MATCH(BP$1,Emax!$B$1:$Z$1,0),FALSE)="","",VLOOKUP($A11,Emax!$B:$Z,MATCH(BP$1,Emax!$B$1:$Z$1,0),FALSE)*100)</f>
        <v>71.089108910891085</v>
      </c>
      <c r="BQ11" s="19">
        <f>IF(VLOOKUP($A11,Emax!$B:$Z,MATCH(BQ$1,Emax!$B$1:$Z$1,0),FALSE)="","",VLOOKUP($A11,Emax!$B:$Z,MATCH(BQ$1,Emax!$B$1:$Z$1,0),FALSE)*100)</f>
        <v>65.010351966873699</v>
      </c>
      <c r="BR11" s="19" t="str">
        <f>IF(VLOOKUP($A11,Emax!$B:$Z,MATCH(BR$1,Emax!$B$1:$Z$1,0),FALSE)="","",VLOOKUP($A11,Emax!$B:$Z,MATCH(BR$1,Emax!$B$1:$Z$1,0),FALSE)*100)</f>
        <v/>
      </c>
      <c r="BS11" s="19" t="str">
        <f>IF(VLOOKUP($A11,Emax!$B:$Z,MATCH(BS$1,Emax!$B$1:$Z$1,0),FALSE)="","",VLOOKUP($A11,Emax!$B:$Z,MATCH(BS$1,Emax!$B$1:$Z$1,0),FALSE)*100)</f>
        <v/>
      </c>
      <c r="BT11" s="19" t="str">
        <f>IF(VLOOKUP($A11,Emax!$B:$Z,MATCH(BT$1,Emax!$B$1:$Z$1,0),FALSE)="","",VLOOKUP($A11,Emax!$B:$Z,MATCH(BT$1,Emax!$B$1:$Z$1,0),FALSE)*100)</f>
        <v/>
      </c>
    </row>
    <row r="12" spans="1:72" s="3" customFormat="1" x14ac:dyDescent="0.2">
      <c r="A12" t="s">
        <v>142</v>
      </c>
      <c r="B12" s="5" t="str">
        <f>IF(VLOOKUP($A12,Ligands!$A:$G,3,FALSE)="","",VLOOKUP($A12,Ligands!$A:$G,3,FALSE))</f>
        <v>Norepinephrine</v>
      </c>
      <c r="C12" s="4" t="str">
        <f>IF(VLOOKUP($A12,Ligands!$A:$G,4,FALSE)="","",VLOOKUP($A12,Ligands!$A:$G,4,FALSE))</f>
        <v>L-(−)-Norepinephrine (+)-bitartrate salt monohydrate</v>
      </c>
      <c r="D12" s="17" t="str">
        <f>IF(VLOOKUP($A12,Ligands!$A:$G,5,FALSE)="","",VLOOKUP($A12,Ligands!$A:$G,5,FALSE))</f>
        <v/>
      </c>
      <c r="E12" s="17" t="str">
        <f>IF(VLOOKUP($A12,Ligands!$A:$G,6,FALSE)="","",VLOOKUP($A12,Ligands!$A:$G,6,FALSE))</f>
        <v/>
      </c>
      <c r="F12" s="17" t="str">
        <f>IF(VLOOKUP($A12,Ligands!$A:$G,7,FALSE)="","",VLOOKUP($A12,Ligands!$A:$G,7,FALSE))</f>
        <v>Physiological</v>
      </c>
      <c r="G12" s="28">
        <f t="shared" si="1"/>
        <v>0</v>
      </c>
      <c r="H12" s="92">
        <f t="shared" si="2"/>
        <v>7.320456295278408</v>
      </c>
      <c r="I12" s="92">
        <f t="shared" si="3"/>
        <v>5.5755036307890373</v>
      </c>
      <c r="J12" s="92">
        <f t="shared" si="4"/>
        <v>0</v>
      </c>
      <c r="K12" s="92" t="str">
        <f t="shared" si="5"/>
        <v/>
      </c>
      <c r="L12" s="28">
        <f t="shared" si="6"/>
        <v>0</v>
      </c>
      <c r="M12" s="92">
        <f t="shared" si="7"/>
        <v>7.44</v>
      </c>
      <c r="N12" s="92">
        <f t="shared" si="8"/>
        <v>6.39</v>
      </c>
      <c r="O12" s="92">
        <f t="shared" si="9"/>
        <v>0</v>
      </c>
      <c r="P12" s="92" t="str">
        <f t="shared" si="10"/>
        <v/>
      </c>
      <c r="Q12" s="21">
        <f t="shared" si="11"/>
        <v>0</v>
      </c>
      <c r="R12" s="90">
        <f t="shared" si="12"/>
        <v>75.9375</v>
      </c>
      <c r="S12" s="90">
        <f t="shared" si="13"/>
        <v>17.199017199017199</v>
      </c>
      <c r="T12" s="90">
        <f t="shared" si="14"/>
        <v>0</v>
      </c>
      <c r="U12" s="90" t="str">
        <f t="shared" si="15"/>
        <v/>
      </c>
      <c r="V12" s="25" t="str">
        <f t="shared" si="16"/>
        <v/>
      </c>
      <c r="W12" s="24" t="str">
        <f t="shared" si="17"/>
        <v/>
      </c>
      <c r="X12" s="24">
        <f t="shared" si="18"/>
        <v>6.8922182719582841</v>
      </c>
      <c r="Y12" s="24">
        <f t="shared" si="19"/>
        <v>6.8922182719582841</v>
      </c>
      <c r="Z12" s="24">
        <f t="shared" si="20"/>
        <v>6.9706818411388358</v>
      </c>
      <c r="AA12" s="24">
        <f t="shared" si="21"/>
        <v>6.4259315461620954</v>
      </c>
      <c r="AB12" s="24">
        <f t="shared" si="0"/>
        <v>6.4259315461620954</v>
      </c>
      <c r="AC12" s="24">
        <f t="shared" si="22"/>
        <v>7.320456295278408</v>
      </c>
      <c r="AD12" s="24">
        <f t="shared" si="23"/>
        <v>5.0899151504803317</v>
      </c>
      <c r="AE12" s="24">
        <f t="shared" si="24"/>
        <v>5.0899151504803317</v>
      </c>
      <c r="AF12" s="24">
        <f t="shared" si="25"/>
        <v>5.5755036307890373</v>
      </c>
      <c r="AG12" s="24" t="str">
        <f t="shared" si="26"/>
        <v/>
      </c>
      <c r="AH12" s="24" t="str">
        <f t="shared" si="27"/>
        <v/>
      </c>
      <c r="AI12" s="24" t="str">
        <f t="shared" si="28"/>
        <v/>
      </c>
      <c r="AJ12" s="24" t="str">
        <f t="shared" si="29"/>
        <v/>
      </c>
      <c r="AK12" s="24" t="str">
        <f t="shared" si="30"/>
        <v/>
      </c>
      <c r="AL12" s="24" t="str">
        <f t="shared" si="31"/>
        <v/>
      </c>
      <c r="AM12" s="25" t="str">
        <f>VLOOKUP($A12,'pEC50'!$B:$Z,MATCH(AM$1,'pEC50'!$B$1:$Z$1,0),FALSE)</f>
        <v/>
      </c>
      <c r="AN12" s="24" t="str">
        <f>VLOOKUP($A12,'pEC50'!$B:$Z,MATCH(AN$1,'pEC50'!$B$1:$Z$1,0),FALSE)</f>
        <v/>
      </c>
      <c r="AO12" s="24">
        <f>VLOOKUP($A12,'pEC50'!$B:$Z,MATCH(AO$1,'pEC50'!$B$1:$Z$1,0),FALSE)</f>
        <v>7.17</v>
      </c>
      <c r="AP12" s="24">
        <f>VLOOKUP($A12,'pEC50'!$B:$Z,MATCH(AP$1,'pEC50'!$B$1:$Z$1,0),FALSE)</f>
        <v>7.17</v>
      </c>
      <c r="AQ12" s="24">
        <f>VLOOKUP($A12,'pEC50'!$B:$Z,MATCH(AQ$1,'pEC50'!$B$1:$Z$1,0),FALSE)</f>
        <v>7.21</v>
      </c>
      <c r="AR12" s="24">
        <f>VLOOKUP($A12,'pEC50'!$B:$Z,MATCH(AR$1,'pEC50'!$B$1:$Z$1,0),FALSE)</f>
        <v>6.86</v>
      </c>
      <c r="AS12" s="24">
        <f>VLOOKUP($A12,'pEC50'!$B:$Z,MATCH(AS$1,'pEC50'!$B$1:$Z$1,0),FALSE)</f>
        <v>6.86</v>
      </c>
      <c r="AT12" s="24">
        <f>VLOOKUP($A12,'pEC50'!$B:$Z,MATCH(AT$1,'pEC50'!$B$1:$Z$1,0),FALSE)</f>
        <v>7.44</v>
      </c>
      <c r="AU12" s="24">
        <f>VLOOKUP($A12,'pEC50'!$B:$Z,MATCH(AU$1,'pEC50'!$B$1:$Z$1,0),FALSE)</f>
        <v>6.39</v>
      </c>
      <c r="AV12" s="24">
        <f>VLOOKUP($A12,'pEC50'!$B:$Z,MATCH(AV$1,'pEC50'!$B$1:$Z$1,0),FALSE)</f>
        <v>6.39</v>
      </c>
      <c r="AW12" s="24">
        <f>VLOOKUP($A12,'pEC50'!$B:$Z,MATCH(AW$1,'pEC50'!$B$1:$Z$1,0),FALSE)</f>
        <v>6.34</v>
      </c>
      <c r="AX12" s="24" t="str">
        <f>VLOOKUP($A12,'pEC50'!$B:$Z,MATCH(AX$1,'pEC50'!$B$1:$Z$1,0),FALSE)</f>
        <v/>
      </c>
      <c r="AY12" s="24" t="str">
        <f>VLOOKUP($A12,'pEC50'!$B:$Z,MATCH(AY$1,'pEC50'!$B$1:$Z$1,0),FALSE)</f>
        <v/>
      </c>
      <c r="AZ12" s="24" t="str">
        <f>VLOOKUP($A12,'pEC50'!$B:$Z,MATCH(AZ$1,'pEC50'!$B$1:$Z$1,0),FALSE)</f>
        <v/>
      </c>
      <c r="BA12" s="24" t="str">
        <f>VLOOKUP($A12,'pEC50'!$B:$Z,MATCH(BA$1,'pEC50'!$B$1:$Z$1,0),FALSE)</f>
        <v/>
      </c>
      <c r="BB12" s="24" t="str">
        <f>VLOOKUP($A12,'pEC50'!$B:$Z,MATCH(BB$1,'pEC50'!$B$1:$Z$1,0),FALSE)</f>
        <v/>
      </c>
      <c r="BC12" s="24" t="str">
        <f>VLOOKUP($A12,'pEC50'!$B:$Z,MATCH(BC$1,'pEC50'!$B$1:$Z$1,0),FALSE)</f>
        <v/>
      </c>
      <c r="BD12" s="18" t="str">
        <f>IF(VLOOKUP($A12,Emax!$B:$Z,MATCH(BD$1,Emax!$B$1:$Z$1,0),FALSE)="","",VLOOKUP($A12,Emax!$B:$Z,MATCH(BD$1,Emax!$B$1:$Z$1,0),FALSE)*100)</f>
        <v/>
      </c>
      <c r="BE12" s="19" t="str">
        <f>IF(VLOOKUP($A12,Emax!$B:$Z,MATCH(BE$1,Emax!$B$1:$Z$1,0),FALSE)="","",VLOOKUP($A12,Emax!$B:$Z,MATCH(BE$1,Emax!$B$1:$Z$1,0),FALSE)*100)</f>
        <v/>
      </c>
      <c r="BF12" s="19">
        <f>IF(VLOOKUP($A12,Emax!$B:$Z,MATCH(BF$1,Emax!$B$1:$Z$1,0),FALSE)="","",VLOOKUP($A12,Emax!$B:$Z,MATCH(BF$1,Emax!$B$1:$Z$1,0),FALSE)*100)</f>
        <v>52.749490835030542</v>
      </c>
      <c r="BG12" s="19">
        <f>IF(VLOOKUP($A12,Emax!$B:$Z,MATCH(BG$1,Emax!$B$1:$Z$1,0),FALSE)="","",VLOOKUP($A12,Emax!$B:$Z,MATCH(BG$1,Emax!$B$1:$Z$1,0),FALSE)*100)</f>
        <v>52.749490835030542</v>
      </c>
      <c r="BH12" s="19">
        <f>IF(VLOOKUP($A12,Emax!$B:$Z,MATCH(BH$1,Emax!$B$1:$Z$1,0),FALSE)="","",VLOOKUP($A12,Emax!$B:$Z,MATCH(BH$1,Emax!$B$1:$Z$1,0),FALSE)*100)</f>
        <v>57.634408602150543</v>
      </c>
      <c r="BI12" s="19">
        <f>IF(VLOOKUP($A12,Emax!$B:$Z,MATCH(BI$1,Emax!$B$1:$Z$1,0),FALSE)="","",VLOOKUP($A12,Emax!$B:$Z,MATCH(BI$1,Emax!$B$1:$Z$1,0),FALSE)*100)</f>
        <v>36.807095343680714</v>
      </c>
      <c r="BJ12" s="19">
        <f>IF(VLOOKUP($A12,Emax!$B:$Z,MATCH(BJ$1,Emax!$B$1:$Z$1,0),FALSE)="","",VLOOKUP($A12,Emax!$B:$Z,MATCH(BJ$1,Emax!$B$1:$Z$1,0),FALSE)*100)</f>
        <v>36.807095343680714</v>
      </c>
      <c r="BK12" s="19">
        <f>IF(VLOOKUP($A12,Emax!$B:$Z,MATCH(BK$1,Emax!$B$1:$Z$1,0),FALSE)="","",VLOOKUP($A12,Emax!$B:$Z,MATCH(BK$1,Emax!$B$1:$Z$1,0),FALSE)*100)</f>
        <v>75.9375</v>
      </c>
      <c r="BL12" s="19">
        <f>IF(VLOOKUP($A12,Emax!$B:$Z,MATCH(BL$1,Emax!$B$1:$Z$1,0),FALSE)="","",VLOOKUP($A12,Emax!$B:$Z,MATCH(BL$1,Emax!$B$1:$Z$1,0),FALSE)*100)</f>
        <v>5.0108932461873632</v>
      </c>
      <c r="BM12" s="19">
        <f>IF(VLOOKUP($A12,Emax!$B:$Z,MATCH(BM$1,Emax!$B$1:$Z$1,0),FALSE)="","",VLOOKUP($A12,Emax!$B:$Z,MATCH(BM$1,Emax!$B$1:$Z$1,0),FALSE)*100)</f>
        <v>5.0108932461873632</v>
      </c>
      <c r="BN12" s="19">
        <f>IF(VLOOKUP($A12,Emax!$B:$Z,MATCH(BN$1,Emax!$B$1:$Z$1,0),FALSE)="","",VLOOKUP($A12,Emax!$B:$Z,MATCH(BN$1,Emax!$B$1:$Z$1,0),FALSE)*100)</f>
        <v>17.199017199017199</v>
      </c>
      <c r="BO12" s="19" t="str">
        <f>IF(VLOOKUP($A12,Emax!$B:$Z,MATCH(BO$1,Emax!$B$1:$Z$1,0),FALSE)="","",VLOOKUP($A12,Emax!$B:$Z,MATCH(BO$1,Emax!$B$1:$Z$1,0),FALSE)*100)</f>
        <v/>
      </c>
      <c r="BP12" s="19" t="str">
        <f>IF(VLOOKUP($A12,Emax!$B:$Z,MATCH(BP$1,Emax!$B$1:$Z$1,0),FALSE)="","",VLOOKUP($A12,Emax!$B:$Z,MATCH(BP$1,Emax!$B$1:$Z$1,0),FALSE)*100)</f>
        <v/>
      </c>
      <c r="BQ12" s="19" t="str">
        <f>IF(VLOOKUP($A12,Emax!$B:$Z,MATCH(BQ$1,Emax!$B$1:$Z$1,0),FALSE)="","",VLOOKUP($A12,Emax!$B:$Z,MATCH(BQ$1,Emax!$B$1:$Z$1,0),FALSE)*100)</f>
        <v/>
      </c>
      <c r="BR12" s="19" t="str">
        <f>IF(VLOOKUP($A12,Emax!$B:$Z,MATCH(BR$1,Emax!$B$1:$Z$1,0),FALSE)="","",VLOOKUP($A12,Emax!$B:$Z,MATCH(BR$1,Emax!$B$1:$Z$1,0),FALSE)*100)</f>
        <v/>
      </c>
      <c r="BS12" s="19" t="str">
        <f>IF(VLOOKUP($A12,Emax!$B:$Z,MATCH(BS$1,Emax!$B$1:$Z$1,0),FALSE)="","",VLOOKUP($A12,Emax!$B:$Z,MATCH(BS$1,Emax!$B$1:$Z$1,0),FALSE)*100)</f>
        <v/>
      </c>
      <c r="BT12" s="19" t="str">
        <f>IF(VLOOKUP($A12,Emax!$B:$Z,MATCH(BT$1,Emax!$B$1:$Z$1,0),FALSE)="","",VLOOKUP($A12,Emax!$B:$Z,MATCH(BT$1,Emax!$B$1:$Z$1,0),FALSE)*100)</f>
        <v/>
      </c>
    </row>
    <row r="13" spans="1:72" s="3" customFormat="1" x14ac:dyDescent="0.2">
      <c r="A13" t="s">
        <v>146</v>
      </c>
      <c r="B13" s="5" t="str">
        <f>IF(VLOOKUP($A13,Ligands!$A:$G,3,FALSE)="","",VLOOKUP($A13,Ligands!$A:$G,3,FALSE))</f>
        <v>Isoproterenol</v>
      </c>
      <c r="C13" s="4" t="str">
        <f>IF(VLOOKUP($A13,Ligands!$A:$G,4,FALSE)="","",VLOOKUP($A13,Ligands!$A:$G,4,FALSE))</f>
        <v>(−)-Isoproterenol hydrochloride</v>
      </c>
      <c r="D13" s="17" t="str">
        <f>IF(VLOOKUP($A13,Ligands!$A:$G,5,FALSE)="","",VLOOKUP($A13,Ligands!$A:$G,5,FALSE))</f>
        <v/>
      </c>
      <c r="E13" s="17" t="str">
        <f>IF(VLOOKUP($A13,Ligands!$A:$G,6,FALSE)="","",VLOOKUP($A13,Ligands!$A:$G,6,FALSE))</f>
        <v/>
      </c>
      <c r="F13" s="17" t="str">
        <f>IF(VLOOKUP($A13,Ligands!$A:$G,7,FALSE)="","",VLOOKUP($A13,Ligands!$A:$G,7,FALSE))</f>
        <v>Surrogate</v>
      </c>
      <c r="G13" s="28">
        <f t="shared" si="1"/>
        <v>7.9081375424368181</v>
      </c>
      <c r="H13" s="92">
        <f t="shared" si="2"/>
        <v>6.5970050363369657</v>
      </c>
      <c r="I13" s="92">
        <f t="shared" si="3"/>
        <v>8.1444503866928564</v>
      </c>
      <c r="J13" s="92">
        <f t="shared" si="4"/>
        <v>6.0971174762749882</v>
      </c>
      <c r="K13" s="92" t="str">
        <f t="shared" si="5"/>
        <v/>
      </c>
      <c r="L13" s="28">
        <f t="shared" si="6"/>
        <v>8.08</v>
      </c>
      <c r="M13" s="92">
        <f t="shared" si="7"/>
        <v>7.28</v>
      </c>
      <c r="N13" s="92">
        <f t="shared" si="8"/>
        <v>8.31</v>
      </c>
      <c r="O13" s="92">
        <f t="shared" si="9"/>
        <v>7.19</v>
      </c>
      <c r="P13" s="92" t="str">
        <f t="shared" si="10"/>
        <v/>
      </c>
      <c r="Q13" s="21">
        <f t="shared" si="11"/>
        <v>67.318982387475543</v>
      </c>
      <c r="R13" s="90">
        <f t="shared" si="12"/>
        <v>24.946236559139788</v>
      </c>
      <c r="S13" s="90">
        <f t="shared" si="13"/>
        <v>68.304668304668297</v>
      </c>
      <c r="T13" s="90">
        <f t="shared" si="14"/>
        <v>8.0745341614906838</v>
      </c>
      <c r="U13" s="90" t="str">
        <f t="shared" si="15"/>
        <v/>
      </c>
      <c r="V13" s="25">
        <f t="shared" si="16"/>
        <v>7.9081375424368181</v>
      </c>
      <c r="W13" s="24">
        <f t="shared" si="17"/>
        <v>7.7099325613552736</v>
      </c>
      <c r="X13" s="24">
        <f t="shared" si="18"/>
        <v>6.5733764971039506</v>
      </c>
      <c r="Y13" s="24">
        <f t="shared" si="19"/>
        <v>6.5733764971039506</v>
      </c>
      <c r="Z13" s="24">
        <f t="shared" si="20"/>
        <v>6.5970050363369657</v>
      </c>
      <c r="AA13" s="24">
        <f t="shared" si="21"/>
        <v>6.3050551778530153</v>
      </c>
      <c r="AB13" s="24">
        <f t="shared" si="0"/>
        <v>6.3050551778530153</v>
      </c>
      <c r="AC13" s="24">
        <f t="shared" si="22"/>
        <v>6.2372480195790505</v>
      </c>
      <c r="AD13" s="24">
        <f t="shared" si="23"/>
        <v>7.0803698325741014</v>
      </c>
      <c r="AE13" s="24">
        <f t="shared" si="24"/>
        <v>7.0803698325741014</v>
      </c>
      <c r="AF13" s="24">
        <f t="shared" si="25"/>
        <v>8.1444503866928564</v>
      </c>
      <c r="AG13" s="24" t="str">
        <f t="shared" si="26"/>
        <v/>
      </c>
      <c r="AH13" s="24" t="str">
        <f t="shared" si="27"/>
        <v/>
      </c>
      <c r="AI13" s="24">
        <f t="shared" si="28"/>
        <v>6.0971174762749882</v>
      </c>
      <c r="AJ13" s="24" t="str">
        <f t="shared" si="29"/>
        <v/>
      </c>
      <c r="AK13" s="24" t="str">
        <f t="shared" si="30"/>
        <v/>
      </c>
      <c r="AL13" s="24" t="str">
        <f t="shared" si="31"/>
        <v/>
      </c>
      <c r="AM13" s="25">
        <f>VLOOKUP($A13,'pEC50'!$B:$Z,MATCH(AM$1,'pEC50'!$B$1:$Z$1,0),FALSE)</f>
        <v>8.08</v>
      </c>
      <c r="AN13" s="24">
        <f>VLOOKUP($A13,'pEC50'!$B:$Z,MATCH(AN$1,'pEC50'!$B$1:$Z$1,0),FALSE)</f>
        <v>7.91</v>
      </c>
      <c r="AO13" s="24">
        <f>VLOOKUP($A13,'pEC50'!$B:$Z,MATCH(AO$1,'pEC50'!$B$1:$Z$1,0),FALSE)</f>
        <v>7.2</v>
      </c>
      <c r="AP13" s="24">
        <f>VLOOKUP($A13,'pEC50'!$B:$Z,MATCH(AP$1,'pEC50'!$B$1:$Z$1,0),FALSE)</f>
        <v>7.2</v>
      </c>
      <c r="AQ13" s="24">
        <f>VLOOKUP($A13,'pEC50'!$B:$Z,MATCH(AQ$1,'pEC50'!$B$1:$Z$1,0),FALSE)</f>
        <v>7.2</v>
      </c>
      <c r="AR13" s="24">
        <f>VLOOKUP($A13,'pEC50'!$B:$Z,MATCH(AR$1,'pEC50'!$B$1:$Z$1,0),FALSE)</f>
        <v>7.09</v>
      </c>
      <c r="AS13" s="24">
        <f>VLOOKUP($A13,'pEC50'!$B:$Z,MATCH(AS$1,'pEC50'!$B$1:$Z$1,0),FALSE)</f>
        <v>7.09</v>
      </c>
      <c r="AT13" s="24">
        <f>VLOOKUP($A13,'pEC50'!$B:$Z,MATCH(AT$1,'pEC50'!$B$1:$Z$1,0),FALSE)</f>
        <v>7.28</v>
      </c>
      <c r="AU13" s="24">
        <f>VLOOKUP($A13,'pEC50'!$B:$Z,MATCH(AU$1,'pEC50'!$B$1:$Z$1,0),FALSE)</f>
        <v>7.39</v>
      </c>
      <c r="AV13" s="24">
        <f>VLOOKUP($A13,'pEC50'!$B:$Z,MATCH(AV$1,'pEC50'!$B$1:$Z$1,0),FALSE)</f>
        <v>7.39</v>
      </c>
      <c r="AW13" s="24">
        <f>VLOOKUP($A13,'pEC50'!$B:$Z,MATCH(AW$1,'pEC50'!$B$1:$Z$1,0),FALSE)</f>
        <v>8.31</v>
      </c>
      <c r="AX13" s="24" t="str">
        <f>VLOOKUP($A13,'pEC50'!$B:$Z,MATCH(AX$1,'pEC50'!$B$1:$Z$1,0),FALSE)</f>
        <v/>
      </c>
      <c r="AY13" s="24" t="str">
        <f>VLOOKUP($A13,'pEC50'!$B:$Z,MATCH(AY$1,'pEC50'!$B$1:$Z$1,0),FALSE)</f>
        <v/>
      </c>
      <c r="AZ13" s="24">
        <f>VLOOKUP($A13,'pEC50'!$B:$Z,MATCH(AZ$1,'pEC50'!$B$1:$Z$1,0),FALSE)</f>
        <v>7.19</v>
      </c>
      <c r="BA13" s="24" t="str">
        <f>VLOOKUP($A13,'pEC50'!$B:$Z,MATCH(BA$1,'pEC50'!$B$1:$Z$1,0),FALSE)</f>
        <v/>
      </c>
      <c r="BB13" s="24" t="str">
        <f>VLOOKUP($A13,'pEC50'!$B:$Z,MATCH(BB$1,'pEC50'!$B$1:$Z$1,0),FALSE)</f>
        <v/>
      </c>
      <c r="BC13" s="24" t="str">
        <f>VLOOKUP($A13,'pEC50'!$B:$Z,MATCH(BC$1,'pEC50'!$B$1:$Z$1,0),FALSE)</f>
        <v/>
      </c>
      <c r="BD13" s="18">
        <f>IF(VLOOKUP($A13,Emax!$B:$Z,MATCH(BD$1,Emax!$B$1:$Z$1,0),FALSE)="","",VLOOKUP($A13,Emax!$B:$Z,MATCH(BD$1,Emax!$B$1:$Z$1,0),FALSE)*100)</f>
        <v>67.318982387475543</v>
      </c>
      <c r="BE13" s="19">
        <f>IF(VLOOKUP($A13,Emax!$B:$Z,MATCH(BE$1,Emax!$B$1:$Z$1,0),FALSE)="","",VLOOKUP($A13,Emax!$B:$Z,MATCH(BE$1,Emax!$B$1:$Z$1,0),FALSE)*100)</f>
        <v>63.0859375</v>
      </c>
      <c r="BF13" s="19">
        <f>IF(VLOOKUP($A13,Emax!$B:$Z,MATCH(BF$1,Emax!$B$1:$Z$1,0),FALSE)="","",VLOOKUP($A13,Emax!$B:$Z,MATCH(BF$1,Emax!$B$1:$Z$1,0),FALSE)*100)</f>
        <v>23.625254582484722</v>
      </c>
      <c r="BG13" s="19">
        <f>IF(VLOOKUP($A13,Emax!$B:$Z,MATCH(BG$1,Emax!$B$1:$Z$1,0),FALSE)="","",VLOOKUP($A13,Emax!$B:$Z,MATCH(BG$1,Emax!$B$1:$Z$1,0),FALSE)*100)</f>
        <v>23.625254582484722</v>
      </c>
      <c r="BH13" s="19">
        <f>IF(VLOOKUP($A13,Emax!$B:$Z,MATCH(BH$1,Emax!$B$1:$Z$1,0),FALSE)="","",VLOOKUP($A13,Emax!$B:$Z,MATCH(BH$1,Emax!$B$1:$Z$1,0),FALSE)*100)</f>
        <v>24.946236559139788</v>
      </c>
      <c r="BI13" s="19">
        <f>IF(VLOOKUP($A13,Emax!$B:$Z,MATCH(BI$1,Emax!$B$1:$Z$1,0),FALSE)="","",VLOOKUP($A13,Emax!$B:$Z,MATCH(BI$1,Emax!$B$1:$Z$1,0),FALSE)*100)</f>
        <v>16.4079822616408</v>
      </c>
      <c r="BJ13" s="19">
        <f>IF(VLOOKUP($A13,Emax!$B:$Z,MATCH(BJ$1,Emax!$B$1:$Z$1,0),FALSE)="","",VLOOKUP($A13,Emax!$B:$Z,MATCH(BJ$1,Emax!$B$1:$Z$1,0),FALSE)*100)</f>
        <v>16.4079822616408</v>
      </c>
      <c r="BK13" s="19">
        <f>IF(VLOOKUP($A13,Emax!$B:$Z,MATCH(BK$1,Emax!$B$1:$Z$1,0),FALSE)="","",VLOOKUP($A13,Emax!$B:$Z,MATCH(BK$1,Emax!$B$1:$Z$1,0),FALSE)*100)</f>
        <v>9.0625000000000018</v>
      </c>
      <c r="BL13" s="19">
        <f>IF(VLOOKUP($A13,Emax!$B:$Z,MATCH(BL$1,Emax!$B$1:$Z$1,0),FALSE)="","",VLOOKUP($A13,Emax!$B:$Z,MATCH(BL$1,Emax!$B$1:$Z$1,0),FALSE)*100)</f>
        <v>49.019607843137244</v>
      </c>
      <c r="BM13" s="19">
        <f>IF(VLOOKUP($A13,Emax!$B:$Z,MATCH(BM$1,Emax!$B$1:$Z$1,0),FALSE)="","",VLOOKUP($A13,Emax!$B:$Z,MATCH(BM$1,Emax!$B$1:$Z$1,0),FALSE)*100)</f>
        <v>49.019607843137244</v>
      </c>
      <c r="BN13" s="19">
        <f>IF(VLOOKUP($A13,Emax!$B:$Z,MATCH(BN$1,Emax!$B$1:$Z$1,0),FALSE)="","",VLOOKUP($A13,Emax!$B:$Z,MATCH(BN$1,Emax!$B$1:$Z$1,0),FALSE)*100)</f>
        <v>68.304668304668297</v>
      </c>
      <c r="BO13" s="19" t="str">
        <f>IF(VLOOKUP($A13,Emax!$B:$Z,MATCH(BO$1,Emax!$B$1:$Z$1,0),FALSE)="","",VLOOKUP($A13,Emax!$B:$Z,MATCH(BO$1,Emax!$B$1:$Z$1,0),FALSE)*100)</f>
        <v/>
      </c>
      <c r="BP13" s="19" t="str">
        <f>IF(VLOOKUP($A13,Emax!$B:$Z,MATCH(BP$1,Emax!$B$1:$Z$1,0),FALSE)="","",VLOOKUP($A13,Emax!$B:$Z,MATCH(BP$1,Emax!$B$1:$Z$1,0),FALSE)*100)</f>
        <v/>
      </c>
      <c r="BQ13" s="19">
        <f>IF(VLOOKUP($A13,Emax!$B:$Z,MATCH(BQ$1,Emax!$B$1:$Z$1,0),FALSE)="","",VLOOKUP($A13,Emax!$B:$Z,MATCH(BQ$1,Emax!$B$1:$Z$1,0),FALSE)*100)</f>
        <v>8.0745341614906838</v>
      </c>
      <c r="BR13" s="19" t="str">
        <f>IF(VLOOKUP($A13,Emax!$B:$Z,MATCH(BR$1,Emax!$B$1:$Z$1,0),FALSE)="","",VLOOKUP($A13,Emax!$B:$Z,MATCH(BR$1,Emax!$B$1:$Z$1,0),FALSE)*100)</f>
        <v/>
      </c>
      <c r="BS13" s="19" t="str">
        <f>IF(VLOOKUP($A13,Emax!$B:$Z,MATCH(BS$1,Emax!$B$1:$Z$1,0),FALSE)="","",VLOOKUP($A13,Emax!$B:$Z,MATCH(BS$1,Emax!$B$1:$Z$1,0),FALSE)*100)</f>
        <v/>
      </c>
      <c r="BT13" s="19" t="str">
        <f>IF(VLOOKUP($A13,Emax!$B:$Z,MATCH(BT$1,Emax!$B$1:$Z$1,0),FALSE)="","",VLOOKUP($A13,Emax!$B:$Z,MATCH(BT$1,Emax!$B$1:$Z$1,0),FALSE)*100)</f>
        <v/>
      </c>
    </row>
    <row r="14" spans="1:72" s="3" customFormat="1" x14ac:dyDescent="0.2">
      <c r="A14" t="s">
        <v>149</v>
      </c>
      <c r="B14" s="5" t="str">
        <f>IF(VLOOKUP($A14,Ligands!$A:$G,3,FALSE)="","",VLOOKUP($A14,Ligands!$A:$G,3,FALSE))</f>
        <v>Isoproterenol</v>
      </c>
      <c r="C14" s="4" t="str">
        <f>IF(VLOOKUP($A14,Ligands!$A:$G,4,FALSE)="","",VLOOKUP($A14,Ligands!$A:$G,4,FALSE))</f>
        <v>(−)-Isoproterenol hydrochloride</v>
      </c>
      <c r="D14" s="17" t="str">
        <f>IF(VLOOKUP($A14,Ligands!$A:$G,5,FALSE)="","",VLOOKUP($A14,Ligands!$A:$G,5,FALSE))</f>
        <v/>
      </c>
      <c r="E14" s="17" t="str">
        <f>IF(VLOOKUP($A14,Ligands!$A:$G,6,FALSE)="","",VLOOKUP($A14,Ligands!$A:$G,6,FALSE))</f>
        <v/>
      </c>
      <c r="F14" s="17" t="str">
        <f>IF(VLOOKUP($A14,Ligands!$A:$G,7,FALSE)="","",VLOOKUP($A14,Ligands!$A:$G,7,FALSE))</f>
        <v>Surrogate</v>
      </c>
      <c r="G14" s="28">
        <f t="shared" si="1"/>
        <v>6.8776703589209687</v>
      </c>
      <c r="H14" s="92">
        <f t="shared" si="2"/>
        <v>0</v>
      </c>
      <c r="I14" s="92">
        <f t="shared" si="3"/>
        <v>6.9696236134449627</v>
      </c>
      <c r="J14" s="92">
        <f t="shared" si="4"/>
        <v>0</v>
      </c>
      <c r="K14" s="92" t="str">
        <f t="shared" si="5"/>
        <v/>
      </c>
      <c r="L14" s="28">
        <f t="shared" si="6"/>
        <v>7.41</v>
      </c>
      <c r="M14" s="92">
        <f t="shared" si="7"/>
        <v>0</v>
      </c>
      <c r="N14" s="92">
        <f t="shared" si="8"/>
        <v>7.53</v>
      </c>
      <c r="O14" s="92">
        <f t="shared" si="9"/>
        <v>0</v>
      </c>
      <c r="P14" s="92" t="str">
        <f t="shared" si="10"/>
        <v/>
      </c>
      <c r="Q14" s="21">
        <f t="shared" si="11"/>
        <v>29.354207436399214</v>
      </c>
      <c r="R14" s="90">
        <f t="shared" si="12"/>
        <v>0</v>
      </c>
      <c r="S14" s="90">
        <f t="shared" si="13"/>
        <v>27.518427518427512</v>
      </c>
      <c r="T14" s="90">
        <f t="shared" si="14"/>
        <v>0</v>
      </c>
      <c r="U14" s="90" t="str">
        <f t="shared" si="15"/>
        <v/>
      </c>
      <c r="V14" s="25">
        <f t="shared" si="16"/>
        <v>6.8776703589209687</v>
      </c>
      <c r="W14" s="24">
        <f t="shared" si="17"/>
        <v>6.6735154093406202</v>
      </c>
      <c r="X14" s="24" t="str">
        <f t="shared" si="18"/>
        <v/>
      </c>
      <c r="Y14" s="24" t="str">
        <f t="shared" si="19"/>
        <v/>
      </c>
      <c r="Z14" s="24" t="str">
        <f t="shared" si="20"/>
        <v/>
      </c>
      <c r="AA14" s="24" t="str">
        <f t="shared" si="21"/>
        <v/>
      </c>
      <c r="AB14" s="24" t="str">
        <f t="shared" si="0"/>
        <v/>
      </c>
      <c r="AC14" s="24" t="str">
        <f t="shared" si="22"/>
        <v/>
      </c>
      <c r="AD14" s="24">
        <f t="shared" si="23"/>
        <v>6.2911006711055943</v>
      </c>
      <c r="AE14" s="24">
        <f t="shared" si="24"/>
        <v>6.2911006711055943</v>
      </c>
      <c r="AF14" s="24">
        <f t="shared" si="25"/>
        <v>6.9696236134449627</v>
      </c>
      <c r="AG14" s="24" t="str">
        <f t="shared" si="26"/>
        <v/>
      </c>
      <c r="AH14" s="24" t="str">
        <f t="shared" si="27"/>
        <v/>
      </c>
      <c r="AI14" s="24" t="str">
        <f t="shared" si="28"/>
        <v/>
      </c>
      <c r="AJ14" s="24" t="str">
        <f t="shared" si="29"/>
        <v/>
      </c>
      <c r="AK14" s="24" t="str">
        <f t="shared" si="30"/>
        <v/>
      </c>
      <c r="AL14" s="24" t="str">
        <f t="shared" si="31"/>
        <v/>
      </c>
      <c r="AM14" s="25">
        <f>VLOOKUP($A14,'pEC50'!$B:$Z,MATCH(AM$1,'pEC50'!$B$1:$Z$1,0),FALSE)</f>
        <v>7.41</v>
      </c>
      <c r="AN14" s="24">
        <f>VLOOKUP($A14,'pEC50'!$B:$Z,MATCH(AN$1,'pEC50'!$B$1:$Z$1,0),FALSE)</f>
        <v>7.3</v>
      </c>
      <c r="AO14" s="24" t="str">
        <f>VLOOKUP($A14,'pEC50'!$B:$Z,MATCH(AO$1,'pEC50'!$B$1:$Z$1,0),FALSE)</f>
        <v/>
      </c>
      <c r="AP14" s="24" t="str">
        <f>VLOOKUP($A14,'pEC50'!$B:$Z,MATCH(AP$1,'pEC50'!$B$1:$Z$1,0),FALSE)</f>
        <v/>
      </c>
      <c r="AQ14" s="24" t="str">
        <f>VLOOKUP($A14,'pEC50'!$B:$Z,MATCH(AQ$1,'pEC50'!$B$1:$Z$1,0),FALSE)</f>
        <v/>
      </c>
      <c r="AR14" s="24" t="str">
        <f>VLOOKUP($A14,'pEC50'!$B:$Z,MATCH(AR$1,'pEC50'!$B$1:$Z$1,0),FALSE)</f>
        <v/>
      </c>
      <c r="AS14" s="24" t="str">
        <f>VLOOKUP($A14,'pEC50'!$B:$Z,MATCH(AS$1,'pEC50'!$B$1:$Z$1,0),FALSE)</f>
        <v/>
      </c>
      <c r="AT14" s="24" t="str">
        <f>VLOOKUP($A14,'pEC50'!$B:$Z,MATCH(AT$1,'pEC50'!$B$1:$Z$1,0),FALSE)</f>
        <v/>
      </c>
      <c r="AU14" s="24">
        <f>VLOOKUP($A14,'pEC50'!$B:$Z,MATCH(AU$1,'pEC50'!$B$1:$Z$1,0),FALSE)</f>
        <v>7.14</v>
      </c>
      <c r="AV14" s="24">
        <f>VLOOKUP($A14,'pEC50'!$B:$Z,MATCH(AV$1,'pEC50'!$B$1:$Z$1,0),FALSE)</f>
        <v>7.14</v>
      </c>
      <c r="AW14" s="24">
        <f>VLOOKUP($A14,'pEC50'!$B:$Z,MATCH(AW$1,'pEC50'!$B$1:$Z$1,0),FALSE)</f>
        <v>7.53</v>
      </c>
      <c r="AX14" s="24" t="str">
        <f>VLOOKUP($A14,'pEC50'!$B:$Z,MATCH(AX$1,'pEC50'!$B$1:$Z$1,0),FALSE)</f>
        <v/>
      </c>
      <c r="AY14" s="24" t="str">
        <f>VLOOKUP($A14,'pEC50'!$B:$Z,MATCH(AY$1,'pEC50'!$B$1:$Z$1,0),FALSE)</f>
        <v/>
      </c>
      <c r="AZ14" s="24" t="str">
        <f>VLOOKUP($A14,'pEC50'!$B:$Z,MATCH(AZ$1,'pEC50'!$B$1:$Z$1,0),FALSE)</f>
        <v/>
      </c>
      <c r="BA14" s="24" t="str">
        <f>VLOOKUP($A14,'pEC50'!$B:$Z,MATCH(BA$1,'pEC50'!$B$1:$Z$1,0),FALSE)</f>
        <v/>
      </c>
      <c r="BB14" s="24" t="str">
        <f>VLOOKUP($A14,'pEC50'!$B:$Z,MATCH(BB$1,'pEC50'!$B$1:$Z$1,0),FALSE)</f>
        <v/>
      </c>
      <c r="BC14" s="24" t="str">
        <f>VLOOKUP($A14,'pEC50'!$B:$Z,MATCH(BC$1,'pEC50'!$B$1:$Z$1,0),FALSE)</f>
        <v/>
      </c>
      <c r="BD14" s="18">
        <f>IF(VLOOKUP($A14,Emax!$B:$Z,MATCH(BD$1,Emax!$B$1:$Z$1,0),FALSE)="","",VLOOKUP($A14,Emax!$B:$Z,MATCH(BD$1,Emax!$B$1:$Z$1,0),FALSE)*100)</f>
        <v>29.354207436399214</v>
      </c>
      <c r="BE14" s="19">
        <f>IF(VLOOKUP($A14,Emax!$B:$Z,MATCH(BE$1,Emax!$B$1:$Z$1,0),FALSE)="","",VLOOKUP($A14,Emax!$B:$Z,MATCH(BE$1,Emax!$B$1:$Z$1,0),FALSE)*100)</f>
        <v>23.6328125</v>
      </c>
      <c r="BF14" s="19" t="str">
        <f>IF(VLOOKUP($A14,Emax!$B:$Z,MATCH(BF$1,Emax!$B$1:$Z$1,0),FALSE)="","",VLOOKUP($A14,Emax!$B:$Z,MATCH(BF$1,Emax!$B$1:$Z$1,0),FALSE)*100)</f>
        <v/>
      </c>
      <c r="BG14" s="19" t="str">
        <f>IF(VLOOKUP($A14,Emax!$B:$Z,MATCH(BG$1,Emax!$B$1:$Z$1,0),FALSE)="","",VLOOKUP($A14,Emax!$B:$Z,MATCH(BG$1,Emax!$B$1:$Z$1,0),FALSE)*100)</f>
        <v/>
      </c>
      <c r="BH14" s="19" t="str">
        <f>IF(VLOOKUP($A14,Emax!$B:$Z,MATCH(BH$1,Emax!$B$1:$Z$1,0),FALSE)="","",VLOOKUP($A14,Emax!$B:$Z,MATCH(BH$1,Emax!$B$1:$Z$1,0),FALSE)*100)</f>
        <v/>
      </c>
      <c r="BI14" s="19" t="str">
        <f>IF(VLOOKUP($A14,Emax!$B:$Z,MATCH(BI$1,Emax!$B$1:$Z$1,0),FALSE)="","",VLOOKUP($A14,Emax!$B:$Z,MATCH(BI$1,Emax!$B$1:$Z$1,0),FALSE)*100)</f>
        <v/>
      </c>
      <c r="BJ14" s="19" t="str">
        <f>IF(VLOOKUP($A14,Emax!$B:$Z,MATCH(BJ$1,Emax!$B$1:$Z$1,0),FALSE)="","",VLOOKUP($A14,Emax!$B:$Z,MATCH(BJ$1,Emax!$B$1:$Z$1,0),FALSE)*100)</f>
        <v/>
      </c>
      <c r="BK14" s="19" t="str">
        <f>IF(VLOOKUP($A14,Emax!$B:$Z,MATCH(BK$1,Emax!$B$1:$Z$1,0),FALSE)="","",VLOOKUP($A14,Emax!$B:$Z,MATCH(BK$1,Emax!$B$1:$Z$1,0),FALSE)*100)</f>
        <v/>
      </c>
      <c r="BL14" s="19">
        <f>IF(VLOOKUP($A14,Emax!$B:$Z,MATCH(BL$1,Emax!$B$1:$Z$1,0),FALSE)="","",VLOOKUP($A14,Emax!$B:$Z,MATCH(BL$1,Emax!$B$1:$Z$1,0),FALSE)*100)</f>
        <v>14.161220043572985</v>
      </c>
      <c r="BM14" s="19">
        <f>IF(VLOOKUP($A14,Emax!$B:$Z,MATCH(BM$1,Emax!$B$1:$Z$1,0),FALSE)="","",VLOOKUP($A14,Emax!$B:$Z,MATCH(BM$1,Emax!$B$1:$Z$1,0),FALSE)*100)</f>
        <v>14.161220043572985</v>
      </c>
      <c r="BN14" s="19">
        <f>IF(VLOOKUP($A14,Emax!$B:$Z,MATCH(BN$1,Emax!$B$1:$Z$1,0),FALSE)="","",VLOOKUP($A14,Emax!$B:$Z,MATCH(BN$1,Emax!$B$1:$Z$1,0),FALSE)*100)</f>
        <v>27.518427518427512</v>
      </c>
      <c r="BO14" s="19" t="str">
        <f>IF(VLOOKUP($A14,Emax!$B:$Z,MATCH(BO$1,Emax!$B$1:$Z$1,0),FALSE)="","",VLOOKUP($A14,Emax!$B:$Z,MATCH(BO$1,Emax!$B$1:$Z$1,0),FALSE)*100)</f>
        <v/>
      </c>
      <c r="BP14" s="19" t="str">
        <f>IF(VLOOKUP($A14,Emax!$B:$Z,MATCH(BP$1,Emax!$B$1:$Z$1,0),FALSE)="","",VLOOKUP($A14,Emax!$B:$Z,MATCH(BP$1,Emax!$B$1:$Z$1,0),FALSE)*100)</f>
        <v/>
      </c>
      <c r="BQ14" s="19" t="str">
        <f>IF(VLOOKUP($A14,Emax!$B:$Z,MATCH(BQ$1,Emax!$B$1:$Z$1,0),FALSE)="","",VLOOKUP($A14,Emax!$B:$Z,MATCH(BQ$1,Emax!$B$1:$Z$1,0),FALSE)*100)</f>
        <v/>
      </c>
      <c r="BR14" s="19" t="str">
        <f>IF(VLOOKUP($A14,Emax!$B:$Z,MATCH(BR$1,Emax!$B$1:$Z$1,0),FALSE)="","",VLOOKUP($A14,Emax!$B:$Z,MATCH(BR$1,Emax!$B$1:$Z$1,0),FALSE)*100)</f>
        <v/>
      </c>
      <c r="BS14" s="19" t="str">
        <f>IF(VLOOKUP($A14,Emax!$B:$Z,MATCH(BS$1,Emax!$B$1:$Z$1,0),FALSE)="","",VLOOKUP($A14,Emax!$B:$Z,MATCH(BS$1,Emax!$B$1:$Z$1,0),FALSE)*100)</f>
        <v/>
      </c>
      <c r="BT14" s="19" t="str">
        <f>IF(VLOOKUP($A14,Emax!$B:$Z,MATCH(BT$1,Emax!$B$1:$Z$1,0),FALSE)="","",VLOOKUP($A14,Emax!$B:$Z,MATCH(BT$1,Emax!$B$1:$Z$1,0),FALSE)*100)</f>
        <v/>
      </c>
    </row>
    <row r="15" spans="1:72" s="3" customFormat="1" x14ac:dyDescent="0.2">
      <c r="A15" t="s">
        <v>152</v>
      </c>
      <c r="B15" s="5" t="str">
        <f>IF(VLOOKUP($A15,Ligands!$A:$G,3,FALSE)="","",VLOOKUP($A15,Ligands!$A:$G,3,FALSE))</f>
        <v>Isoproterenol</v>
      </c>
      <c r="C15" s="4" t="str">
        <f>IF(VLOOKUP($A15,Ligands!$A:$G,4,FALSE)="","",VLOOKUP($A15,Ligands!$A:$G,4,FALSE))</f>
        <v>(−)-Isoproterenol hydrochloride</v>
      </c>
      <c r="D15" s="17" t="str">
        <f>IF(VLOOKUP($A15,Ligands!$A:$G,5,FALSE)="","",VLOOKUP($A15,Ligands!$A:$G,5,FALSE))</f>
        <v/>
      </c>
      <c r="E15" s="17" t="str">
        <f>IF(VLOOKUP($A15,Ligands!$A:$G,6,FALSE)="","",VLOOKUP($A15,Ligands!$A:$G,6,FALSE))</f>
        <v/>
      </c>
      <c r="F15" s="17" t="str">
        <f>IF(VLOOKUP($A15,Ligands!$A:$G,7,FALSE)="","",VLOOKUP($A15,Ligands!$A:$G,7,FALSE))</f>
        <v>Surrogate</v>
      </c>
      <c r="G15" s="28">
        <f t="shared" si="1"/>
        <v>5.0333329609210411</v>
      </c>
      <c r="H15" s="92">
        <f t="shared" si="2"/>
        <v>0</v>
      </c>
      <c r="I15" s="92">
        <f t="shared" si="3"/>
        <v>0</v>
      </c>
      <c r="J15" s="92">
        <f t="shared" si="4"/>
        <v>0</v>
      </c>
      <c r="K15" s="92" t="str">
        <f t="shared" si="5"/>
        <v/>
      </c>
      <c r="L15" s="28">
        <f t="shared" si="6"/>
        <v>5.43</v>
      </c>
      <c r="M15" s="92">
        <f t="shared" si="7"/>
        <v>0</v>
      </c>
      <c r="N15" s="92">
        <f t="shared" si="8"/>
        <v>0</v>
      </c>
      <c r="O15" s="92">
        <f t="shared" si="9"/>
        <v>0</v>
      </c>
      <c r="P15" s="92" t="str">
        <f t="shared" si="10"/>
        <v/>
      </c>
      <c r="Q15" s="21">
        <f t="shared" si="11"/>
        <v>40.8203125</v>
      </c>
      <c r="R15" s="90">
        <f t="shared" si="12"/>
        <v>0</v>
      </c>
      <c r="S15" s="90">
        <f t="shared" si="13"/>
        <v>0</v>
      </c>
      <c r="T15" s="90">
        <f t="shared" si="14"/>
        <v>0</v>
      </c>
      <c r="U15" s="90" t="str">
        <f t="shared" si="15"/>
        <v/>
      </c>
      <c r="V15" s="25">
        <f t="shared" si="16"/>
        <v>5.0333329609210411</v>
      </c>
      <c r="W15" s="24">
        <f t="shared" si="17"/>
        <v>4.770876325135224</v>
      </c>
      <c r="X15" s="24" t="str">
        <f t="shared" si="18"/>
        <v/>
      </c>
      <c r="Y15" s="24" t="str">
        <f t="shared" si="19"/>
        <v/>
      </c>
      <c r="Z15" s="24" t="str">
        <f t="shared" si="20"/>
        <v/>
      </c>
      <c r="AA15" s="24" t="str">
        <f t="shared" si="21"/>
        <v/>
      </c>
      <c r="AB15" s="24" t="str">
        <f t="shared" si="0"/>
        <v/>
      </c>
      <c r="AC15" s="24" t="str">
        <f t="shared" si="22"/>
        <v/>
      </c>
      <c r="AD15" s="24" t="str">
        <f t="shared" si="23"/>
        <v/>
      </c>
      <c r="AE15" s="24" t="str">
        <f t="shared" si="24"/>
        <v/>
      </c>
      <c r="AF15" s="24" t="str">
        <f t="shared" si="25"/>
        <v/>
      </c>
      <c r="AG15" s="24" t="str">
        <f t="shared" si="26"/>
        <v/>
      </c>
      <c r="AH15" s="24" t="str">
        <f t="shared" si="27"/>
        <v/>
      </c>
      <c r="AI15" s="24" t="str">
        <f t="shared" si="28"/>
        <v/>
      </c>
      <c r="AJ15" s="24" t="str">
        <f t="shared" si="29"/>
        <v/>
      </c>
      <c r="AK15" s="24" t="str">
        <f t="shared" si="30"/>
        <v/>
      </c>
      <c r="AL15" s="24" t="str">
        <f t="shared" si="31"/>
        <v/>
      </c>
      <c r="AM15" s="25">
        <f>VLOOKUP($A15,'pEC50'!$B:$Z,MATCH(AM$1,'pEC50'!$B$1:$Z$1,0),FALSE)</f>
        <v>5.43</v>
      </c>
      <c r="AN15" s="24">
        <f>VLOOKUP($A15,'pEC50'!$B:$Z,MATCH(AN$1,'pEC50'!$B$1:$Z$1,0),FALSE)</f>
        <v>5.16</v>
      </c>
      <c r="AO15" s="24" t="str">
        <f>VLOOKUP($A15,'pEC50'!$B:$Z,MATCH(AO$1,'pEC50'!$B$1:$Z$1,0),FALSE)</f>
        <v/>
      </c>
      <c r="AP15" s="24" t="str">
        <f>VLOOKUP($A15,'pEC50'!$B:$Z,MATCH(AP$1,'pEC50'!$B$1:$Z$1,0),FALSE)</f>
        <v/>
      </c>
      <c r="AQ15" s="24" t="str">
        <f>VLOOKUP($A15,'pEC50'!$B:$Z,MATCH(AQ$1,'pEC50'!$B$1:$Z$1,0),FALSE)</f>
        <v/>
      </c>
      <c r="AR15" s="24" t="str">
        <f>VLOOKUP($A15,'pEC50'!$B:$Z,MATCH(AR$1,'pEC50'!$B$1:$Z$1,0),FALSE)</f>
        <v/>
      </c>
      <c r="AS15" s="24" t="str">
        <f>VLOOKUP($A15,'pEC50'!$B:$Z,MATCH(AS$1,'pEC50'!$B$1:$Z$1,0),FALSE)</f>
        <v/>
      </c>
      <c r="AT15" s="24" t="str">
        <f>VLOOKUP($A15,'pEC50'!$B:$Z,MATCH(AT$1,'pEC50'!$B$1:$Z$1,0),FALSE)</f>
        <v/>
      </c>
      <c r="AU15" s="24" t="str">
        <f>VLOOKUP($A15,'pEC50'!$B:$Z,MATCH(AU$1,'pEC50'!$B$1:$Z$1,0),FALSE)</f>
        <v/>
      </c>
      <c r="AV15" s="24" t="str">
        <f>VLOOKUP($A15,'pEC50'!$B:$Z,MATCH(AV$1,'pEC50'!$B$1:$Z$1,0),FALSE)</f>
        <v/>
      </c>
      <c r="AW15" s="24" t="str">
        <f>VLOOKUP($A15,'pEC50'!$B:$Z,MATCH(AW$1,'pEC50'!$B$1:$Z$1,0),FALSE)</f>
        <v/>
      </c>
      <c r="AX15" s="24" t="str">
        <f>VLOOKUP($A15,'pEC50'!$B:$Z,MATCH(AX$1,'pEC50'!$B$1:$Z$1,0),FALSE)</f>
        <v/>
      </c>
      <c r="AY15" s="24" t="str">
        <f>VLOOKUP($A15,'pEC50'!$B:$Z,MATCH(AY$1,'pEC50'!$B$1:$Z$1,0),FALSE)</f>
        <v/>
      </c>
      <c r="AZ15" s="24" t="str">
        <f>VLOOKUP($A15,'pEC50'!$B:$Z,MATCH(AZ$1,'pEC50'!$B$1:$Z$1,0),FALSE)</f>
        <v/>
      </c>
      <c r="BA15" s="24" t="str">
        <f>VLOOKUP($A15,'pEC50'!$B:$Z,MATCH(BA$1,'pEC50'!$B$1:$Z$1,0),FALSE)</f>
        <v/>
      </c>
      <c r="BB15" s="24" t="str">
        <f>VLOOKUP($A15,'pEC50'!$B:$Z,MATCH(BB$1,'pEC50'!$B$1:$Z$1,0),FALSE)</f>
        <v/>
      </c>
      <c r="BC15" s="24" t="str">
        <f>VLOOKUP($A15,'pEC50'!$B:$Z,MATCH(BC$1,'pEC50'!$B$1:$Z$1,0),FALSE)</f>
        <v/>
      </c>
      <c r="BD15" s="18">
        <f>IF(VLOOKUP($A15,Emax!$B:$Z,MATCH(BD$1,Emax!$B$1:$Z$1,0),FALSE)="","",VLOOKUP($A15,Emax!$B:$Z,MATCH(BD$1,Emax!$B$1:$Z$1,0),FALSE)*100)</f>
        <v>40.117416829745594</v>
      </c>
      <c r="BE15" s="19">
        <f>IF(VLOOKUP($A15,Emax!$B:$Z,MATCH(BE$1,Emax!$B$1:$Z$1,0),FALSE)="","",VLOOKUP($A15,Emax!$B:$Z,MATCH(BE$1,Emax!$B$1:$Z$1,0),FALSE)*100)</f>
        <v>40.8203125</v>
      </c>
      <c r="BF15" s="19" t="str">
        <f>IF(VLOOKUP($A15,Emax!$B:$Z,MATCH(BF$1,Emax!$B$1:$Z$1,0),FALSE)="","",VLOOKUP($A15,Emax!$B:$Z,MATCH(BF$1,Emax!$B$1:$Z$1,0),FALSE)*100)</f>
        <v/>
      </c>
      <c r="BG15" s="19" t="str">
        <f>IF(VLOOKUP($A15,Emax!$B:$Z,MATCH(BG$1,Emax!$B$1:$Z$1,0),FALSE)="","",VLOOKUP($A15,Emax!$B:$Z,MATCH(BG$1,Emax!$B$1:$Z$1,0),FALSE)*100)</f>
        <v/>
      </c>
      <c r="BH15" s="19" t="str">
        <f>IF(VLOOKUP($A15,Emax!$B:$Z,MATCH(BH$1,Emax!$B$1:$Z$1,0),FALSE)="","",VLOOKUP($A15,Emax!$B:$Z,MATCH(BH$1,Emax!$B$1:$Z$1,0),FALSE)*100)</f>
        <v/>
      </c>
      <c r="BI15" s="19" t="str">
        <f>IF(VLOOKUP($A15,Emax!$B:$Z,MATCH(BI$1,Emax!$B$1:$Z$1,0),FALSE)="","",VLOOKUP($A15,Emax!$B:$Z,MATCH(BI$1,Emax!$B$1:$Z$1,0),FALSE)*100)</f>
        <v/>
      </c>
      <c r="BJ15" s="19" t="str">
        <f>IF(VLOOKUP($A15,Emax!$B:$Z,MATCH(BJ$1,Emax!$B$1:$Z$1,0),FALSE)="","",VLOOKUP($A15,Emax!$B:$Z,MATCH(BJ$1,Emax!$B$1:$Z$1,0),FALSE)*100)</f>
        <v/>
      </c>
      <c r="BK15" s="19" t="str">
        <f>IF(VLOOKUP($A15,Emax!$B:$Z,MATCH(BK$1,Emax!$B$1:$Z$1,0),FALSE)="","",VLOOKUP($A15,Emax!$B:$Z,MATCH(BK$1,Emax!$B$1:$Z$1,0),FALSE)*100)</f>
        <v/>
      </c>
      <c r="BL15" s="19" t="str">
        <f>IF(VLOOKUP($A15,Emax!$B:$Z,MATCH(BL$1,Emax!$B$1:$Z$1,0),FALSE)="","",VLOOKUP($A15,Emax!$B:$Z,MATCH(BL$1,Emax!$B$1:$Z$1,0),FALSE)*100)</f>
        <v/>
      </c>
      <c r="BM15" s="19" t="str">
        <f>IF(VLOOKUP($A15,Emax!$B:$Z,MATCH(BM$1,Emax!$B$1:$Z$1,0),FALSE)="","",VLOOKUP($A15,Emax!$B:$Z,MATCH(BM$1,Emax!$B$1:$Z$1,0),FALSE)*100)</f>
        <v/>
      </c>
      <c r="BN15" s="19" t="str">
        <f>IF(VLOOKUP($A15,Emax!$B:$Z,MATCH(BN$1,Emax!$B$1:$Z$1,0),FALSE)="","",VLOOKUP($A15,Emax!$B:$Z,MATCH(BN$1,Emax!$B$1:$Z$1,0),FALSE)*100)</f>
        <v/>
      </c>
      <c r="BO15" s="19" t="str">
        <f>IF(VLOOKUP($A15,Emax!$B:$Z,MATCH(BO$1,Emax!$B$1:$Z$1,0),FALSE)="","",VLOOKUP($A15,Emax!$B:$Z,MATCH(BO$1,Emax!$B$1:$Z$1,0),FALSE)*100)</f>
        <v/>
      </c>
      <c r="BP15" s="19" t="str">
        <f>IF(VLOOKUP($A15,Emax!$B:$Z,MATCH(BP$1,Emax!$B$1:$Z$1,0),FALSE)="","",VLOOKUP($A15,Emax!$B:$Z,MATCH(BP$1,Emax!$B$1:$Z$1,0),FALSE)*100)</f>
        <v/>
      </c>
      <c r="BQ15" s="19" t="str">
        <f>IF(VLOOKUP($A15,Emax!$B:$Z,MATCH(BQ$1,Emax!$B$1:$Z$1,0),FALSE)="","",VLOOKUP($A15,Emax!$B:$Z,MATCH(BQ$1,Emax!$B$1:$Z$1,0),FALSE)*100)</f>
        <v/>
      </c>
      <c r="BR15" s="19" t="str">
        <f>IF(VLOOKUP($A15,Emax!$B:$Z,MATCH(BR$1,Emax!$B$1:$Z$1,0),FALSE)="","",VLOOKUP($A15,Emax!$B:$Z,MATCH(BR$1,Emax!$B$1:$Z$1,0),FALSE)*100)</f>
        <v/>
      </c>
      <c r="BS15" s="19" t="str">
        <f>IF(VLOOKUP($A15,Emax!$B:$Z,MATCH(BS$1,Emax!$B$1:$Z$1,0),FALSE)="","",VLOOKUP($A15,Emax!$B:$Z,MATCH(BS$1,Emax!$B$1:$Z$1,0),FALSE)*100)</f>
        <v/>
      </c>
      <c r="BT15" s="19" t="str">
        <f>IF(VLOOKUP($A15,Emax!$B:$Z,MATCH(BT$1,Emax!$B$1:$Z$1,0),FALSE)="","",VLOOKUP($A15,Emax!$B:$Z,MATCH(BT$1,Emax!$B$1:$Z$1,0),FALSE)*100)</f>
        <v/>
      </c>
    </row>
    <row r="16" spans="1:72" s="3" customFormat="1" x14ac:dyDescent="0.2">
      <c r="A16" t="s">
        <v>154</v>
      </c>
      <c r="B16" s="5" t="str">
        <f>IF(VLOOKUP($A16,Ligands!$A:$G,3,FALSE)="","",VLOOKUP($A16,Ligands!$A:$G,3,FALSE))</f>
        <v>Angiotensin II</v>
      </c>
      <c r="C16" s="4" t="str">
        <f>IF(VLOOKUP($A16,Ligands!$A:$G,4,FALSE)="","",VLOOKUP($A16,Ligands!$A:$G,4,FALSE))</f>
        <v>DRVYIHPF</v>
      </c>
      <c r="D16" s="17" t="str">
        <f>IF(VLOOKUP($A16,Ligands!$A:$G,5,FALSE)="","",VLOOKUP($A16,Ligands!$A:$G,5,FALSE))</f>
        <v/>
      </c>
      <c r="E16" s="17" t="str">
        <f>IF(VLOOKUP($A16,Ligands!$A:$G,6,FALSE)="","",VLOOKUP($A16,Ligands!$A:$G,6,FALSE))</f>
        <v/>
      </c>
      <c r="F16" s="17" t="str">
        <f>IF(VLOOKUP($A16,Ligands!$A:$G,7,FALSE)="","",VLOOKUP($A16,Ligands!$A:$G,7,FALSE))</f>
        <v>Physiological</v>
      </c>
      <c r="G16" s="28">
        <f t="shared" si="1"/>
        <v>8.8325142069686677</v>
      </c>
      <c r="H16" s="92">
        <f t="shared" si="2"/>
        <v>10.347697025429953</v>
      </c>
      <c r="I16" s="92">
        <f t="shared" si="3"/>
        <v>10.325342640985845</v>
      </c>
      <c r="J16" s="92">
        <f t="shared" si="4"/>
        <v>9.2845277169546137</v>
      </c>
      <c r="K16" s="92" t="str">
        <f t="shared" si="5"/>
        <v/>
      </c>
      <c r="L16" s="28">
        <f t="shared" si="6"/>
        <v>9.15</v>
      </c>
      <c r="M16" s="92">
        <f t="shared" si="7"/>
        <v>10.51</v>
      </c>
      <c r="N16" s="92">
        <f t="shared" si="8"/>
        <v>10.48</v>
      </c>
      <c r="O16" s="92">
        <f t="shared" si="9"/>
        <v>9.4499999999999993</v>
      </c>
      <c r="P16" s="92" t="str">
        <f t="shared" si="10"/>
        <v/>
      </c>
      <c r="Q16" s="21">
        <f t="shared" si="11"/>
        <v>48.140900195694705</v>
      </c>
      <c r="R16" s="90">
        <f t="shared" si="12"/>
        <v>73.930753564154784</v>
      </c>
      <c r="S16" s="90">
        <f t="shared" si="13"/>
        <v>76.796714579055433</v>
      </c>
      <c r="T16" s="90">
        <f t="shared" si="14"/>
        <v>68.316831683168317</v>
      </c>
      <c r="U16" s="90" t="str">
        <f t="shared" si="15"/>
        <v/>
      </c>
      <c r="V16" s="25">
        <f t="shared" si="16"/>
        <v>8.8325142069686677</v>
      </c>
      <c r="W16" s="24">
        <f t="shared" si="17"/>
        <v>8.8027470815990405</v>
      </c>
      <c r="X16" s="24">
        <f t="shared" si="18"/>
        <v>9.8788251329131445</v>
      </c>
      <c r="Y16" s="24">
        <f t="shared" si="19"/>
        <v>9.8788251329131445</v>
      </c>
      <c r="Z16" s="24">
        <f t="shared" si="20"/>
        <v>10.347697025429953</v>
      </c>
      <c r="AA16" s="24">
        <f t="shared" si="21"/>
        <v>8.6680427528559587</v>
      </c>
      <c r="AB16" s="24">
        <f t="shared" si="0"/>
        <v>8.6680427528559587</v>
      </c>
      <c r="AC16" s="24">
        <f t="shared" si="22"/>
        <v>7.9801798566908602</v>
      </c>
      <c r="AD16" s="24">
        <f t="shared" si="23"/>
        <v>10.292403578538995</v>
      </c>
      <c r="AE16" s="24">
        <f t="shared" si="24"/>
        <v>10.292403578538995</v>
      </c>
      <c r="AF16" s="24">
        <f t="shared" si="25"/>
        <v>10.216771623903822</v>
      </c>
      <c r="AG16" s="24">
        <f t="shared" si="26"/>
        <v>10.325342640985845</v>
      </c>
      <c r="AH16" s="24">
        <f t="shared" si="27"/>
        <v>9.2845277169546137</v>
      </c>
      <c r="AI16" s="24">
        <f t="shared" si="28"/>
        <v>9.0369619513137049</v>
      </c>
      <c r="AJ16" s="24" t="str">
        <f t="shared" si="29"/>
        <v/>
      </c>
      <c r="AK16" s="24" t="str">
        <f t="shared" si="30"/>
        <v/>
      </c>
      <c r="AL16" s="24" t="str">
        <f t="shared" si="31"/>
        <v/>
      </c>
      <c r="AM16" s="25">
        <f>VLOOKUP($A16,'pEC50'!$B:$Z,MATCH(AM$1,'pEC50'!$B$1:$Z$1,0),FALSE)</f>
        <v>9.15</v>
      </c>
      <c r="AN16" s="24">
        <f>VLOOKUP($A16,'pEC50'!$B:$Z,MATCH(AN$1,'pEC50'!$B$1:$Z$1,0),FALSE)</f>
        <v>9.1300000000000008</v>
      </c>
      <c r="AO16" s="24">
        <f>VLOOKUP($A16,'pEC50'!$B:$Z,MATCH(AO$1,'pEC50'!$B$1:$Z$1,0),FALSE)</f>
        <v>10.01</v>
      </c>
      <c r="AP16" s="24">
        <f>VLOOKUP($A16,'pEC50'!$B:$Z,MATCH(AP$1,'pEC50'!$B$1:$Z$1,0),FALSE)</f>
        <v>10.01</v>
      </c>
      <c r="AQ16" s="24">
        <f>VLOOKUP($A16,'pEC50'!$B:$Z,MATCH(AQ$1,'pEC50'!$B$1:$Z$1,0),FALSE)</f>
        <v>10.51</v>
      </c>
      <c r="AR16" s="24">
        <f>VLOOKUP($A16,'pEC50'!$B:$Z,MATCH(AR$1,'pEC50'!$B$1:$Z$1,0),FALSE)</f>
        <v>9</v>
      </c>
      <c r="AS16" s="24">
        <f>VLOOKUP($A16,'pEC50'!$B:$Z,MATCH(AS$1,'pEC50'!$B$1:$Z$1,0),FALSE)</f>
        <v>9</v>
      </c>
      <c r="AT16" s="24">
        <f>VLOOKUP($A16,'pEC50'!$B:$Z,MATCH(AT$1,'pEC50'!$B$1:$Z$1,0),FALSE)</f>
        <v>8.6999999999999993</v>
      </c>
      <c r="AU16" s="24">
        <f>VLOOKUP($A16,'pEC50'!$B:$Z,MATCH(AU$1,'pEC50'!$B$1:$Z$1,0),FALSE)</f>
        <v>10.48</v>
      </c>
      <c r="AV16" s="24">
        <f>VLOOKUP($A16,'pEC50'!$B:$Z,MATCH(AV$1,'pEC50'!$B$1:$Z$1,0),FALSE)</f>
        <v>10.48</v>
      </c>
      <c r="AW16" s="24">
        <f>VLOOKUP($A16,'pEC50'!$B:$Z,MATCH(AW$1,'pEC50'!$B$1:$Z$1,0),FALSE)</f>
        <v>10.37</v>
      </c>
      <c r="AX16" s="24">
        <f>VLOOKUP($A16,'pEC50'!$B:$Z,MATCH(AX$1,'pEC50'!$B$1:$Z$1,0),FALSE)</f>
        <v>10.44</v>
      </c>
      <c r="AY16" s="24">
        <f>VLOOKUP($A16,'pEC50'!$B:$Z,MATCH(AY$1,'pEC50'!$B$1:$Z$1,0),FALSE)</f>
        <v>9.4499999999999993</v>
      </c>
      <c r="AZ16" s="24">
        <f>VLOOKUP($A16,'pEC50'!$B:$Z,MATCH(AZ$1,'pEC50'!$B$1:$Z$1,0),FALSE)</f>
        <v>9.2799999999999994</v>
      </c>
      <c r="BA16" s="24" t="str">
        <f>VLOOKUP($A16,'pEC50'!$B:$Z,MATCH(BA$1,'pEC50'!$B$1:$Z$1,0),FALSE)</f>
        <v/>
      </c>
      <c r="BB16" s="24" t="str">
        <f>VLOOKUP($A16,'pEC50'!$B:$Z,MATCH(BB$1,'pEC50'!$B$1:$Z$1,0),FALSE)</f>
        <v/>
      </c>
      <c r="BC16" s="24" t="str">
        <f>VLOOKUP($A16,'pEC50'!$B:$Z,MATCH(BC$1,'pEC50'!$B$1:$Z$1,0),FALSE)</f>
        <v/>
      </c>
      <c r="BD16" s="18">
        <f>IF(VLOOKUP($A16,Emax!$B:$Z,MATCH(BD$1,Emax!$B$1:$Z$1,0),FALSE)="","",VLOOKUP($A16,Emax!$B:$Z,MATCH(BD$1,Emax!$B$1:$Z$1,0),FALSE)*100)</f>
        <v>48.140900195694705</v>
      </c>
      <c r="BE16" s="19">
        <f>IF(VLOOKUP($A16,Emax!$B:$Z,MATCH(BE$1,Emax!$B$1:$Z$1,0),FALSE)="","",VLOOKUP($A16,Emax!$B:$Z,MATCH(BE$1,Emax!$B$1:$Z$1,0),FALSE)*100)</f>
        <v>47.0703125</v>
      </c>
      <c r="BF16" s="19">
        <f>IF(VLOOKUP($A16,Emax!$B:$Z,MATCH(BF$1,Emax!$B$1:$Z$1,0),FALSE)="","",VLOOKUP($A16,Emax!$B:$Z,MATCH(BF$1,Emax!$B$1:$Z$1,0),FALSE)*100)</f>
        <v>73.930753564154784</v>
      </c>
      <c r="BG16" s="19">
        <f>IF(VLOOKUP($A16,Emax!$B:$Z,MATCH(BG$1,Emax!$B$1:$Z$1,0),FALSE)="","",VLOOKUP($A16,Emax!$B:$Z,MATCH(BG$1,Emax!$B$1:$Z$1,0),FALSE)*100)</f>
        <v>73.930753564154784</v>
      </c>
      <c r="BH16" s="19">
        <f>IF(VLOOKUP($A16,Emax!$B:$Z,MATCH(BH$1,Emax!$B$1:$Z$1,0),FALSE)="","",VLOOKUP($A16,Emax!$B:$Z,MATCH(BH$1,Emax!$B$1:$Z$1,0),FALSE)*100)</f>
        <v>68.817204301075279</v>
      </c>
      <c r="BI16" s="19">
        <f>IF(VLOOKUP($A16,Emax!$B:$Z,MATCH(BI$1,Emax!$B$1:$Z$1,0),FALSE)="","",VLOOKUP($A16,Emax!$B:$Z,MATCH(BI$1,Emax!$B$1:$Z$1,0),FALSE)*100)</f>
        <v>46.563192904656326</v>
      </c>
      <c r="BJ16" s="19">
        <f>IF(VLOOKUP($A16,Emax!$B:$Z,MATCH(BJ$1,Emax!$B$1:$Z$1,0),FALSE)="","",VLOOKUP($A16,Emax!$B:$Z,MATCH(BJ$1,Emax!$B$1:$Z$1,0),FALSE)*100)</f>
        <v>46.563192904656326</v>
      </c>
      <c r="BK16" s="19">
        <f>IF(VLOOKUP($A16,Emax!$B:$Z,MATCH(BK$1,Emax!$B$1:$Z$1,0),FALSE)="","",VLOOKUP($A16,Emax!$B:$Z,MATCH(BK$1,Emax!$B$1:$Z$1,0),FALSE)*100)</f>
        <v>19.0625</v>
      </c>
      <c r="BL16" s="19">
        <f>IF(VLOOKUP($A16,Emax!$B:$Z,MATCH(BL$1,Emax!$B$1:$Z$1,0),FALSE)="","",VLOOKUP($A16,Emax!$B:$Z,MATCH(BL$1,Emax!$B$1:$Z$1,0),FALSE)*100)</f>
        <v>64.923747276688445</v>
      </c>
      <c r="BM16" s="19">
        <f>IF(VLOOKUP($A16,Emax!$B:$Z,MATCH(BM$1,Emax!$B$1:$Z$1,0),FALSE)="","",VLOOKUP($A16,Emax!$B:$Z,MATCH(BM$1,Emax!$B$1:$Z$1,0),FALSE)*100)</f>
        <v>64.923747276688445</v>
      </c>
      <c r="BN16" s="19">
        <f>IF(VLOOKUP($A16,Emax!$B:$Z,MATCH(BN$1,Emax!$B$1:$Z$1,0),FALSE)="","",VLOOKUP($A16,Emax!$B:$Z,MATCH(BN$1,Emax!$B$1:$Z$1,0),FALSE)*100)</f>
        <v>70.27027027027026</v>
      </c>
      <c r="BO16" s="19">
        <f>IF(VLOOKUP($A16,Emax!$B:$Z,MATCH(BO$1,Emax!$B$1:$Z$1,0),FALSE)="","",VLOOKUP($A16,Emax!$B:$Z,MATCH(BO$1,Emax!$B$1:$Z$1,0),FALSE)*100)</f>
        <v>76.796714579055433</v>
      </c>
      <c r="BP16" s="19">
        <f>IF(VLOOKUP($A16,Emax!$B:$Z,MATCH(BP$1,Emax!$B$1:$Z$1,0),FALSE)="","",VLOOKUP($A16,Emax!$B:$Z,MATCH(BP$1,Emax!$B$1:$Z$1,0),FALSE)*100)</f>
        <v>68.316831683168317</v>
      </c>
      <c r="BQ16" s="19">
        <f>IF(VLOOKUP($A16,Emax!$B:$Z,MATCH(BQ$1,Emax!$B$1:$Z$1,0),FALSE)="","",VLOOKUP($A16,Emax!$B:$Z,MATCH(BQ$1,Emax!$B$1:$Z$1,0),FALSE)*100)</f>
        <v>57.142857142857132</v>
      </c>
      <c r="BR16" s="19" t="str">
        <f>IF(VLOOKUP($A16,Emax!$B:$Z,MATCH(BR$1,Emax!$B$1:$Z$1,0),FALSE)="","",VLOOKUP($A16,Emax!$B:$Z,MATCH(BR$1,Emax!$B$1:$Z$1,0),FALSE)*100)</f>
        <v/>
      </c>
      <c r="BS16" s="19" t="str">
        <f>IF(VLOOKUP($A16,Emax!$B:$Z,MATCH(BS$1,Emax!$B$1:$Z$1,0),FALSE)="","",VLOOKUP($A16,Emax!$B:$Z,MATCH(BS$1,Emax!$B$1:$Z$1,0),FALSE)*100)</f>
        <v/>
      </c>
      <c r="BT16" s="19" t="str">
        <f>IF(VLOOKUP($A16,Emax!$B:$Z,MATCH(BT$1,Emax!$B$1:$Z$1,0),FALSE)="","",VLOOKUP($A16,Emax!$B:$Z,MATCH(BT$1,Emax!$B$1:$Z$1,0),FALSE)*100)</f>
        <v/>
      </c>
    </row>
    <row r="17" spans="1:72" s="3" customFormat="1" x14ac:dyDescent="0.2">
      <c r="A17" t="s">
        <v>160</v>
      </c>
      <c r="B17" s="5" t="str">
        <f>IF(VLOOKUP($A17,Ligands!$A:$G,3,FALSE)="","",VLOOKUP($A17,Ligands!$A:$G,3,FALSE))</f>
        <v>Apelin</v>
      </c>
      <c r="C17" s="4" t="str">
        <f>IF(VLOOKUP($A17,Ligands!$A:$G,4,FALSE)="","",VLOOKUP($A17,Ligands!$A:$G,4,FALSE))</f>
        <v>QRPRLSHKGPMPF</v>
      </c>
      <c r="D17" s="17" t="str">
        <f>IF(VLOOKUP($A17,Ligands!$A:$G,5,FALSE)="","",VLOOKUP($A17,Ligands!$A:$G,5,FALSE))</f>
        <v/>
      </c>
      <c r="E17" s="17" t="str">
        <f>IF(VLOOKUP($A17,Ligands!$A:$G,6,FALSE)="","",VLOOKUP($A17,Ligands!$A:$G,6,FALSE))</f>
        <v/>
      </c>
      <c r="F17" s="17" t="str">
        <f>IF(VLOOKUP($A17,Ligands!$A:$G,7,FALSE)="","",VLOOKUP($A17,Ligands!$A:$G,7,FALSE))</f>
        <v>Physiological</v>
      </c>
      <c r="G17" s="28">
        <f t="shared" si="1"/>
        <v>0</v>
      </c>
      <c r="H17" s="92">
        <f t="shared" si="2"/>
        <v>7.5831347719532864</v>
      </c>
      <c r="I17" s="92">
        <f t="shared" si="3"/>
        <v>6.364190658097538</v>
      </c>
      <c r="J17" s="92">
        <f t="shared" si="4"/>
        <v>5.5299211356566831</v>
      </c>
      <c r="K17" s="92" t="str">
        <f t="shared" si="5"/>
        <v/>
      </c>
      <c r="L17" s="28">
        <f t="shared" si="6"/>
        <v>0</v>
      </c>
      <c r="M17" s="92">
        <f t="shared" si="7"/>
        <v>7.8</v>
      </c>
      <c r="N17" s="92">
        <f t="shared" si="8"/>
        <v>7.79</v>
      </c>
      <c r="O17" s="92">
        <f t="shared" si="9"/>
        <v>6.58</v>
      </c>
      <c r="P17" s="92" t="str">
        <f t="shared" si="10"/>
        <v/>
      </c>
      <c r="Q17" s="21">
        <f t="shared" si="11"/>
        <v>0</v>
      </c>
      <c r="R17" s="90">
        <f t="shared" si="12"/>
        <v>60.692464358452135</v>
      </c>
      <c r="S17" s="90">
        <f t="shared" si="13"/>
        <v>11.328976034858387</v>
      </c>
      <c r="T17" s="90">
        <f t="shared" si="14"/>
        <v>8.9108910891089099</v>
      </c>
      <c r="U17" s="90" t="str">
        <f t="shared" si="15"/>
        <v/>
      </c>
      <c r="V17" s="25" t="str">
        <f t="shared" si="16"/>
        <v/>
      </c>
      <c r="W17" s="24" t="str">
        <f t="shared" si="17"/>
        <v/>
      </c>
      <c r="X17" s="24">
        <f t="shared" si="18"/>
        <v>7.5831347719532864</v>
      </c>
      <c r="Y17" s="24">
        <f t="shared" si="19"/>
        <v>7.5831347719532864</v>
      </c>
      <c r="Z17" s="24">
        <f t="shared" si="20"/>
        <v>7.5590583084746212</v>
      </c>
      <c r="AA17" s="24">
        <f t="shared" si="21"/>
        <v>6.4286088284384899</v>
      </c>
      <c r="AB17" s="24">
        <f t="shared" si="0"/>
        <v>6.4286088284384899</v>
      </c>
      <c r="AC17" s="24">
        <f t="shared" si="22"/>
        <v>6.1383184772596806</v>
      </c>
      <c r="AD17" s="24">
        <f t="shared" si="23"/>
        <v>6.364190658097538</v>
      </c>
      <c r="AE17" s="24">
        <f t="shared" si="24"/>
        <v>6.364190658097538</v>
      </c>
      <c r="AF17" s="24">
        <f t="shared" si="25"/>
        <v>6.3265336264530179</v>
      </c>
      <c r="AG17" s="24" t="str">
        <f t="shared" si="26"/>
        <v/>
      </c>
      <c r="AH17" s="24">
        <f t="shared" si="27"/>
        <v>5.5299211356566831</v>
      </c>
      <c r="AI17" s="24" t="str">
        <f t="shared" si="28"/>
        <v/>
      </c>
      <c r="AJ17" s="24" t="str">
        <f t="shared" si="29"/>
        <v/>
      </c>
      <c r="AK17" s="24" t="str">
        <f t="shared" si="30"/>
        <v/>
      </c>
      <c r="AL17" s="24" t="str">
        <f t="shared" si="31"/>
        <v/>
      </c>
      <c r="AM17" s="25" t="str">
        <f>VLOOKUP($A17,'pEC50'!$B:$Z,MATCH(AM$1,'pEC50'!$B$1:$Z$1,0),FALSE)</f>
        <v/>
      </c>
      <c r="AN17" s="24" t="str">
        <f>VLOOKUP($A17,'pEC50'!$B:$Z,MATCH(AN$1,'pEC50'!$B$1:$Z$1,0),FALSE)</f>
        <v/>
      </c>
      <c r="AO17" s="24">
        <f>VLOOKUP($A17,'pEC50'!$B:$Z,MATCH(AO$1,'pEC50'!$B$1:$Z$1,0),FALSE)</f>
        <v>7.8</v>
      </c>
      <c r="AP17" s="24">
        <f>VLOOKUP($A17,'pEC50'!$B:$Z,MATCH(AP$1,'pEC50'!$B$1:$Z$1,0),FALSE)</f>
        <v>7.8</v>
      </c>
      <c r="AQ17" s="24">
        <f>VLOOKUP($A17,'pEC50'!$B:$Z,MATCH(AQ$1,'pEC50'!$B$1:$Z$1,0),FALSE)</f>
        <v>7.8</v>
      </c>
      <c r="AR17" s="24">
        <f>VLOOKUP($A17,'pEC50'!$B:$Z,MATCH(AR$1,'pEC50'!$B$1:$Z$1,0),FALSE)</f>
        <v>7</v>
      </c>
      <c r="AS17" s="24">
        <f>VLOOKUP($A17,'pEC50'!$B:$Z,MATCH(AS$1,'pEC50'!$B$1:$Z$1,0),FALSE)</f>
        <v>7</v>
      </c>
      <c r="AT17" s="24">
        <f>VLOOKUP($A17,'pEC50'!$B:$Z,MATCH(AT$1,'pEC50'!$B$1:$Z$1,0),FALSE)</f>
        <v>7.01</v>
      </c>
      <c r="AU17" s="24">
        <f>VLOOKUP($A17,'pEC50'!$B:$Z,MATCH(AU$1,'pEC50'!$B$1:$Z$1,0),FALSE)</f>
        <v>7.31</v>
      </c>
      <c r="AV17" s="24">
        <f>VLOOKUP($A17,'pEC50'!$B:$Z,MATCH(AV$1,'pEC50'!$B$1:$Z$1,0),FALSE)</f>
        <v>7.31</v>
      </c>
      <c r="AW17" s="24">
        <f>VLOOKUP($A17,'pEC50'!$B:$Z,MATCH(AW$1,'pEC50'!$B$1:$Z$1,0),FALSE)</f>
        <v>7.79</v>
      </c>
      <c r="AX17" s="24" t="str">
        <f>VLOOKUP($A17,'pEC50'!$B:$Z,MATCH(AX$1,'pEC50'!$B$1:$Z$1,0),FALSE)</f>
        <v/>
      </c>
      <c r="AY17" s="24">
        <f>VLOOKUP($A17,'pEC50'!$B:$Z,MATCH(AY$1,'pEC50'!$B$1:$Z$1,0),FALSE)</f>
        <v>6.58</v>
      </c>
      <c r="AZ17" s="24" t="str">
        <f>VLOOKUP($A17,'pEC50'!$B:$Z,MATCH(AZ$1,'pEC50'!$B$1:$Z$1,0),FALSE)</f>
        <v/>
      </c>
      <c r="BA17" s="24" t="str">
        <f>VLOOKUP($A17,'pEC50'!$B:$Z,MATCH(BA$1,'pEC50'!$B$1:$Z$1,0),FALSE)</f>
        <v/>
      </c>
      <c r="BB17" s="24" t="str">
        <f>VLOOKUP($A17,'pEC50'!$B:$Z,MATCH(BB$1,'pEC50'!$B$1:$Z$1,0),FALSE)</f>
        <v/>
      </c>
      <c r="BC17" s="24" t="str">
        <f>VLOOKUP($A17,'pEC50'!$B:$Z,MATCH(BC$1,'pEC50'!$B$1:$Z$1,0),FALSE)</f>
        <v/>
      </c>
      <c r="BD17" s="18" t="str">
        <f>IF(VLOOKUP($A17,Emax!$B:$Z,MATCH(BD$1,Emax!$B$1:$Z$1,0),FALSE)="","",VLOOKUP($A17,Emax!$B:$Z,MATCH(BD$1,Emax!$B$1:$Z$1,0),FALSE)*100)</f>
        <v/>
      </c>
      <c r="BE17" s="19" t="str">
        <f>IF(VLOOKUP($A17,Emax!$B:$Z,MATCH(BE$1,Emax!$B$1:$Z$1,0),FALSE)="","",VLOOKUP($A17,Emax!$B:$Z,MATCH(BE$1,Emax!$B$1:$Z$1,0),FALSE)*100)</f>
        <v/>
      </c>
      <c r="BF17" s="19">
        <f>IF(VLOOKUP($A17,Emax!$B:$Z,MATCH(BF$1,Emax!$B$1:$Z$1,0),FALSE)="","",VLOOKUP($A17,Emax!$B:$Z,MATCH(BF$1,Emax!$B$1:$Z$1,0),FALSE)*100)</f>
        <v>60.692464358452135</v>
      </c>
      <c r="BG17" s="19">
        <f>IF(VLOOKUP($A17,Emax!$B:$Z,MATCH(BG$1,Emax!$B$1:$Z$1,0),FALSE)="","",VLOOKUP($A17,Emax!$B:$Z,MATCH(BG$1,Emax!$B$1:$Z$1,0),FALSE)*100)</f>
        <v>60.692464358452135</v>
      </c>
      <c r="BH17" s="19">
        <f>IF(VLOOKUP($A17,Emax!$B:$Z,MATCH(BH$1,Emax!$B$1:$Z$1,0),FALSE)="","",VLOOKUP($A17,Emax!$B:$Z,MATCH(BH$1,Emax!$B$1:$Z$1,0),FALSE)*100)</f>
        <v>57.41935483870968</v>
      </c>
      <c r="BI17" s="19">
        <f>IF(VLOOKUP($A17,Emax!$B:$Z,MATCH(BI$1,Emax!$B$1:$Z$1,0),FALSE)="","",VLOOKUP($A17,Emax!$B:$Z,MATCH(BI$1,Emax!$B$1:$Z$1,0),FALSE)*100)</f>
        <v>26.829268292682933</v>
      </c>
      <c r="BJ17" s="19">
        <f>IF(VLOOKUP($A17,Emax!$B:$Z,MATCH(BJ$1,Emax!$B$1:$Z$1,0),FALSE)="","",VLOOKUP($A17,Emax!$B:$Z,MATCH(BJ$1,Emax!$B$1:$Z$1,0),FALSE)*100)</f>
        <v>26.829268292682933</v>
      </c>
      <c r="BK17" s="19">
        <f>IF(VLOOKUP($A17,Emax!$B:$Z,MATCH(BK$1,Emax!$B$1:$Z$1,0),FALSE)="","",VLOOKUP($A17,Emax!$B:$Z,MATCH(BK$1,Emax!$B$1:$Z$1,0),FALSE)*100)</f>
        <v>13.4375</v>
      </c>
      <c r="BL17" s="19">
        <f>IF(VLOOKUP($A17,Emax!$B:$Z,MATCH(BL$1,Emax!$B$1:$Z$1,0),FALSE)="","",VLOOKUP($A17,Emax!$B:$Z,MATCH(BL$1,Emax!$B$1:$Z$1,0),FALSE)*100)</f>
        <v>11.328976034858387</v>
      </c>
      <c r="BM17" s="19">
        <f>IF(VLOOKUP($A17,Emax!$B:$Z,MATCH(BM$1,Emax!$B$1:$Z$1,0),FALSE)="","",VLOOKUP($A17,Emax!$B:$Z,MATCH(BM$1,Emax!$B$1:$Z$1,0),FALSE)*100)</f>
        <v>11.328976034858387</v>
      </c>
      <c r="BN17" s="19">
        <f>IF(VLOOKUP($A17,Emax!$B:$Z,MATCH(BN$1,Emax!$B$1:$Z$1,0),FALSE)="","",VLOOKUP($A17,Emax!$B:$Z,MATCH(BN$1,Emax!$B$1:$Z$1,0),FALSE)*100)</f>
        <v>3.4398034398034403</v>
      </c>
      <c r="BO17" s="19" t="str">
        <f>IF(VLOOKUP($A17,Emax!$B:$Z,MATCH(BO$1,Emax!$B$1:$Z$1,0),FALSE)="","",VLOOKUP($A17,Emax!$B:$Z,MATCH(BO$1,Emax!$B$1:$Z$1,0),FALSE)*100)</f>
        <v/>
      </c>
      <c r="BP17" s="19">
        <f>IF(VLOOKUP($A17,Emax!$B:$Z,MATCH(BP$1,Emax!$B$1:$Z$1,0),FALSE)="","",VLOOKUP($A17,Emax!$B:$Z,MATCH(BP$1,Emax!$B$1:$Z$1,0),FALSE)*100)</f>
        <v>8.9108910891089099</v>
      </c>
      <c r="BQ17" s="19" t="str">
        <f>IF(VLOOKUP($A17,Emax!$B:$Z,MATCH(BQ$1,Emax!$B$1:$Z$1,0),FALSE)="","",VLOOKUP($A17,Emax!$B:$Z,MATCH(BQ$1,Emax!$B$1:$Z$1,0),FALSE)*100)</f>
        <v/>
      </c>
      <c r="BR17" s="19" t="str">
        <f>IF(VLOOKUP($A17,Emax!$B:$Z,MATCH(BR$1,Emax!$B$1:$Z$1,0),FALSE)="","",VLOOKUP($A17,Emax!$B:$Z,MATCH(BR$1,Emax!$B$1:$Z$1,0),FALSE)*100)</f>
        <v/>
      </c>
      <c r="BS17" s="19" t="str">
        <f>IF(VLOOKUP($A17,Emax!$B:$Z,MATCH(BS$1,Emax!$B$1:$Z$1,0),FALSE)="","",VLOOKUP($A17,Emax!$B:$Z,MATCH(BS$1,Emax!$B$1:$Z$1,0),FALSE)*100)</f>
        <v/>
      </c>
      <c r="BT17" s="19" t="str">
        <f>IF(VLOOKUP($A17,Emax!$B:$Z,MATCH(BT$1,Emax!$B$1:$Z$1,0),FALSE)="","",VLOOKUP($A17,Emax!$B:$Z,MATCH(BT$1,Emax!$B$1:$Z$1,0),FALSE)*100)</f>
        <v/>
      </c>
    </row>
    <row r="18" spans="1:72" s="3" customFormat="1" x14ac:dyDescent="0.2">
      <c r="A18" t="s">
        <v>676</v>
      </c>
      <c r="B18" s="5" t="str">
        <f>IF(VLOOKUP($A18,Ligands!$A:$G,3,FALSE)="","",VLOOKUP($A18,Ligands!$A:$G,3,FALSE))</f>
        <v>Vasopressin</v>
      </c>
      <c r="C18" s="4" t="str">
        <f>IF(VLOOKUP($A18,Ligands!$A:$G,4,FALSE)="","",VLOOKUP($A18,Ligands!$A:$G,4,FALSE))</f>
        <v>CYFQNCPRG-NH2</v>
      </c>
      <c r="D18" s="17" t="str">
        <f>IF(VLOOKUP($A18,Ligands!$A:$G,5,FALSE)="","",VLOOKUP($A18,Ligands!$A:$G,5,FALSE))</f>
        <v/>
      </c>
      <c r="E18" s="17" t="str">
        <f>IF(VLOOKUP($A18,Ligands!$A:$G,6,FALSE)="","",VLOOKUP($A18,Ligands!$A:$G,6,FALSE))</f>
        <v/>
      </c>
      <c r="F18" s="17" t="str">
        <f>IF(VLOOKUP($A18,Ligands!$A:$G,7,FALSE)="","",VLOOKUP($A18,Ligands!$A:$G,7,FALSE))</f>
        <v>Physiological</v>
      </c>
      <c r="G18" s="28">
        <f t="shared" si="1"/>
        <v>9.7997808239322826</v>
      </c>
      <c r="H18" s="92">
        <f t="shared" si="2"/>
        <v>9.0354297692416079</v>
      </c>
      <c r="I18" s="92">
        <f t="shared" si="3"/>
        <v>10.425116962535954</v>
      </c>
      <c r="J18" s="92">
        <f t="shared" si="4"/>
        <v>7.7798364754810372</v>
      </c>
      <c r="K18" s="92" t="str">
        <f t="shared" si="5"/>
        <v/>
      </c>
      <c r="L18" s="28">
        <f t="shared" si="6"/>
        <v>9.94</v>
      </c>
      <c r="M18" s="92">
        <f t="shared" si="7"/>
        <v>9.3000000000000007</v>
      </c>
      <c r="N18" s="92">
        <f t="shared" si="8"/>
        <v>10.59</v>
      </c>
      <c r="O18" s="92">
        <f t="shared" si="9"/>
        <v>8.51</v>
      </c>
      <c r="P18" s="92" t="str">
        <f t="shared" si="10"/>
        <v/>
      </c>
      <c r="Q18" s="21">
        <f t="shared" si="11"/>
        <v>72.407045009784738</v>
      </c>
      <c r="R18" s="90">
        <f t="shared" si="12"/>
        <v>57.204301075268816</v>
      </c>
      <c r="S18" s="90">
        <f t="shared" si="13"/>
        <v>68.409586056644883</v>
      </c>
      <c r="T18" s="90">
        <f t="shared" si="14"/>
        <v>18.613861386138613</v>
      </c>
      <c r="U18" s="90" t="str">
        <f t="shared" si="15"/>
        <v/>
      </c>
      <c r="V18" s="25">
        <f t="shared" si="16"/>
        <v>9.7997808239322826</v>
      </c>
      <c r="W18" s="24">
        <f t="shared" si="17"/>
        <v>9.7209583920792664</v>
      </c>
      <c r="X18" s="24">
        <f t="shared" si="18"/>
        <v>9.0354297692416079</v>
      </c>
      <c r="Y18" s="24">
        <f t="shared" si="19"/>
        <v>9.0354297692416079</v>
      </c>
      <c r="Z18" s="24">
        <f t="shared" si="20"/>
        <v>9.0074286837411126</v>
      </c>
      <c r="AA18" s="24">
        <f t="shared" si="21"/>
        <v>7.8039747085056836</v>
      </c>
      <c r="AB18" s="24">
        <f t="shared" si="21"/>
        <v>7.8039747085056836</v>
      </c>
      <c r="AC18" s="24">
        <f t="shared" si="22"/>
        <v>8.1304852162776449</v>
      </c>
      <c r="AD18" s="24">
        <f t="shared" si="23"/>
        <v>10.425116962535954</v>
      </c>
      <c r="AE18" s="24">
        <f t="shared" si="24"/>
        <v>10.425116962535954</v>
      </c>
      <c r="AF18" s="24">
        <f t="shared" si="25"/>
        <v>9.1960118643730926</v>
      </c>
      <c r="AG18" s="24">
        <f t="shared" si="26"/>
        <v>7.570659065791566</v>
      </c>
      <c r="AH18" s="24">
        <f t="shared" si="27"/>
        <v>7.7798364754810372</v>
      </c>
      <c r="AI18" s="24" t="str">
        <f t="shared" si="28"/>
        <v/>
      </c>
      <c r="AJ18" s="24" t="str">
        <f t="shared" si="29"/>
        <v/>
      </c>
      <c r="AK18" s="24" t="str">
        <f t="shared" si="30"/>
        <v/>
      </c>
      <c r="AL18" s="24" t="str">
        <f t="shared" si="31"/>
        <v/>
      </c>
      <c r="AM18" s="25">
        <f>VLOOKUP($A18,'pEC50'!$B:$Z,MATCH(AM$1,'pEC50'!$B$1:$Z$1,0),FALSE)</f>
        <v>9.94</v>
      </c>
      <c r="AN18" s="24">
        <f>VLOOKUP($A18,'pEC50'!$B:$Z,MATCH(AN$1,'pEC50'!$B$1:$Z$1,0),FALSE)</f>
        <v>9.8800000000000008</v>
      </c>
      <c r="AO18" s="24">
        <f>VLOOKUP($A18,'pEC50'!$B:$Z,MATCH(AO$1,'pEC50'!$B$1:$Z$1,0),FALSE)</f>
        <v>9.3000000000000007</v>
      </c>
      <c r="AP18" s="24">
        <f>VLOOKUP($A18,'pEC50'!$B:$Z,MATCH(AP$1,'pEC50'!$B$1:$Z$1,0),FALSE)</f>
        <v>9.3000000000000007</v>
      </c>
      <c r="AQ18" s="24">
        <f>VLOOKUP($A18,'pEC50'!$B:$Z,MATCH(AQ$1,'pEC50'!$B$1:$Z$1,0),FALSE)</f>
        <v>9.25</v>
      </c>
      <c r="AR18" s="24">
        <f>VLOOKUP($A18,'pEC50'!$B:$Z,MATCH(AR$1,'pEC50'!$B$1:$Z$1,0),FALSE)</f>
        <v>8.68</v>
      </c>
      <c r="AS18" s="24">
        <f>VLOOKUP($A18,'pEC50'!$B:$Z,MATCH(AS$1,'pEC50'!$B$1:$Z$1,0),FALSE)</f>
        <v>8.68</v>
      </c>
      <c r="AT18" s="24">
        <f>VLOOKUP($A18,'pEC50'!$B:$Z,MATCH(AT$1,'pEC50'!$B$1:$Z$1,0),FALSE)</f>
        <v>8.64</v>
      </c>
      <c r="AU18" s="24">
        <f>VLOOKUP($A18,'pEC50'!$B:$Z,MATCH(AU$1,'pEC50'!$B$1:$Z$1,0),FALSE)</f>
        <v>10.59</v>
      </c>
      <c r="AV18" s="24">
        <f>VLOOKUP($A18,'pEC50'!$B:$Z,MATCH(AV$1,'pEC50'!$B$1:$Z$1,0),FALSE)</f>
        <v>10.59</v>
      </c>
      <c r="AW18" s="24">
        <f>VLOOKUP($A18,'pEC50'!$B:$Z,MATCH(AW$1,'pEC50'!$B$1:$Z$1,0),FALSE)</f>
        <v>9.42</v>
      </c>
      <c r="AX18" s="24">
        <f>VLOOKUP($A18,'pEC50'!$B:$Z,MATCH(AX$1,'pEC50'!$B$1:$Z$1,0),FALSE)</f>
        <v>8.51</v>
      </c>
      <c r="AY18" s="24">
        <f>VLOOKUP($A18,'pEC50'!$B:$Z,MATCH(AY$1,'pEC50'!$B$1:$Z$1,0),FALSE)</f>
        <v>8.51</v>
      </c>
      <c r="AZ18" s="24" t="str">
        <f>VLOOKUP($A18,'pEC50'!$B:$Z,MATCH(AZ$1,'pEC50'!$B$1:$Z$1,0),FALSE)</f>
        <v/>
      </c>
      <c r="BA18" s="24" t="str">
        <f>VLOOKUP($A18,'pEC50'!$B:$Z,MATCH(BA$1,'pEC50'!$B$1:$Z$1,0),FALSE)</f>
        <v/>
      </c>
      <c r="BB18" s="24" t="str">
        <f>VLOOKUP($A18,'pEC50'!$B:$Z,MATCH(BB$1,'pEC50'!$B$1:$Z$1,0),FALSE)</f>
        <v/>
      </c>
      <c r="BC18" s="24" t="str">
        <f>VLOOKUP($A18,'pEC50'!$B:$Z,MATCH(BC$1,'pEC50'!$B$1:$Z$1,0),FALSE)</f>
        <v/>
      </c>
      <c r="BD18" s="18">
        <f>IF(VLOOKUP($A18,Emax!$B:$Z,MATCH(BD$1,Emax!$B$1:$Z$1,0),FALSE)="","",VLOOKUP($A18,Emax!$B:$Z,MATCH(BD$1,Emax!$B$1:$Z$1,0),FALSE)*100)</f>
        <v>72.407045009784738</v>
      </c>
      <c r="BE18" s="19">
        <f>IF(VLOOKUP($A18,Emax!$B:$Z,MATCH(BE$1,Emax!$B$1:$Z$1,0),FALSE)="","",VLOOKUP($A18,Emax!$B:$Z,MATCH(BE$1,Emax!$B$1:$Z$1,0),FALSE)*100)</f>
        <v>69.335937500000014</v>
      </c>
      <c r="BF18" s="19">
        <f>IF(VLOOKUP($A18,Emax!$B:$Z,MATCH(BF$1,Emax!$B$1:$Z$1,0),FALSE)="","",VLOOKUP($A18,Emax!$B:$Z,MATCH(BF$1,Emax!$B$1:$Z$1,0),FALSE)*100)</f>
        <v>54.378818737270876</v>
      </c>
      <c r="BG18" s="19">
        <f>IF(VLOOKUP($A18,Emax!$B:$Z,MATCH(BG$1,Emax!$B$1:$Z$1,0),FALSE)="","",VLOOKUP($A18,Emax!$B:$Z,MATCH(BG$1,Emax!$B$1:$Z$1,0),FALSE)*100)</f>
        <v>54.378818737270876</v>
      </c>
      <c r="BH18" s="19">
        <f>IF(VLOOKUP($A18,Emax!$B:$Z,MATCH(BH$1,Emax!$B$1:$Z$1,0),FALSE)="","",VLOOKUP($A18,Emax!$B:$Z,MATCH(BH$1,Emax!$B$1:$Z$1,0),FALSE)*100)</f>
        <v>57.204301075268816</v>
      </c>
      <c r="BI18" s="19">
        <f>IF(VLOOKUP($A18,Emax!$B:$Z,MATCH(BI$1,Emax!$B$1:$Z$1,0),FALSE)="","",VLOOKUP($A18,Emax!$B:$Z,MATCH(BI$1,Emax!$B$1:$Z$1,0),FALSE)*100)</f>
        <v>13.303769401330376</v>
      </c>
      <c r="BJ18" s="19">
        <f>IF(VLOOKUP($A18,Emax!$B:$Z,MATCH(BJ$1,Emax!$B$1:$Z$1,0),FALSE)="","",VLOOKUP($A18,Emax!$B:$Z,MATCH(BJ$1,Emax!$B$1:$Z$1,0),FALSE)*100)</f>
        <v>13.303769401330376</v>
      </c>
      <c r="BK18" s="19">
        <f>IF(VLOOKUP($A18,Emax!$B:$Z,MATCH(BK$1,Emax!$B$1:$Z$1,0),FALSE)="","",VLOOKUP($A18,Emax!$B:$Z,MATCH(BK$1,Emax!$B$1:$Z$1,0),FALSE)*100)</f>
        <v>30.9375</v>
      </c>
      <c r="BL18" s="19">
        <f>IF(VLOOKUP($A18,Emax!$B:$Z,MATCH(BL$1,Emax!$B$1:$Z$1,0),FALSE)="","",VLOOKUP($A18,Emax!$B:$Z,MATCH(BL$1,Emax!$B$1:$Z$1,0),FALSE)*100)</f>
        <v>68.409586056644883</v>
      </c>
      <c r="BM18" s="19">
        <f>IF(VLOOKUP($A18,Emax!$B:$Z,MATCH(BM$1,Emax!$B$1:$Z$1,0),FALSE)="","",VLOOKUP($A18,Emax!$B:$Z,MATCH(BM$1,Emax!$B$1:$Z$1,0),FALSE)*100)</f>
        <v>68.409586056644883</v>
      </c>
      <c r="BN18" s="19">
        <f>IF(VLOOKUP($A18,Emax!$B:$Z,MATCH(BN$1,Emax!$B$1:$Z$1,0),FALSE)="","",VLOOKUP($A18,Emax!$B:$Z,MATCH(BN$1,Emax!$B$1:$Z$1,0),FALSE)*100)</f>
        <v>59.705159705159701</v>
      </c>
      <c r="BO18" s="19">
        <f>IF(VLOOKUP($A18,Emax!$B:$Z,MATCH(BO$1,Emax!$B$1:$Z$1,0),FALSE)="","",VLOOKUP($A18,Emax!$B:$Z,MATCH(BO$1,Emax!$B$1:$Z$1,0),FALSE)*100)</f>
        <v>11.498973305954824</v>
      </c>
      <c r="BP18" s="19">
        <f>IF(VLOOKUP($A18,Emax!$B:$Z,MATCH(BP$1,Emax!$B$1:$Z$1,0),FALSE)="","",VLOOKUP($A18,Emax!$B:$Z,MATCH(BP$1,Emax!$B$1:$Z$1,0),FALSE)*100)</f>
        <v>18.613861386138613</v>
      </c>
      <c r="BQ18" s="19" t="str">
        <f>IF(VLOOKUP($A18,Emax!$B:$Z,MATCH(BQ$1,Emax!$B$1:$Z$1,0),FALSE)="","",VLOOKUP($A18,Emax!$B:$Z,MATCH(BQ$1,Emax!$B$1:$Z$1,0),FALSE)*100)</f>
        <v/>
      </c>
      <c r="BR18" s="19" t="str">
        <f>IF(VLOOKUP($A18,Emax!$B:$Z,MATCH(BR$1,Emax!$B$1:$Z$1,0),FALSE)="","",VLOOKUP($A18,Emax!$B:$Z,MATCH(BR$1,Emax!$B$1:$Z$1,0),FALSE)*100)</f>
        <v/>
      </c>
      <c r="BS18" s="19" t="str">
        <f>IF(VLOOKUP($A18,Emax!$B:$Z,MATCH(BS$1,Emax!$B$1:$Z$1,0),FALSE)="","",VLOOKUP($A18,Emax!$B:$Z,MATCH(BS$1,Emax!$B$1:$Z$1,0),FALSE)*100)</f>
        <v/>
      </c>
      <c r="BT18" s="19" t="str">
        <f>IF(VLOOKUP($A18,Emax!$B:$Z,MATCH(BT$1,Emax!$B$1:$Z$1,0),FALSE)="","",VLOOKUP($A18,Emax!$B:$Z,MATCH(BT$1,Emax!$B$1:$Z$1,0),FALSE)*100)</f>
        <v/>
      </c>
    </row>
    <row r="19" spans="1:72" s="3" customFormat="1" x14ac:dyDescent="0.2">
      <c r="A19" t="s">
        <v>678</v>
      </c>
      <c r="B19" s="5" t="str">
        <f>IF(VLOOKUP($A19,Ligands!$A:$G,3,FALSE)="","",VLOOKUP($A19,Ligands!$A:$G,3,FALSE))</f>
        <v>Vasopressin</v>
      </c>
      <c r="C19" s="4" t="str">
        <f>IF(VLOOKUP($A19,Ligands!$A:$G,4,FALSE)="","",VLOOKUP($A19,Ligands!$A:$G,4,FALSE))</f>
        <v>CYFQNCPRG-NH2</v>
      </c>
      <c r="D19" s="17" t="str">
        <f>IF(VLOOKUP($A19,Ligands!$A:$G,5,FALSE)="","",VLOOKUP($A19,Ligands!$A:$G,5,FALSE))</f>
        <v/>
      </c>
      <c r="E19" s="17" t="str">
        <f>IF(VLOOKUP($A19,Ligands!$A:$G,6,FALSE)="","",VLOOKUP($A19,Ligands!$A:$G,6,FALSE))</f>
        <v/>
      </c>
      <c r="F19" s="17" t="str">
        <f>IF(VLOOKUP($A19,Ligands!$A:$G,7,FALSE)="","",VLOOKUP($A19,Ligands!$A:$G,7,FALSE))</f>
        <v>Physiological</v>
      </c>
      <c r="G19" s="28">
        <f t="shared" si="1"/>
        <v>9.4327553816403231</v>
      </c>
      <c r="H19" s="92">
        <f t="shared" si="2"/>
        <v>8.9508576008996474</v>
      </c>
      <c r="I19" s="92">
        <f t="shared" si="3"/>
        <v>9.8013860884313644</v>
      </c>
      <c r="J19" s="92">
        <f t="shared" si="4"/>
        <v>7.8109844914821283</v>
      </c>
      <c r="K19" s="92" t="str">
        <f t="shared" si="5"/>
        <v/>
      </c>
      <c r="L19" s="28">
        <f t="shared" si="6"/>
        <v>9.52</v>
      </c>
      <c r="M19" s="92">
        <f t="shared" si="7"/>
        <v>9.1199999999999992</v>
      </c>
      <c r="N19" s="92">
        <f t="shared" si="8"/>
        <v>9.8800000000000008</v>
      </c>
      <c r="O19" s="92">
        <f t="shared" si="9"/>
        <v>8.7899999999999991</v>
      </c>
      <c r="P19" s="92" t="str">
        <f t="shared" si="10"/>
        <v/>
      </c>
      <c r="Q19" s="21">
        <f t="shared" si="11"/>
        <v>81.800391389432491</v>
      </c>
      <c r="R19" s="90">
        <f t="shared" si="12"/>
        <v>67.741935483870975</v>
      </c>
      <c r="S19" s="90">
        <f t="shared" si="13"/>
        <v>83.442265795206964</v>
      </c>
      <c r="T19" s="90">
        <f t="shared" si="14"/>
        <v>10.495049504950495</v>
      </c>
      <c r="U19" s="90" t="str">
        <f t="shared" si="15"/>
        <v/>
      </c>
      <c r="V19" s="25">
        <f t="shared" si="16"/>
        <v>9.4327553816403231</v>
      </c>
      <c r="W19" s="24">
        <f t="shared" si="17"/>
        <v>9.3635138957439068</v>
      </c>
      <c r="X19" s="24">
        <f t="shared" si="18"/>
        <v>8.834462845423479</v>
      </c>
      <c r="Y19" s="24">
        <f t="shared" si="19"/>
        <v>8.834462845423479</v>
      </c>
      <c r="Z19" s="24">
        <f t="shared" si="20"/>
        <v>8.9508576008996474</v>
      </c>
      <c r="AA19" s="24">
        <f t="shared" si="21"/>
        <v>8.2540093198682012</v>
      </c>
      <c r="AB19" s="24">
        <f t="shared" si="21"/>
        <v>8.2540093198682012</v>
      </c>
      <c r="AC19" s="24">
        <f t="shared" si="22"/>
        <v>8.401954820044903</v>
      </c>
      <c r="AD19" s="24">
        <f t="shared" si="23"/>
        <v>9.8013860884313644</v>
      </c>
      <c r="AE19" s="24">
        <f t="shared" si="24"/>
        <v>9.8013860884313644</v>
      </c>
      <c r="AF19" s="24">
        <f t="shared" si="25"/>
        <v>8.6779016286879944</v>
      </c>
      <c r="AG19" s="24">
        <f t="shared" si="26"/>
        <v>6.8138637239435926</v>
      </c>
      <c r="AH19" s="24">
        <f t="shared" si="27"/>
        <v>7.8109844914821283</v>
      </c>
      <c r="AI19" s="24">
        <f t="shared" si="28"/>
        <v>7.595022873584508</v>
      </c>
      <c r="AJ19" s="24" t="str">
        <f t="shared" si="29"/>
        <v/>
      </c>
      <c r="AK19" s="24" t="str">
        <f t="shared" si="30"/>
        <v/>
      </c>
      <c r="AL19" s="24" t="str">
        <f t="shared" si="31"/>
        <v/>
      </c>
      <c r="AM19" s="25">
        <f>VLOOKUP($A19,'pEC50'!$B:$Z,MATCH(AM$1,'pEC50'!$B$1:$Z$1,0),FALSE)</f>
        <v>9.52</v>
      </c>
      <c r="AN19" s="24">
        <f>VLOOKUP($A19,'pEC50'!$B:$Z,MATCH(AN$1,'pEC50'!$B$1:$Z$1,0),FALSE)</f>
        <v>9.4600000000000009</v>
      </c>
      <c r="AO19" s="24">
        <f>VLOOKUP($A19,'pEC50'!$B:$Z,MATCH(AO$1,'pEC50'!$B$1:$Z$1,0),FALSE)</f>
        <v>9.0299999999999994</v>
      </c>
      <c r="AP19" s="24">
        <f>VLOOKUP($A19,'pEC50'!$B:$Z,MATCH(AP$1,'pEC50'!$B$1:$Z$1,0),FALSE)</f>
        <v>9.0299999999999994</v>
      </c>
      <c r="AQ19" s="24">
        <f>VLOOKUP($A19,'pEC50'!$B:$Z,MATCH(AQ$1,'pEC50'!$B$1:$Z$1,0),FALSE)</f>
        <v>9.1199999999999992</v>
      </c>
      <c r="AR19" s="24">
        <f>VLOOKUP($A19,'pEC50'!$B:$Z,MATCH(AR$1,'pEC50'!$B$1:$Z$1,0),FALSE)</f>
        <v>8.84</v>
      </c>
      <c r="AS19" s="24">
        <f>VLOOKUP($A19,'pEC50'!$B:$Z,MATCH(AS$1,'pEC50'!$B$1:$Z$1,0),FALSE)</f>
        <v>8.84</v>
      </c>
      <c r="AT19" s="24">
        <f>VLOOKUP($A19,'pEC50'!$B:$Z,MATCH(AT$1,'pEC50'!$B$1:$Z$1,0),FALSE)</f>
        <v>8.7799999999999994</v>
      </c>
      <c r="AU19" s="24">
        <f>VLOOKUP($A19,'pEC50'!$B:$Z,MATCH(AU$1,'pEC50'!$B$1:$Z$1,0),FALSE)</f>
        <v>9.8800000000000008</v>
      </c>
      <c r="AV19" s="24">
        <f>VLOOKUP($A19,'pEC50'!$B:$Z,MATCH(AV$1,'pEC50'!$B$1:$Z$1,0),FALSE)</f>
        <v>9.8800000000000008</v>
      </c>
      <c r="AW19" s="24">
        <f>VLOOKUP($A19,'pEC50'!$B:$Z,MATCH(AW$1,'pEC50'!$B$1:$Z$1,0),FALSE)</f>
        <v>8.98</v>
      </c>
      <c r="AX19" s="24">
        <f>VLOOKUP($A19,'pEC50'!$B:$Z,MATCH(AX$1,'pEC50'!$B$1:$Z$1,0),FALSE)</f>
        <v>8.4600000000000009</v>
      </c>
      <c r="AY19" s="24">
        <f>VLOOKUP($A19,'pEC50'!$B:$Z,MATCH(AY$1,'pEC50'!$B$1:$Z$1,0),FALSE)</f>
        <v>8.7899999999999991</v>
      </c>
      <c r="AZ19" s="24">
        <f>VLOOKUP($A19,'pEC50'!$B:$Z,MATCH(AZ$1,'pEC50'!$B$1:$Z$1,0),FALSE)</f>
        <v>8.58</v>
      </c>
      <c r="BA19" s="24" t="str">
        <f>VLOOKUP($A19,'pEC50'!$B:$Z,MATCH(BA$1,'pEC50'!$B$1:$Z$1,0),FALSE)</f>
        <v/>
      </c>
      <c r="BB19" s="24" t="str">
        <f>VLOOKUP($A19,'pEC50'!$B:$Z,MATCH(BB$1,'pEC50'!$B$1:$Z$1,0),FALSE)</f>
        <v/>
      </c>
      <c r="BC19" s="24" t="str">
        <f>VLOOKUP($A19,'pEC50'!$B:$Z,MATCH(BC$1,'pEC50'!$B$1:$Z$1,0),FALSE)</f>
        <v/>
      </c>
      <c r="BD19" s="18">
        <f>IF(VLOOKUP($A19,Emax!$B:$Z,MATCH(BD$1,Emax!$B$1:$Z$1,0),FALSE)="","",VLOOKUP($A19,Emax!$B:$Z,MATCH(BD$1,Emax!$B$1:$Z$1,0),FALSE)*100)</f>
        <v>81.800391389432491</v>
      </c>
      <c r="BE19" s="19">
        <f>IF(VLOOKUP($A19,Emax!$B:$Z,MATCH(BE$1,Emax!$B$1:$Z$1,0),FALSE)="","",VLOOKUP($A19,Emax!$B:$Z,MATCH(BE$1,Emax!$B$1:$Z$1,0),FALSE)*100)</f>
        <v>80.078125000000014</v>
      </c>
      <c r="BF19" s="19">
        <f>IF(VLOOKUP($A19,Emax!$B:$Z,MATCH(BF$1,Emax!$B$1:$Z$1,0),FALSE)="","",VLOOKUP($A19,Emax!$B:$Z,MATCH(BF$1,Emax!$B$1:$Z$1,0),FALSE)*100)</f>
        <v>63.74745417515274</v>
      </c>
      <c r="BG19" s="19">
        <f>IF(VLOOKUP($A19,Emax!$B:$Z,MATCH(BG$1,Emax!$B$1:$Z$1,0),FALSE)="","",VLOOKUP($A19,Emax!$B:$Z,MATCH(BG$1,Emax!$B$1:$Z$1,0),FALSE)*100)</f>
        <v>63.74745417515274</v>
      </c>
      <c r="BH19" s="19">
        <f>IF(VLOOKUP($A19,Emax!$B:$Z,MATCH(BH$1,Emax!$B$1:$Z$1,0),FALSE)="","",VLOOKUP($A19,Emax!$B:$Z,MATCH(BH$1,Emax!$B$1:$Z$1,0),FALSE)*100)</f>
        <v>67.741935483870975</v>
      </c>
      <c r="BI19" s="19">
        <f>IF(VLOOKUP($A19,Emax!$B:$Z,MATCH(BI$1,Emax!$B$1:$Z$1,0),FALSE)="","",VLOOKUP($A19,Emax!$B:$Z,MATCH(BI$1,Emax!$B$1:$Z$1,0),FALSE)*100)</f>
        <v>25.942350332594238</v>
      </c>
      <c r="BJ19" s="19">
        <f>IF(VLOOKUP($A19,Emax!$B:$Z,MATCH(BJ$1,Emax!$B$1:$Z$1,0),FALSE)="","",VLOOKUP($A19,Emax!$B:$Z,MATCH(BJ$1,Emax!$B$1:$Z$1,0),FALSE)*100)</f>
        <v>25.942350332594238</v>
      </c>
      <c r="BK19" s="19">
        <f>IF(VLOOKUP($A19,Emax!$B:$Z,MATCH(BK$1,Emax!$B$1:$Z$1,0),FALSE)="","",VLOOKUP($A19,Emax!$B:$Z,MATCH(BK$1,Emax!$B$1:$Z$1,0),FALSE)*100)</f>
        <v>41.875</v>
      </c>
      <c r="BL19" s="19">
        <f>IF(VLOOKUP($A19,Emax!$B:$Z,MATCH(BL$1,Emax!$B$1:$Z$1,0),FALSE)="","",VLOOKUP($A19,Emax!$B:$Z,MATCH(BL$1,Emax!$B$1:$Z$1,0),FALSE)*100)</f>
        <v>83.442265795206964</v>
      </c>
      <c r="BM19" s="19">
        <f>IF(VLOOKUP($A19,Emax!$B:$Z,MATCH(BM$1,Emax!$B$1:$Z$1,0),FALSE)="","",VLOOKUP($A19,Emax!$B:$Z,MATCH(BM$1,Emax!$B$1:$Z$1,0),FALSE)*100)</f>
        <v>83.442265795206964</v>
      </c>
      <c r="BN19" s="19">
        <f>IF(VLOOKUP($A19,Emax!$B:$Z,MATCH(BN$1,Emax!$B$1:$Z$1,0),FALSE)="","",VLOOKUP($A19,Emax!$B:$Z,MATCH(BN$1,Emax!$B$1:$Z$1,0),FALSE)*100)</f>
        <v>49.877149877149876</v>
      </c>
      <c r="BO19" s="19">
        <f>IF(VLOOKUP($A19,Emax!$B:$Z,MATCH(BO$1,Emax!$B$1:$Z$1,0),FALSE)="","",VLOOKUP($A19,Emax!$B:$Z,MATCH(BO$1,Emax!$B$1:$Z$1,0),FALSE)*100)</f>
        <v>2.2587268993839835</v>
      </c>
      <c r="BP19" s="19">
        <f>IF(VLOOKUP($A19,Emax!$B:$Z,MATCH(BP$1,Emax!$B$1:$Z$1,0),FALSE)="","",VLOOKUP($A19,Emax!$B:$Z,MATCH(BP$1,Emax!$B$1:$Z$1,0),FALSE)*100)</f>
        <v>10.495049504950495</v>
      </c>
      <c r="BQ19" s="19">
        <f>IF(VLOOKUP($A19,Emax!$B:$Z,MATCH(BQ$1,Emax!$B$1:$Z$1,0),FALSE)="","",VLOOKUP($A19,Emax!$B:$Z,MATCH(BQ$1,Emax!$B$1:$Z$1,0),FALSE)*100)</f>
        <v>10.351966873706003</v>
      </c>
      <c r="BR19" s="19" t="str">
        <f>IF(VLOOKUP($A19,Emax!$B:$Z,MATCH(BR$1,Emax!$B$1:$Z$1,0),FALSE)="","",VLOOKUP($A19,Emax!$B:$Z,MATCH(BR$1,Emax!$B$1:$Z$1,0),FALSE)*100)</f>
        <v/>
      </c>
      <c r="BS19" s="19" t="str">
        <f>IF(VLOOKUP($A19,Emax!$B:$Z,MATCH(BS$1,Emax!$B$1:$Z$1,0),FALSE)="","",VLOOKUP($A19,Emax!$B:$Z,MATCH(BS$1,Emax!$B$1:$Z$1,0),FALSE)*100)</f>
        <v/>
      </c>
      <c r="BT19" s="19" t="str">
        <f>IF(VLOOKUP($A19,Emax!$B:$Z,MATCH(BT$1,Emax!$B$1:$Z$1,0),FALSE)="","",VLOOKUP($A19,Emax!$B:$Z,MATCH(BT$1,Emax!$B$1:$Z$1,0),FALSE)*100)</f>
        <v/>
      </c>
    </row>
    <row r="20" spans="1:72" s="3" customFormat="1" x14ac:dyDescent="0.2">
      <c r="A20" t="s">
        <v>680</v>
      </c>
      <c r="B20" s="5" t="str">
        <f>IF(VLOOKUP($A20,Ligands!$A:$G,3,FALSE)="","",VLOOKUP($A20,Ligands!$A:$G,3,FALSE))</f>
        <v>Vasopressin</v>
      </c>
      <c r="C20" s="4" t="str">
        <f>IF(VLOOKUP($A20,Ligands!$A:$G,4,FALSE)="","",VLOOKUP($A20,Ligands!$A:$G,4,FALSE))</f>
        <v>CYFQNCPRG-NH2</v>
      </c>
      <c r="D20" s="17" t="str">
        <f>IF(VLOOKUP($A20,Ligands!$A:$G,5,FALSE)="","",VLOOKUP($A20,Ligands!$A:$G,5,FALSE))</f>
        <v/>
      </c>
      <c r="E20" s="17" t="str">
        <f>IF(VLOOKUP($A20,Ligands!$A:$G,6,FALSE)="","",VLOOKUP($A20,Ligands!$A:$G,6,FALSE))</f>
        <v/>
      </c>
      <c r="F20" s="17" t="str">
        <f>IF(VLOOKUP($A20,Ligands!$A:$G,7,FALSE)="","",VLOOKUP($A20,Ligands!$A:$G,7,FALSE))</f>
        <v>Physiological</v>
      </c>
      <c r="G20" s="28">
        <f t="shared" si="1"/>
        <v>10.987160090883242</v>
      </c>
      <c r="H20" s="92">
        <f t="shared" si="2"/>
        <v>0</v>
      </c>
      <c r="I20" s="92">
        <f t="shared" si="3"/>
        <v>8.7822957536101409</v>
      </c>
      <c r="J20" s="92">
        <f t="shared" si="4"/>
        <v>0</v>
      </c>
      <c r="K20" s="92" t="str">
        <f t="shared" si="5"/>
        <v/>
      </c>
      <c r="L20" s="28">
        <f t="shared" si="6"/>
        <v>11.03</v>
      </c>
      <c r="M20" s="92">
        <f t="shared" si="7"/>
        <v>0</v>
      </c>
      <c r="N20" s="92">
        <f t="shared" si="8"/>
        <v>9.09</v>
      </c>
      <c r="O20" s="92">
        <f t="shared" si="9"/>
        <v>0</v>
      </c>
      <c r="P20" s="92" t="str">
        <f t="shared" si="10"/>
        <v/>
      </c>
      <c r="Q20" s="21">
        <f t="shared" si="11"/>
        <v>90.606653620352247</v>
      </c>
      <c r="R20" s="90">
        <f t="shared" si="12"/>
        <v>0</v>
      </c>
      <c r="S20" s="90">
        <f t="shared" si="13"/>
        <v>49.237472766884522</v>
      </c>
      <c r="T20" s="90">
        <f t="shared" si="14"/>
        <v>0</v>
      </c>
      <c r="U20" s="90" t="str">
        <f t="shared" si="15"/>
        <v/>
      </c>
      <c r="V20" s="25">
        <f t="shared" si="16"/>
        <v>10.987160090883242</v>
      </c>
      <c r="W20" s="24">
        <f t="shared" si="17"/>
        <v>10.918741435681284</v>
      </c>
      <c r="X20" s="24" t="str">
        <f t="shared" si="18"/>
        <v/>
      </c>
      <c r="Y20" s="24" t="str">
        <f t="shared" si="19"/>
        <v/>
      </c>
      <c r="Z20" s="24" t="str">
        <f t="shared" si="20"/>
        <v/>
      </c>
      <c r="AA20" s="24" t="str">
        <f t="shared" si="21"/>
        <v/>
      </c>
      <c r="AB20" s="24" t="str">
        <f t="shared" si="21"/>
        <v/>
      </c>
      <c r="AC20" s="24" t="str">
        <f t="shared" si="22"/>
        <v/>
      </c>
      <c r="AD20" s="24">
        <f t="shared" si="23"/>
        <v>8.7822957536101409</v>
      </c>
      <c r="AE20" s="24">
        <f t="shared" si="24"/>
        <v>8.7822957536101409</v>
      </c>
      <c r="AF20" s="24" t="str">
        <f t="shared" si="25"/>
        <v/>
      </c>
      <c r="AG20" s="24" t="str">
        <f t="shared" si="26"/>
        <v/>
      </c>
      <c r="AH20" s="24" t="str">
        <f t="shared" si="27"/>
        <v/>
      </c>
      <c r="AI20" s="24" t="str">
        <f t="shared" si="28"/>
        <v/>
      </c>
      <c r="AJ20" s="24" t="str">
        <f t="shared" si="29"/>
        <v/>
      </c>
      <c r="AK20" s="24" t="str">
        <f t="shared" si="30"/>
        <v/>
      </c>
      <c r="AL20" s="24" t="str">
        <f t="shared" si="31"/>
        <v/>
      </c>
      <c r="AM20" s="25">
        <f>VLOOKUP($A20,'pEC50'!$B:$Z,MATCH(AM$1,'pEC50'!$B$1:$Z$1,0),FALSE)</f>
        <v>11.03</v>
      </c>
      <c r="AN20" s="24">
        <f>VLOOKUP($A20,'pEC50'!$B:$Z,MATCH(AN$1,'pEC50'!$B$1:$Z$1,0),FALSE)</f>
        <v>10.97</v>
      </c>
      <c r="AO20" s="24" t="str">
        <f>VLOOKUP($A20,'pEC50'!$B:$Z,MATCH(AO$1,'pEC50'!$B$1:$Z$1,0),FALSE)</f>
        <v/>
      </c>
      <c r="AP20" s="24" t="str">
        <f>VLOOKUP($A20,'pEC50'!$B:$Z,MATCH(AP$1,'pEC50'!$B$1:$Z$1,0),FALSE)</f>
        <v/>
      </c>
      <c r="AQ20" s="24" t="str">
        <f>VLOOKUP($A20,'pEC50'!$B:$Z,MATCH(AQ$1,'pEC50'!$B$1:$Z$1,0),FALSE)</f>
        <v/>
      </c>
      <c r="AR20" s="24" t="str">
        <f>VLOOKUP($A20,'pEC50'!$B:$Z,MATCH(AR$1,'pEC50'!$B$1:$Z$1,0),FALSE)</f>
        <v/>
      </c>
      <c r="AS20" s="24" t="str">
        <f>VLOOKUP($A20,'pEC50'!$B:$Z,MATCH(AS$1,'pEC50'!$B$1:$Z$1,0),FALSE)</f>
        <v/>
      </c>
      <c r="AT20" s="24" t="str">
        <f>VLOOKUP($A20,'pEC50'!$B:$Z,MATCH(AT$1,'pEC50'!$B$1:$Z$1,0),FALSE)</f>
        <v/>
      </c>
      <c r="AU20" s="24">
        <f>VLOOKUP($A20,'pEC50'!$B:$Z,MATCH(AU$1,'pEC50'!$B$1:$Z$1,0),FALSE)</f>
        <v>9.09</v>
      </c>
      <c r="AV20" s="24">
        <f>VLOOKUP($A20,'pEC50'!$B:$Z,MATCH(AV$1,'pEC50'!$B$1:$Z$1,0),FALSE)</f>
        <v>9.09</v>
      </c>
      <c r="AW20" s="24" t="str">
        <f>VLOOKUP($A20,'pEC50'!$B:$Z,MATCH(AW$1,'pEC50'!$B$1:$Z$1,0),FALSE)</f>
        <v/>
      </c>
      <c r="AX20" s="24" t="str">
        <f>VLOOKUP($A20,'pEC50'!$B:$Z,MATCH(AX$1,'pEC50'!$B$1:$Z$1,0),FALSE)</f>
        <v/>
      </c>
      <c r="AY20" s="24" t="str">
        <f>VLOOKUP($A20,'pEC50'!$B:$Z,MATCH(AY$1,'pEC50'!$B$1:$Z$1,0),FALSE)</f>
        <v/>
      </c>
      <c r="AZ20" s="24" t="str">
        <f>VLOOKUP($A20,'pEC50'!$B:$Z,MATCH(AZ$1,'pEC50'!$B$1:$Z$1,0),FALSE)</f>
        <v/>
      </c>
      <c r="BA20" s="24" t="str">
        <f>VLOOKUP($A20,'pEC50'!$B:$Z,MATCH(BA$1,'pEC50'!$B$1:$Z$1,0),FALSE)</f>
        <v/>
      </c>
      <c r="BB20" s="24" t="str">
        <f>VLOOKUP($A20,'pEC50'!$B:$Z,MATCH(BB$1,'pEC50'!$B$1:$Z$1,0),FALSE)</f>
        <v/>
      </c>
      <c r="BC20" s="24" t="str">
        <f>VLOOKUP($A20,'pEC50'!$B:$Z,MATCH(BC$1,'pEC50'!$B$1:$Z$1,0),FALSE)</f>
        <v/>
      </c>
      <c r="BD20" s="18">
        <f>IF(VLOOKUP($A20,Emax!$B:$Z,MATCH(BD$1,Emax!$B$1:$Z$1,0),FALSE)="","",VLOOKUP($A20,Emax!$B:$Z,MATCH(BD$1,Emax!$B$1:$Z$1,0),FALSE)*100)</f>
        <v>90.606653620352247</v>
      </c>
      <c r="BE20" s="19">
        <f>IF(VLOOKUP($A20,Emax!$B:$Z,MATCH(BE$1,Emax!$B$1:$Z$1,0),FALSE)="","",VLOOKUP($A20,Emax!$B:$Z,MATCH(BE$1,Emax!$B$1:$Z$1,0),FALSE)*100)</f>
        <v>88.867187500000014</v>
      </c>
      <c r="BF20" s="19" t="str">
        <f>IF(VLOOKUP($A20,Emax!$B:$Z,MATCH(BF$1,Emax!$B$1:$Z$1,0),FALSE)="","",VLOOKUP($A20,Emax!$B:$Z,MATCH(BF$1,Emax!$B$1:$Z$1,0),FALSE)*100)</f>
        <v/>
      </c>
      <c r="BG20" s="19" t="str">
        <f>IF(VLOOKUP($A20,Emax!$B:$Z,MATCH(BG$1,Emax!$B$1:$Z$1,0),FALSE)="","",VLOOKUP($A20,Emax!$B:$Z,MATCH(BG$1,Emax!$B$1:$Z$1,0),FALSE)*100)</f>
        <v/>
      </c>
      <c r="BH20" s="19" t="str">
        <f>IF(VLOOKUP($A20,Emax!$B:$Z,MATCH(BH$1,Emax!$B$1:$Z$1,0),FALSE)="","",VLOOKUP($A20,Emax!$B:$Z,MATCH(BH$1,Emax!$B$1:$Z$1,0),FALSE)*100)</f>
        <v/>
      </c>
      <c r="BI20" s="19" t="str">
        <f>IF(VLOOKUP($A20,Emax!$B:$Z,MATCH(BI$1,Emax!$B$1:$Z$1,0),FALSE)="","",VLOOKUP($A20,Emax!$B:$Z,MATCH(BI$1,Emax!$B$1:$Z$1,0),FALSE)*100)</f>
        <v/>
      </c>
      <c r="BJ20" s="19" t="str">
        <f>IF(VLOOKUP($A20,Emax!$B:$Z,MATCH(BJ$1,Emax!$B$1:$Z$1,0),FALSE)="","",VLOOKUP($A20,Emax!$B:$Z,MATCH(BJ$1,Emax!$B$1:$Z$1,0),FALSE)*100)</f>
        <v/>
      </c>
      <c r="BK20" s="19" t="str">
        <f>IF(VLOOKUP($A20,Emax!$B:$Z,MATCH(BK$1,Emax!$B$1:$Z$1,0),FALSE)="","",VLOOKUP($A20,Emax!$B:$Z,MATCH(BK$1,Emax!$B$1:$Z$1,0),FALSE)*100)</f>
        <v/>
      </c>
      <c r="BL20" s="19">
        <f>IF(VLOOKUP($A20,Emax!$B:$Z,MATCH(BL$1,Emax!$B$1:$Z$1,0),FALSE)="","",VLOOKUP($A20,Emax!$B:$Z,MATCH(BL$1,Emax!$B$1:$Z$1,0),FALSE)*100)</f>
        <v>49.237472766884522</v>
      </c>
      <c r="BM20" s="19">
        <f>IF(VLOOKUP($A20,Emax!$B:$Z,MATCH(BM$1,Emax!$B$1:$Z$1,0),FALSE)="","",VLOOKUP($A20,Emax!$B:$Z,MATCH(BM$1,Emax!$B$1:$Z$1,0),FALSE)*100)</f>
        <v>49.237472766884522</v>
      </c>
      <c r="BN20" s="19" t="str">
        <f>IF(VLOOKUP($A20,Emax!$B:$Z,MATCH(BN$1,Emax!$B$1:$Z$1,0),FALSE)="","",VLOOKUP($A20,Emax!$B:$Z,MATCH(BN$1,Emax!$B$1:$Z$1,0),FALSE)*100)</f>
        <v/>
      </c>
      <c r="BO20" s="19" t="str">
        <f>IF(VLOOKUP($A20,Emax!$B:$Z,MATCH(BO$1,Emax!$B$1:$Z$1,0),FALSE)="","",VLOOKUP($A20,Emax!$B:$Z,MATCH(BO$1,Emax!$B$1:$Z$1,0),FALSE)*100)</f>
        <v/>
      </c>
      <c r="BP20" s="19" t="str">
        <f>IF(VLOOKUP($A20,Emax!$B:$Z,MATCH(BP$1,Emax!$B$1:$Z$1,0),FALSE)="","",VLOOKUP($A20,Emax!$B:$Z,MATCH(BP$1,Emax!$B$1:$Z$1,0),FALSE)*100)</f>
        <v/>
      </c>
      <c r="BQ20" s="19" t="str">
        <f>IF(VLOOKUP($A20,Emax!$B:$Z,MATCH(BQ$1,Emax!$B$1:$Z$1,0),FALSE)="","",VLOOKUP($A20,Emax!$B:$Z,MATCH(BQ$1,Emax!$B$1:$Z$1,0),FALSE)*100)</f>
        <v/>
      </c>
      <c r="BR20" s="19" t="str">
        <f>IF(VLOOKUP($A20,Emax!$B:$Z,MATCH(BR$1,Emax!$B$1:$Z$1,0),FALSE)="","",VLOOKUP($A20,Emax!$B:$Z,MATCH(BR$1,Emax!$B$1:$Z$1,0),FALSE)*100)</f>
        <v/>
      </c>
      <c r="BS20" s="19" t="str">
        <f>IF(VLOOKUP($A20,Emax!$B:$Z,MATCH(BS$1,Emax!$B$1:$Z$1,0),FALSE)="","",VLOOKUP($A20,Emax!$B:$Z,MATCH(BS$1,Emax!$B$1:$Z$1,0),FALSE)*100)</f>
        <v/>
      </c>
      <c r="BT20" s="19" t="str">
        <f>IF(VLOOKUP($A20,Emax!$B:$Z,MATCH(BT$1,Emax!$B$1:$Z$1,0),FALSE)="","",VLOOKUP($A20,Emax!$B:$Z,MATCH(BT$1,Emax!$B$1:$Z$1,0),FALSE)*100)</f>
        <v/>
      </c>
    </row>
    <row r="21" spans="1:72" s="3" customFormat="1" x14ac:dyDescent="0.2">
      <c r="A21" t="s">
        <v>173</v>
      </c>
      <c r="B21" s="5" t="str">
        <f>IF(VLOOKUP($A21,Ligands!$A:$G,3,FALSE)="","",VLOOKUP($A21,Ligands!$A:$G,3,FALSE))</f>
        <v>Bradykinin</v>
      </c>
      <c r="C21" s="4" t="str">
        <f>IF(VLOOKUP($A21,Ligands!$A:$G,4,FALSE)="","",VLOOKUP($A21,Ligands!$A:$G,4,FALSE))</f>
        <v>RPPGFSPFR</v>
      </c>
      <c r="D21" s="17" t="str">
        <f>IF(VLOOKUP($A21,Ligands!$A:$G,5,FALSE)="","",VLOOKUP($A21,Ligands!$A:$G,5,FALSE))</f>
        <v/>
      </c>
      <c r="E21" s="17" t="str">
        <f>IF(VLOOKUP($A21,Ligands!$A:$G,6,FALSE)="","",VLOOKUP($A21,Ligands!$A:$G,6,FALSE))</f>
        <v/>
      </c>
      <c r="F21" s="17" t="str">
        <f>IF(VLOOKUP($A21,Ligands!$A:$G,7,FALSE)="","",VLOOKUP($A21,Ligands!$A:$G,7,FALSE))</f>
        <v>Physiological</v>
      </c>
      <c r="G21" s="28">
        <f t="shared" si="1"/>
        <v>7.3145752102574413</v>
      </c>
      <c r="H21" s="92">
        <f t="shared" si="2"/>
        <v>7.8069646110058279</v>
      </c>
      <c r="I21" s="92">
        <f t="shared" si="3"/>
        <v>7.7428910410942597</v>
      </c>
      <c r="J21" s="92">
        <f t="shared" si="4"/>
        <v>7.6038545991787139</v>
      </c>
      <c r="K21" s="92" t="str">
        <f t="shared" si="5"/>
        <v/>
      </c>
      <c r="L21" s="28">
        <f t="shared" si="6"/>
        <v>7.79</v>
      </c>
      <c r="M21" s="92">
        <f t="shared" si="7"/>
        <v>8.3800000000000008</v>
      </c>
      <c r="N21" s="92">
        <f t="shared" si="8"/>
        <v>8.6300000000000008</v>
      </c>
      <c r="O21" s="92">
        <f t="shared" si="9"/>
        <v>8</v>
      </c>
      <c r="P21" s="92" t="str">
        <f t="shared" si="10"/>
        <v/>
      </c>
      <c r="Q21" s="21">
        <f t="shared" si="11"/>
        <v>34.5703125</v>
      </c>
      <c r="R21" s="90">
        <f t="shared" si="12"/>
        <v>44.345898004434595</v>
      </c>
      <c r="S21" s="90">
        <f t="shared" si="13"/>
        <v>36.550308008213548</v>
      </c>
      <c r="T21" s="90">
        <f t="shared" si="14"/>
        <v>40.165631469979289</v>
      </c>
      <c r="U21" s="90" t="str">
        <f t="shared" si="15"/>
        <v/>
      </c>
      <c r="V21" s="25">
        <f t="shared" si="16"/>
        <v>7.3145752102574413</v>
      </c>
      <c r="W21" s="24">
        <f t="shared" si="17"/>
        <v>7.2187033053859766</v>
      </c>
      <c r="X21" s="24">
        <f t="shared" si="18"/>
        <v>7.8069646110058279</v>
      </c>
      <c r="Y21" s="24">
        <f t="shared" si="19"/>
        <v>7.8069646110058279</v>
      </c>
      <c r="Z21" s="24">
        <f t="shared" si="20"/>
        <v>7.7732448874636599</v>
      </c>
      <c r="AA21" s="24">
        <f t="shared" si="21"/>
        <v>7.7668534537860205</v>
      </c>
      <c r="AB21" s="24">
        <f t="shared" si="21"/>
        <v>7.7668534537860205</v>
      </c>
      <c r="AC21" s="24">
        <f t="shared" si="22"/>
        <v>6.8639281140561694</v>
      </c>
      <c r="AD21" s="24">
        <f t="shared" si="23"/>
        <v>7.7085500039569839</v>
      </c>
      <c r="AE21" s="24">
        <f t="shared" si="24"/>
        <v>7.7085500039569839</v>
      </c>
      <c r="AF21" s="24">
        <f t="shared" si="25"/>
        <v>7.5336548811726809</v>
      </c>
      <c r="AG21" s="24">
        <f t="shared" si="26"/>
        <v>7.7428910410942597</v>
      </c>
      <c r="AH21" s="24">
        <f t="shared" si="27"/>
        <v>7.2746818882431468</v>
      </c>
      <c r="AI21" s="24">
        <f t="shared" si="28"/>
        <v>7.6038545991787139</v>
      </c>
      <c r="AJ21" s="24" t="str">
        <f t="shared" si="29"/>
        <v/>
      </c>
      <c r="AK21" s="24" t="str">
        <f t="shared" si="30"/>
        <v/>
      </c>
      <c r="AL21" s="24" t="str">
        <f t="shared" si="31"/>
        <v/>
      </c>
      <c r="AM21" s="25">
        <f>VLOOKUP($A21,'pEC50'!$B:$Z,MATCH(AM$1,'pEC50'!$B$1:$Z$1,0),FALSE)</f>
        <v>7.79</v>
      </c>
      <c r="AN21" s="24">
        <f>VLOOKUP($A21,'pEC50'!$B:$Z,MATCH(AN$1,'pEC50'!$B$1:$Z$1,0),FALSE)</f>
        <v>7.68</v>
      </c>
      <c r="AO21" s="24">
        <f>VLOOKUP($A21,'pEC50'!$B:$Z,MATCH(AO$1,'pEC50'!$B$1:$Z$1,0),FALSE)</f>
        <v>8.26</v>
      </c>
      <c r="AP21" s="24">
        <f>VLOOKUP($A21,'pEC50'!$B:$Z,MATCH(AP$1,'pEC50'!$B$1:$Z$1,0),FALSE)</f>
        <v>8.26</v>
      </c>
      <c r="AQ21" s="24">
        <f>VLOOKUP($A21,'pEC50'!$B:$Z,MATCH(AQ$1,'pEC50'!$B$1:$Z$1,0),FALSE)</f>
        <v>8.3800000000000008</v>
      </c>
      <c r="AR21" s="24">
        <f>VLOOKUP($A21,'pEC50'!$B:$Z,MATCH(AR$1,'pEC50'!$B$1:$Z$1,0),FALSE)</f>
        <v>8.1199999999999992</v>
      </c>
      <c r="AS21" s="24">
        <f>VLOOKUP($A21,'pEC50'!$B:$Z,MATCH(AS$1,'pEC50'!$B$1:$Z$1,0),FALSE)</f>
        <v>8.1199999999999992</v>
      </c>
      <c r="AT21" s="24">
        <f>VLOOKUP($A21,'pEC50'!$B:$Z,MATCH(AT$1,'pEC50'!$B$1:$Z$1,0),FALSE)</f>
        <v>7.45</v>
      </c>
      <c r="AU21" s="24">
        <f>VLOOKUP($A21,'pEC50'!$B:$Z,MATCH(AU$1,'pEC50'!$B$1:$Z$1,0),FALSE)</f>
        <v>8.6300000000000008</v>
      </c>
      <c r="AV21" s="24">
        <f>VLOOKUP($A21,'pEC50'!$B:$Z,MATCH(AV$1,'pEC50'!$B$1:$Z$1,0),FALSE)</f>
        <v>8.6300000000000008</v>
      </c>
      <c r="AW21" s="24">
        <f>VLOOKUP($A21,'pEC50'!$B:$Z,MATCH(AW$1,'pEC50'!$B$1:$Z$1,0),FALSE)</f>
        <v>8.52</v>
      </c>
      <c r="AX21" s="24">
        <f>VLOOKUP($A21,'pEC50'!$B:$Z,MATCH(AX$1,'pEC50'!$B$1:$Z$1,0),FALSE)</f>
        <v>8.18</v>
      </c>
      <c r="AY21" s="24">
        <f>VLOOKUP($A21,'pEC50'!$B:$Z,MATCH(AY$1,'pEC50'!$B$1:$Z$1,0),FALSE)</f>
        <v>7.73</v>
      </c>
      <c r="AZ21" s="24">
        <f>VLOOKUP($A21,'pEC50'!$B:$Z,MATCH(AZ$1,'pEC50'!$B$1:$Z$1,0),FALSE)</f>
        <v>8</v>
      </c>
      <c r="BA21" s="24" t="str">
        <f>VLOOKUP($A21,'pEC50'!$B:$Z,MATCH(BA$1,'pEC50'!$B$1:$Z$1,0),FALSE)</f>
        <v/>
      </c>
      <c r="BB21" s="24" t="str">
        <f>VLOOKUP($A21,'pEC50'!$B:$Z,MATCH(BB$1,'pEC50'!$B$1:$Z$1,0),FALSE)</f>
        <v/>
      </c>
      <c r="BC21" s="24" t="str">
        <f>VLOOKUP($A21,'pEC50'!$B:$Z,MATCH(BC$1,'pEC50'!$B$1:$Z$1,0),FALSE)</f>
        <v/>
      </c>
      <c r="BD21" s="18">
        <f>IF(VLOOKUP($A21,Emax!$B:$Z,MATCH(BD$1,Emax!$B$1:$Z$1,0),FALSE)="","",VLOOKUP($A21,Emax!$B:$Z,MATCH(BD$1,Emax!$B$1:$Z$1,0),FALSE)*100)</f>
        <v>33.463796477495102</v>
      </c>
      <c r="BE21" s="19">
        <f>IF(VLOOKUP($A21,Emax!$B:$Z,MATCH(BE$1,Emax!$B$1:$Z$1,0),FALSE)="","",VLOOKUP($A21,Emax!$B:$Z,MATCH(BE$1,Emax!$B$1:$Z$1,0),FALSE)*100)</f>
        <v>34.5703125</v>
      </c>
      <c r="BF21" s="19">
        <f>IF(VLOOKUP($A21,Emax!$B:$Z,MATCH(BF$1,Emax!$B$1:$Z$1,0),FALSE)="","",VLOOKUP($A21,Emax!$B:$Z,MATCH(BF$1,Emax!$B$1:$Z$1,0),FALSE)*100)</f>
        <v>35.234215885947037</v>
      </c>
      <c r="BG21" s="19">
        <f>IF(VLOOKUP($A21,Emax!$B:$Z,MATCH(BG$1,Emax!$B$1:$Z$1,0),FALSE)="","",VLOOKUP($A21,Emax!$B:$Z,MATCH(BG$1,Emax!$B$1:$Z$1,0),FALSE)*100)</f>
        <v>35.234215885947037</v>
      </c>
      <c r="BH21" s="19">
        <f>IF(VLOOKUP($A21,Emax!$B:$Z,MATCH(BH$1,Emax!$B$1:$Z$1,0),FALSE)="","",VLOOKUP($A21,Emax!$B:$Z,MATCH(BH$1,Emax!$B$1:$Z$1,0),FALSE)*100)</f>
        <v>24.731182795698924</v>
      </c>
      <c r="BI21" s="19">
        <f>IF(VLOOKUP($A21,Emax!$B:$Z,MATCH(BI$1,Emax!$B$1:$Z$1,0),FALSE)="","",VLOOKUP($A21,Emax!$B:$Z,MATCH(BI$1,Emax!$B$1:$Z$1,0),FALSE)*100)</f>
        <v>44.345898004434595</v>
      </c>
      <c r="BJ21" s="19">
        <f>IF(VLOOKUP($A21,Emax!$B:$Z,MATCH(BJ$1,Emax!$B$1:$Z$1,0),FALSE)="","",VLOOKUP($A21,Emax!$B:$Z,MATCH(BJ$1,Emax!$B$1:$Z$1,0),FALSE)*100)</f>
        <v>44.345898004434595</v>
      </c>
      <c r="BK21" s="19">
        <f>IF(VLOOKUP($A21,Emax!$B:$Z,MATCH(BK$1,Emax!$B$1:$Z$1,0),FALSE)="","",VLOOKUP($A21,Emax!$B:$Z,MATCH(BK$1,Emax!$B$1:$Z$1,0),FALSE)*100)</f>
        <v>25.937500000000004</v>
      </c>
      <c r="BL21" s="19">
        <f>IF(VLOOKUP($A21,Emax!$B:$Z,MATCH(BL$1,Emax!$B$1:$Z$1,0),FALSE)="","",VLOOKUP($A21,Emax!$B:$Z,MATCH(BL$1,Emax!$B$1:$Z$1,0),FALSE)*100)</f>
        <v>11.982570806100219</v>
      </c>
      <c r="BM21" s="19">
        <f>IF(VLOOKUP($A21,Emax!$B:$Z,MATCH(BM$1,Emax!$B$1:$Z$1,0),FALSE)="","",VLOOKUP($A21,Emax!$B:$Z,MATCH(BM$1,Emax!$B$1:$Z$1,0),FALSE)*100)</f>
        <v>11.982570806100219</v>
      </c>
      <c r="BN21" s="19">
        <f>IF(VLOOKUP($A21,Emax!$B:$Z,MATCH(BN$1,Emax!$B$1:$Z$1,0),FALSE)="","",VLOOKUP($A21,Emax!$B:$Z,MATCH(BN$1,Emax!$B$1:$Z$1,0),FALSE)*100)</f>
        <v>10.319410319410318</v>
      </c>
      <c r="BO21" s="19">
        <f>IF(VLOOKUP($A21,Emax!$B:$Z,MATCH(BO$1,Emax!$B$1:$Z$1,0),FALSE)="","",VLOOKUP($A21,Emax!$B:$Z,MATCH(BO$1,Emax!$B$1:$Z$1,0),FALSE)*100)</f>
        <v>36.550308008213548</v>
      </c>
      <c r="BP21" s="19">
        <f>IF(VLOOKUP($A21,Emax!$B:$Z,MATCH(BP$1,Emax!$B$1:$Z$1,0),FALSE)="","",VLOOKUP($A21,Emax!$B:$Z,MATCH(BP$1,Emax!$B$1:$Z$1,0),FALSE)*100)</f>
        <v>35.049504950495049</v>
      </c>
      <c r="BQ21" s="19">
        <f>IF(VLOOKUP($A21,Emax!$B:$Z,MATCH(BQ$1,Emax!$B$1:$Z$1,0),FALSE)="","",VLOOKUP($A21,Emax!$B:$Z,MATCH(BQ$1,Emax!$B$1:$Z$1,0),FALSE)*100)</f>
        <v>40.165631469979289</v>
      </c>
      <c r="BR21" s="19" t="str">
        <f>IF(VLOOKUP($A21,Emax!$B:$Z,MATCH(BR$1,Emax!$B$1:$Z$1,0),FALSE)="","",VLOOKUP($A21,Emax!$B:$Z,MATCH(BR$1,Emax!$B$1:$Z$1,0),FALSE)*100)</f>
        <v/>
      </c>
      <c r="BS21" s="19" t="str">
        <f>IF(VLOOKUP($A21,Emax!$B:$Z,MATCH(BS$1,Emax!$B$1:$Z$1,0),FALSE)="","",VLOOKUP($A21,Emax!$B:$Z,MATCH(BS$1,Emax!$B$1:$Z$1,0),FALSE)*100)</f>
        <v/>
      </c>
      <c r="BT21" s="19" t="str">
        <f>IF(VLOOKUP($A21,Emax!$B:$Z,MATCH(BT$1,Emax!$B$1:$Z$1,0),FALSE)="","",VLOOKUP($A21,Emax!$B:$Z,MATCH(BT$1,Emax!$B$1:$Z$1,0),FALSE)*100)</f>
        <v/>
      </c>
    </row>
    <row r="22" spans="1:72" s="3" customFormat="1" x14ac:dyDescent="0.2">
      <c r="A22" t="s">
        <v>178</v>
      </c>
      <c r="B22" s="5" t="str">
        <f>IF(VLOOKUP($A22,Ligands!$A:$G,3,FALSE)="","",VLOOKUP($A22,Ligands!$A:$G,3,FALSE))</f>
        <v>Lysyl-Bradykinin</v>
      </c>
      <c r="C22" s="4" t="str">
        <f>IF(VLOOKUP($A22,Ligands!$A:$G,4,FALSE)="","",VLOOKUP($A22,Ligands!$A:$G,4,FALSE))</f>
        <v>KRPPGFSPFR</v>
      </c>
      <c r="D22" s="17" t="str">
        <f>IF(VLOOKUP($A22,Ligands!$A:$G,5,FALSE)="","",VLOOKUP($A22,Ligands!$A:$G,5,FALSE))</f>
        <v/>
      </c>
      <c r="E22" s="17" t="str">
        <f>IF(VLOOKUP($A22,Ligands!$A:$G,6,FALSE)="","",VLOOKUP($A22,Ligands!$A:$G,6,FALSE))</f>
        <v/>
      </c>
      <c r="F22" s="17" t="str">
        <f>IF(VLOOKUP($A22,Ligands!$A:$G,7,FALSE)="","",VLOOKUP($A22,Ligands!$A:$G,7,FALSE))</f>
        <v>Physiological</v>
      </c>
      <c r="G22" s="28">
        <f t="shared" si="1"/>
        <v>8.2124881819305067</v>
      </c>
      <c r="H22" s="92">
        <f t="shared" si="2"/>
        <v>10.135026816174495</v>
      </c>
      <c r="I22" s="92">
        <f t="shared" si="3"/>
        <v>10.10534534580496</v>
      </c>
      <c r="J22" s="92">
        <f t="shared" si="4"/>
        <v>9.4259594942846032</v>
      </c>
      <c r="K22" s="92" t="str">
        <f t="shared" si="5"/>
        <v/>
      </c>
      <c r="L22" s="28">
        <f t="shared" si="6"/>
        <v>8.48</v>
      </c>
      <c r="M22" s="92">
        <f t="shared" si="7"/>
        <v>10.36</v>
      </c>
      <c r="N22" s="92">
        <f t="shared" si="8"/>
        <v>10.32</v>
      </c>
      <c r="O22" s="92">
        <f t="shared" si="9"/>
        <v>9.5500000000000007</v>
      </c>
      <c r="P22" s="92" t="str">
        <f t="shared" si="10"/>
        <v/>
      </c>
      <c r="Q22" s="21">
        <f t="shared" si="11"/>
        <v>54.011741682974559</v>
      </c>
      <c r="R22" s="90">
        <f t="shared" si="12"/>
        <v>77.827050997782692</v>
      </c>
      <c r="S22" s="90">
        <f t="shared" si="13"/>
        <v>82.751540041067756</v>
      </c>
      <c r="T22" s="90">
        <f t="shared" si="14"/>
        <v>76.43564356435644</v>
      </c>
      <c r="U22" s="90" t="str">
        <f t="shared" si="15"/>
        <v/>
      </c>
      <c r="V22" s="25">
        <f t="shared" si="16"/>
        <v>8.2124881819305067</v>
      </c>
      <c r="W22" s="24">
        <f t="shared" si="17"/>
        <v>7.8962180239150701</v>
      </c>
      <c r="X22" s="24">
        <f t="shared" si="18"/>
        <v>9.8141063528046928</v>
      </c>
      <c r="Y22" s="24">
        <f t="shared" si="19"/>
        <v>9.8141063528046928</v>
      </c>
      <c r="Z22" s="24">
        <f t="shared" si="20"/>
        <v>10.135026816174495</v>
      </c>
      <c r="AA22" s="24">
        <f t="shared" si="21"/>
        <v>9.3911305745878639</v>
      </c>
      <c r="AB22" s="24">
        <f t="shared" si="21"/>
        <v>9.3911305745878639</v>
      </c>
      <c r="AC22" s="24">
        <f t="shared" si="22"/>
        <v>8.571202996130733</v>
      </c>
      <c r="AD22" s="24">
        <f t="shared" si="23"/>
        <v>10.10534534580496</v>
      </c>
      <c r="AE22" s="24">
        <f t="shared" si="24"/>
        <v>10.10534534580496</v>
      </c>
      <c r="AF22" s="24">
        <f t="shared" si="25"/>
        <v>10.098645556086632</v>
      </c>
      <c r="AG22" s="24">
        <f t="shared" si="26"/>
        <v>9.9277760849264745</v>
      </c>
      <c r="AH22" s="24">
        <f t="shared" si="27"/>
        <v>9.2132959265530943</v>
      </c>
      <c r="AI22" s="24">
        <f t="shared" si="28"/>
        <v>9.4259594942846032</v>
      </c>
      <c r="AJ22" s="24" t="str">
        <f t="shared" si="29"/>
        <v/>
      </c>
      <c r="AK22" s="24" t="str">
        <f t="shared" si="30"/>
        <v/>
      </c>
      <c r="AL22" s="24" t="str">
        <f t="shared" si="31"/>
        <v/>
      </c>
      <c r="AM22" s="25">
        <f>VLOOKUP($A22,'pEC50'!$B:$Z,MATCH(AM$1,'pEC50'!$B$1:$Z$1,0),FALSE)</f>
        <v>8.48</v>
      </c>
      <c r="AN22" s="24">
        <f>VLOOKUP($A22,'pEC50'!$B:$Z,MATCH(AN$1,'pEC50'!$B$1:$Z$1,0),FALSE)</f>
        <v>8.24</v>
      </c>
      <c r="AO22" s="24">
        <f>VLOOKUP($A22,'pEC50'!$B:$Z,MATCH(AO$1,'pEC50'!$B$1:$Z$1,0),FALSE)</f>
        <v>9.93</v>
      </c>
      <c r="AP22" s="24">
        <f>VLOOKUP($A22,'pEC50'!$B:$Z,MATCH(AP$1,'pEC50'!$B$1:$Z$1,0),FALSE)</f>
        <v>9.93</v>
      </c>
      <c r="AQ22" s="24">
        <f>VLOOKUP($A22,'pEC50'!$B:$Z,MATCH(AQ$1,'pEC50'!$B$1:$Z$1,0),FALSE)</f>
        <v>10.36</v>
      </c>
      <c r="AR22" s="24">
        <f>VLOOKUP($A22,'pEC50'!$B:$Z,MATCH(AR$1,'pEC50'!$B$1:$Z$1,0),FALSE)</f>
        <v>9.5</v>
      </c>
      <c r="AS22" s="24">
        <f>VLOOKUP($A22,'pEC50'!$B:$Z,MATCH(AS$1,'pEC50'!$B$1:$Z$1,0),FALSE)</f>
        <v>9.5</v>
      </c>
      <c r="AT22" s="24">
        <f>VLOOKUP($A22,'pEC50'!$B:$Z,MATCH(AT$1,'pEC50'!$B$1:$Z$1,0),FALSE)</f>
        <v>8.73</v>
      </c>
      <c r="AU22" s="24">
        <f>VLOOKUP($A22,'pEC50'!$B:$Z,MATCH(AU$1,'pEC50'!$B$1:$Z$1,0),FALSE)</f>
        <v>10.32</v>
      </c>
      <c r="AV22" s="24">
        <f>VLOOKUP($A22,'pEC50'!$B:$Z,MATCH(AV$1,'pEC50'!$B$1:$Z$1,0),FALSE)</f>
        <v>10.32</v>
      </c>
      <c r="AW22" s="24">
        <f>VLOOKUP($A22,'pEC50'!$B:$Z,MATCH(AW$1,'pEC50'!$B$1:$Z$1,0),FALSE)</f>
        <v>10.3</v>
      </c>
      <c r="AX22" s="24">
        <f>VLOOKUP($A22,'pEC50'!$B:$Z,MATCH(AX$1,'pEC50'!$B$1:$Z$1,0),FALSE)</f>
        <v>10.01</v>
      </c>
      <c r="AY22" s="24">
        <f>VLOOKUP($A22,'pEC50'!$B:$Z,MATCH(AY$1,'pEC50'!$B$1:$Z$1,0),FALSE)</f>
        <v>9.33</v>
      </c>
      <c r="AZ22" s="24">
        <f>VLOOKUP($A22,'pEC50'!$B:$Z,MATCH(AZ$1,'pEC50'!$B$1:$Z$1,0),FALSE)</f>
        <v>9.5500000000000007</v>
      </c>
      <c r="BA22" s="24" t="str">
        <f>VLOOKUP($A22,'pEC50'!$B:$Z,MATCH(BA$1,'pEC50'!$B$1:$Z$1,0),FALSE)</f>
        <v/>
      </c>
      <c r="BB22" s="24" t="str">
        <f>VLOOKUP($A22,'pEC50'!$B:$Z,MATCH(BB$1,'pEC50'!$B$1:$Z$1,0),FALSE)</f>
        <v/>
      </c>
      <c r="BC22" s="24" t="str">
        <f>VLOOKUP($A22,'pEC50'!$B:$Z,MATCH(BC$1,'pEC50'!$B$1:$Z$1,0),FALSE)</f>
        <v/>
      </c>
      <c r="BD22" s="18">
        <f>IF(VLOOKUP($A22,Emax!$B:$Z,MATCH(BD$1,Emax!$B$1:$Z$1,0),FALSE)="","",VLOOKUP($A22,Emax!$B:$Z,MATCH(BD$1,Emax!$B$1:$Z$1,0),FALSE)*100)</f>
        <v>54.011741682974559</v>
      </c>
      <c r="BE22" s="19">
        <f>IF(VLOOKUP($A22,Emax!$B:$Z,MATCH(BE$1,Emax!$B$1:$Z$1,0),FALSE)="","",VLOOKUP($A22,Emax!$B:$Z,MATCH(BE$1,Emax!$B$1:$Z$1,0),FALSE)*100)</f>
        <v>45.3125</v>
      </c>
      <c r="BF22" s="19">
        <f>IF(VLOOKUP($A22,Emax!$B:$Z,MATCH(BF$1,Emax!$B$1:$Z$1,0),FALSE)="","",VLOOKUP($A22,Emax!$B:$Z,MATCH(BF$1,Emax!$B$1:$Z$1,0),FALSE)*100)</f>
        <v>76.578411405295327</v>
      </c>
      <c r="BG22" s="19">
        <f>IF(VLOOKUP($A22,Emax!$B:$Z,MATCH(BG$1,Emax!$B$1:$Z$1,0),FALSE)="","",VLOOKUP($A22,Emax!$B:$Z,MATCH(BG$1,Emax!$B$1:$Z$1,0),FALSE)*100)</f>
        <v>76.578411405295327</v>
      </c>
      <c r="BH22" s="19">
        <f>IF(VLOOKUP($A22,Emax!$B:$Z,MATCH(BH$1,Emax!$B$1:$Z$1,0),FALSE)="","",VLOOKUP($A22,Emax!$B:$Z,MATCH(BH$1,Emax!$B$1:$Z$1,0),FALSE)*100)</f>
        <v>59.56989247311828</v>
      </c>
      <c r="BI22" s="19">
        <f>IF(VLOOKUP($A22,Emax!$B:$Z,MATCH(BI$1,Emax!$B$1:$Z$1,0),FALSE)="","",VLOOKUP($A22,Emax!$B:$Z,MATCH(BI$1,Emax!$B$1:$Z$1,0),FALSE)*100)</f>
        <v>77.827050997782692</v>
      </c>
      <c r="BJ22" s="19">
        <f>IF(VLOOKUP($A22,Emax!$B:$Z,MATCH(BJ$1,Emax!$B$1:$Z$1,0),FALSE)="","",VLOOKUP($A22,Emax!$B:$Z,MATCH(BJ$1,Emax!$B$1:$Z$1,0),FALSE)*100)</f>
        <v>77.827050997782692</v>
      </c>
      <c r="BK22" s="19">
        <f>IF(VLOOKUP($A22,Emax!$B:$Z,MATCH(BK$1,Emax!$B$1:$Z$1,0),FALSE)="","",VLOOKUP($A22,Emax!$B:$Z,MATCH(BK$1,Emax!$B$1:$Z$1,0),FALSE)*100)</f>
        <v>69.375</v>
      </c>
      <c r="BL22" s="19">
        <f>IF(VLOOKUP($A22,Emax!$B:$Z,MATCH(BL$1,Emax!$B$1:$Z$1,0),FALSE)="","",VLOOKUP($A22,Emax!$B:$Z,MATCH(BL$1,Emax!$B$1:$Z$1,0),FALSE)*100)</f>
        <v>61.002178649237472</v>
      </c>
      <c r="BM22" s="19">
        <f>IF(VLOOKUP($A22,Emax!$B:$Z,MATCH(BM$1,Emax!$B$1:$Z$1,0),FALSE)="","",VLOOKUP($A22,Emax!$B:$Z,MATCH(BM$1,Emax!$B$1:$Z$1,0),FALSE)*100)</f>
        <v>61.002178649237472</v>
      </c>
      <c r="BN22" s="19">
        <f>IF(VLOOKUP($A22,Emax!$B:$Z,MATCH(BN$1,Emax!$B$1:$Z$1,0),FALSE)="","",VLOOKUP($A22,Emax!$B:$Z,MATCH(BN$1,Emax!$B$1:$Z$1,0),FALSE)*100)</f>
        <v>62.899262899262887</v>
      </c>
      <c r="BO22" s="19">
        <f>IF(VLOOKUP($A22,Emax!$B:$Z,MATCH(BO$1,Emax!$B$1:$Z$1,0),FALSE)="","",VLOOKUP($A22,Emax!$B:$Z,MATCH(BO$1,Emax!$B$1:$Z$1,0),FALSE)*100)</f>
        <v>82.751540041067756</v>
      </c>
      <c r="BP22" s="19">
        <f>IF(VLOOKUP($A22,Emax!$B:$Z,MATCH(BP$1,Emax!$B$1:$Z$1,0),FALSE)="","",VLOOKUP($A22,Emax!$B:$Z,MATCH(BP$1,Emax!$B$1:$Z$1,0),FALSE)*100)</f>
        <v>76.43564356435644</v>
      </c>
      <c r="BQ22" s="19">
        <f>IF(VLOOKUP($A22,Emax!$B:$Z,MATCH(BQ$1,Emax!$B$1:$Z$1,0),FALSE)="","",VLOOKUP($A22,Emax!$B:$Z,MATCH(BQ$1,Emax!$B$1:$Z$1,0),FALSE)*100)</f>
        <v>75.155279503105589</v>
      </c>
      <c r="BR22" s="19" t="str">
        <f>IF(VLOOKUP($A22,Emax!$B:$Z,MATCH(BR$1,Emax!$B$1:$Z$1,0),FALSE)="","",VLOOKUP($A22,Emax!$B:$Z,MATCH(BR$1,Emax!$B$1:$Z$1,0),FALSE)*100)</f>
        <v/>
      </c>
      <c r="BS22" s="19" t="str">
        <f>IF(VLOOKUP($A22,Emax!$B:$Z,MATCH(BS$1,Emax!$B$1:$Z$1,0),FALSE)="","",VLOOKUP($A22,Emax!$B:$Z,MATCH(BS$1,Emax!$B$1:$Z$1,0),FALSE)*100)</f>
        <v/>
      </c>
      <c r="BT22" s="19" t="str">
        <f>IF(VLOOKUP($A22,Emax!$B:$Z,MATCH(BT$1,Emax!$B$1:$Z$1,0),FALSE)="","",VLOOKUP($A22,Emax!$B:$Z,MATCH(BT$1,Emax!$B$1:$Z$1,0),FALSE)*100)</f>
        <v/>
      </c>
    </row>
    <row r="23" spans="1:72" x14ac:dyDescent="0.2">
      <c r="A23" t="s">
        <v>225</v>
      </c>
      <c r="B23" s="5" t="str">
        <f>IF(VLOOKUP($A23,Ligands!$A:$G,3,FALSE)="","",VLOOKUP($A23,Ligands!$A:$G,3,FALSE))</f>
        <v>CCK-Octapeptide</v>
      </c>
      <c r="C23" s="4" t="str">
        <f>IF(VLOOKUP($A23,Ligands!$A:$G,4,FALSE)="","",VLOOKUP($A23,Ligands!$A:$G,4,FALSE))</f>
        <v>DY(SO3H)MGWMDF-NH2</v>
      </c>
      <c r="D23" s="17" t="str">
        <f>IF(VLOOKUP($A23,Ligands!$A:$G,5,FALSE)="","",VLOOKUP($A23,Ligands!$A:$G,5,FALSE))</f>
        <v/>
      </c>
      <c r="E23" s="17" t="str">
        <f>IF(VLOOKUP($A23,Ligands!$A:$G,6,FALSE)="","",VLOOKUP($A23,Ligands!$A:$G,6,FALSE))</f>
        <v/>
      </c>
      <c r="F23" s="17" t="str">
        <f>IF(VLOOKUP($A23,Ligands!$A:$G,7,FALSE)="","",VLOOKUP($A23,Ligands!$A:$G,7,FALSE))</f>
        <v>Physiological</v>
      </c>
      <c r="G23" s="28">
        <f t="shared" si="1"/>
        <v>10.44</v>
      </c>
      <c r="H23" s="92">
        <f t="shared" si="2"/>
        <v>10.972854570241983</v>
      </c>
      <c r="I23" s="92">
        <f t="shared" si="3"/>
        <v>11.120000000000001</v>
      </c>
      <c r="J23" s="92">
        <f t="shared" si="4"/>
        <v>10.390000000000002</v>
      </c>
      <c r="K23" s="92" t="str">
        <f t="shared" si="5"/>
        <v/>
      </c>
      <c r="L23" s="28">
        <f t="shared" si="6"/>
        <v>10.44</v>
      </c>
      <c r="M23" s="92">
        <f t="shared" si="7"/>
        <v>10.99</v>
      </c>
      <c r="N23" s="92">
        <f t="shared" si="8"/>
        <v>11.12</v>
      </c>
      <c r="O23" s="92">
        <f t="shared" si="9"/>
        <v>10.39</v>
      </c>
      <c r="P23" s="92" t="str">
        <f t="shared" si="10"/>
        <v/>
      </c>
      <c r="Q23" s="21">
        <f t="shared" si="11"/>
        <v>100</v>
      </c>
      <c r="R23" s="90">
        <f t="shared" si="12"/>
        <v>100</v>
      </c>
      <c r="S23" s="90">
        <f t="shared" si="13"/>
        <v>100</v>
      </c>
      <c r="T23" s="90">
        <f t="shared" si="14"/>
        <v>100</v>
      </c>
      <c r="U23" s="90" t="str">
        <f t="shared" si="15"/>
        <v/>
      </c>
      <c r="V23" s="25">
        <f t="shared" si="16"/>
        <v>10.44</v>
      </c>
      <c r="W23" s="24">
        <f t="shared" si="17"/>
        <v>10.43</v>
      </c>
      <c r="X23" s="24">
        <f t="shared" si="18"/>
        <v>10.850000000000001</v>
      </c>
      <c r="Y23" s="24">
        <f t="shared" si="19"/>
        <v>10.850000000000001</v>
      </c>
      <c r="Z23" s="24">
        <f t="shared" si="20"/>
        <v>10.972854570241983</v>
      </c>
      <c r="AA23" s="24">
        <f t="shared" si="21"/>
        <v>10.220000000000002</v>
      </c>
      <c r="AB23" s="24">
        <f t="shared" si="21"/>
        <v>10.220000000000002</v>
      </c>
      <c r="AC23" s="24">
        <f t="shared" si="22"/>
        <v>9.8231605754696947</v>
      </c>
      <c r="AD23" s="24">
        <f t="shared" si="23"/>
        <v>10.81557028457736</v>
      </c>
      <c r="AE23" s="24">
        <f t="shared" si="24"/>
        <v>10.81557028457736</v>
      </c>
      <c r="AF23" s="24">
        <f t="shared" si="25"/>
        <v>11.120000000000001</v>
      </c>
      <c r="AG23" s="24">
        <f t="shared" si="26"/>
        <v>10.27821277738763</v>
      </c>
      <c r="AH23" s="24">
        <f t="shared" si="27"/>
        <v>10.390000000000002</v>
      </c>
      <c r="AI23" s="24">
        <f t="shared" si="28"/>
        <v>10.015017711912924</v>
      </c>
      <c r="AJ23" s="24" t="str">
        <f t="shared" si="29"/>
        <v/>
      </c>
      <c r="AK23" s="24" t="str">
        <f t="shared" si="30"/>
        <v/>
      </c>
      <c r="AL23" s="24" t="str">
        <f t="shared" si="31"/>
        <v/>
      </c>
      <c r="AM23" s="25">
        <f>VLOOKUP($A23,'pEC50'!$B:$Z,MATCH(AM$1,'pEC50'!$B$1:$Z$1,0),FALSE)</f>
        <v>10.44</v>
      </c>
      <c r="AN23" s="24">
        <f>VLOOKUP($A23,'pEC50'!$B:$Z,MATCH(AN$1,'pEC50'!$B$1:$Z$1,0),FALSE)</f>
        <v>10.43</v>
      </c>
      <c r="AO23" s="24">
        <f>VLOOKUP($A23,'pEC50'!$B:$Z,MATCH(AO$1,'pEC50'!$B$1:$Z$1,0),FALSE)</f>
        <v>10.85</v>
      </c>
      <c r="AP23" s="24">
        <f>VLOOKUP($A23,'pEC50'!$B:$Z,MATCH(AP$1,'pEC50'!$B$1:$Z$1,0),FALSE)</f>
        <v>10.85</v>
      </c>
      <c r="AQ23" s="24">
        <f>VLOOKUP($A23,'pEC50'!$B:$Z,MATCH(AQ$1,'pEC50'!$B$1:$Z$1,0),FALSE)</f>
        <v>10.99</v>
      </c>
      <c r="AR23" s="24">
        <f>VLOOKUP($A23,'pEC50'!$B:$Z,MATCH(AR$1,'pEC50'!$B$1:$Z$1,0),FALSE)</f>
        <v>10.220000000000001</v>
      </c>
      <c r="AS23" s="24">
        <f>VLOOKUP($A23,'pEC50'!$B:$Z,MATCH(AS$1,'pEC50'!$B$1:$Z$1,0),FALSE)</f>
        <v>10.220000000000001</v>
      </c>
      <c r="AT23" s="24">
        <f>VLOOKUP($A23,'pEC50'!$B:$Z,MATCH(AT$1,'pEC50'!$B$1:$Z$1,0),FALSE)</f>
        <v>9.83</v>
      </c>
      <c r="AU23" s="24">
        <f>VLOOKUP($A23,'pEC50'!$B:$Z,MATCH(AU$1,'pEC50'!$B$1:$Z$1,0),FALSE)</f>
        <v>10.83</v>
      </c>
      <c r="AV23" s="24">
        <f>VLOOKUP($A23,'pEC50'!$B:$Z,MATCH(AV$1,'pEC50'!$B$1:$Z$1,0),FALSE)</f>
        <v>10.83</v>
      </c>
      <c r="AW23" s="24">
        <f>VLOOKUP($A23,'pEC50'!$B:$Z,MATCH(AW$1,'pEC50'!$B$1:$Z$1,0),FALSE)</f>
        <v>11.12</v>
      </c>
      <c r="AX23" s="24">
        <f>VLOOKUP($A23,'pEC50'!$B:$Z,MATCH(AX$1,'pEC50'!$B$1:$Z$1,0),FALSE)</f>
        <v>10.28</v>
      </c>
      <c r="AY23" s="24">
        <f>VLOOKUP($A23,'pEC50'!$B:$Z,MATCH(AY$1,'pEC50'!$B$1:$Z$1,0),FALSE)</f>
        <v>10.39</v>
      </c>
      <c r="AZ23" s="24">
        <f>VLOOKUP($A23,'pEC50'!$B:$Z,MATCH(AZ$1,'pEC50'!$B$1:$Z$1,0),FALSE)</f>
        <v>10.039999999999999</v>
      </c>
      <c r="BA23" s="24" t="str">
        <f>VLOOKUP($A23,'pEC50'!$B:$Z,MATCH(BA$1,'pEC50'!$B$1:$Z$1,0),FALSE)</f>
        <v/>
      </c>
      <c r="BB23" s="24" t="str">
        <f>VLOOKUP($A23,'pEC50'!$B:$Z,MATCH(BB$1,'pEC50'!$B$1:$Z$1,0),FALSE)</f>
        <v/>
      </c>
      <c r="BC23" s="24" t="str">
        <f>VLOOKUP($A23,'pEC50'!$B:$Z,MATCH(BC$1,'pEC50'!$B$1:$Z$1,0),FALSE)</f>
        <v/>
      </c>
      <c r="BD23" s="18">
        <f>IF(VLOOKUP($A23,Emax!$B:$Z,MATCH(BD$1,Emax!$B$1:$Z$1,0),FALSE)="","",VLOOKUP($A23,Emax!$B:$Z,MATCH(BD$1,Emax!$B$1:$Z$1,0),FALSE)*100)</f>
        <v>100</v>
      </c>
      <c r="BE23" s="19">
        <f>IF(VLOOKUP($A23,Emax!$B:$Z,MATCH(BE$1,Emax!$B$1:$Z$1,0),FALSE)="","",VLOOKUP($A23,Emax!$B:$Z,MATCH(BE$1,Emax!$B$1:$Z$1,0),FALSE)*100)</f>
        <v>100</v>
      </c>
      <c r="BF23" s="19">
        <f>IF(VLOOKUP($A23,Emax!$B:$Z,MATCH(BF$1,Emax!$B$1:$Z$1,0),FALSE)="","",VLOOKUP($A23,Emax!$B:$Z,MATCH(BF$1,Emax!$B$1:$Z$1,0),FALSE)*100)</f>
        <v>100</v>
      </c>
      <c r="BG23" s="19">
        <f>IF(VLOOKUP($A23,Emax!$B:$Z,MATCH(BG$1,Emax!$B$1:$Z$1,0),FALSE)="","",VLOOKUP($A23,Emax!$B:$Z,MATCH(BG$1,Emax!$B$1:$Z$1,0),FALSE)*100)</f>
        <v>100</v>
      </c>
      <c r="BH23" s="19">
        <f>IF(VLOOKUP($A23,Emax!$B:$Z,MATCH(BH$1,Emax!$B$1:$Z$1,0),FALSE)="","",VLOOKUP($A23,Emax!$B:$Z,MATCH(BH$1,Emax!$B$1:$Z$1,0),FALSE)*100)</f>
        <v>96.129032258064512</v>
      </c>
      <c r="BI23" s="19">
        <f>IF(VLOOKUP($A23,Emax!$B:$Z,MATCH(BI$1,Emax!$B$1:$Z$1,0),FALSE)="","",VLOOKUP($A23,Emax!$B:$Z,MATCH(BI$1,Emax!$B$1:$Z$1,0),FALSE)*100)</f>
        <v>100</v>
      </c>
      <c r="BJ23" s="19">
        <f>IF(VLOOKUP($A23,Emax!$B:$Z,MATCH(BJ$1,Emax!$B$1:$Z$1,0),FALSE)="","",VLOOKUP($A23,Emax!$B:$Z,MATCH(BJ$1,Emax!$B$1:$Z$1,0),FALSE)*100)</f>
        <v>100</v>
      </c>
      <c r="BK23" s="19">
        <f>IF(VLOOKUP($A23,Emax!$B:$Z,MATCH(BK$1,Emax!$B$1:$Z$1,0),FALSE)="","",VLOOKUP($A23,Emax!$B:$Z,MATCH(BK$1,Emax!$B$1:$Z$1,0),FALSE)*100)</f>
        <v>98.4375</v>
      </c>
      <c r="BL23" s="19">
        <f>IF(VLOOKUP($A23,Emax!$B:$Z,MATCH(BL$1,Emax!$B$1:$Z$1,0),FALSE)="","",VLOOKUP($A23,Emax!$B:$Z,MATCH(BL$1,Emax!$B$1:$Z$1,0),FALSE)*100)</f>
        <v>96.732026143790847</v>
      </c>
      <c r="BM23" s="19">
        <f>IF(VLOOKUP($A23,Emax!$B:$Z,MATCH(BM$1,Emax!$B$1:$Z$1,0),FALSE)="","",VLOOKUP($A23,Emax!$B:$Z,MATCH(BM$1,Emax!$B$1:$Z$1,0),FALSE)*100)</f>
        <v>96.732026143790847</v>
      </c>
      <c r="BN23" s="19">
        <f>IF(VLOOKUP($A23,Emax!$B:$Z,MATCH(BN$1,Emax!$B$1:$Z$1,0),FALSE)="","",VLOOKUP($A23,Emax!$B:$Z,MATCH(BN$1,Emax!$B$1:$Z$1,0),FALSE)*100)</f>
        <v>100</v>
      </c>
      <c r="BO23" s="19">
        <f>IF(VLOOKUP($A23,Emax!$B:$Z,MATCH(BO$1,Emax!$B$1:$Z$1,0),FALSE)="","",VLOOKUP($A23,Emax!$B:$Z,MATCH(BO$1,Emax!$B$1:$Z$1,0),FALSE)*100)</f>
        <v>99.589322381930174</v>
      </c>
      <c r="BP23" s="19">
        <f>IF(VLOOKUP($A23,Emax!$B:$Z,MATCH(BP$1,Emax!$B$1:$Z$1,0),FALSE)="","",VLOOKUP($A23,Emax!$B:$Z,MATCH(BP$1,Emax!$B$1:$Z$1,0),FALSE)*100)</f>
        <v>100</v>
      </c>
      <c r="BQ23" s="19">
        <f>IF(VLOOKUP($A23,Emax!$B:$Z,MATCH(BQ$1,Emax!$B$1:$Z$1,0),FALSE)="","",VLOOKUP($A23,Emax!$B:$Z,MATCH(BQ$1,Emax!$B$1:$Z$1,0),FALSE)*100)</f>
        <v>94.409937888198741</v>
      </c>
      <c r="BR23" s="19" t="str">
        <f>IF(VLOOKUP($A23,Emax!$B:$Z,MATCH(BR$1,Emax!$B$1:$Z$1,0),FALSE)="","",VLOOKUP($A23,Emax!$B:$Z,MATCH(BR$1,Emax!$B$1:$Z$1,0),FALSE)*100)</f>
        <v/>
      </c>
      <c r="BS23" s="19" t="str">
        <f>IF(VLOOKUP($A23,Emax!$B:$Z,MATCH(BS$1,Emax!$B$1:$Z$1,0),FALSE)="","",VLOOKUP($A23,Emax!$B:$Z,MATCH(BS$1,Emax!$B$1:$Z$1,0),FALSE)*100)</f>
        <v/>
      </c>
      <c r="BT23" s="19" t="str">
        <f>IF(VLOOKUP($A23,Emax!$B:$Z,MATCH(BT$1,Emax!$B$1:$Z$1,0),FALSE)="","",VLOOKUP($A23,Emax!$B:$Z,MATCH(BT$1,Emax!$B$1:$Z$1,0),FALSE)*100)</f>
        <v/>
      </c>
    </row>
    <row r="24" spans="1:72" x14ac:dyDescent="0.2">
      <c r="A24" t="s">
        <v>228</v>
      </c>
      <c r="B24" s="5" t="str">
        <f>IF(VLOOKUP($A24,Ligands!$A:$G,3,FALSE)="","",VLOOKUP($A24,Ligands!$A:$G,3,FALSE))</f>
        <v>CCK-Octapeptide</v>
      </c>
      <c r="C24" s="4" t="str">
        <f>IF(VLOOKUP($A24,Ligands!$A:$G,4,FALSE)="","",VLOOKUP($A24,Ligands!$A:$G,4,FALSE))</f>
        <v>DY(SO3H)MGWMDF-NH2</v>
      </c>
      <c r="D24" s="17" t="str">
        <f>IF(VLOOKUP($A24,Ligands!$A:$G,5,FALSE)="","",VLOOKUP($A24,Ligands!$A:$G,5,FALSE))</f>
        <v/>
      </c>
      <c r="E24" s="17" t="str">
        <f>IF(VLOOKUP($A24,Ligands!$A:$G,6,FALSE)="","",VLOOKUP($A24,Ligands!$A:$G,6,FALSE))</f>
        <v/>
      </c>
      <c r="F24" s="17" t="str">
        <f>IF(VLOOKUP($A24,Ligands!$A:$G,7,FALSE)="","",VLOOKUP($A24,Ligands!$A:$G,7,FALSE))</f>
        <v>Physiological</v>
      </c>
      <c r="G24" s="28">
        <f t="shared" si="1"/>
        <v>9.8278816006325762</v>
      </c>
      <c r="H24" s="92">
        <f t="shared" si="2"/>
        <v>10.21287652190092</v>
      </c>
      <c r="I24" s="92">
        <f t="shared" si="3"/>
        <v>10.404220956755214</v>
      </c>
      <c r="J24" s="92">
        <f t="shared" si="4"/>
        <v>9.6049103459483351</v>
      </c>
      <c r="K24" s="92" t="str">
        <f t="shared" si="5"/>
        <v/>
      </c>
      <c r="L24" s="28">
        <f t="shared" si="6"/>
        <v>9.98</v>
      </c>
      <c r="M24" s="92">
        <f t="shared" si="7"/>
        <v>10.34</v>
      </c>
      <c r="N24" s="92">
        <f t="shared" si="8"/>
        <v>10.63</v>
      </c>
      <c r="O24" s="92">
        <f t="shared" si="9"/>
        <v>9.74</v>
      </c>
      <c r="P24" s="92" t="str">
        <f t="shared" si="10"/>
        <v/>
      </c>
      <c r="Q24" s="21">
        <f t="shared" si="11"/>
        <v>71.6796875</v>
      </c>
      <c r="R24" s="90">
        <f t="shared" si="12"/>
        <v>77.39307535641548</v>
      </c>
      <c r="S24" s="90">
        <f t="shared" si="13"/>
        <v>69.281045751633982</v>
      </c>
      <c r="T24" s="90">
        <f t="shared" si="14"/>
        <v>73.267326732673268</v>
      </c>
      <c r="U24" s="90" t="str">
        <f t="shared" si="15"/>
        <v/>
      </c>
      <c r="V24" s="25">
        <f t="shared" si="16"/>
        <v>9.8278816006325762</v>
      </c>
      <c r="W24" s="24">
        <f t="shared" si="17"/>
        <v>9.7953961032762589</v>
      </c>
      <c r="X24" s="24">
        <f t="shared" si="18"/>
        <v>9.9787021044938431</v>
      </c>
      <c r="Y24" s="24">
        <f t="shared" si="19"/>
        <v>9.9787021044938431</v>
      </c>
      <c r="Z24" s="24">
        <f t="shared" si="20"/>
        <v>10.21287652190092</v>
      </c>
      <c r="AA24" s="24">
        <f t="shared" si="21"/>
        <v>9.3821894912510828</v>
      </c>
      <c r="AB24" s="24">
        <f t="shared" si="21"/>
        <v>9.3821894912510828</v>
      </c>
      <c r="AC24" s="24">
        <f t="shared" si="22"/>
        <v>9.1507496740893295</v>
      </c>
      <c r="AD24" s="24">
        <f t="shared" si="23"/>
        <v>10.320614434447172</v>
      </c>
      <c r="AE24" s="24">
        <f t="shared" si="24"/>
        <v>10.320614434447172</v>
      </c>
      <c r="AF24" s="24">
        <f t="shared" si="25"/>
        <v>10.404220956755214</v>
      </c>
      <c r="AG24" s="24">
        <f t="shared" si="26"/>
        <v>9.4353446223941209</v>
      </c>
      <c r="AH24" s="24">
        <f t="shared" si="27"/>
        <v>9.6049103459483351</v>
      </c>
      <c r="AI24" s="24">
        <f t="shared" si="28"/>
        <v>9.5145668091263751</v>
      </c>
      <c r="AJ24" s="24" t="str">
        <f t="shared" si="29"/>
        <v/>
      </c>
      <c r="AK24" s="24" t="str">
        <f t="shared" si="30"/>
        <v/>
      </c>
      <c r="AL24" s="24" t="str">
        <f t="shared" si="31"/>
        <v/>
      </c>
      <c r="AM24" s="25">
        <f>VLOOKUP($A24,'pEC50'!$B:$Z,MATCH(AM$1,'pEC50'!$B$1:$Z$1,0),FALSE)</f>
        <v>9.98</v>
      </c>
      <c r="AN24" s="24">
        <f>VLOOKUP($A24,'pEC50'!$B:$Z,MATCH(AN$1,'pEC50'!$B$1:$Z$1,0),FALSE)</f>
        <v>9.94</v>
      </c>
      <c r="AO24" s="24">
        <f>VLOOKUP($A24,'pEC50'!$B:$Z,MATCH(AO$1,'pEC50'!$B$1:$Z$1,0),FALSE)</f>
        <v>10.09</v>
      </c>
      <c r="AP24" s="24">
        <f>VLOOKUP($A24,'pEC50'!$B:$Z,MATCH(AP$1,'pEC50'!$B$1:$Z$1,0),FALSE)</f>
        <v>10.09</v>
      </c>
      <c r="AQ24" s="24">
        <f>VLOOKUP($A24,'pEC50'!$B:$Z,MATCH(AQ$1,'pEC50'!$B$1:$Z$1,0),FALSE)</f>
        <v>10.34</v>
      </c>
      <c r="AR24" s="24">
        <f>VLOOKUP($A24,'pEC50'!$B:$Z,MATCH(AR$1,'pEC50'!$B$1:$Z$1,0),FALSE)</f>
        <v>9.58</v>
      </c>
      <c r="AS24" s="24">
        <f>VLOOKUP($A24,'pEC50'!$B:$Z,MATCH(AS$1,'pEC50'!$B$1:$Z$1,0),FALSE)</f>
        <v>9.58</v>
      </c>
      <c r="AT24" s="24">
        <f>VLOOKUP($A24,'pEC50'!$B:$Z,MATCH(AT$1,'pEC50'!$B$1:$Z$1,0),FALSE)</f>
        <v>9.4600000000000009</v>
      </c>
      <c r="AU24" s="24">
        <f>VLOOKUP($A24,'pEC50'!$B:$Z,MATCH(AU$1,'pEC50'!$B$1:$Z$1,0),FALSE)</f>
        <v>10.48</v>
      </c>
      <c r="AV24" s="24">
        <f>VLOOKUP($A24,'pEC50'!$B:$Z,MATCH(AV$1,'pEC50'!$B$1:$Z$1,0),FALSE)</f>
        <v>10.48</v>
      </c>
      <c r="AW24" s="24">
        <f>VLOOKUP($A24,'pEC50'!$B:$Z,MATCH(AW$1,'pEC50'!$B$1:$Z$1,0),FALSE)</f>
        <v>10.63</v>
      </c>
      <c r="AX24" s="24">
        <f>VLOOKUP($A24,'pEC50'!$B:$Z,MATCH(AX$1,'pEC50'!$B$1:$Z$1,0),FALSE)</f>
        <v>9.64</v>
      </c>
      <c r="AY24" s="24">
        <f>VLOOKUP($A24,'pEC50'!$B:$Z,MATCH(AY$1,'pEC50'!$B$1:$Z$1,0),FALSE)</f>
        <v>9.74</v>
      </c>
      <c r="AZ24" s="24">
        <f>VLOOKUP($A24,'pEC50'!$B:$Z,MATCH(AZ$1,'pEC50'!$B$1:$Z$1,0),FALSE)</f>
        <v>9.68</v>
      </c>
      <c r="BA24" s="24" t="str">
        <f>VLOOKUP($A24,'pEC50'!$B:$Z,MATCH(BA$1,'pEC50'!$B$1:$Z$1,0),FALSE)</f>
        <v/>
      </c>
      <c r="BB24" s="24" t="str">
        <f>VLOOKUP($A24,'pEC50'!$B:$Z,MATCH(BB$1,'pEC50'!$B$1:$Z$1,0),FALSE)</f>
        <v/>
      </c>
      <c r="BC24" s="24" t="str">
        <f>VLOOKUP($A24,'pEC50'!$B:$Z,MATCH(BC$1,'pEC50'!$B$1:$Z$1,0),FALSE)</f>
        <v/>
      </c>
      <c r="BD24" s="18">
        <f>IF(VLOOKUP($A24,Emax!$B:$Z,MATCH(BD$1,Emax!$B$1:$Z$1,0),FALSE)="","",VLOOKUP($A24,Emax!$B:$Z,MATCH(BD$1,Emax!$B$1:$Z$1,0),FALSE)*100)</f>
        <v>70.450097847358123</v>
      </c>
      <c r="BE24" s="19">
        <f>IF(VLOOKUP($A24,Emax!$B:$Z,MATCH(BE$1,Emax!$B$1:$Z$1,0),FALSE)="","",VLOOKUP($A24,Emax!$B:$Z,MATCH(BE$1,Emax!$B$1:$Z$1,0),FALSE)*100)</f>
        <v>71.6796875</v>
      </c>
      <c r="BF24" s="19">
        <f>IF(VLOOKUP($A24,Emax!$B:$Z,MATCH(BF$1,Emax!$B$1:$Z$1,0),FALSE)="","",VLOOKUP($A24,Emax!$B:$Z,MATCH(BF$1,Emax!$B$1:$Z$1,0),FALSE)*100)</f>
        <v>77.39307535641548</v>
      </c>
      <c r="BG24" s="19">
        <f>IF(VLOOKUP($A24,Emax!$B:$Z,MATCH(BG$1,Emax!$B$1:$Z$1,0),FALSE)="","",VLOOKUP($A24,Emax!$B:$Z,MATCH(BG$1,Emax!$B$1:$Z$1,0),FALSE)*100)</f>
        <v>77.39307535641548</v>
      </c>
      <c r="BH24" s="19">
        <f>IF(VLOOKUP($A24,Emax!$B:$Z,MATCH(BH$1,Emax!$B$1:$Z$1,0),FALSE)="","",VLOOKUP($A24,Emax!$B:$Z,MATCH(BH$1,Emax!$B$1:$Z$1,0),FALSE)*100)</f>
        <v>74.623655913978482</v>
      </c>
      <c r="BI24" s="19">
        <f>IF(VLOOKUP($A24,Emax!$B:$Z,MATCH(BI$1,Emax!$B$1:$Z$1,0),FALSE)="","",VLOOKUP($A24,Emax!$B:$Z,MATCH(BI$1,Emax!$B$1:$Z$1,0),FALSE)*100)</f>
        <v>63.414634146341477</v>
      </c>
      <c r="BJ24" s="19">
        <f>IF(VLOOKUP($A24,Emax!$B:$Z,MATCH(BJ$1,Emax!$B$1:$Z$1,0),FALSE)="","",VLOOKUP($A24,Emax!$B:$Z,MATCH(BJ$1,Emax!$B$1:$Z$1,0),FALSE)*100)</f>
        <v>63.414634146341477</v>
      </c>
      <c r="BK24" s="19">
        <f>IF(VLOOKUP($A24,Emax!$B:$Z,MATCH(BK$1,Emax!$B$1:$Z$1,0),FALSE)="","",VLOOKUP($A24,Emax!$B:$Z,MATCH(BK$1,Emax!$B$1:$Z$1,0),FALSE)*100)</f>
        <v>49.0625</v>
      </c>
      <c r="BL24" s="19">
        <f>IF(VLOOKUP($A24,Emax!$B:$Z,MATCH(BL$1,Emax!$B$1:$Z$1,0),FALSE)="","",VLOOKUP($A24,Emax!$B:$Z,MATCH(BL$1,Emax!$B$1:$Z$1,0),FALSE)*100)</f>
        <v>69.281045751633982</v>
      </c>
      <c r="BM24" s="19">
        <f>IF(VLOOKUP($A24,Emax!$B:$Z,MATCH(BM$1,Emax!$B$1:$Z$1,0),FALSE)="","",VLOOKUP($A24,Emax!$B:$Z,MATCH(BM$1,Emax!$B$1:$Z$1,0),FALSE)*100)</f>
        <v>69.281045751633982</v>
      </c>
      <c r="BN24" s="19">
        <f>IF(VLOOKUP($A24,Emax!$B:$Z,MATCH(BN$1,Emax!$B$1:$Z$1,0),FALSE)="","",VLOOKUP($A24,Emax!$B:$Z,MATCH(BN$1,Emax!$B$1:$Z$1,0),FALSE)*100)</f>
        <v>59.459459459459453</v>
      </c>
      <c r="BO24" s="19">
        <f>IF(VLOOKUP($A24,Emax!$B:$Z,MATCH(BO$1,Emax!$B$1:$Z$1,0),FALSE)="","",VLOOKUP($A24,Emax!$B:$Z,MATCH(BO$1,Emax!$B$1:$Z$1,0),FALSE)*100)</f>
        <v>62.4229979466119</v>
      </c>
      <c r="BP24" s="19">
        <f>IF(VLOOKUP($A24,Emax!$B:$Z,MATCH(BP$1,Emax!$B$1:$Z$1,0),FALSE)="","",VLOOKUP($A24,Emax!$B:$Z,MATCH(BP$1,Emax!$B$1:$Z$1,0),FALSE)*100)</f>
        <v>73.267326732673268</v>
      </c>
      <c r="BQ24" s="19">
        <f>IF(VLOOKUP($A24,Emax!$B:$Z,MATCH(BQ$1,Emax!$B$1:$Z$1,0),FALSE)="","",VLOOKUP($A24,Emax!$B:$Z,MATCH(BQ$1,Emax!$B$1:$Z$1,0),FALSE)*100)</f>
        <v>68.322981366459629</v>
      </c>
      <c r="BR24" s="19" t="str">
        <f>IF(VLOOKUP($A24,Emax!$B:$Z,MATCH(BR$1,Emax!$B$1:$Z$1,0),FALSE)="","",VLOOKUP($A24,Emax!$B:$Z,MATCH(BR$1,Emax!$B$1:$Z$1,0),FALSE)*100)</f>
        <v/>
      </c>
      <c r="BS24" s="19" t="str">
        <f>IF(VLOOKUP($A24,Emax!$B:$Z,MATCH(BS$1,Emax!$B$1:$Z$1,0),FALSE)="","",VLOOKUP($A24,Emax!$B:$Z,MATCH(BS$1,Emax!$B$1:$Z$1,0),FALSE)*100)</f>
        <v/>
      </c>
      <c r="BT24" s="19" t="str">
        <f>IF(VLOOKUP($A24,Emax!$B:$Z,MATCH(BT$1,Emax!$B$1:$Z$1,0),FALSE)="","",VLOOKUP($A24,Emax!$B:$Z,MATCH(BT$1,Emax!$B$1:$Z$1,0),FALSE)*100)</f>
        <v/>
      </c>
    </row>
    <row r="25" spans="1:72" x14ac:dyDescent="0.2">
      <c r="A25" t="s">
        <v>56</v>
      </c>
      <c r="B25" s="5" t="str">
        <f>IF(VLOOKUP($A25,Ligands!$A:$G,3,FALSE)="","",VLOOKUP($A25,Ligands!$A:$G,3,FALSE))</f>
        <v>Acetylcholine</v>
      </c>
      <c r="C25" s="4" t="str">
        <f>IF(VLOOKUP($A25,Ligands!$A:$G,4,FALSE)="","",VLOOKUP($A25,Ligands!$A:$G,4,FALSE))</f>
        <v>Acetylcholine Chloride</v>
      </c>
      <c r="D25" s="17" t="str">
        <f>IF(VLOOKUP($A25,Ligands!$A:$G,5,FALSE)="","",VLOOKUP($A25,Ligands!$A:$G,5,FALSE))</f>
        <v/>
      </c>
      <c r="E25" s="17" t="str">
        <f>IF(VLOOKUP($A25,Ligands!$A:$G,6,FALSE)="","",VLOOKUP($A25,Ligands!$A:$G,6,FALSE))</f>
        <v/>
      </c>
      <c r="F25" s="17" t="str">
        <f>IF(VLOOKUP($A25,Ligands!$A:$G,7,FALSE)="","",VLOOKUP($A25,Ligands!$A:$G,7,FALSE))</f>
        <v>Physiological</v>
      </c>
      <c r="G25" s="28">
        <f t="shared" si="1"/>
        <v>6.4844260191425178</v>
      </c>
      <c r="H25" s="92">
        <f t="shared" si="2"/>
        <v>7.496578314837766</v>
      </c>
      <c r="I25" s="92">
        <f t="shared" si="3"/>
        <v>7.8232817630410594</v>
      </c>
      <c r="J25" s="92">
        <f t="shared" si="4"/>
        <v>5.7789226448476354</v>
      </c>
      <c r="K25" s="92" t="str">
        <f t="shared" si="5"/>
        <v/>
      </c>
      <c r="L25" s="28">
        <f t="shared" si="6"/>
        <v>6.5</v>
      </c>
      <c r="M25" s="92">
        <f t="shared" si="7"/>
        <v>7.59</v>
      </c>
      <c r="N25" s="92">
        <f t="shared" si="8"/>
        <v>7.93</v>
      </c>
      <c r="O25" s="92">
        <f t="shared" si="9"/>
        <v>5.86</v>
      </c>
      <c r="P25" s="92" t="str">
        <f t="shared" si="10"/>
        <v/>
      </c>
      <c r="Q25" s="21">
        <f t="shared" si="11"/>
        <v>96.477495107632095</v>
      </c>
      <c r="R25" s="90">
        <f t="shared" si="12"/>
        <v>89.578713968957885</v>
      </c>
      <c r="S25" s="90">
        <f t="shared" si="13"/>
        <v>93.018480492813126</v>
      </c>
      <c r="T25" s="90">
        <f t="shared" si="14"/>
        <v>82.970297029702962</v>
      </c>
      <c r="U25" s="90" t="str">
        <f t="shared" si="15"/>
        <v/>
      </c>
      <c r="V25" s="25">
        <f t="shared" si="16"/>
        <v>6.4844260191425178</v>
      </c>
      <c r="W25" s="24">
        <f t="shared" si="17"/>
        <v>6.359115955714171</v>
      </c>
      <c r="X25" s="24">
        <f t="shared" si="18"/>
        <v>7.1984049971456185</v>
      </c>
      <c r="Y25" s="24">
        <f t="shared" si="19"/>
        <v>7.1984049971456185</v>
      </c>
      <c r="Z25" s="24">
        <f t="shared" si="20"/>
        <v>7.496578314837766</v>
      </c>
      <c r="AA25" s="24">
        <f t="shared" si="21"/>
        <v>6.6122048232326458</v>
      </c>
      <c r="AB25" s="24">
        <f t="shared" si="21"/>
        <v>6.6122048232326458</v>
      </c>
      <c r="AC25" s="24">
        <f t="shared" si="22"/>
        <v>6.9026005845004823</v>
      </c>
      <c r="AD25" s="24">
        <f t="shared" si="23"/>
        <v>7.8232817630410594</v>
      </c>
      <c r="AE25" s="24">
        <f t="shared" si="24"/>
        <v>7.8232817630410594</v>
      </c>
      <c r="AF25" s="24">
        <f t="shared" si="25"/>
        <v>7.6789563072752243</v>
      </c>
      <c r="AG25" s="24">
        <f t="shared" si="26"/>
        <v>6.3885692407981978</v>
      </c>
      <c r="AH25" s="24">
        <f t="shared" si="27"/>
        <v>5.7789226448476354</v>
      </c>
      <c r="AI25" s="24">
        <f t="shared" si="28"/>
        <v>5.2379362302273629</v>
      </c>
      <c r="AJ25" s="24" t="str">
        <f t="shared" si="29"/>
        <v/>
      </c>
      <c r="AK25" s="24" t="str">
        <f t="shared" si="30"/>
        <v/>
      </c>
      <c r="AL25" s="24" t="str">
        <f t="shared" si="31"/>
        <v/>
      </c>
      <c r="AM25" s="25">
        <f>VLOOKUP($A25,'pEC50'!$B:$Z,MATCH(AM$1,'pEC50'!$B$1:$Z$1,0),FALSE)</f>
        <v>6.5</v>
      </c>
      <c r="AN25" s="24">
        <f>VLOOKUP($A25,'pEC50'!$B:$Z,MATCH(AN$1,'pEC50'!$B$1:$Z$1,0),FALSE)</f>
        <v>6.4</v>
      </c>
      <c r="AO25" s="24">
        <f>VLOOKUP($A25,'pEC50'!$B:$Z,MATCH(AO$1,'pEC50'!$B$1:$Z$1,0),FALSE)</f>
        <v>7.25</v>
      </c>
      <c r="AP25" s="24">
        <f>VLOOKUP($A25,'pEC50'!$B:$Z,MATCH(AP$1,'pEC50'!$B$1:$Z$1,0),FALSE)</f>
        <v>7.25</v>
      </c>
      <c r="AQ25" s="24">
        <f>VLOOKUP($A25,'pEC50'!$B:$Z,MATCH(AQ$1,'pEC50'!$B$1:$Z$1,0),FALSE)</f>
        <v>7.59</v>
      </c>
      <c r="AR25" s="24">
        <f>VLOOKUP($A25,'pEC50'!$B:$Z,MATCH(AR$1,'pEC50'!$B$1:$Z$1,0),FALSE)</f>
        <v>6.66</v>
      </c>
      <c r="AS25" s="24">
        <f>VLOOKUP($A25,'pEC50'!$B:$Z,MATCH(AS$1,'pEC50'!$B$1:$Z$1,0),FALSE)</f>
        <v>6.66</v>
      </c>
      <c r="AT25" s="24">
        <f>VLOOKUP($A25,'pEC50'!$B:$Z,MATCH(AT$1,'pEC50'!$B$1:$Z$1,0),FALSE)</f>
        <v>6.97</v>
      </c>
      <c r="AU25" s="24">
        <f>VLOOKUP($A25,'pEC50'!$B:$Z,MATCH(AU$1,'pEC50'!$B$1:$Z$1,0),FALSE)</f>
        <v>7.93</v>
      </c>
      <c r="AV25" s="24">
        <f>VLOOKUP($A25,'pEC50'!$B:$Z,MATCH(AV$1,'pEC50'!$B$1:$Z$1,0),FALSE)</f>
        <v>7.93</v>
      </c>
      <c r="AW25" s="24">
        <f>VLOOKUP($A25,'pEC50'!$B:$Z,MATCH(AW$1,'pEC50'!$B$1:$Z$1,0),FALSE)</f>
        <v>7.8</v>
      </c>
      <c r="AX25" s="24">
        <f>VLOOKUP($A25,'pEC50'!$B:$Z,MATCH(AX$1,'pEC50'!$B$1:$Z$1,0),FALSE)</f>
        <v>6.42</v>
      </c>
      <c r="AY25" s="24">
        <f>VLOOKUP($A25,'pEC50'!$B:$Z,MATCH(AY$1,'pEC50'!$B$1:$Z$1,0),FALSE)</f>
        <v>5.86</v>
      </c>
      <c r="AZ25" s="24">
        <f>VLOOKUP($A25,'pEC50'!$B:$Z,MATCH(AZ$1,'pEC50'!$B$1:$Z$1,0),FALSE)</f>
        <v>5.41</v>
      </c>
      <c r="BA25" s="24" t="str">
        <f>VLOOKUP($A25,'pEC50'!$B:$Z,MATCH(BA$1,'pEC50'!$B$1:$Z$1,0),FALSE)</f>
        <v/>
      </c>
      <c r="BB25" s="24" t="str">
        <f>VLOOKUP($A25,'pEC50'!$B:$Z,MATCH(BB$1,'pEC50'!$B$1:$Z$1,0),FALSE)</f>
        <v/>
      </c>
      <c r="BC25" s="24" t="str">
        <f>VLOOKUP($A25,'pEC50'!$B:$Z,MATCH(BC$1,'pEC50'!$B$1:$Z$1,0),FALSE)</f>
        <v/>
      </c>
      <c r="BD25" s="18">
        <f>IF(VLOOKUP($A25,Emax!$B:$Z,MATCH(BD$1,Emax!$B$1:$Z$1,0),FALSE)="","",VLOOKUP($A25,Emax!$B:$Z,MATCH(BD$1,Emax!$B$1:$Z$1,0),FALSE)*100)</f>
        <v>96.477495107632095</v>
      </c>
      <c r="BE25" s="19">
        <f>IF(VLOOKUP($A25,Emax!$B:$Z,MATCH(BE$1,Emax!$B$1:$Z$1,0),FALSE)="","",VLOOKUP($A25,Emax!$B:$Z,MATCH(BE$1,Emax!$B$1:$Z$1,0),FALSE)*100)</f>
        <v>91.015625000000014</v>
      </c>
      <c r="BF25" s="19">
        <f>IF(VLOOKUP($A25,Emax!$B:$Z,MATCH(BF$1,Emax!$B$1:$Z$1,0),FALSE)="","",VLOOKUP($A25,Emax!$B:$Z,MATCH(BF$1,Emax!$B$1:$Z$1,0),FALSE)*100)</f>
        <v>88.798370672097761</v>
      </c>
      <c r="BG25" s="19">
        <f>IF(VLOOKUP($A25,Emax!$B:$Z,MATCH(BG$1,Emax!$B$1:$Z$1,0),FALSE)="","",VLOOKUP($A25,Emax!$B:$Z,MATCH(BG$1,Emax!$B$1:$Z$1,0),FALSE)*100)</f>
        <v>88.798370672097761</v>
      </c>
      <c r="BH25" s="19">
        <f>IF(VLOOKUP($A25,Emax!$B:$Z,MATCH(BH$1,Emax!$B$1:$Z$1,0),FALSE)="","",VLOOKUP($A25,Emax!$B:$Z,MATCH(BH$1,Emax!$B$1:$Z$1,0),FALSE)*100)</f>
        <v>80.645161290322577</v>
      </c>
      <c r="BI25" s="19">
        <f>IF(VLOOKUP($A25,Emax!$B:$Z,MATCH(BI$1,Emax!$B$1:$Z$1,0),FALSE)="","",VLOOKUP($A25,Emax!$B:$Z,MATCH(BI$1,Emax!$B$1:$Z$1,0),FALSE)*100)</f>
        <v>89.578713968957885</v>
      </c>
      <c r="BJ25" s="19">
        <f>IF(VLOOKUP($A25,Emax!$B:$Z,MATCH(BJ$1,Emax!$B$1:$Z$1,0),FALSE)="","",VLOOKUP($A25,Emax!$B:$Z,MATCH(BJ$1,Emax!$B$1:$Z$1,0),FALSE)*100)</f>
        <v>89.578713968957885</v>
      </c>
      <c r="BK25" s="19">
        <f>IF(VLOOKUP($A25,Emax!$B:$Z,MATCH(BK$1,Emax!$B$1:$Z$1,0),FALSE)="","",VLOOKUP($A25,Emax!$B:$Z,MATCH(BK$1,Emax!$B$1:$Z$1,0),FALSE)*100)</f>
        <v>85.625</v>
      </c>
      <c r="BL25" s="19">
        <f>IF(VLOOKUP($A25,Emax!$B:$Z,MATCH(BL$1,Emax!$B$1:$Z$1,0),FALSE)="","",VLOOKUP($A25,Emax!$B:$Z,MATCH(BL$1,Emax!$B$1:$Z$1,0),FALSE)*100)</f>
        <v>78.213507625272342</v>
      </c>
      <c r="BM25" s="19">
        <f>IF(VLOOKUP($A25,Emax!$B:$Z,MATCH(BM$1,Emax!$B$1:$Z$1,0),FALSE)="","",VLOOKUP($A25,Emax!$B:$Z,MATCH(BM$1,Emax!$B$1:$Z$1,0),FALSE)*100)</f>
        <v>78.213507625272342</v>
      </c>
      <c r="BN25" s="19">
        <f>IF(VLOOKUP($A25,Emax!$B:$Z,MATCH(BN$1,Emax!$B$1:$Z$1,0),FALSE)="","",VLOOKUP($A25,Emax!$B:$Z,MATCH(BN$1,Emax!$B$1:$Z$1,0),FALSE)*100)</f>
        <v>75.675675675675663</v>
      </c>
      <c r="BO25" s="19">
        <f>IF(VLOOKUP($A25,Emax!$B:$Z,MATCH(BO$1,Emax!$B$1:$Z$1,0),FALSE)="","",VLOOKUP($A25,Emax!$B:$Z,MATCH(BO$1,Emax!$B$1:$Z$1,0),FALSE)*100)</f>
        <v>93.018480492813126</v>
      </c>
      <c r="BP25" s="19">
        <f>IF(VLOOKUP($A25,Emax!$B:$Z,MATCH(BP$1,Emax!$B$1:$Z$1,0),FALSE)="","",VLOOKUP($A25,Emax!$B:$Z,MATCH(BP$1,Emax!$B$1:$Z$1,0),FALSE)*100)</f>
        <v>82.970297029702962</v>
      </c>
      <c r="BQ25" s="19">
        <f>IF(VLOOKUP($A25,Emax!$B:$Z,MATCH(BQ$1,Emax!$B$1:$Z$1,0),FALSE)="","",VLOOKUP($A25,Emax!$B:$Z,MATCH(BQ$1,Emax!$B$1:$Z$1,0),FALSE)*100)</f>
        <v>67.287784679089029</v>
      </c>
      <c r="BR25" s="19" t="str">
        <f>IF(VLOOKUP($A25,Emax!$B:$Z,MATCH(BR$1,Emax!$B$1:$Z$1,0),FALSE)="","",VLOOKUP($A25,Emax!$B:$Z,MATCH(BR$1,Emax!$B$1:$Z$1,0),FALSE)*100)</f>
        <v/>
      </c>
      <c r="BS25" s="19" t="str">
        <f>IF(VLOOKUP($A25,Emax!$B:$Z,MATCH(BS$1,Emax!$B$1:$Z$1,0),FALSE)="","",VLOOKUP($A25,Emax!$B:$Z,MATCH(BS$1,Emax!$B$1:$Z$1,0),FALSE)*100)</f>
        <v/>
      </c>
      <c r="BT25" s="19" t="str">
        <f>IF(VLOOKUP($A25,Emax!$B:$Z,MATCH(BT$1,Emax!$B$1:$Z$1,0),FALSE)="","",VLOOKUP($A25,Emax!$B:$Z,MATCH(BT$1,Emax!$B$1:$Z$1,0),FALSE)*100)</f>
        <v/>
      </c>
    </row>
    <row r="26" spans="1:72" x14ac:dyDescent="0.2">
      <c r="A26" t="s">
        <v>61</v>
      </c>
      <c r="B26" s="5" t="str">
        <f>IF(VLOOKUP($A26,Ligands!$A:$G,3,FALSE)="","",VLOOKUP($A26,Ligands!$A:$G,3,FALSE))</f>
        <v>Acetylcholine</v>
      </c>
      <c r="C26" s="4" t="str">
        <f>IF(VLOOKUP($A26,Ligands!$A:$G,4,FALSE)="","",VLOOKUP($A26,Ligands!$A:$G,4,FALSE))</f>
        <v>Acetylcholine Chloride</v>
      </c>
      <c r="D26" s="17" t="str">
        <f>IF(VLOOKUP($A26,Ligands!$A:$G,5,FALSE)="","",VLOOKUP($A26,Ligands!$A:$G,5,FALSE))</f>
        <v/>
      </c>
      <c r="E26" s="17" t="str">
        <f>IF(VLOOKUP($A26,Ligands!$A:$G,6,FALSE)="","",VLOOKUP($A26,Ligands!$A:$G,6,FALSE))</f>
        <v/>
      </c>
      <c r="F26" s="17" t="str">
        <f>IF(VLOOKUP($A26,Ligands!$A:$G,7,FALSE)="","",VLOOKUP($A26,Ligands!$A:$G,7,FALSE))</f>
        <v>Physiological</v>
      </c>
      <c r="G26" s="28">
        <f t="shared" si="1"/>
        <v>4.8920232147054064</v>
      </c>
      <c r="H26" s="92">
        <f t="shared" si="2"/>
        <v>7.7875918541468927</v>
      </c>
      <c r="I26" s="92">
        <f t="shared" si="3"/>
        <v>6.0509416934552371</v>
      </c>
      <c r="J26" s="92">
        <f t="shared" si="4"/>
        <v>4.8855616982910455</v>
      </c>
      <c r="K26" s="92" t="str">
        <f t="shared" si="5"/>
        <v/>
      </c>
      <c r="L26" s="28">
        <f t="shared" si="6"/>
        <v>5.26</v>
      </c>
      <c r="M26" s="92">
        <f t="shared" si="7"/>
        <v>7.93</v>
      </c>
      <c r="N26" s="92">
        <f t="shared" si="8"/>
        <v>6.18</v>
      </c>
      <c r="O26" s="92">
        <f t="shared" si="9"/>
        <v>5.29</v>
      </c>
      <c r="P26" s="92" t="str">
        <f t="shared" si="10"/>
        <v/>
      </c>
      <c r="Q26" s="21">
        <f t="shared" si="11"/>
        <v>42.857142857142854</v>
      </c>
      <c r="R26" s="90">
        <f t="shared" si="12"/>
        <v>83.910386965376773</v>
      </c>
      <c r="S26" s="90">
        <f t="shared" si="13"/>
        <v>74.291938997821347</v>
      </c>
      <c r="T26" s="90">
        <f t="shared" si="14"/>
        <v>39.405940594059402</v>
      </c>
      <c r="U26" s="90" t="str">
        <f t="shared" si="15"/>
        <v/>
      </c>
      <c r="V26" s="25">
        <f t="shared" si="16"/>
        <v>4.8920232147054064</v>
      </c>
      <c r="W26" s="24">
        <f t="shared" si="17"/>
        <v>4.7625716455606693</v>
      </c>
      <c r="X26" s="24">
        <f t="shared" si="18"/>
        <v>7.5838157239101669</v>
      </c>
      <c r="Y26" s="24">
        <f t="shared" si="19"/>
        <v>7.5838157239101669</v>
      </c>
      <c r="Z26" s="24">
        <f t="shared" si="20"/>
        <v>7.7875918541468927</v>
      </c>
      <c r="AA26" s="24">
        <f t="shared" si="21"/>
        <v>7.1633306600276985</v>
      </c>
      <c r="AB26" s="24">
        <f t="shared" si="21"/>
        <v>7.1633306600276985</v>
      </c>
      <c r="AC26" s="24">
        <f t="shared" si="22"/>
        <v>6.3614269787366071</v>
      </c>
      <c r="AD26" s="24">
        <f t="shared" si="23"/>
        <v>6.0509416934552371</v>
      </c>
      <c r="AE26" s="24">
        <f t="shared" si="24"/>
        <v>6.0509416934552371</v>
      </c>
      <c r="AF26" s="24">
        <f t="shared" si="25"/>
        <v>5.9916973018337192</v>
      </c>
      <c r="AG26" s="24">
        <f t="shared" si="26"/>
        <v>5.0798608651240951</v>
      </c>
      <c r="AH26" s="24">
        <f t="shared" si="27"/>
        <v>4.8855616982910455</v>
      </c>
      <c r="AI26" s="24">
        <f t="shared" si="28"/>
        <v>4.6863866377434942</v>
      </c>
      <c r="AJ26" s="24" t="str">
        <f t="shared" si="29"/>
        <v/>
      </c>
      <c r="AK26" s="24" t="str">
        <f t="shared" si="30"/>
        <v/>
      </c>
      <c r="AL26" s="24" t="str">
        <f t="shared" si="31"/>
        <v/>
      </c>
      <c r="AM26" s="25">
        <f>VLOOKUP($A26,'pEC50'!$B:$Z,MATCH(AM$1,'pEC50'!$B$1:$Z$1,0),FALSE)</f>
        <v>5.26</v>
      </c>
      <c r="AN26" s="24">
        <f>VLOOKUP($A26,'pEC50'!$B:$Z,MATCH(AN$1,'pEC50'!$B$1:$Z$1,0),FALSE)</f>
        <v>5.2</v>
      </c>
      <c r="AO26" s="24">
        <f>VLOOKUP($A26,'pEC50'!$B:$Z,MATCH(AO$1,'pEC50'!$B$1:$Z$1,0),FALSE)</f>
        <v>7.66</v>
      </c>
      <c r="AP26" s="24">
        <f>VLOOKUP($A26,'pEC50'!$B:$Z,MATCH(AP$1,'pEC50'!$B$1:$Z$1,0),FALSE)</f>
        <v>7.66</v>
      </c>
      <c r="AQ26" s="24">
        <f>VLOOKUP($A26,'pEC50'!$B:$Z,MATCH(AQ$1,'pEC50'!$B$1:$Z$1,0),FALSE)</f>
        <v>7.93</v>
      </c>
      <c r="AR26" s="24">
        <f>VLOOKUP($A26,'pEC50'!$B:$Z,MATCH(AR$1,'pEC50'!$B$1:$Z$1,0),FALSE)</f>
        <v>7.26</v>
      </c>
      <c r="AS26" s="24">
        <f>VLOOKUP($A26,'pEC50'!$B:$Z,MATCH(AS$1,'pEC50'!$B$1:$Z$1,0),FALSE)</f>
        <v>7.26</v>
      </c>
      <c r="AT26" s="24">
        <f>VLOOKUP($A26,'pEC50'!$B:$Z,MATCH(AT$1,'pEC50'!$B$1:$Z$1,0),FALSE)</f>
        <v>6.49</v>
      </c>
      <c r="AU26" s="24">
        <f>VLOOKUP($A26,'pEC50'!$B:$Z,MATCH(AU$1,'pEC50'!$B$1:$Z$1,0),FALSE)</f>
        <v>6.18</v>
      </c>
      <c r="AV26" s="24">
        <f>VLOOKUP($A26,'pEC50'!$B:$Z,MATCH(AV$1,'pEC50'!$B$1:$Z$1,0),FALSE)</f>
        <v>6.18</v>
      </c>
      <c r="AW26" s="24">
        <f>VLOOKUP($A26,'pEC50'!$B:$Z,MATCH(AW$1,'pEC50'!$B$1:$Z$1,0),FALSE)</f>
        <v>6.13</v>
      </c>
      <c r="AX26" s="24">
        <f>VLOOKUP($A26,'pEC50'!$B:$Z,MATCH(AX$1,'pEC50'!$B$1:$Z$1,0),FALSE)</f>
        <v>5.38</v>
      </c>
      <c r="AY26" s="24">
        <f>VLOOKUP($A26,'pEC50'!$B:$Z,MATCH(AY$1,'pEC50'!$B$1:$Z$1,0),FALSE)</f>
        <v>5.29</v>
      </c>
      <c r="AZ26" s="24">
        <f>VLOOKUP($A26,'pEC50'!$B:$Z,MATCH(AZ$1,'pEC50'!$B$1:$Z$1,0),FALSE)</f>
        <v>5.24</v>
      </c>
      <c r="BA26" s="24" t="str">
        <f>VLOOKUP($A26,'pEC50'!$B:$Z,MATCH(BA$1,'pEC50'!$B$1:$Z$1,0),FALSE)</f>
        <v/>
      </c>
      <c r="BB26" s="24" t="str">
        <f>VLOOKUP($A26,'pEC50'!$B:$Z,MATCH(BB$1,'pEC50'!$B$1:$Z$1,0),FALSE)</f>
        <v/>
      </c>
      <c r="BC26" s="24" t="str">
        <f>VLOOKUP($A26,'pEC50'!$B:$Z,MATCH(BC$1,'pEC50'!$B$1:$Z$1,0),FALSE)</f>
        <v/>
      </c>
      <c r="BD26" s="18">
        <f>IF(VLOOKUP($A26,Emax!$B:$Z,MATCH(BD$1,Emax!$B$1:$Z$1,0),FALSE)="","",VLOOKUP($A26,Emax!$B:$Z,MATCH(BD$1,Emax!$B$1:$Z$1,0),FALSE)*100)</f>
        <v>42.857142857142854</v>
      </c>
      <c r="BE26" s="19">
        <f>IF(VLOOKUP($A26,Emax!$B:$Z,MATCH(BE$1,Emax!$B$1:$Z$1,0),FALSE)="","",VLOOKUP($A26,Emax!$B:$Z,MATCH(BE$1,Emax!$B$1:$Z$1,0),FALSE)*100)</f>
        <v>36.5234375</v>
      </c>
      <c r="BF26" s="19">
        <f>IF(VLOOKUP($A26,Emax!$B:$Z,MATCH(BF$1,Emax!$B$1:$Z$1,0),FALSE)="","",VLOOKUP($A26,Emax!$B:$Z,MATCH(BF$1,Emax!$B$1:$Z$1,0),FALSE)*100)</f>
        <v>83.910386965376773</v>
      </c>
      <c r="BG26" s="19">
        <f>IF(VLOOKUP($A26,Emax!$B:$Z,MATCH(BG$1,Emax!$B$1:$Z$1,0),FALSE)="","",VLOOKUP($A26,Emax!$B:$Z,MATCH(BG$1,Emax!$B$1:$Z$1,0),FALSE)*100)</f>
        <v>83.910386965376773</v>
      </c>
      <c r="BH26" s="19">
        <f>IF(VLOOKUP($A26,Emax!$B:$Z,MATCH(BH$1,Emax!$B$1:$Z$1,0),FALSE)="","",VLOOKUP($A26,Emax!$B:$Z,MATCH(BH$1,Emax!$B$1:$Z$1,0),FALSE)*100)</f>
        <v>72.043010752688176</v>
      </c>
      <c r="BI26" s="19">
        <f>IF(VLOOKUP($A26,Emax!$B:$Z,MATCH(BI$1,Emax!$B$1:$Z$1,0),FALSE)="","",VLOOKUP($A26,Emax!$B:$Z,MATCH(BI$1,Emax!$B$1:$Z$1,0),FALSE)*100)</f>
        <v>80.044345898004437</v>
      </c>
      <c r="BJ26" s="19">
        <f>IF(VLOOKUP($A26,Emax!$B:$Z,MATCH(BJ$1,Emax!$B$1:$Z$1,0),FALSE)="","",VLOOKUP($A26,Emax!$B:$Z,MATCH(BJ$1,Emax!$B$1:$Z$1,0),FALSE)*100)</f>
        <v>80.044345898004437</v>
      </c>
      <c r="BK26" s="19">
        <f>IF(VLOOKUP($A26,Emax!$B:$Z,MATCH(BK$1,Emax!$B$1:$Z$1,0),FALSE)="","",VLOOKUP($A26,Emax!$B:$Z,MATCH(BK$1,Emax!$B$1:$Z$1,0),FALSE)*100)</f>
        <v>74.375</v>
      </c>
      <c r="BL26" s="19">
        <f>IF(VLOOKUP($A26,Emax!$B:$Z,MATCH(BL$1,Emax!$B$1:$Z$1,0),FALSE)="","",VLOOKUP($A26,Emax!$B:$Z,MATCH(BL$1,Emax!$B$1:$Z$1,0),FALSE)*100)</f>
        <v>74.291938997821347</v>
      </c>
      <c r="BM26" s="19">
        <f>IF(VLOOKUP($A26,Emax!$B:$Z,MATCH(BM$1,Emax!$B$1:$Z$1,0),FALSE)="","",VLOOKUP($A26,Emax!$B:$Z,MATCH(BM$1,Emax!$B$1:$Z$1,0),FALSE)*100)</f>
        <v>74.291938997821347</v>
      </c>
      <c r="BN26" s="19">
        <f>IF(VLOOKUP($A26,Emax!$B:$Z,MATCH(BN$1,Emax!$B$1:$Z$1,0),FALSE)="","",VLOOKUP($A26,Emax!$B:$Z,MATCH(BN$1,Emax!$B$1:$Z$1,0),FALSE)*100)</f>
        <v>72.72727272727272</v>
      </c>
      <c r="BO26" s="19">
        <f>IF(VLOOKUP($A26,Emax!$B:$Z,MATCH(BO$1,Emax!$B$1:$Z$1,0),FALSE)="","",VLOOKUP($A26,Emax!$B:$Z,MATCH(BO$1,Emax!$B$1:$Z$1,0),FALSE)*100)</f>
        <v>50.102669404517449</v>
      </c>
      <c r="BP26" s="19">
        <f>IF(VLOOKUP($A26,Emax!$B:$Z,MATCH(BP$1,Emax!$B$1:$Z$1,0),FALSE)="","",VLOOKUP($A26,Emax!$B:$Z,MATCH(BP$1,Emax!$B$1:$Z$1,0),FALSE)*100)</f>
        <v>39.405940594059402</v>
      </c>
      <c r="BQ26" s="19">
        <f>IF(VLOOKUP($A26,Emax!$B:$Z,MATCH(BQ$1,Emax!$B$1:$Z$1,0),FALSE)="","",VLOOKUP($A26,Emax!$B:$Z,MATCH(BQ$1,Emax!$B$1:$Z$1,0),FALSE)*100)</f>
        <v>27.950310559006208</v>
      </c>
      <c r="BR26" s="19" t="str">
        <f>IF(VLOOKUP($A26,Emax!$B:$Z,MATCH(BR$1,Emax!$B$1:$Z$1,0),FALSE)="","",VLOOKUP($A26,Emax!$B:$Z,MATCH(BR$1,Emax!$B$1:$Z$1,0),FALSE)*100)</f>
        <v/>
      </c>
      <c r="BS26" s="19" t="str">
        <f>IF(VLOOKUP($A26,Emax!$B:$Z,MATCH(BS$1,Emax!$B$1:$Z$1,0),FALSE)="","",VLOOKUP($A26,Emax!$B:$Z,MATCH(BS$1,Emax!$B$1:$Z$1,0),FALSE)*100)</f>
        <v/>
      </c>
      <c r="BT26" s="19" t="str">
        <f>IF(VLOOKUP($A26,Emax!$B:$Z,MATCH(BT$1,Emax!$B$1:$Z$1,0),FALSE)="","",VLOOKUP($A26,Emax!$B:$Z,MATCH(BT$1,Emax!$B$1:$Z$1,0),FALSE)*100)</f>
        <v/>
      </c>
    </row>
    <row r="27" spans="1:72" x14ac:dyDescent="0.2">
      <c r="A27" t="s">
        <v>65</v>
      </c>
      <c r="B27" s="5" t="str">
        <f>IF(VLOOKUP($A27,Ligands!$A:$G,3,FALSE)="","",VLOOKUP($A27,Ligands!$A:$G,3,FALSE))</f>
        <v>Acetylcholine</v>
      </c>
      <c r="C27" s="4" t="str">
        <f>IF(VLOOKUP($A27,Ligands!$A:$G,4,FALSE)="","",VLOOKUP($A27,Ligands!$A:$G,4,FALSE))</f>
        <v>Acetylcholine Chloride</v>
      </c>
      <c r="D27" s="17" t="str">
        <f>IF(VLOOKUP($A27,Ligands!$A:$G,5,FALSE)="","",VLOOKUP($A27,Ligands!$A:$G,5,FALSE))</f>
        <v/>
      </c>
      <c r="E27" s="17" t="str">
        <f>IF(VLOOKUP($A27,Ligands!$A:$G,6,FALSE)="","",VLOOKUP($A27,Ligands!$A:$G,6,FALSE))</f>
        <v/>
      </c>
      <c r="F27" s="17" t="str">
        <f>IF(VLOOKUP($A27,Ligands!$A:$G,7,FALSE)="","",VLOOKUP($A27,Ligands!$A:$G,7,FALSE))</f>
        <v>Physiological</v>
      </c>
      <c r="G27" s="28">
        <f t="shared" si="1"/>
        <v>7.0079828260883588</v>
      </c>
      <c r="H27" s="92">
        <f t="shared" si="2"/>
        <v>8.2053074361368861</v>
      </c>
      <c r="I27" s="92">
        <f t="shared" si="3"/>
        <v>8.4081204377940342</v>
      </c>
      <c r="J27" s="92">
        <f t="shared" si="4"/>
        <v>6.9971364969063643</v>
      </c>
      <c r="K27" s="92" t="str">
        <f t="shared" si="5"/>
        <v/>
      </c>
      <c r="L27" s="28">
        <f t="shared" si="6"/>
        <v>7.07</v>
      </c>
      <c r="M27" s="92">
        <f t="shared" si="7"/>
        <v>8.3800000000000008</v>
      </c>
      <c r="N27" s="92">
        <f t="shared" si="8"/>
        <v>8.66</v>
      </c>
      <c r="O27" s="92">
        <f t="shared" si="9"/>
        <v>7.07</v>
      </c>
      <c r="P27" s="92" t="str">
        <f t="shared" si="10"/>
        <v/>
      </c>
      <c r="Q27" s="21">
        <f t="shared" si="11"/>
        <v>88.085937500000014</v>
      </c>
      <c r="R27" s="90">
        <f t="shared" si="12"/>
        <v>86.696230598669615</v>
      </c>
      <c r="S27" s="90">
        <f t="shared" si="13"/>
        <v>86.858316221765904</v>
      </c>
      <c r="T27" s="90">
        <f t="shared" si="14"/>
        <v>84.554455445544562</v>
      </c>
      <c r="U27" s="90" t="str">
        <f t="shared" si="15"/>
        <v/>
      </c>
      <c r="V27" s="25">
        <f t="shared" si="16"/>
        <v>7.0079828260883588</v>
      </c>
      <c r="W27" s="24">
        <f t="shared" si="17"/>
        <v>6.9949065809021302</v>
      </c>
      <c r="X27" s="24">
        <f t="shared" si="18"/>
        <v>7.9974445414542261</v>
      </c>
      <c r="Y27" s="24">
        <f t="shared" si="19"/>
        <v>7.9974445414542261</v>
      </c>
      <c r="Z27" s="24">
        <f t="shared" si="20"/>
        <v>8.2053074361368861</v>
      </c>
      <c r="AA27" s="24">
        <f t="shared" si="21"/>
        <v>7.3380002155179076</v>
      </c>
      <c r="AB27" s="24">
        <f t="shared" si="21"/>
        <v>7.3380002155179076</v>
      </c>
      <c r="AC27" s="24">
        <f t="shared" si="22"/>
        <v>7.5826005845004829</v>
      </c>
      <c r="AD27" s="24">
        <f t="shared" si="23"/>
        <v>8.4081204377940342</v>
      </c>
      <c r="AE27" s="24">
        <f t="shared" si="24"/>
        <v>8.4081204377940342</v>
      </c>
      <c r="AF27" s="24">
        <f t="shared" si="25"/>
        <v>8.2935261119505981</v>
      </c>
      <c r="AG27" s="24">
        <f t="shared" si="26"/>
        <v>7.6488114061604087</v>
      </c>
      <c r="AH27" s="24">
        <f t="shared" si="27"/>
        <v>6.9971364969063643</v>
      </c>
      <c r="AI27" s="24">
        <f t="shared" si="28"/>
        <v>6.41469207921656</v>
      </c>
      <c r="AJ27" s="24" t="str">
        <f t="shared" si="29"/>
        <v/>
      </c>
      <c r="AK27" s="24" t="str">
        <f t="shared" si="30"/>
        <v/>
      </c>
      <c r="AL27" s="24" t="str">
        <f t="shared" si="31"/>
        <v/>
      </c>
      <c r="AM27" s="25">
        <f>VLOOKUP($A27,'pEC50'!$B:$Z,MATCH(AM$1,'pEC50'!$B$1:$Z$1,0),FALSE)</f>
        <v>7.07</v>
      </c>
      <c r="AN27" s="24">
        <f>VLOOKUP($A27,'pEC50'!$B:$Z,MATCH(AN$1,'pEC50'!$B$1:$Z$1,0),FALSE)</f>
        <v>7.05</v>
      </c>
      <c r="AO27" s="24">
        <f>VLOOKUP($A27,'pEC50'!$B:$Z,MATCH(AO$1,'pEC50'!$B$1:$Z$1,0),FALSE)</f>
        <v>8.08</v>
      </c>
      <c r="AP27" s="24">
        <f>VLOOKUP($A27,'pEC50'!$B:$Z,MATCH(AP$1,'pEC50'!$B$1:$Z$1,0),FALSE)</f>
        <v>8.08</v>
      </c>
      <c r="AQ27" s="24">
        <f>VLOOKUP($A27,'pEC50'!$B:$Z,MATCH(AQ$1,'pEC50'!$B$1:$Z$1,0),FALSE)</f>
        <v>8.3800000000000008</v>
      </c>
      <c r="AR27" s="24">
        <f>VLOOKUP($A27,'pEC50'!$B:$Z,MATCH(AR$1,'pEC50'!$B$1:$Z$1,0),FALSE)</f>
        <v>7.4</v>
      </c>
      <c r="AS27" s="24">
        <f>VLOOKUP($A27,'pEC50'!$B:$Z,MATCH(AS$1,'pEC50'!$B$1:$Z$1,0),FALSE)</f>
        <v>7.4</v>
      </c>
      <c r="AT27" s="24">
        <f>VLOOKUP($A27,'pEC50'!$B:$Z,MATCH(AT$1,'pEC50'!$B$1:$Z$1,0),FALSE)</f>
        <v>7.65</v>
      </c>
      <c r="AU27" s="24">
        <f>VLOOKUP($A27,'pEC50'!$B:$Z,MATCH(AU$1,'pEC50'!$B$1:$Z$1,0),FALSE)</f>
        <v>8.66</v>
      </c>
      <c r="AV27" s="24">
        <f>VLOOKUP($A27,'pEC50'!$B:$Z,MATCH(AV$1,'pEC50'!$B$1:$Z$1,0),FALSE)</f>
        <v>8.66</v>
      </c>
      <c r="AW27" s="24">
        <f>VLOOKUP($A27,'pEC50'!$B:$Z,MATCH(AW$1,'pEC50'!$B$1:$Z$1,0),FALSE)</f>
        <v>8.5</v>
      </c>
      <c r="AX27" s="24">
        <f>VLOOKUP($A27,'pEC50'!$B:$Z,MATCH(AX$1,'pEC50'!$B$1:$Z$1,0),FALSE)</f>
        <v>7.71</v>
      </c>
      <c r="AY27" s="24">
        <f>VLOOKUP($A27,'pEC50'!$B:$Z,MATCH(AY$1,'pEC50'!$B$1:$Z$1,0),FALSE)</f>
        <v>7.07</v>
      </c>
      <c r="AZ27" s="24">
        <f>VLOOKUP($A27,'pEC50'!$B:$Z,MATCH(AZ$1,'pEC50'!$B$1:$Z$1,0),FALSE)</f>
        <v>6.52</v>
      </c>
      <c r="BA27" s="24" t="str">
        <f>VLOOKUP($A27,'pEC50'!$B:$Z,MATCH(BA$1,'pEC50'!$B$1:$Z$1,0),FALSE)</f>
        <v/>
      </c>
      <c r="BB27" s="24" t="str">
        <f>VLOOKUP($A27,'pEC50'!$B:$Z,MATCH(BB$1,'pEC50'!$B$1:$Z$1,0),FALSE)</f>
        <v/>
      </c>
      <c r="BC27" s="24" t="str">
        <f>VLOOKUP($A27,'pEC50'!$B:$Z,MATCH(BC$1,'pEC50'!$B$1:$Z$1,0),FALSE)</f>
        <v/>
      </c>
      <c r="BD27" s="18">
        <f>IF(VLOOKUP($A27,Emax!$B:$Z,MATCH(BD$1,Emax!$B$1:$Z$1,0),FALSE)="","",VLOOKUP($A27,Emax!$B:$Z,MATCH(BD$1,Emax!$B$1:$Z$1,0),FALSE)*100)</f>
        <v>86.692759295499016</v>
      </c>
      <c r="BE27" s="19">
        <f>IF(VLOOKUP($A27,Emax!$B:$Z,MATCH(BE$1,Emax!$B$1:$Z$1,0),FALSE)="","",VLOOKUP($A27,Emax!$B:$Z,MATCH(BE$1,Emax!$B$1:$Z$1,0),FALSE)*100)</f>
        <v>88.085937500000014</v>
      </c>
      <c r="BF27" s="19">
        <f>IF(VLOOKUP($A27,Emax!$B:$Z,MATCH(BF$1,Emax!$B$1:$Z$1,0),FALSE)="","",VLOOKUP($A27,Emax!$B:$Z,MATCH(BF$1,Emax!$B$1:$Z$1,0),FALSE)*100)</f>
        <v>82.688391038696537</v>
      </c>
      <c r="BG27" s="19">
        <f>IF(VLOOKUP($A27,Emax!$B:$Z,MATCH(BG$1,Emax!$B$1:$Z$1,0),FALSE)="","",VLOOKUP($A27,Emax!$B:$Z,MATCH(BG$1,Emax!$B$1:$Z$1,0),FALSE)*100)</f>
        <v>82.688391038696537</v>
      </c>
      <c r="BH27" s="19">
        <f>IF(VLOOKUP($A27,Emax!$B:$Z,MATCH(BH$1,Emax!$B$1:$Z$1,0),FALSE)="","",VLOOKUP($A27,Emax!$B:$Z,MATCH(BH$1,Emax!$B$1:$Z$1,0),FALSE)*100)</f>
        <v>66.881720430107521</v>
      </c>
      <c r="BI27" s="19">
        <f>IF(VLOOKUP($A27,Emax!$B:$Z,MATCH(BI$1,Emax!$B$1:$Z$1,0),FALSE)="","",VLOOKUP($A27,Emax!$B:$Z,MATCH(BI$1,Emax!$B$1:$Z$1,0),FALSE)*100)</f>
        <v>86.696230598669615</v>
      </c>
      <c r="BJ27" s="19">
        <f>IF(VLOOKUP($A27,Emax!$B:$Z,MATCH(BJ$1,Emax!$B$1:$Z$1,0),FALSE)="","",VLOOKUP($A27,Emax!$B:$Z,MATCH(BJ$1,Emax!$B$1:$Z$1,0),FALSE)*100)</f>
        <v>86.696230598669615</v>
      </c>
      <c r="BK27" s="19">
        <f>IF(VLOOKUP($A27,Emax!$B:$Z,MATCH(BK$1,Emax!$B$1:$Z$1,0),FALSE)="","",VLOOKUP($A27,Emax!$B:$Z,MATCH(BK$1,Emax!$B$1:$Z$1,0),FALSE)*100)</f>
        <v>85.625</v>
      </c>
      <c r="BL27" s="19">
        <f>IF(VLOOKUP($A27,Emax!$B:$Z,MATCH(BL$1,Emax!$B$1:$Z$1,0),FALSE)="","",VLOOKUP($A27,Emax!$B:$Z,MATCH(BL$1,Emax!$B$1:$Z$1,0),FALSE)*100)</f>
        <v>55.991285403050092</v>
      </c>
      <c r="BM27" s="19">
        <f>IF(VLOOKUP($A27,Emax!$B:$Z,MATCH(BM$1,Emax!$B$1:$Z$1,0),FALSE)="","",VLOOKUP($A27,Emax!$B:$Z,MATCH(BM$1,Emax!$B$1:$Z$1,0),FALSE)*100)</f>
        <v>55.991285403050092</v>
      </c>
      <c r="BN27" s="19">
        <f>IF(VLOOKUP($A27,Emax!$B:$Z,MATCH(BN$1,Emax!$B$1:$Z$1,0),FALSE)="","",VLOOKUP($A27,Emax!$B:$Z,MATCH(BN$1,Emax!$B$1:$Z$1,0),FALSE)*100)</f>
        <v>62.162162162162161</v>
      </c>
      <c r="BO27" s="19">
        <f>IF(VLOOKUP($A27,Emax!$B:$Z,MATCH(BO$1,Emax!$B$1:$Z$1,0),FALSE)="","",VLOOKUP($A27,Emax!$B:$Z,MATCH(BO$1,Emax!$B$1:$Z$1,0),FALSE)*100)</f>
        <v>86.858316221765904</v>
      </c>
      <c r="BP27" s="19">
        <f>IF(VLOOKUP($A27,Emax!$B:$Z,MATCH(BP$1,Emax!$B$1:$Z$1,0),FALSE)="","",VLOOKUP($A27,Emax!$B:$Z,MATCH(BP$1,Emax!$B$1:$Z$1,0),FALSE)*100)</f>
        <v>84.554455445544562</v>
      </c>
      <c r="BQ27" s="19">
        <f>IF(VLOOKUP($A27,Emax!$B:$Z,MATCH(BQ$1,Emax!$B$1:$Z$1,0),FALSE)="","",VLOOKUP($A27,Emax!$B:$Z,MATCH(BQ$1,Emax!$B$1:$Z$1,0),FALSE)*100)</f>
        <v>78.467908902691519</v>
      </c>
      <c r="BR27" s="19" t="str">
        <f>IF(VLOOKUP($A27,Emax!$B:$Z,MATCH(BR$1,Emax!$B$1:$Z$1,0),FALSE)="","",VLOOKUP($A27,Emax!$B:$Z,MATCH(BR$1,Emax!$B$1:$Z$1,0),FALSE)*100)</f>
        <v/>
      </c>
      <c r="BS27" s="19" t="str">
        <f>IF(VLOOKUP($A27,Emax!$B:$Z,MATCH(BS$1,Emax!$B$1:$Z$1,0),FALSE)="","",VLOOKUP($A27,Emax!$B:$Z,MATCH(BS$1,Emax!$B$1:$Z$1,0),FALSE)*100)</f>
        <v/>
      </c>
      <c r="BT27" s="19" t="str">
        <f>IF(VLOOKUP($A27,Emax!$B:$Z,MATCH(BT$1,Emax!$B$1:$Z$1,0),FALSE)="","",VLOOKUP($A27,Emax!$B:$Z,MATCH(BT$1,Emax!$B$1:$Z$1,0),FALSE)*100)</f>
        <v/>
      </c>
    </row>
    <row r="28" spans="1:72" x14ac:dyDescent="0.2">
      <c r="A28" t="s">
        <v>69</v>
      </c>
      <c r="B28" s="5" t="str">
        <f>IF(VLOOKUP($A28,Ligands!$A:$G,3,FALSE)="","",VLOOKUP($A28,Ligands!$A:$G,3,FALSE))</f>
        <v>Acetylcholine</v>
      </c>
      <c r="C28" s="4" t="str">
        <f>IF(VLOOKUP($A28,Ligands!$A:$G,4,FALSE)="","",VLOOKUP($A28,Ligands!$A:$G,4,FALSE))</f>
        <v>Acetylcholine Chloride</v>
      </c>
      <c r="D28" s="17" t="str">
        <f>IF(VLOOKUP($A28,Ligands!$A:$G,5,FALSE)="","",VLOOKUP($A28,Ligands!$A:$G,5,FALSE))</f>
        <v/>
      </c>
      <c r="E28" s="17" t="str">
        <f>IF(VLOOKUP($A28,Ligands!$A:$G,6,FALSE)="","",VLOOKUP($A28,Ligands!$A:$G,6,FALSE))</f>
        <v/>
      </c>
      <c r="F28" s="17" t="str">
        <f>IF(VLOOKUP($A28,Ligands!$A:$G,7,FALSE)="","",VLOOKUP($A28,Ligands!$A:$G,7,FALSE))</f>
        <v>Physiological</v>
      </c>
      <c r="G28" s="28">
        <f t="shared" si="1"/>
        <v>5.3326124671130151</v>
      </c>
      <c r="H28" s="92">
        <f t="shared" si="2"/>
        <v>7.8325055265348817</v>
      </c>
      <c r="I28" s="92">
        <f t="shared" si="3"/>
        <v>6.3733175937448872</v>
      </c>
      <c r="J28" s="92">
        <f t="shared" si="4"/>
        <v>5.3198948902936127</v>
      </c>
      <c r="K28" s="92" t="str">
        <f t="shared" si="5"/>
        <v/>
      </c>
      <c r="L28" s="28">
        <f t="shared" si="6"/>
        <v>5.76</v>
      </c>
      <c r="M28" s="92">
        <f t="shared" si="7"/>
        <v>8.01</v>
      </c>
      <c r="N28" s="92">
        <f t="shared" si="8"/>
        <v>6.61</v>
      </c>
      <c r="O28" s="92">
        <f t="shared" si="9"/>
        <v>5.85</v>
      </c>
      <c r="P28" s="92" t="str">
        <f t="shared" si="10"/>
        <v/>
      </c>
      <c r="Q28" s="21">
        <f t="shared" si="11"/>
        <v>37.377690802348326</v>
      </c>
      <c r="R28" s="90">
        <f t="shared" si="12"/>
        <v>76.2749445676275</v>
      </c>
      <c r="S28" s="90">
        <f t="shared" si="13"/>
        <v>57.985257985257974</v>
      </c>
      <c r="T28" s="90">
        <f t="shared" si="14"/>
        <v>29.504950495049503</v>
      </c>
      <c r="U28" s="90" t="str">
        <f t="shared" si="15"/>
        <v/>
      </c>
      <c r="V28" s="25">
        <f t="shared" si="16"/>
        <v>5.3326124671130151</v>
      </c>
      <c r="W28" s="24">
        <f t="shared" si="17"/>
        <v>4.7932389517304061</v>
      </c>
      <c r="X28" s="24">
        <f t="shared" si="18"/>
        <v>7.5934662605373173</v>
      </c>
      <c r="Y28" s="24">
        <f t="shared" si="19"/>
        <v>7.5934662605373173</v>
      </c>
      <c r="Z28" s="24">
        <f t="shared" si="20"/>
        <v>7.8325055265348817</v>
      </c>
      <c r="AA28" s="24">
        <f t="shared" si="21"/>
        <v>7.3523819006935698</v>
      </c>
      <c r="AB28" s="24">
        <f t="shared" si="21"/>
        <v>7.3523819006935698</v>
      </c>
      <c r="AC28" s="24">
        <f t="shared" si="22"/>
        <v>6.6993162478416872</v>
      </c>
      <c r="AD28" s="24">
        <f t="shared" si="23"/>
        <v>6.2781430629524966</v>
      </c>
      <c r="AE28" s="24">
        <f t="shared" si="24"/>
        <v>6.2781430629524966</v>
      </c>
      <c r="AF28" s="24">
        <f t="shared" si="25"/>
        <v>6.3733175937448872</v>
      </c>
      <c r="AG28" s="24">
        <f t="shared" si="26"/>
        <v>5.5816868961955093</v>
      </c>
      <c r="AH28" s="24">
        <f t="shared" si="27"/>
        <v>5.3198948902936127</v>
      </c>
      <c r="AI28" s="24">
        <f t="shared" si="28"/>
        <v>5.1172789449409821</v>
      </c>
      <c r="AJ28" s="24" t="str">
        <f t="shared" si="29"/>
        <v/>
      </c>
      <c r="AK28" s="24" t="str">
        <f t="shared" si="30"/>
        <v/>
      </c>
      <c r="AL28" s="24" t="str">
        <f t="shared" si="31"/>
        <v/>
      </c>
      <c r="AM28" s="25">
        <f>VLOOKUP($A28,'pEC50'!$B:$Z,MATCH(AM$1,'pEC50'!$B$1:$Z$1,0),FALSE)</f>
        <v>5.76</v>
      </c>
      <c r="AN28" s="24">
        <f>VLOOKUP($A28,'pEC50'!$B:$Z,MATCH(AN$1,'pEC50'!$B$1:$Z$1,0),FALSE)</f>
        <v>5.67</v>
      </c>
      <c r="AO28" s="24">
        <f>VLOOKUP($A28,'pEC50'!$B:$Z,MATCH(AO$1,'pEC50'!$B$1:$Z$1,0),FALSE)</f>
        <v>7.77</v>
      </c>
      <c r="AP28" s="24">
        <f>VLOOKUP($A28,'pEC50'!$B:$Z,MATCH(AP$1,'pEC50'!$B$1:$Z$1,0),FALSE)</f>
        <v>7.77</v>
      </c>
      <c r="AQ28" s="24">
        <f>VLOOKUP($A28,'pEC50'!$B:$Z,MATCH(AQ$1,'pEC50'!$B$1:$Z$1,0),FALSE)</f>
        <v>8.01</v>
      </c>
      <c r="AR28" s="24">
        <f>VLOOKUP($A28,'pEC50'!$B:$Z,MATCH(AR$1,'pEC50'!$B$1:$Z$1,0),FALSE)</f>
        <v>7.47</v>
      </c>
      <c r="AS28" s="24">
        <f>VLOOKUP($A28,'pEC50'!$B:$Z,MATCH(AS$1,'pEC50'!$B$1:$Z$1,0),FALSE)</f>
        <v>7.47</v>
      </c>
      <c r="AT28" s="24">
        <f>VLOOKUP($A28,'pEC50'!$B:$Z,MATCH(AT$1,'pEC50'!$B$1:$Z$1,0),FALSE)</f>
        <v>6.91</v>
      </c>
      <c r="AU28" s="24">
        <f>VLOOKUP($A28,'pEC50'!$B:$Z,MATCH(AU$1,'pEC50'!$B$1:$Z$1,0),FALSE)</f>
        <v>6.52</v>
      </c>
      <c r="AV28" s="24">
        <f>VLOOKUP($A28,'pEC50'!$B:$Z,MATCH(AV$1,'pEC50'!$B$1:$Z$1,0),FALSE)</f>
        <v>6.52</v>
      </c>
      <c r="AW28" s="24">
        <f>VLOOKUP($A28,'pEC50'!$B:$Z,MATCH(AW$1,'pEC50'!$B$1:$Z$1,0),FALSE)</f>
        <v>6.61</v>
      </c>
      <c r="AX28" s="24">
        <f>VLOOKUP($A28,'pEC50'!$B:$Z,MATCH(AX$1,'pEC50'!$B$1:$Z$1,0),FALSE)</f>
        <v>5.9</v>
      </c>
      <c r="AY28" s="24">
        <f>VLOOKUP($A28,'pEC50'!$B:$Z,MATCH(AY$1,'pEC50'!$B$1:$Z$1,0),FALSE)</f>
        <v>5.85</v>
      </c>
      <c r="AZ28" s="24">
        <f>VLOOKUP($A28,'pEC50'!$B:$Z,MATCH(AZ$1,'pEC50'!$B$1:$Z$1,0),FALSE)</f>
        <v>5.81</v>
      </c>
      <c r="BA28" s="24" t="str">
        <f>VLOOKUP($A28,'pEC50'!$B:$Z,MATCH(BA$1,'pEC50'!$B$1:$Z$1,0),FALSE)</f>
        <v/>
      </c>
      <c r="BB28" s="24" t="str">
        <f>VLOOKUP($A28,'pEC50'!$B:$Z,MATCH(BB$1,'pEC50'!$B$1:$Z$1,0),FALSE)</f>
        <v/>
      </c>
      <c r="BC28" s="24" t="str">
        <f>VLOOKUP($A28,'pEC50'!$B:$Z,MATCH(BC$1,'pEC50'!$B$1:$Z$1,0),FALSE)</f>
        <v/>
      </c>
      <c r="BD28" s="18">
        <f>IF(VLOOKUP($A28,Emax!$B:$Z,MATCH(BD$1,Emax!$B$1:$Z$1,0),FALSE)="","",VLOOKUP($A28,Emax!$B:$Z,MATCH(BD$1,Emax!$B$1:$Z$1,0),FALSE)*100)</f>
        <v>37.377690802348326</v>
      </c>
      <c r="BE28" s="19">
        <f>IF(VLOOKUP($A28,Emax!$B:$Z,MATCH(BE$1,Emax!$B$1:$Z$1,0),FALSE)="","",VLOOKUP($A28,Emax!$B:$Z,MATCH(BE$1,Emax!$B$1:$Z$1,0),FALSE)*100)</f>
        <v>13.281250000000004</v>
      </c>
      <c r="BF28" s="19">
        <f>IF(VLOOKUP($A28,Emax!$B:$Z,MATCH(BF$1,Emax!$B$1:$Z$1,0),FALSE)="","",VLOOKUP($A28,Emax!$B:$Z,MATCH(BF$1,Emax!$B$1:$Z$1,0),FALSE)*100)</f>
        <v>66.59877800407331</v>
      </c>
      <c r="BG28" s="19">
        <f>IF(VLOOKUP($A28,Emax!$B:$Z,MATCH(BG$1,Emax!$B$1:$Z$1,0),FALSE)="","",VLOOKUP($A28,Emax!$B:$Z,MATCH(BG$1,Emax!$B$1:$Z$1,0),FALSE)*100)</f>
        <v>66.59877800407331</v>
      </c>
      <c r="BH28" s="19">
        <f>IF(VLOOKUP($A28,Emax!$B:$Z,MATCH(BH$1,Emax!$B$1:$Z$1,0),FALSE)="","",VLOOKUP($A28,Emax!$B:$Z,MATCH(BH$1,Emax!$B$1:$Z$1,0),FALSE)*100)</f>
        <v>66.451612903225808</v>
      </c>
      <c r="BI28" s="19">
        <f>IF(VLOOKUP($A28,Emax!$B:$Z,MATCH(BI$1,Emax!$B$1:$Z$1,0),FALSE)="","",VLOOKUP($A28,Emax!$B:$Z,MATCH(BI$1,Emax!$B$1:$Z$1,0),FALSE)*100)</f>
        <v>76.2749445676275</v>
      </c>
      <c r="BJ28" s="19">
        <f>IF(VLOOKUP($A28,Emax!$B:$Z,MATCH(BJ$1,Emax!$B$1:$Z$1,0),FALSE)="","",VLOOKUP($A28,Emax!$B:$Z,MATCH(BJ$1,Emax!$B$1:$Z$1,0),FALSE)*100)</f>
        <v>76.2749445676275</v>
      </c>
      <c r="BK28" s="19">
        <f>IF(VLOOKUP($A28,Emax!$B:$Z,MATCH(BK$1,Emax!$B$1:$Z$1,0),FALSE)="","",VLOOKUP($A28,Emax!$B:$Z,MATCH(BK$1,Emax!$B$1:$Z$1,0),FALSE)*100)</f>
        <v>61.5625</v>
      </c>
      <c r="BL28" s="19">
        <f>IF(VLOOKUP($A28,Emax!$B:$Z,MATCH(BL$1,Emax!$B$1:$Z$1,0),FALSE)="","",VLOOKUP($A28,Emax!$B:$Z,MATCH(BL$1,Emax!$B$1:$Z$1,0),FALSE)*100)</f>
        <v>57.298474945533762</v>
      </c>
      <c r="BM28" s="19">
        <f>IF(VLOOKUP($A28,Emax!$B:$Z,MATCH(BM$1,Emax!$B$1:$Z$1,0),FALSE)="","",VLOOKUP($A28,Emax!$B:$Z,MATCH(BM$1,Emax!$B$1:$Z$1,0),FALSE)*100)</f>
        <v>57.298474945533762</v>
      </c>
      <c r="BN28" s="19">
        <f>IF(VLOOKUP($A28,Emax!$B:$Z,MATCH(BN$1,Emax!$B$1:$Z$1,0),FALSE)="","",VLOOKUP($A28,Emax!$B:$Z,MATCH(BN$1,Emax!$B$1:$Z$1,0),FALSE)*100)</f>
        <v>57.985257985257974</v>
      </c>
      <c r="BO28" s="19">
        <f>IF(VLOOKUP($A28,Emax!$B:$Z,MATCH(BO$1,Emax!$B$1:$Z$1,0),FALSE)="","",VLOOKUP($A28,Emax!$B:$Z,MATCH(BO$1,Emax!$B$1:$Z$1,0),FALSE)*100)</f>
        <v>48.049281314168375</v>
      </c>
      <c r="BP28" s="19">
        <f>IF(VLOOKUP($A28,Emax!$B:$Z,MATCH(BP$1,Emax!$B$1:$Z$1,0),FALSE)="","",VLOOKUP($A28,Emax!$B:$Z,MATCH(BP$1,Emax!$B$1:$Z$1,0),FALSE)*100)</f>
        <v>29.504950495049503</v>
      </c>
      <c r="BQ28" s="19">
        <f>IF(VLOOKUP($A28,Emax!$B:$Z,MATCH(BQ$1,Emax!$B$1:$Z$1,0),FALSE)="","",VLOOKUP($A28,Emax!$B:$Z,MATCH(BQ$1,Emax!$B$1:$Z$1,0),FALSE)*100)</f>
        <v>20.289855072463766</v>
      </c>
      <c r="BR28" s="19" t="str">
        <f>IF(VLOOKUP($A28,Emax!$B:$Z,MATCH(BR$1,Emax!$B$1:$Z$1,0),FALSE)="","",VLOOKUP($A28,Emax!$B:$Z,MATCH(BR$1,Emax!$B$1:$Z$1,0),FALSE)*100)</f>
        <v/>
      </c>
      <c r="BS28" s="19" t="str">
        <f>IF(VLOOKUP($A28,Emax!$B:$Z,MATCH(BS$1,Emax!$B$1:$Z$1,0),FALSE)="","",VLOOKUP($A28,Emax!$B:$Z,MATCH(BS$1,Emax!$B$1:$Z$1,0),FALSE)*100)</f>
        <v/>
      </c>
      <c r="BT28" s="19" t="str">
        <f>IF(VLOOKUP($A28,Emax!$B:$Z,MATCH(BT$1,Emax!$B$1:$Z$1,0),FALSE)="","",VLOOKUP($A28,Emax!$B:$Z,MATCH(BT$1,Emax!$B$1:$Z$1,0),FALSE)*100)</f>
        <v/>
      </c>
    </row>
    <row r="29" spans="1:72" x14ac:dyDescent="0.2">
      <c r="A29" t="s">
        <v>73</v>
      </c>
      <c r="B29" s="5" t="str">
        <f>IF(VLOOKUP($A29,Ligands!$A:$G,3,FALSE)="","",VLOOKUP($A29,Ligands!$A:$G,3,FALSE))</f>
        <v>Acetylcholine</v>
      </c>
      <c r="C29" s="4" t="str">
        <f>IF(VLOOKUP($A29,Ligands!$A:$G,4,FALSE)="","",VLOOKUP($A29,Ligands!$A:$G,4,FALSE))</f>
        <v>Acetylcholine Chloride</v>
      </c>
      <c r="D29" s="17" t="str">
        <f>IF(VLOOKUP($A29,Ligands!$A:$G,5,FALSE)="","",VLOOKUP($A29,Ligands!$A:$G,5,FALSE))</f>
        <v/>
      </c>
      <c r="E29" s="17" t="str">
        <f>IF(VLOOKUP($A29,Ligands!$A:$G,6,FALSE)="","",VLOOKUP($A29,Ligands!$A:$G,6,FALSE))</f>
        <v/>
      </c>
      <c r="F29" s="17" t="str">
        <f>IF(VLOOKUP($A29,Ligands!$A:$G,7,FALSE)="","",VLOOKUP($A29,Ligands!$A:$G,7,FALSE))</f>
        <v>Physiological</v>
      </c>
      <c r="G29" s="28">
        <f t="shared" si="1"/>
        <v>7.4467175346766705</v>
      </c>
      <c r="H29" s="92">
        <f t="shared" si="2"/>
        <v>8.3569393207951581</v>
      </c>
      <c r="I29" s="92">
        <f t="shared" si="3"/>
        <v>8.417861035943778</v>
      </c>
      <c r="J29" s="92">
        <f t="shared" si="4"/>
        <v>7.3718470566927206</v>
      </c>
      <c r="K29" s="92" t="str">
        <f t="shared" si="5"/>
        <v/>
      </c>
      <c r="L29" s="28">
        <f t="shared" si="6"/>
        <v>7.5</v>
      </c>
      <c r="M29" s="92">
        <f t="shared" si="7"/>
        <v>8.68</v>
      </c>
      <c r="N29" s="92">
        <f t="shared" si="8"/>
        <v>8.68</v>
      </c>
      <c r="O29" s="92">
        <f t="shared" si="9"/>
        <v>7.42</v>
      </c>
      <c r="P29" s="92" t="str">
        <f t="shared" si="10"/>
        <v/>
      </c>
      <c r="Q29" s="21">
        <f t="shared" si="11"/>
        <v>95.1171875</v>
      </c>
      <c r="R29" s="90">
        <f t="shared" si="12"/>
        <v>89.13525498891353</v>
      </c>
      <c r="S29" s="90">
        <f t="shared" si="13"/>
        <v>85.626283367556468</v>
      </c>
      <c r="T29" s="90">
        <f t="shared" si="14"/>
        <v>89.648033126293996</v>
      </c>
      <c r="U29" s="90" t="str">
        <f t="shared" si="15"/>
        <v/>
      </c>
      <c r="V29" s="25">
        <f t="shared" si="16"/>
        <v>7.4467175346766705</v>
      </c>
      <c r="W29" s="24">
        <f t="shared" si="17"/>
        <v>7.398259000238804</v>
      </c>
      <c r="X29" s="24">
        <f t="shared" si="18"/>
        <v>8.3126649746885981</v>
      </c>
      <c r="Y29" s="24">
        <f t="shared" si="19"/>
        <v>8.3126649746885981</v>
      </c>
      <c r="Z29" s="24">
        <f t="shared" si="20"/>
        <v>8.3569393207951581</v>
      </c>
      <c r="AA29" s="24">
        <f t="shared" si="21"/>
        <v>7.6500495112065101</v>
      </c>
      <c r="AB29" s="24">
        <f t="shared" si="21"/>
        <v>7.6500495112065101</v>
      </c>
      <c r="AC29" s="24">
        <f t="shared" si="22"/>
        <v>7.8781683617271332</v>
      </c>
      <c r="AD29" s="24">
        <f t="shared" si="23"/>
        <v>8.417861035943778</v>
      </c>
      <c r="AE29" s="24">
        <f t="shared" si="24"/>
        <v>8.417861035943778</v>
      </c>
      <c r="AF29" s="24">
        <f t="shared" si="25"/>
        <v>8.3608193641239712</v>
      </c>
      <c r="AG29" s="24">
        <f t="shared" si="26"/>
        <v>8.0226070937591238</v>
      </c>
      <c r="AH29" s="24">
        <f t="shared" si="27"/>
        <v>7.3718470566927206</v>
      </c>
      <c r="AI29" s="24">
        <f t="shared" si="28"/>
        <v>6.6225407656018538</v>
      </c>
      <c r="AJ29" s="24" t="str">
        <f t="shared" si="29"/>
        <v/>
      </c>
      <c r="AK29" s="24" t="str">
        <f t="shared" si="30"/>
        <v/>
      </c>
      <c r="AL29" s="24" t="str">
        <f t="shared" si="31"/>
        <v/>
      </c>
      <c r="AM29" s="25">
        <f>VLOOKUP($A29,'pEC50'!$B:$Z,MATCH(AM$1,'pEC50'!$B$1:$Z$1,0),FALSE)</f>
        <v>7.5</v>
      </c>
      <c r="AN29" s="24">
        <f>VLOOKUP($A29,'pEC50'!$B:$Z,MATCH(AN$1,'pEC50'!$B$1:$Z$1,0),FALSE)</f>
        <v>7.42</v>
      </c>
      <c r="AO29" s="24">
        <f>VLOOKUP($A29,'pEC50'!$B:$Z,MATCH(AO$1,'pEC50'!$B$1:$Z$1,0),FALSE)</f>
        <v>8.48</v>
      </c>
      <c r="AP29" s="24">
        <f>VLOOKUP($A29,'pEC50'!$B:$Z,MATCH(AP$1,'pEC50'!$B$1:$Z$1,0),FALSE)</f>
        <v>8.48</v>
      </c>
      <c r="AQ29" s="24">
        <f>VLOOKUP($A29,'pEC50'!$B:$Z,MATCH(AQ$1,'pEC50'!$B$1:$Z$1,0),FALSE)</f>
        <v>8.68</v>
      </c>
      <c r="AR29" s="24">
        <f>VLOOKUP($A29,'pEC50'!$B:$Z,MATCH(AR$1,'pEC50'!$B$1:$Z$1,0),FALSE)</f>
        <v>7.7</v>
      </c>
      <c r="AS29" s="24">
        <f>VLOOKUP($A29,'pEC50'!$B:$Z,MATCH(AS$1,'pEC50'!$B$1:$Z$1,0),FALSE)</f>
        <v>7.7</v>
      </c>
      <c r="AT29" s="24">
        <f>VLOOKUP($A29,'pEC50'!$B:$Z,MATCH(AT$1,'pEC50'!$B$1:$Z$1,0),FALSE)</f>
        <v>7.93</v>
      </c>
      <c r="AU29" s="24">
        <f>VLOOKUP($A29,'pEC50'!$B:$Z,MATCH(AU$1,'pEC50'!$B$1:$Z$1,0),FALSE)</f>
        <v>8.68</v>
      </c>
      <c r="AV29" s="24">
        <f>VLOOKUP($A29,'pEC50'!$B:$Z,MATCH(AV$1,'pEC50'!$B$1:$Z$1,0),FALSE)</f>
        <v>8.68</v>
      </c>
      <c r="AW29" s="24">
        <f>VLOOKUP($A29,'pEC50'!$B:$Z,MATCH(AW$1,'pEC50'!$B$1:$Z$1,0),FALSE)</f>
        <v>8.64</v>
      </c>
      <c r="AX29" s="24">
        <f>VLOOKUP($A29,'pEC50'!$B:$Z,MATCH(AX$1,'pEC50'!$B$1:$Z$1,0),FALSE)</f>
        <v>8.09</v>
      </c>
      <c r="AY29" s="24">
        <f>VLOOKUP($A29,'pEC50'!$B:$Z,MATCH(AY$1,'pEC50'!$B$1:$Z$1,0),FALSE)</f>
        <v>7.42</v>
      </c>
      <c r="AZ29" s="24">
        <f>VLOOKUP($A29,'pEC50'!$B:$Z,MATCH(AZ$1,'pEC50'!$B$1:$Z$1,0),FALSE)</f>
        <v>6.67</v>
      </c>
      <c r="BA29" s="24" t="str">
        <f>VLOOKUP($A29,'pEC50'!$B:$Z,MATCH(BA$1,'pEC50'!$B$1:$Z$1,0),FALSE)</f>
        <v/>
      </c>
      <c r="BB29" s="24" t="str">
        <f>VLOOKUP($A29,'pEC50'!$B:$Z,MATCH(BB$1,'pEC50'!$B$1:$Z$1,0),FALSE)</f>
        <v/>
      </c>
      <c r="BC29" s="24" t="str">
        <f>VLOOKUP($A29,'pEC50'!$B:$Z,MATCH(BC$1,'pEC50'!$B$1:$Z$1,0),FALSE)</f>
        <v/>
      </c>
      <c r="BD29" s="18">
        <f>IF(VLOOKUP($A29,Emax!$B:$Z,MATCH(BD$1,Emax!$B$1:$Z$1,0),FALSE)="","",VLOOKUP($A29,Emax!$B:$Z,MATCH(BD$1,Emax!$B$1:$Z$1,0),FALSE)*100)</f>
        <v>88.454011741682976</v>
      </c>
      <c r="BE29" s="19">
        <f>IF(VLOOKUP($A29,Emax!$B:$Z,MATCH(BE$1,Emax!$B$1:$Z$1,0),FALSE)="","",VLOOKUP($A29,Emax!$B:$Z,MATCH(BE$1,Emax!$B$1:$Z$1,0),FALSE)*100)</f>
        <v>95.1171875</v>
      </c>
      <c r="BF29" s="19">
        <f>IF(VLOOKUP($A29,Emax!$B:$Z,MATCH(BF$1,Emax!$B$1:$Z$1,0),FALSE)="","",VLOOKUP($A29,Emax!$B:$Z,MATCH(BF$1,Emax!$B$1:$Z$1,0),FALSE)*100)</f>
        <v>68.024439918533602</v>
      </c>
      <c r="BG29" s="19">
        <f>IF(VLOOKUP($A29,Emax!$B:$Z,MATCH(BG$1,Emax!$B$1:$Z$1,0),FALSE)="","",VLOOKUP($A29,Emax!$B:$Z,MATCH(BG$1,Emax!$B$1:$Z$1,0),FALSE)*100)</f>
        <v>68.024439918533602</v>
      </c>
      <c r="BH29" s="19">
        <f>IF(VLOOKUP($A29,Emax!$B:$Z,MATCH(BH$1,Emax!$B$1:$Z$1,0),FALSE)="","",VLOOKUP($A29,Emax!$B:$Z,MATCH(BH$1,Emax!$B$1:$Z$1,0),FALSE)*100)</f>
        <v>47.526881720430111</v>
      </c>
      <c r="BI29" s="19">
        <f>IF(VLOOKUP($A29,Emax!$B:$Z,MATCH(BI$1,Emax!$B$1:$Z$1,0),FALSE)="","",VLOOKUP($A29,Emax!$B:$Z,MATCH(BI$1,Emax!$B$1:$Z$1,0),FALSE)*100)</f>
        <v>89.13525498891353</v>
      </c>
      <c r="BJ29" s="19">
        <f>IF(VLOOKUP($A29,Emax!$B:$Z,MATCH(BJ$1,Emax!$B$1:$Z$1,0),FALSE)="","",VLOOKUP($A29,Emax!$B:$Z,MATCH(BJ$1,Emax!$B$1:$Z$1,0),FALSE)*100)</f>
        <v>89.13525498891353</v>
      </c>
      <c r="BK29" s="19">
        <f>IF(VLOOKUP($A29,Emax!$B:$Z,MATCH(BK$1,Emax!$B$1:$Z$1,0),FALSE)="","",VLOOKUP($A29,Emax!$B:$Z,MATCH(BK$1,Emax!$B$1:$Z$1,0),FALSE)*100)</f>
        <v>88.75</v>
      </c>
      <c r="BL29" s="19">
        <f>IF(VLOOKUP($A29,Emax!$B:$Z,MATCH(BL$1,Emax!$B$1:$Z$1,0),FALSE)="","",VLOOKUP($A29,Emax!$B:$Z,MATCH(BL$1,Emax!$B$1:$Z$1,0),FALSE)*100)</f>
        <v>54.684095860566437</v>
      </c>
      <c r="BM29" s="19">
        <f>IF(VLOOKUP($A29,Emax!$B:$Z,MATCH(BM$1,Emax!$B$1:$Z$1,0),FALSE)="","",VLOOKUP($A29,Emax!$B:$Z,MATCH(BM$1,Emax!$B$1:$Z$1,0),FALSE)*100)</f>
        <v>54.684095860566437</v>
      </c>
      <c r="BN29" s="19">
        <f>IF(VLOOKUP($A29,Emax!$B:$Z,MATCH(BN$1,Emax!$B$1:$Z$1,0),FALSE)="","",VLOOKUP($A29,Emax!$B:$Z,MATCH(BN$1,Emax!$B$1:$Z$1,0),FALSE)*100)</f>
        <v>52.57985257985257</v>
      </c>
      <c r="BO29" s="19">
        <f>IF(VLOOKUP($A29,Emax!$B:$Z,MATCH(BO$1,Emax!$B$1:$Z$1,0),FALSE)="","",VLOOKUP($A29,Emax!$B:$Z,MATCH(BO$1,Emax!$B$1:$Z$1,0),FALSE)*100)</f>
        <v>85.626283367556468</v>
      </c>
      <c r="BP29" s="19">
        <f>IF(VLOOKUP($A29,Emax!$B:$Z,MATCH(BP$1,Emax!$B$1:$Z$1,0),FALSE)="","",VLOOKUP($A29,Emax!$B:$Z,MATCH(BP$1,Emax!$B$1:$Z$1,0),FALSE)*100)</f>
        <v>89.504950495049513</v>
      </c>
      <c r="BQ29" s="19">
        <f>IF(VLOOKUP($A29,Emax!$B:$Z,MATCH(BQ$1,Emax!$B$1:$Z$1,0),FALSE)="","",VLOOKUP($A29,Emax!$B:$Z,MATCH(BQ$1,Emax!$B$1:$Z$1,0),FALSE)*100)</f>
        <v>89.648033126293996</v>
      </c>
      <c r="BR29" s="19" t="str">
        <f>IF(VLOOKUP($A29,Emax!$B:$Z,MATCH(BR$1,Emax!$B$1:$Z$1,0),FALSE)="","",VLOOKUP($A29,Emax!$B:$Z,MATCH(BR$1,Emax!$B$1:$Z$1,0),FALSE)*100)</f>
        <v/>
      </c>
      <c r="BS29" s="19" t="str">
        <f>IF(VLOOKUP($A29,Emax!$B:$Z,MATCH(BS$1,Emax!$B$1:$Z$1,0),FALSE)="","",VLOOKUP($A29,Emax!$B:$Z,MATCH(BS$1,Emax!$B$1:$Z$1,0),FALSE)*100)</f>
        <v/>
      </c>
      <c r="BT29" s="19" t="str">
        <f>IF(VLOOKUP($A29,Emax!$B:$Z,MATCH(BT$1,Emax!$B$1:$Z$1,0),FALSE)="","",VLOOKUP($A29,Emax!$B:$Z,MATCH(BT$1,Emax!$B$1:$Z$1,0),FALSE)*100)</f>
        <v/>
      </c>
    </row>
    <row r="30" spans="1:72" x14ac:dyDescent="0.2">
      <c r="A30" t="s">
        <v>191</v>
      </c>
      <c r="B30" s="5" t="str">
        <f>IF(VLOOKUP($A30,Ligands!$A:$G,3,FALSE)="","",VLOOKUP($A30,Ligands!$A:$G,3,FALSE))</f>
        <v>CP-55940</v>
      </c>
      <c r="C30" s="4" t="str">
        <f>IF(VLOOKUP($A30,Ligands!$A:$G,4,FALSE)="","",VLOOKUP($A30,Ligands!$A:$G,4,FALSE))</f>
        <v>(−)-CP 55,940</v>
      </c>
      <c r="D30" s="17" t="str">
        <f>IF(VLOOKUP($A30,Ligands!$A:$G,5,FALSE)="","",VLOOKUP($A30,Ligands!$A:$G,5,FALSE))</f>
        <v/>
      </c>
      <c r="E30" s="17" t="str">
        <f>IF(VLOOKUP($A30,Ligands!$A:$G,6,FALSE)="","",VLOOKUP($A30,Ligands!$A:$G,6,FALSE))</f>
        <v/>
      </c>
      <c r="F30" s="17" t="str">
        <f>IF(VLOOKUP($A30,Ligands!$A:$G,7,FALSE)="","",VLOOKUP($A30,Ligands!$A:$G,7,FALSE))</f>
        <v>Surrogate</v>
      </c>
      <c r="G30" s="28">
        <f t="shared" si="1"/>
        <v>0</v>
      </c>
      <c r="H30" s="92">
        <f t="shared" si="2"/>
        <v>7.1550551778530167</v>
      </c>
      <c r="I30" s="92">
        <f t="shared" si="3"/>
        <v>6.3338740463543672</v>
      </c>
      <c r="J30" s="92">
        <f t="shared" si="4"/>
        <v>7.1244322271701863</v>
      </c>
      <c r="K30" s="92" t="str">
        <f t="shared" si="5"/>
        <v/>
      </c>
      <c r="L30" s="28">
        <f t="shared" si="6"/>
        <v>0</v>
      </c>
      <c r="M30" s="92">
        <f t="shared" si="7"/>
        <v>7.94</v>
      </c>
      <c r="N30" s="92">
        <f t="shared" si="8"/>
        <v>7.31</v>
      </c>
      <c r="O30" s="92">
        <f t="shared" si="9"/>
        <v>7.85</v>
      </c>
      <c r="P30" s="92" t="str">
        <f t="shared" si="10"/>
        <v/>
      </c>
      <c r="Q30" s="21">
        <f t="shared" si="11"/>
        <v>0</v>
      </c>
      <c r="R30" s="90">
        <f t="shared" si="12"/>
        <v>17.515274949083501</v>
      </c>
      <c r="S30" s="90">
        <f t="shared" si="13"/>
        <v>10.565110565110563</v>
      </c>
      <c r="T30" s="90">
        <f t="shared" si="14"/>
        <v>18.811881188118811</v>
      </c>
      <c r="U30" s="90" t="str">
        <f t="shared" si="15"/>
        <v/>
      </c>
      <c r="V30" s="25" t="str">
        <f t="shared" si="16"/>
        <v/>
      </c>
      <c r="W30" s="24" t="str">
        <f t="shared" si="17"/>
        <v/>
      </c>
      <c r="X30" s="24">
        <f t="shared" si="18"/>
        <v>7.1234169591206005</v>
      </c>
      <c r="Y30" s="24">
        <f t="shared" si="19"/>
        <v>7.1234169591206005</v>
      </c>
      <c r="Z30" s="24">
        <f t="shared" si="20"/>
        <v>7.012909736604291</v>
      </c>
      <c r="AA30" s="24">
        <f t="shared" si="21"/>
        <v>7.1550551778530167</v>
      </c>
      <c r="AB30" s="24">
        <f t="shared" si="21"/>
        <v>7.1550551778530167</v>
      </c>
      <c r="AC30" s="24">
        <f t="shared" si="22"/>
        <v>6.9383026981662814</v>
      </c>
      <c r="AD30" s="24" t="str">
        <f t="shared" si="23"/>
        <v/>
      </c>
      <c r="AE30" s="24" t="str">
        <f t="shared" si="24"/>
        <v/>
      </c>
      <c r="AF30" s="24">
        <f t="shared" si="25"/>
        <v>6.3338740463543672</v>
      </c>
      <c r="AG30" s="24" t="str">
        <f t="shared" si="26"/>
        <v/>
      </c>
      <c r="AH30" s="24">
        <f t="shared" si="27"/>
        <v>7.1244322271701863</v>
      </c>
      <c r="AI30" s="24">
        <f t="shared" si="28"/>
        <v>6.9336799605389299</v>
      </c>
      <c r="AJ30" s="24" t="str">
        <f t="shared" si="29"/>
        <v/>
      </c>
      <c r="AK30" s="24" t="str">
        <f t="shared" si="30"/>
        <v/>
      </c>
      <c r="AL30" s="24" t="str">
        <f t="shared" si="31"/>
        <v/>
      </c>
      <c r="AM30" s="25" t="str">
        <f>VLOOKUP($A30,'pEC50'!$B:$Z,MATCH(AM$1,'pEC50'!$B$1:$Z$1,0),FALSE)</f>
        <v/>
      </c>
      <c r="AN30" s="24" t="str">
        <f>VLOOKUP($A30,'pEC50'!$B:$Z,MATCH(AN$1,'pEC50'!$B$1:$Z$1,0),FALSE)</f>
        <v/>
      </c>
      <c r="AO30" s="24">
        <f>VLOOKUP($A30,'pEC50'!$B:$Z,MATCH(AO$1,'pEC50'!$B$1:$Z$1,0),FALSE)</f>
        <v>7.88</v>
      </c>
      <c r="AP30" s="24">
        <f>VLOOKUP($A30,'pEC50'!$B:$Z,MATCH(AP$1,'pEC50'!$B$1:$Z$1,0),FALSE)</f>
        <v>7.88</v>
      </c>
      <c r="AQ30" s="24">
        <f>VLOOKUP($A30,'pEC50'!$B:$Z,MATCH(AQ$1,'pEC50'!$B$1:$Z$1,0),FALSE)</f>
        <v>7.94</v>
      </c>
      <c r="AR30" s="24">
        <f>VLOOKUP($A30,'pEC50'!$B:$Z,MATCH(AR$1,'pEC50'!$B$1:$Z$1,0),FALSE)</f>
        <v>7.94</v>
      </c>
      <c r="AS30" s="24">
        <f>VLOOKUP($A30,'pEC50'!$B:$Z,MATCH(AS$1,'pEC50'!$B$1:$Z$1,0),FALSE)</f>
        <v>7.94</v>
      </c>
      <c r="AT30" s="24">
        <f>VLOOKUP($A30,'pEC50'!$B:$Z,MATCH(AT$1,'pEC50'!$B$1:$Z$1,0),FALSE)</f>
        <v>7.8</v>
      </c>
      <c r="AU30" s="24" t="str">
        <f>VLOOKUP($A30,'pEC50'!$B:$Z,MATCH(AU$1,'pEC50'!$B$1:$Z$1,0),FALSE)</f>
        <v/>
      </c>
      <c r="AV30" s="24" t="str">
        <f>VLOOKUP($A30,'pEC50'!$B:$Z,MATCH(AV$1,'pEC50'!$B$1:$Z$1,0),FALSE)</f>
        <v/>
      </c>
      <c r="AW30" s="24">
        <f>VLOOKUP($A30,'pEC50'!$B:$Z,MATCH(AW$1,'pEC50'!$B$1:$Z$1,0),FALSE)</f>
        <v>7.31</v>
      </c>
      <c r="AX30" s="24" t="str">
        <f>VLOOKUP($A30,'pEC50'!$B:$Z,MATCH(AX$1,'pEC50'!$B$1:$Z$1,0),FALSE)</f>
        <v/>
      </c>
      <c r="AY30" s="24">
        <f>VLOOKUP($A30,'pEC50'!$B:$Z,MATCH(AY$1,'pEC50'!$B$1:$Z$1,0),FALSE)</f>
        <v>7.85</v>
      </c>
      <c r="AZ30" s="24">
        <f>VLOOKUP($A30,'pEC50'!$B:$Z,MATCH(AZ$1,'pEC50'!$B$1:$Z$1,0),FALSE)</f>
        <v>7.72</v>
      </c>
      <c r="BA30" s="24" t="str">
        <f>VLOOKUP($A30,'pEC50'!$B:$Z,MATCH(BA$1,'pEC50'!$B$1:$Z$1,0),FALSE)</f>
        <v/>
      </c>
      <c r="BB30" s="24" t="str">
        <f>VLOOKUP($A30,'pEC50'!$B:$Z,MATCH(BB$1,'pEC50'!$B$1:$Z$1,0),FALSE)</f>
        <v/>
      </c>
      <c r="BC30" s="24" t="str">
        <f>VLOOKUP($A30,'pEC50'!$B:$Z,MATCH(BC$1,'pEC50'!$B$1:$Z$1,0),FALSE)</f>
        <v/>
      </c>
      <c r="BD30" s="18" t="str">
        <f>IF(VLOOKUP($A30,Emax!$B:$Z,MATCH(BD$1,Emax!$B$1:$Z$1,0),FALSE)="","",VLOOKUP($A30,Emax!$B:$Z,MATCH(BD$1,Emax!$B$1:$Z$1,0),FALSE)*100)</f>
        <v/>
      </c>
      <c r="BE30" s="19" t="str">
        <f>IF(VLOOKUP($A30,Emax!$B:$Z,MATCH(BE$1,Emax!$B$1:$Z$1,0),FALSE)="","",VLOOKUP($A30,Emax!$B:$Z,MATCH(BE$1,Emax!$B$1:$Z$1,0),FALSE)*100)</f>
        <v/>
      </c>
      <c r="BF30" s="19">
        <f>IF(VLOOKUP($A30,Emax!$B:$Z,MATCH(BF$1,Emax!$B$1:$Z$1,0),FALSE)="","",VLOOKUP($A30,Emax!$B:$Z,MATCH(BF$1,Emax!$B$1:$Z$1,0),FALSE)*100)</f>
        <v>17.515274949083501</v>
      </c>
      <c r="BG30" s="19">
        <f>IF(VLOOKUP($A30,Emax!$B:$Z,MATCH(BG$1,Emax!$B$1:$Z$1,0),FALSE)="","",VLOOKUP($A30,Emax!$B:$Z,MATCH(BG$1,Emax!$B$1:$Z$1,0),FALSE)*100)</f>
        <v>17.515274949083501</v>
      </c>
      <c r="BH30" s="19">
        <f>IF(VLOOKUP($A30,Emax!$B:$Z,MATCH(BH$1,Emax!$B$1:$Z$1,0),FALSE)="","",VLOOKUP($A30,Emax!$B:$Z,MATCH(BH$1,Emax!$B$1:$Z$1,0),FALSE)*100)</f>
        <v>11.827956989247312</v>
      </c>
      <c r="BI30" s="19">
        <f>IF(VLOOKUP($A30,Emax!$B:$Z,MATCH(BI$1,Emax!$B$1:$Z$1,0),FALSE)="","",VLOOKUP($A30,Emax!$B:$Z,MATCH(BI$1,Emax!$B$1:$Z$1,0),FALSE)*100)</f>
        <v>16.4079822616408</v>
      </c>
      <c r="BJ30" s="19">
        <f>IF(VLOOKUP($A30,Emax!$B:$Z,MATCH(BJ$1,Emax!$B$1:$Z$1,0),FALSE)="","",VLOOKUP($A30,Emax!$B:$Z,MATCH(BJ$1,Emax!$B$1:$Z$1,0),FALSE)*100)</f>
        <v>16.4079822616408</v>
      </c>
      <c r="BK30" s="19">
        <f>IF(VLOOKUP($A30,Emax!$B:$Z,MATCH(BK$1,Emax!$B$1:$Z$1,0),FALSE)="","",VLOOKUP($A30,Emax!$B:$Z,MATCH(BK$1,Emax!$B$1:$Z$1,0),FALSE)*100)</f>
        <v>13.750000000000002</v>
      </c>
      <c r="BL30" s="19" t="str">
        <f>IF(VLOOKUP($A30,Emax!$B:$Z,MATCH(BL$1,Emax!$B$1:$Z$1,0),FALSE)="","",VLOOKUP($A30,Emax!$B:$Z,MATCH(BL$1,Emax!$B$1:$Z$1,0),FALSE)*100)</f>
        <v/>
      </c>
      <c r="BM30" s="19" t="str">
        <f>IF(VLOOKUP($A30,Emax!$B:$Z,MATCH(BM$1,Emax!$B$1:$Z$1,0),FALSE)="","",VLOOKUP($A30,Emax!$B:$Z,MATCH(BM$1,Emax!$B$1:$Z$1,0),FALSE)*100)</f>
        <v/>
      </c>
      <c r="BN30" s="19">
        <f>IF(VLOOKUP($A30,Emax!$B:$Z,MATCH(BN$1,Emax!$B$1:$Z$1,0),FALSE)="","",VLOOKUP($A30,Emax!$B:$Z,MATCH(BN$1,Emax!$B$1:$Z$1,0),FALSE)*100)</f>
        <v>10.565110565110563</v>
      </c>
      <c r="BO30" s="19" t="str">
        <f>IF(VLOOKUP($A30,Emax!$B:$Z,MATCH(BO$1,Emax!$B$1:$Z$1,0),FALSE)="","",VLOOKUP($A30,Emax!$B:$Z,MATCH(BO$1,Emax!$B$1:$Z$1,0),FALSE)*100)</f>
        <v/>
      </c>
      <c r="BP30" s="19">
        <f>IF(VLOOKUP($A30,Emax!$B:$Z,MATCH(BP$1,Emax!$B$1:$Z$1,0),FALSE)="","",VLOOKUP($A30,Emax!$B:$Z,MATCH(BP$1,Emax!$B$1:$Z$1,0),FALSE)*100)</f>
        <v>18.811881188118811</v>
      </c>
      <c r="BQ30" s="19">
        <f>IF(VLOOKUP($A30,Emax!$B:$Z,MATCH(BQ$1,Emax!$B$1:$Z$1,0),FALSE)="","",VLOOKUP($A30,Emax!$B:$Z,MATCH(BQ$1,Emax!$B$1:$Z$1,0),FALSE)*100)</f>
        <v>16.356107660455486</v>
      </c>
      <c r="BR30" s="19" t="str">
        <f>IF(VLOOKUP($A30,Emax!$B:$Z,MATCH(BR$1,Emax!$B$1:$Z$1,0),FALSE)="","",VLOOKUP($A30,Emax!$B:$Z,MATCH(BR$1,Emax!$B$1:$Z$1,0),FALSE)*100)</f>
        <v/>
      </c>
      <c r="BS30" s="19" t="str">
        <f>IF(VLOOKUP($A30,Emax!$B:$Z,MATCH(BS$1,Emax!$B$1:$Z$1,0),FALSE)="","",VLOOKUP($A30,Emax!$B:$Z,MATCH(BS$1,Emax!$B$1:$Z$1,0),FALSE)*100)</f>
        <v/>
      </c>
      <c r="BT30" s="19" t="str">
        <f>IF(VLOOKUP($A30,Emax!$B:$Z,MATCH(BT$1,Emax!$B$1:$Z$1,0),FALSE)="","",VLOOKUP($A30,Emax!$B:$Z,MATCH(BT$1,Emax!$B$1:$Z$1,0),FALSE)*100)</f>
        <v/>
      </c>
    </row>
    <row r="31" spans="1:72" x14ac:dyDescent="0.2">
      <c r="A31" t="s">
        <v>195</v>
      </c>
      <c r="B31" s="5" t="str">
        <f>IF(VLOOKUP($A31,Ligands!$A:$G,3,FALSE)="","",VLOOKUP($A31,Ligands!$A:$G,3,FALSE))</f>
        <v>CP-55940</v>
      </c>
      <c r="C31" s="4" t="str">
        <f>IF(VLOOKUP($A31,Ligands!$A:$G,4,FALSE)="","",VLOOKUP($A31,Ligands!$A:$G,4,FALSE))</f>
        <v>(−)-CP 55,940</v>
      </c>
      <c r="D31" s="17" t="str">
        <f>IF(VLOOKUP($A31,Ligands!$A:$G,5,FALSE)="","",VLOOKUP($A31,Ligands!$A:$G,5,FALSE))</f>
        <v/>
      </c>
      <c r="E31" s="17" t="str">
        <f>IF(VLOOKUP($A31,Ligands!$A:$G,6,FALSE)="","",VLOOKUP($A31,Ligands!$A:$G,6,FALSE))</f>
        <v/>
      </c>
      <c r="F31" s="17" t="str">
        <f>IF(VLOOKUP($A31,Ligands!$A:$G,7,FALSE)="","",VLOOKUP($A31,Ligands!$A:$G,7,FALSE))</f>
        <v>Surrogate</v>
      </c>
      <c r="G31" s="28">
        <f t="shared" si="1"/>
        <v>0</v>
      </c>
      <c r="H31" s="92">
        <f t="shared" si="2"/>
        <v>7.6044290544161717</v>
      </c>
      <c r="I31" s="92">
        <f t="shared" si="3"/>
        <v>5.8675268454944423</v>
      </c>
      <c r="J31" s="92">
        <f t="shared" si="4"/>
        <v>0</v>
      </c>
      <c r="K31" s="92" t="str">
        <f t="shared" si="5"/>
        <v/>
      </c>
      <c r="L31" s="28">
        <f t="shared" si="6"/>
        <v>0</v>
      </c>
      <c r="M31" s="92">
        <f t="shared" si="7"/>
        <v>8.1999999999999993</v>
      </c>
      <c r="N31" s="92">
        <f t="shared" si="8"/>
        <v>8</v>
      </c>
      <c r="O31" s="92">
        <f t="shared" si="9"/>
        <v>0</v>
      </c>
      <c r="P31" s="92" t="str">
        <f t="shared" si="10"/>
        <v/>
      </c>
      <c r="Q31" s="21">
        <f t="shared" si="11"/>
        <v>0</v>
      </c>
      <c r="R31" s="90">
        <f t="shared" si="12"/>
        <v>27.698574338085542</v>
      </c>
      <c r="S31" s="90">
        <f t="shared" si="13"/>
        <v>0.73710073710073665</v>
      </c>
      <c r="T31" s="90">
        <f t="shared" si="14"/>
        <v>0</v>
      </c>
      <c r="U31" s="90" t="str">
        <f t="shared" si="15"/>
        <v/>
      </c>
      <c r="V31" s="25" t="str">
        <f t="shared" si="16"/>
        <v/>
      </c>
      <c r="W31" s="24" t="str">
        <f t="shared" si="17"/>
        <v/>
      </c>
      <c r="X31" s="24">
        <f t="shared" si="18"/>
        <v>7.6024574162472511</v>
      </c>
      <c r="Y31" s="24">
        <f t="shared" si="19"/>
        <v>7.6024574162472511</v>
      </c>
      <c r="Z31" s="24">
        <f t="shared" si="20"/>
        <v>7.6044290544161717</v>
      </c>
      <c r="AA31" s="24">
        <f t="shared" si="21"/>
        <v>7.3489019016054602</v>
      </c>
      <c r="AB31" s="24">
        <f t="shared" si="21"/>
        <v>7.3489019016054602</v>
      </c>
      <c r="AC31" s="24">
        <f t="shared" si="22"/>
        <v>7.0538200260161146</v>
      </c>
      <c r="AD31" s="24" t="str">
        <f t="shared" si="23"/>
        <v/>
      </c>
      <c r="AE31" s="24" t="str">
        <f t="shared" si="24"/>
        <v/>
      </c>
      <c r="AF31" s="24">
        <f t="shared" si="25"/>
        <v>5.8675268454944423</v>
      </c>
      <c r="AG31" s="24" t="str">
        <f t="shared" si="26"/>
        <v/>
      </c>
      <c r="AH31" s="24" t="str">
        <f t="shared" si="27"/>
        <v/>
      </c>
      <c r="AI31" s="24" t="str">
        <f t="shared" si="28"/>
        <v/>
      </c>
      <c r="AJ31" s="24" t="str">
        <f t="shared" si="29"/>
        <v/>
      </c>
      <c r="AK31" s="24" t="str">
        <f t="shared" si="30"/>
        <v/>
      </c>
      <c r="AL31" s="24" t="str">
        <f t="shared" si="31"/>
        <v/>
      </c>
      <c r="AM31" s="25" t="str">
        <f>VLOOKUP($A31,'pEC50'!$B:$Z,MATCH(AM$1,'pEC50'!$B$1:$Z$1,0),FALSE)</f>
        <v/>
      </c>
      <c r="AN31" s="24" t="str">
        <f>VLOOKUP($A31,'pEC50'!$B:$Z,MATCH(AN$1,'pEC50'!$B$1:$Z$1,0),FALSE)</f>
        <v/>
      </c>
      <c r="AO31" s="24">
        <f>VLOOKUP($A31,'pEC50'!$B:$Z,MATCH(AO$1,'pEC50'!$B$1:$Z$1,0),FALSE)</f>
        <v>8.16</v>
      </c>
      <c r="AP31" s="24">
        <f>VLOOKUP($A31,'pEC50'!$B:$Z,MATCH(AP$1,'pEC50'!$B$1:$Z$1,0),FALSE)</f>
        <v>8.16</v>
      </c>
      <c r="AQ31" s="24">
        <f>VLOOKUP($A31,'pEC50'!$B:$Z,MATCH(AQ$1,'pEC50'!$B$1:$Z$1,0),FALSE)</f>
        <v>8.1999999999999993</v>
      </c>
      <c r="AR31" s="24">
        <f>VLOOKUP($A31,'pEC50'!$B:$Z,MATCH(AR$1,'pEC50'!$B$1:$Z$1,0),FALSE)</f>
        <v>7.95</v>
      </c>
      <c r="AS31" s="24">
        <f>VLOOKUP($A31,'pEC50'!$B:$Z,MATCH(AS$1,'pEC50'!$B$1:$Z$1,0),FALSE)</f>
        <v>7.95</v>
      </c>
      <c r="AT31" s="24">
        <f>VLOOKUP($A31,'pEC50'!$B:$Z,MATCH(AT$1,'pEC50'!$B$1:$Z$1,0),FALSE)</f>
        <v>7.86</v>
      </c>
      <c r="AU31" s="24" t="str">
        <f>VLOOKUP($A31,'pEC50'!$B:$Z,MATCH(AU$1,'pEC50'!$B$1:$Z$1,0),FALSE)</f>
        <v/>
      </c>
      <c r="AV31" s="24" t="str">
        <f>VLOOKUP($A31,'pEC50'!$B:$Z,MATCH(AV$1,'pEC50'!$B$1:$Z$1,0),FALSE)</f>
        <v/>
      </c>
      <c r="AW31" s="24">
        <f>VLOOKUP($A31,'pEC50'!$B:$Z,MATCH(AW$1,'pEC50'!$B$1:$Z$1,0),FALSE)</f>
        <v>8</v>
      </c>
      <c r="AX31" s="24" t="str">
        <f>VLOOKUP($A31,'pEC50'!$B:$Z,MATCH(AX$1,'pEC50'!$B$1:$Z$1,0),FALSE)</f>
        <v/>
      </c>
      <c r="AY31" s="24" t="str">
        <f>VLOOKUP($A31,'pEC50'!$B:$Z,MATCH(AY$1,'pEC50'!$B$1:$Z$1,0),FALSE)</f>
        <v/>
      </c>
      <c r="AZ31" s="24" t="str">
        <f>VLOOKUP($A31,'pEC50'!$B:$Z,MATCH(AZ$1,'pEC50'!$B$1:$Z$1,0),FALSE)</f>
        <v/>
      </c>
      <c r="BA31" s="24" t="str">
        <f>VLOOKUP($A31,'pEC50'!$B:$Z,MATCH(BA$1,'pEC50'!$B$1:$Z$1,0),FALSE)</f>
        <v/>
      </c>
      <c r="BB31" s="24" t="str">
        <f>VLOOKUP($A31,'pEC50'!$B:$Z,MATCH(BB$1,'pEC50'!$B$1:$Z$1,0),FALSE)</f>
        <v/>
      </c>
      <c r="BC31" s="24" t="str">
        <f>VLOOKUP($A31,'pEC50'!$B:$Z,MATCH(BC$1,'pEC50'!$B$1:$Z$1,0),FALSE)</f>
        <v/>
      </c>
      <c r="BD31" s="18" t="str">
        <f>IF(VLOOKUP($A31,Emax!$B:$Z,MATCH(BD$1,Emax!$B$1:$Z$1,0),FALSE)="","",VLOOKUP($A31,Emax!$B:$Z,MATCH(BD$1,Emax!$B$1:$Z$1,0),FALSE)*100)</f>
        <v/>
      </c>
      <c r="BE31" s="19" t="str">
        <f>IF(VLOOKUP($A31,Emax!$B:$Z,MATCH(BE$1,Emax!$B$1:$Z$1,0),FALSE)="","",VLOOKUP($A31,Emax!$B:$Z,MATCH(BE$1,Emax!$B$1:$Z$1,0),FALSE)*100)</f>
        <v/>
      </c>
      <c r="BF31" s="19">
        <f>IF(VLOOKUP($A31,Emax!$B:$Z,MATCH(BF$1,Emax!$B$1:$Z$1,0),FALSE)="","",VLOOKUP($A31,Emax!$B:$Z,MATCH(BF$1,Emax!$B$1:$Z$1,0),FALSE)*100)</f>
        <v>27.698574338085542</v>
      </c>
      <c r="BG31" s="19">
        <f>IF(VLOOKUP($A31,Emax!$B:$Z,MATCH(BG$1,Emax!$B$1:$Z$1,0),FALSE)="","",VLOOKUP($A31,Emax!$B:$Z,MATCH(BG$1,Emax!$B$1:$Z$1,0),FALSE)*100)</f>
        <v>27.698574338085542</v>
      </c>
      <c r="BH31" s="19">
        <f>IF(VLOOKUP($A31,Emax!$B:$Z,MATCH(BH$1,Emax!$B$1:$Z$1,0),FALSE)="","",VLOOKUP($A31,Emax!$B:$Z,MATCH(BH$1,Emax!$B$1:$Z$1,0),FALSE)*100)</f>
        <v>25.376344086021508</v>
      </c>
      <c r="BI31" s="19">
        <f>IF(VLOOKUP($A31,Emax!$B:$Z,MATCH(BI$1,Emax!$B$1:$Z$1,0),FALSE)="","",VLOOKUP($A31,Emax!$B:$Z,MATCH(BI$1,Emax!$B$1:$Z$1,0),FALSE)*100)</f>
        <v>25.05543237250555</v>
      </c>
      <c r="BJ31" s="19">
        <f>IF(VLOOKUP($A31,Emax!$B:$Z,MATCH(BJ$1,Emax!$B$1:$Z$1,0),FALSE)="","",VLOOKUP($A31,Emax!$B:$Z,MATCH(BJ$1,Emax!$B$1:$Z$1,0),FALSE)*100)</f>
        <v>25.05543237250555</v>
      </c>
      <c r="BK31" s="19">
        <f>IF(VLOOKUP($A31,Emax!$B:$Z,MATCH(BK$1,Emax!$B$1:$Z$1,0),FALSE)="","",VLOOKUP($A31,Emax!$B:$Z,MATCH(BK$1,Emax!$B$1:$Z$1,0),FALSE)*100)</f>
        <v>15.625</v>
      </c>
      <c r="BL31" s="19" t="str">
        <f>IF(VLOOKUP($A31,Emax!$B:$Z,MATCH(BL$1,Emax!$B$1:$Z$1,0),FALSE)="","",VLOOKUP($A31,Emax!$B:$Z,MATCH(BL$1,Emax!$B$1:$Z$1,0),FALSE)*100)</f>
        <v/>
      </c>
      <c r="BM31" s="19" t="str">
        <f>IF(VLOOKUP($A31,Emax!$B:$Z,MATCH(BM$1,Emax!$B$1:$Z$1,0),FALSE)="","",VLOOKUP($A31,Emax!$B:$Z,MATCH(BM$1,Emax!$B$1:$Z$1,0),FALSE)*100)</f>
        <v/>
      </c>
      <c r="BN31" s="19">
        <f>IF(VLOOKUP($A31,Emax!$B:$Z,MATCH(BN$1,Emax!$B$1:$Z$1,0),FALSE)="","",VLOOKUP($A31,Emax!$B:$Z,MATCH(BN$1,Emax!$B$1:$Z$1,0),FALSE)*100)</f>
        <v>0.73710073710073665</v>
      </c>
      <c r="BO31" s="19" t="str">
        <f>IF(VLOOKUP($A31,Emax!$B:$Z,MATCH(BO$1,Emax!$B$1:$Z$1,0),FALSE)="","",VLOOKUP($A31,Emax!$B:$Z,MATCH(BO$1,Emax!$B$1:$Z$1,0),FALSE)*100)</f>
        <v/>
      </c>
      <c r="BP31" s="19" t="str">
        <f>IF(VLOOKUP($A31,Emax!$B:$Z,MATCH(BP$1,Emax!$B$1:$Z$1,0),FALSE)="","",VLOOKUP($A31,Emax!$B:$Z,MATCH(BP$1,Emax!$B$1:$Z$1,0),FALSE)*100)</f>
        <v/>
      </c>
      <c r="BQ31" s="19" t="str">
        <f>IF(VLOOKUP($A31,Emax!$B:$Z,MATCH(BQ$1,Emax!$B$1:$Z$1,0),FALSE)="","",VLOOKUP($A31,Emax!$B:$Z,MATCH(BQ$1,Emax!$B$1:$Z$1,0),FALSE)*100)</f>
        <v/>
      </c>
      <c r="BR31" s="19" t="str">
        <f>IF(VLOOKUP($A31,Emax!$B:$Z,MATCH(BR$1,Emax!$B$1:$Z$1,0),FALSE)="","",VLOOKUP($A31,Emax!$B:$Z,MATCH(BR$1,Emax!$B$1:$Z$1,0),FALSE)*100)</f>
        <v/>
      </c>
      <c r="BS31" s="19" t="str">
        <f>IF(VLOOKUP($A31,Emax!$B:$Z,MATCH(BS$1,Emax!$B$1:$Z$1,0),FALSE)="","",VLOOKUP($A31,Emax!$B:$Z,MATCH(BS$1,Emax!$B$1:$Z$1,0),FALSE)*100)</f>
        <v/>
      </c>
      <c r="BT31" s="19" t="str">
        <f>IF(VLOOKUP($A31,Emax!$B:$Z,MATCH(BT$1,Emax!$B$1:$Z$1,0),FALSE)="","",VLOOKUP($A31,Emax!$B:$Z,MATCH(BT$1,Emax!$B$1:$Z$1,0),FALSE)*100)</f>
        <v/>
      </c>
    </row>
    <row r="32" spans="1:72" x14ac:dyDescent="0.2">
      <c r="A32" t="s">
        <v>425</v>
      </c>
      <c r="B32" s="5" t="str">
        <f>IF(VLOOKUP($A32,Ligands!$A:$G,3,FALSE)="","",VLOOKUP($A32,Ligands!$A:$G,3,FALSE))</f>
        <v>Leukotriene D4</v>
      </c>
      <c r="C32" s="4" t="str">
        <f>IF(VLOOKUP($A32,Ligands!$A:$G,4,FALSE)="","",VLOOKUP($A32,Ligands!$A:$G,4,FALSE))</f>
        <v>Leukotriene D4</v>
      </c>
      <c r="D32" s="17" t="str">
        <f>IF(VLOOKUP($A32,Ligands!$A:$G,5,FALSE)="","",VLOOKUP($A32,Ligands!$A:$G,5,FALSE))</f>
        <v/>
      </c>
      <c r="E32" s="17" t="str">
        <f>IF(VLOOKUP($A32,Ligands!$A:$G,6,FALSE)="","",VLOOKUP($A32,Ligands!$A:$G,6,FALSE))</f>
        <v/>
      </c>
      <c r="F32" s="17" t="str">
        <f>IF(VLOOKUP($A32,Ligands!$A:$G,7,FALSE)="","",VLOOKUP($A32,Ligands!$A:$G,7,FALSE))</f>
        <v>Physiological</v>
      </c>
      <c r="G32" s="28">
        <f t="shared" si="1"/>
        <v>7.8844321308451812</v>
      </c>
      <c r="H32" s="92">
        <f t="shared" si="2"/>
        <v>8.7204289438440377</v>
      </c>
      <c r="I32" s="92">
        <f t="shared" si="3"/>
        <v>9.2627350671230264</v>
      </c>
      <c r="J32" s="92">
        <f t="shared" si="4"/>
        <v>7.0638298766010008</v>
      </c>
      <c r="K32" s="92" t="str">
        <f t="shared" si="5"/>
        <v/>
      </c>
      <c r="L32" s="28">
        <f t="shared" si="6"/>
        <v>8.35</v>
      </c>
      <c r="M32" s="92">
        <f t="shared" si="7"/>
        <v>8.93</v>
      </c>
      <c r="N32" s="92">
        <f t="shared" si="8"/>
        <v>9.41</v>
      </c>
      <c r="O32" s="92">
        <f t="shared" si="9"/>
        <v>8.2899999999999991</v>
      </c>
      <c r="P32" s="92" t="str">
        <f t="shared" si="10"/>
        <v/>
      </c>
      <c r="Q32" s="21">
        <f t="shared" si="11"/>
        <v>35.029354207436398</v>
      </c>
      <c r="R32" s="90">
        <f t="shared" si="12"/>
        <v>61.72043010752688</v>
      </c>
      <c r="S32" s="90">
        <f t="shared" si="13"/>
        <v>71.24183006535948</v>
      </c>
      <c r="T32" s="90">
        <f t="shared" si="14"/>
        <v>5.9405940594059405</v>
      </c>
      <c r="U32" s="90" t="str">
        <f t="shared" si="15"/>
        <v/>
      </c>
      <c r="V32" s="25">
        <f t="shared" si="16"/>
        <v>7.8844321308451812</v>
      </c>
      <c r="W32" s="24">
        <f t="shared" si="17"/>
        <v>7.7513197493234189</v>
      </c>
      <c r="X32" s="24">
        <f t="shared" si="18"/>
        <v>8.2903190486585778</v>
      </c>
      <c r="Y32" s="24">
        <f t="shared" si="19"/>
        <v>8.2903190486585778</v>
      </c>
      <c r="Z32" s="24">
        <f t="shared" si="20"/>
        <v>8.7204289438440377</v>
      </c>
      <c r="AA32" s="24">
        <f t="shared" si="21"/>
        <v>7.8561940032396027</v>
      </c>
      <c r="AB32" s="24">
        <f t="shared" si="21"/>
        <v>7.8561940032396027</v>
      </c>
      <c r="AC32" s="24">
        <f t="shared" si="22"/>
        <v>7.4980625354554382</v>
      </c>
      <c r="AD32" s="24">
        <f t="shared" si="23"/>
        <v>9.2627350671230264</v>
      </c>
      <c r="AE32" s="24">
        <f t="shared" si="24"/>
        <v>9.2627350671230264</v>
      </c>
      <c r="AF32" s="24">
        <f t="shared" si="25"/>
        <v>9.0924226333496492</v>
      </c>
      <c r="AG32" s="24">
        <f t="shared" si="26"/>
        <v>8.5507723301051115</v>
      </c>
      <c r="AH32" s="24">
        <f t="shared" si="27"/>
        <v>7.0638298766010008</v>
      </c>
      <c r="AI32" s="24" t="str">
        <f t="shared" si="28"/>
        <v/>
      </c>
      <c r="AJ32" s="24" t="str">
        <f t="shared" si="29"/>
        <v/>
      </c>
      <c r="AK32" s="24" t="str">
        <f t="shared" si="30"/>
        <v/>
      </c>
      <c r="AL32" s="24" t="str">
        <f t="shared" si="31"/>
        <v/>
      </c>
      <c r="AM32" s="25">
        <f>VLOOKUP($A32,'pEC50'!$B:$Z,MATCH(AM$1,'pEC50'!$B$1:$Z$1,0),FALSE)</f>
        <v>8.34</v>
      </c>
      <c r="AN32" s="24">
        <f>VLOOKUP($A32,'pEC50'!$B:$Z,MATCH(AN$1,'pEC50'!$B$1:$Z$1,0),FALSE)</f>
        <v>8.35</v>
      </c>
      <c r="AO32" s="24">
        <f>VLOOKUP($A32,'pEC50'!$B:$Z,MATCH(AO$1,'pEC50'!$B$1:$Z$1,0),FALSE)</f>
        <v>8.58</v>
      </c>
      <c r="AP32" s="24">
        <f>VLOOKUP($A32,'pEC50'!$B:$Z,MATCH(AP$1,'pEC50'!$B$1:$Z$1,0),FALSE)</f>
        <v>8.58</v>
      </c>
      <c r="AQ32" s="24">
        <f>VLOOKUP($A32,'pEC50'!$B:$Z,MATCH(AQ$1,'pEC50'!$B$1:$Z$1,0),FALSE)</f>
        <v>8.93</v>
      </c>
      <c r="AR32" s="24">
        <f>VLOOKUP($A32,'pEC50'!$B:$Z,MATCH(AR$1,'pEC50'!$B$1:$Z$1,0),FALSE)</f>
        <v>8.41</v>
      </c>
      <c r="AS32" s="24">
        <f>VLOOKUP($A32,'pEC50'!$B:$Z,MATCH(AS$1,'pEC50'!$B$1:$Z$1,0),FALSE)</f>
        <v>8.41</v>
      </c>
      <c r="AT32" s="24">
        <f>VLOOKUP($A32,'pEC50'!$B:$Z,MATCH(AT$1,'pEC50'!$B$1:$Z$1,0),FALSE)</f>
        <v>8.35</v>
      </c>
      <c r="AU32" s="24">
        <f>VLOOKUP($A32,'pEC50'!$B:$Z,MATCH(AU$1,'pEC50'!$B$1:$Z$1,0),FALSE)</f>
        <v>9.41</v>
      </c>
      <c r="AV32" s="24">
        <f>VLOOKUP($A32,'pEC50'!$B:$Z,MATCH(AV$1,'pEC50'!$B$1:$Z$1,0),FALSE)</f>
        <v>9.41</v>
      </c>
      <c r="AW32" s="24">
        <f>VLOOKUP($A32,'pEC50'!$B:$Z,MATCH(AW$1,'pEC50'!$B$1:$Z$1,0),FALSE)</f>
        <v>9.32</v>
      </c>
      <c r="AX32" s="24">
        <f>VLOOKUP($A32,'pEC50'!$B:$Z,MATCH(AX$1,'pEC50'!$B$1:$Z$1,0),FALSE)</f>
        <v>8.82</v>
      </c>
      <c r="AY32" s="24">
        <f>VLOOKUP($A32,'pEC50'!$B:$Z,MATCH(AY$1,'pEC50'!$B$1:$Z$1,0),FALSE)</f>
        <v>8.2899999999999991</v>
      </c>
      <c r="AZ32" s="24">
        <f>VLOOKUP($A32,'pEC50'!$B:$Z,MATCH(AZ$1,'pEC50'!$B$1:$Z$1,0),FALSE)</f>
        <v>8.26</v>
      </c>
      <c r="BA32" s="24" t="str">
        <f>VLOOKUP($A32,'pEC50'!$B:$Z,MATCH(BA$1,'pEC50'!$B$1:$Z$1,0),FALSE)</f>
        <v/>
      </c>
      <c r="BB32" s="24" t="str">
        <f>VLOOKUP($A32,'pEC50'!$B:$Z,MATCH(BB$1,'pEC50'!$B$1:$Z$1,0),FALSE)</f>
        <v/>
      </c>
      <c r="BC32" s="24" t="str">
        <f>VLOOKUP($A32,'pEC50'!$B:$Z,MATCH(BC$1,'pEC50'!$B$1:$Z$1,0),FALSE)</f>
        <v/>
      </c>
      <c r="BD32" s="18">
        <f>IF(VLOOKUP($A32,Emax!$B:$Z,MATCH(BD$1,Emax!$B$1:$Z$1,0),FALSE)="","",VLOOKUP($A32,Emax!$B:$Z,MATCH(BD$1,Emax!$B$1:$Z$1,0),FALSE)*100)</f>
        <v>35.029354207436398</v>
      </c>
      <c r="BE32" s="19">
        <f>IF(VLOOKUP($A32,Emax!$B:$Z,MATCH(BE$1,Emax!$B$1:$Z$1,0),FALSE)="","",VLOOKUP($A32,Emax!$B:$Z,MATCH(BE$1,Emax!$B$1:$Z$1,0),FALSE)*100)</f>
        <v>25.195312500000007</v>
      </c>
      <c r="BF32" s="19">
        <f>IF(VLOOKUP($A32,Emax!$B:$Z,MATCH(BF$1,Emax!$B$1:$Z$1,0),FALSE)="","",VLOOKUP($A32,Emax!$B:$Z,MATCH(BF$1,Emax!$B$1:$Z$1,0),FALSE)*100)</f>
        <v>51.323828920570257</v>
      </c>
      <c r="BG32" s="19">
        <f>IF(VLOOKUP($A32,Emax!$B:$Z,MATCH(BG$1,Emax!$B$1:$Z$1,0),FALSE)="","",VLOOKUP($A32,Emax!$B:$Z,MATCH(BG$1,Emax!$B$1:$Z$1,0),FALSE)*100)</f>
        <v>51.323828920570257</v>
      </c>
      <c r="BH32" s="19">
        <f>IF(VLOOKUP($A32,Emax!$B:$Z,MATCH(BH$1,Emax!$B$1:$Z$1,0),FALSE)="","",VLOOKUP($A32,Emax!$B:$Z,MATCH(BH$1,Emax!$B$1:$Z$1,0),FALSE)*100)</f>
        <v>61.72043010752688</v>
      </c>
      <c r="BI32" s="19">
        <f>IF(VLOOKUP($A32,Emax!$B:$Z,MATCH(BI$1,Emax!$B$1:$Z$1,0),FALSE)="","",VLOOKUP($A32,Emax!$B:$Z,MATCH(BI$1,Emax!$B$1:$Z$1,0),FALSE)*100)</f>
        <v>27.937915742793802</v>
      </c>
      <c r="BJ32" s="19">
        <f>IF(VLOOKUP($A32,Emax!$B:$Z,MATCH(BJ$1,Emax!$B$1:$Z$1,0),FALSE)="","",VLOOKUP($A32,Emax!$B:$Z,MATCH(BJ$1,Emax!$B$1:$Z$1,0),FALSE)*100)</f>
        <v>27.937915742793802</v>
      </c>
      <c r="BK32" s="19">
        <f>IF(VLOOKUP($A32,Emax!$B:$Z,MATCH(BK$1,Emax!$B$1:$Z$1,0),FALSE)="","",VLOOKUP($A32,Emax!$B:$Z,MATCH(BK$1,Emax!$B$1:$Z$1,0),FALSE)*100)</f>
        <v>14.0625</v>
      </c>
      <c r="BL32" s="19">
        <f>IF(VLOOKUP($A32,Emax!$B:$Z,MATCH(BL$1,Emax!$B$1:$Z$1,0),FALSE)="","",VLOOKUP($A32,Emax!$B:$Z,MATCH(BL$1,Emax!$B$1:$Z$1,0),FALSE)*100)</f>
        <v>71.24183006535948</v>
      </c>
      <c r="BM32" s="19">
        <f>IF(VLOOKUP($A32,Emax!$B:$Z,MATCH(BM$1,Emax!$B$1:$Z$1,0),FALSE)="","",VLOOKUP($A32,Emax!$B:$Z,MATCH(BM$1,Emax!$B$1:$Z$1,0),FALSE)*100)</f>
        <v>71.24183006535948</v>
      </c>
      <c r="BN32" s="19">
        <f>IF(VLOOKUP($A32,Emax!$B:$Z,MATCH(BN$1,Emax!$B$1:$Z$1,0),FALSE)="","",VLOOKUP($A32,Emax!$B:$Z,MATCH(BN$1,Emax!$B$1:$Z$1,0),FALSE)*100)</f>
        <v>59.213759213759211</v>
      </c>
      <c r="BO32" s="19">
        <f>IF(VLOOKUP($A32,Emax!$B:$Z,MATCH(BO$1,Emax!$B$1:$Z$1,0),FALSE)="","",VLOOKUP($A32,Emax!$B:$Z,MATCH(BO$1,Emax!$B$1:$Z$1,0),FALSE)*100)</f>
        <v>53.798767967145785</v>
      </c>
      <c r="BP32" s="19">
        <f>IF(VLOOKUP($A32,Emax!$B:$Z,MATCH(BP$1,Emax!$B$1:$Z$1,0),FALSE)="","",VLOOKUP($A32,Emax!$B:$Z,MATCH(BP$1,Emax!$B$1:$Z$1,0),FALSE)*100)</f>
        <v>5.9405940594059405</v>
      </c>
      <c r="BQ32" s="19">
        <f>IF(VLOOKUP($A32,Emax!$B:$Z,MATCH(BQ$1,Emax!$B$1:$Z$1,0),FALSE)="","",VLOOKUP($A32,Emax!$B:$Z,MATCH(BQ$1,Emax!$B$1:$Z$1,0),FALSE)*100)</f>
        <v>0</v>
      </c>
      <c r="BR32" s="19" t="str">
        <f>IF(VLOOKUP($A32,Emax!$B:$Z,MATCH(BR$1,Emax!$B$1:$Z$1,0),FALSE)="","",VLOOKUP($A32,Emax!$B:$Z,MATCH(BR$1,Emax!$B$1:$Z$1,0),FALSE)*100)</f>
        <v/>
      </c>
      <c r="BS32" s="19" t="str">
        <f>IF(VLOOKUP($A32,Emax!$B:$Z,MATCH(BS$1,Emax!$B$1:$Z$1,0),FALSE)="","",VLOOKUP($A32,Emax!$B:$Z,MATCH(BS$1,Emax!$B$1:$Z$1,0),FALSE)*100)</f>
        <v/>
      </c>
      <c r="BT32" s="19" t="str">
        <f>IF(VLOOKUP($A32,Emax!$B:$Z,MATCH(BT$1,Emax!$B$1:$Z$1,0),FALSE)="","",VLOOKUP($A32,Emax!$B:$Z,MATCH(BT$1,Emax!$B$1:$Z$1,0),FALSE)*100)</f>
        <v/>
      </c>
    </row>
    <row r="33" spans="1:72" x14ac:dyDescent="0.2">
      <c r="A33" t="s">
        <v>429</v>
      </c>
      <c r="B33" s="5" t="str">
        <f>IF(VLOOKUP($A33,Ligands!$A:$G,3,FALSE)="","",VLOOKUP($A33,Ligands!$A:$G,3,FALSE))</f>
        <v>Leukotriene D4</v>
      </c>
      <c r="C33" s="4" t="str">
        <f>IF(VLOOKUP($A33,Ligands!$A:$G,4,FALSE)="","",VLOOKUP($A33,Ligands!$A:$G,4,FALSE))</f>
        <v>Leukotriene D4</v>
      </c>
      <c r="D33" s="17" t="str">
        <f>IF(VLOOKUP($A33,Ligands!$A:$G,5,FALSE)="","",VLOOKUP($A33,Ligands!$A:$G,5,FALSE))</f>
        <v/>
      </c>
      <c r="E33" s="17" t="str">
        <f>IF(VLOOKUP($A33,Ligands!$A:$G,6,FALSE)="","",VLOOKUP($A33,Ligands!$A:$G,6,FALSE))</f>
        <v/>
      </c>
      <c r="F33" s="17" t="str">
        <f>IF(VLOOKUP($A33,Ligands!$A:$G,7,FALSE)="","",VLOOKUP($A33,Ligands!$A:$G,7,FALSE))</f>
        <v>Physiological</v>
      </c>
      <c r="G33" s="28">
        <f t="shared" si="1"/>
        <v>0</v>
      </c>
      <c r="H33" s="92">
        <f t="shared" si="2"/>
        <v>7.9979746200345563</v>
      </c>
      <c r="I33" s="92">
        <f t="shared" si="3"/>
        <v>8.4940611581744196</v>
      </c>
      <c r="J33" s="92">
        <f t="shared" si="4"/>
        <v>6.1720384568921052</v>
      </c>
      <c r="K33" s="92" t="str">
        <f t="shared" si="5"/>
        <v/>
      </c>
      <c r="L33" s="28">
        <f t="shared" si="6"/>
        <v>0</v>
      </c>
      <c r="M33" s="92">
        <f t="shared" si="7"/>
        <v>8.31</v>
      </c>
      <c r="N33" s="92">
        <f t="shared" si="8"/>
        <v>8.64</v>
      </c>
      <c r="O33" s="92">
        <f t="shared" si="9"/>
        <v>7.09</v>
      </c>
      <c r="P33" s="92" t="str">
        <f t="shared" si="10"/>
        <v/>
      </c>
      <c r="Q33" s="21">
        <f t="shared" si="11"/>
        <v>0</v>
      </c>
      <c r="R33" s="90">
        <f t="shared" si="12"/>
        <v>65.161290322580641</v>
      </c>
      <c r="S33" s="90">
        <f t="shared" si="13"/>
        <v>71.459694989106765</v>
      </c>
      <c r="T33" s="90">
        <f t="shared" si="14"/>
        <v>27.950310559006208</v>
      </c>
      <c r="U33" s="90" t="str">
        <f t="shared" si="15"/>
        <v/>
      </c>
      <c r="V33" s="25" t="str">
        <f t="shared" si="16"/>
        <v/>
      </c>
      <c r="W33" s="24" t="str">
        <f t="shared" si="17"/>
        <v/>
      </c>
      <c r="X33" s="24">
        <f t="shared" si="18"/>
        <v>6.9944758168848065</v>
      </c>
      <c r="Y33" s="24">
        <f t="shared" si="19"/>
        <v>6.9944758168848065</v>
      </c>
      <c r="Z33" s="24">
        <f t="shared" si="20"/>
        <v>7.7439896756123519</v>
      </c>
      <c r="AA33" s="24">
        <f t="shared" si="21"/>
        <v>6.8353384726646711</v>
      </c>
      <c r="AB33" s="24">
        <f t="shared" si="21"/>
        <v>6.8353384726646711</v>
      </c>
      <c r="AC33" s="24">
        <f t="shared" si="22"/>
        <v>7.9979746200345563</v>
      </c>
      <c r="AD33" s="24">
        <f t="shared" si="23"/>
        <v>8.4940611581744196</v>
      </c>
      <c r="AE33" s="24">
        <f t="shared" si="24"/>
        <v>8.4940611581744196</v>
      </c>
      <c r="AF33" s="24">
        <f t="shared" si="25"/>
        <v>8.4018061315563237</v>
      </c>
      <c r="AG33" s="24">
        <f t="shared" si="26"/>
        <v>6.6553240697652587</v>
      </c>
      <c r="AH33" s="24">
        <f t="shared" si="27"/>
        <v>6.1720384568921052</v>
      </c>
      <c r="AI33" s="24">
        <f t="shared" si="28"/>
        <v>6.026386637743494</v>
      </c>
      <c r="AJ33" s="24" t="str">
        <f t="shared" si="29"/>
        <v/>
      </c>
      <c r="AK33" s="24" t="str">
        <f t="shared" si="30"/>
        <v/>
      </c>
      <c r="AL33" s="24" t="str">
        <f t="shared" si="31"/>
        <v/>
      </c>
      <c r="AM33" s="25" t="str">
        <f>VLOOKUP($A33,'pEC50'!$B:$Z,MATCH(AM$1,'pEC50'!$B$1:$Z$1,0),FALSE)</f>
        <v/>
      </c>
      <c r="AN33" s="24" t="str">
        <f>VLOOKUP($A33,'pEC50'!$B:$Z,MATCH(AN$1,'pEC50'!$B$1:$Z$1,0),FALSE)</f>
        <v/>
      </c>
      <c r="AO33" s="24">
        <f>VLOOKUP($A33,'pEC50'!$B:$Z,MATCH(AO$1,'pEC50'!$B$1:$Z$1,0),FALSE)</f>
        <v>7.4</v>
      </c>
      <c r="AP33" s="24">
        <f>VLOOKUP($A33,'pEC50'!$B:$Z,MATCH(AP$1,'pEC50'!$B$1:$Z$1,0),FALSE)</f>
        <v>7.4</v>
      </c>
      <c r="AQ33" s="24">
        <f>VLOOKUP($A33,'pEC50'!$B:$Z,MATCH(AQ$1,'pEC50'!$B$1:$Z$1,0),FALSE)</f>
        <v>7.93</v>
      </c>
      <c r="AR33" s="24">
        <f>VLOOKUP($A33,'pEC50'!$B:$Z,MATCH(AR$1,'pEC50'!$B$1:$Z$1,0),FALSE)</f>
        <v>7.28</v>
      </c>
      <c r="AS33" s="24">
        <f>VLOOKUP($A33,'pEC50'!$B:$Z,MATCH(AS$1,'pEC50'!$B$1:$Z$1,0),FALSE)</f>
        <v>7.28</v>
      </c>
      <c r="AT33" s="24">
        <f>VLOOKUP($A33,'pEC50'!$B:$Z,MATCH(AT$1,'pEC50'!$B$1:$Z$1,0),FALSE)</f>
        <v>8.31</v>
      </c>
      <c r="AU33" s="24">
        <f>VLOOKUP($A33,'pEC50'!$B:$Z,MATCH(AU$1,'pEC50'!$B$1:$Z$1,0),FALSE)</f>
        <v>8.64</v>
      </c>
      <c r="AV33" s="24">
        <f>VLOOKUP($A33,'pEC50'!$B:$Z,MATCH(AV$1,'pEC50'!$B$1:$Z$1,0),FALSE)</f>
        <v>8.64</v>
      </c>
      <c r="AW33" s="24">
        <f>VLOOKUP($A33,'pEC50'!$B:$Z,MATCH(AW$1,'pEC50'!$B$1:$Z$1,0),FALSE)</f>
        <v>8.61</v>
      </c>
      <c r="AX33" s="24">
        <f>VLOOKUP($A33,'pEC50'!$B:$Z,MATCH(AX$1,'pEC50'!$B$1:$Z$1,0),FALSE)</f>
        <v>7.09</v>
      </c>
      <c r="AY33" s="24">
        <f>VLOOKUP($A33,'pEC50'!$B:$Z,MATCH(AY$1,'pEC50'!$B$1:$Z$1,0),FALSE)</f>
        <v>7.09</v>
      </c>
      <c r="AZ33" s="24">
        <f>VLOOKUP($A33,'pEC50'!$B:$Z,MATCH(AZ$1,'pEC50'!$B$1:$Z$1,0),FALSE)</f>
        <v>6.58</v>
      </c>
      <c r="BA33" s="24" t="str">
        <f>VLOOKUP($A33,'pEC50'!$B:$Z,MATCH(BA$1,'pEC50'!$B$1:$Z$1,0),FALSE)</f>
        <v/>
      </c>
      <c r="BB33" s="24" t="str">
        <f>VLOOKUP($A33,'pEC50'!$B:$Z,MATCH(BB$1,'pEC50'!$B$1:$Z$1,0),FALSE)</f>
        <v/>
      </c>
      <c r="BC33" s="24" t="str">
        <f>VLOOKUP($A33,'pEC50'!$B:$Z,MATCH(BC$1,'pEC50'!$B$1:$Z$1,0),FALSE)</f>
        <v/>
      </c>
      <c r="BD33" s="18" t="str">
        <f>IF(VLOOKUP($A33,Emax!$B:$Z,MATCH(BD$1,Emax!$B$1:$Z$1,0),FALSE)="","",VLOOKUP($A33,Emax!$B:$Z,MATCH(BD$1,Emax!$B$1:$Z$1,0),FALSE)*100)</f>
        <v/>
      </c>
      <c r="BE33" s="19" t="str">
        <f>IF(VLOOKUP($A33,Emax!$B:$Z,MATCH(BE$1,Emax!$B$1:$Z$1,0),FALSE)="","",VLOOKUP($A33,Emax!$B:$Z,MATCH(BE$1,Emax!$B$1:$Z$1,0),FALSE)*100)</f>
        <v/>
      </c>
      <c r="BF33" s="19">
        <f>IF(VLOOKUP($A33,Emax!$B:$Z,MATCH(BF$1,Emax!$B$1:$Z$1,0),FALSE)="","",VLOOKUP($A33,Emax!$B:$Z,MATCH(BF$1,Emax!$B$1:$Z$1,0),FALSE)*100)</f>
        <v>39.307535641547851</v>
      </c>
      <c r="BG33" s="19">
        <f>IF(VLOOKUP($A33,Emax!$B:$Z,MATCH(BG$1,Emax!$B$1:$Z$1,0),FALSE)="","",VLOOKUP($A33,Emax!$B:$Z,MATCH(BG$1,Emax!$B$1:$Z$1,0),FALSE)*100)</f>
        <v>39.307535641547851</v>
      </c>
      <c r="BH33" s="19">
        <f>IF(VLOOKUP($A33,Emax!$B:$Z,MATCH(BH$1,Emax!$B$1:$Z$1,0),FALSE)="","",VLOOKUP($A33,Emax!$B:$Z,MATCH(BH$1,Emax!$B$1:$Z$1,0),FALSE)*100)</f>
        <v>65.161290322580641</v>
      </c>
      <c r="BI33" s="19">
        <f>IF(VLOOKUP($A33,Emax!$B:$Z,MATCH(BI$1,Emax!$B$1:$Z$1,0),FALSE)="","",VLOOKUP($A33,Emax!$B:$Z,MATCH(BI$1,Emax!$B$1:$Z$1,0),FALSE)*100)</f>
        <v>35.920177383592019</v>
      </c>
      <c r="BJ33" s="19">
        <f>IF(VLOOKUP($A33,Emax!$B:$Z,MATCH(BJ$1,Emax!$B$1:$Z$1,0),FALSE)="","",VLOOKUP($A33,Emax!$B:$Z,MATCH(BJ$1,Emax!$B$1:$Z$1,0),FALSE)*100)</f>
        <v>35.920177383592019</v>
      </c>
      <c r="BK33" s="19">
        <f>IF(VLOOKUP($A33,Emax!$B:$Z,MATCH(BK$1,Emax!$B$1:$Z$1,0),FALSE)="","",VLOOKUP($A33,Emax!$B:$Z,MATCH(BK$1,Emax!$B$1:$Z$1,0),FALSE)*100)</f>
        <v>48.750000000000007</v>
      </c>
      <c r="BL33" s="19">
        <f>IF(VLOOKUP($A33,Emax!$B:$Z,MATCH(BL$1,Emax!$B$1:$Z$1,0),FALSE)="","",VLOOKUP($A33,Emax!$B:$Z,MATCH(BL$1,Emax!$B$1:$Z$1,0),FALSE)*100)</f>
        <v>71.459694989106765</v>
      </c>
      <c r="BM33" s="19">
        <f>IF(VLOOKUP($A33,Emax!$B:$Z,MATCH(BM$1,Emax!$B$1:$Z$1,0),FALSE)="","",VLOOKUP($A33,Emax!$B:$Z,MATCH(BM$1,Emax!$B$1:$Z$1,0),FALSE)*100)</f>
        <v>71.459694989106765</v>
      </c>
      <c r="BN33" s="19">
        <f>IF(VLOOKUP($A33,Emax!$B:$Z,MATCH(BN$1,Emax!$B$1:$Z$1,0),FALSE)="","",VLOOKUP($A33,Emax!$B:$Z,MATCH(BN$1,Emax!$B$1:$Z$1,0),FALSE)*100)</f>
        <v>61.916461916461905</v>
      </c>
      <c r="BO33" s="19">
        <f>IF(VLOOKUP($A33,Emax!$B:$Z,MATCH(BO$1,Emax!$B$1:$Z$1,0),FALSE)="","",VLOOKUP($A33,Emax!$B:$Z,MATCH(BO$1,Emax!$B$1:$Z$1,0),FALSE)*100)</f>
        <v>36.755646817248454</v>
      </c>
      <c r="BP33" s="19">
        <f>IF(VLOOKUP($A33,Emax!$B:$Z,MATCH(BP$1,Emax!$B$1:$Z$1,0),FALSE)="","",VLOOKUP($A33,Emax!$B:$Z,MATCH(BP$1,Emax!$B$1:$Z$1,0),FALSE)*100)</f>
        <v>12.079207920792079</v>
      </c>
      <c r="BQ33" s="19">
        <f>IF(VLOOKUP($A33,Emax!$B:$Z,MATCH(BQ$1,Emax!$B$1:$Z$1,0),FALSE)="","",VLOOKUP($A33,Emax!$B:$Z,MATCH(BQ$1,Emax!$B$1:$Z$1,0),FALSE)*100)</f>
        <v>27.950310559006208</v>
      </c>
      <c r="BR33" s="19" t="str">
        <f>IF(VLOOKUP($A33,Emax!$B:$Z,MATCH(BR$1,Emax!$B$1:$Z$1,0),FALSE)="","",VLOOKUP($A33,Emax!$B:$Z,MATCH(BR$1,Emax!$B$1:$Z$1,0),FALSE)*100)</f>
        <v/>
      </c>
      <c r="BS33" s="19" t="str">
        <f>IF(VLOOKUP($A33,Emax!$B:$Z,MATCH(BS$1,Emax!$B$1:$Z$1,0),FALSE)="","",VLOOKUP($A33,Emax!$B:$Z,MATCH(BS$1,Emax!$B$1:$Z$1,0),FALSE)*100)</f>
        <v/>
      </c>
      <c r="BT33" s="19" t="str">
        <f>IF(VLOOKUP($A33,Emax!$B:$Z,MATCH(BT$1,Emax!$B$1:$Z$1,0),FALSE)="","",VLOOKUP($A33,Emax!$B:$Z,MATCH(BT$1,Emax!$B$1:$Z$1,0),FALSE)*100)</f>
        <v/>
      </c>
    </row>
    <row r="34" spans="1:72" x14ac:dyDescent="0.2">
      <c r="A34" t="s">
        <v>336</v>
      </c>
      <c r="B34" s="5" t="str">
        <f>IF(VLOOKUP($A34,Ligands!$A:$G,3,FALSE)="","",VLOOKUP($A34,Ligands!$A:$G,3,FALSE))</f>
        <v>Dopamine</v>
      </c>
      <c r="C34" s="4" t="str">
        <f>IF(VLOOKUP($A34,Ligands!$A:$G,4,FALSE)="","",VLOOKUP($A34,Ligands!$A:$G,4,FALSE))</f>
        <v>3,4-Dihydroxyphenethylamine Hydrochloride</v>
      </c>
      <c r="D34" s="17" t="str">
        <f>IF(VLOOKUP($A34,Ligands!$A:$G,5,FALSE)="","",VLOOKUP($A34,Ligands!$A:$G,5,FALSE))</f>
        <v/>
      </c>
      <c r="E34" s="17" t="str">
        <f>IF(VLOOKUP($A34,Ligands!$A:$G,6,FALSE)="","",VLOOKUP($A34,Ligands!$A:$G,6,FALSE))</f>
        <v/>
      </c>
      <c r="F34" s="17" t="str">
        <f>IF(VLOOKUP($A34,Ligands!$A:$G,7,FALSE)="","",VLOOKUP($A34,Ligands!$A:$G,7,FALSE))</f>
        <v>Physiological</v>
      </c>
      <c r="G34" s="28">
        <f t="shared" si="1"/>
        <v>5.2633069358828806</v>
      </c>
      <c r="H34" s="92">
        <f t="shared" si="2"/>
        <v>5.1343692742987139</v>
      </c>
      <c r="I34" s="92">
        <f t="shared" si="3"/>
        <v>5.2693825380679504</v>
      </c>
      <c r="J34" s="92">
        <f t="shared" si="4"/>
        <v>0</v>
      </c>
      <c r="K34" s="92" t="str">
        <f t="shared" si="5"/>
        <v/>
      </c>
      <c r="L34" s="28">
        <f t="shared" si="6"/>
        <v>5.61</v>
      </c>
      <c r="M34" s="92">
        <f t="shared" si="7"/>
        <v>5.7</v>
      </c>
      <c r="N34" s="92">
        <f t="shared" si="8"/>
        <v>5.7</v>
      </c>
      <c r="O34" s="92">
        <f t="shared" si="9"/>
        <v>0</v>
      </c>
      <c r="P34" s="92" t="str">
        <f t="shared" si="10"/>
        <v/>
      </c>
      <c r="Q34" s="21">
        <f t="shared" si="11"/>
        <v>45.009784735812133</v>
      </c>
      <c r="R34" s="90">
        <f t="shared" si="12"/>
        <v>27.187499999999996</v>
      </c>
      <c r="S34" s="90">
        <f t="shared" si="13"/>
        <v>40.958605664488012</v>
      </c>
      <c r="T34" s="90">
        <f t="shared" si="14"/>
        <v>0</v>
      </c>
      <c r="U34" s="90" t="str">
        <f t="shared" si="15"/>
        <v/>
      </c>
      <c r="V34" s="25">
        <f t="shared" si="16"/>
        <v>5.2633069358828806</v>
      </c>
      <c r="W34" s="24">
        <f t="shared" si="17"/>
        <v>5.1224578750417624</v>
      </c>
      <c r="X34" s="24" t="str">
        <f t="shared" si="18"/>
        <v/>
      </c>
      <c r="Y34" s="24" t="str">
        <f t="shared" si="19"/>
        <v/>
      </c>
      <c r="Z34" s="24">
        <f t="shared" si="20"/>
        <v>4.7219308247952565</v>
      </c>
      <c r="AA34" s="24" t="str">
        <f t="shared" si="21"/>
        <v/>
      </c>
      <c r="AB34" s="24" t="str">
        <f t="shared" si="21"/>
        <v/>
      </c>
      <c r="AC34" s="24">
        <f t="shared" si="22"/>
        <v>5.1343692742987139</v>
      </c>
      <c r="AD34" s="24">
        <f t="shared" si="23"/>
        <v>4.9823451637264196</v>
      </c>
      <c r="AE34" s="24">
        <f t="shared" si="24"/>
        <v>4.9823451637264196</v>
      </c>
      <c r="AF34" s="24">
        <f t="shared" si="25"/>
        <v>5.2693825380679504</v>
      </c>
      <c r="AG34" s="24" t="str">
        <f t="shared" si="26"/>
        <v/>
      </c>
      <c r="AH34" s="24" t="str">
        <f t="shared" si="27"/>
        <v/>
      </c>
      <c r="AI34" s="24" t="str">
        <f t="shared" si="28"/>
        <v/>
      </c>
      <c r="AJ34" s="24" t="str">
        <f t="shared" si="29"/>
        <v/>
      </c>
      <c r="AK34" s="24" t="str">
        <f t="shared" si="30"/>
        <v/>
      </c>
      <c r="AL34" s="24" t="str">
        <f t="shared" si="31"/>
        <v/>
      </c>
      <c r="AM34" s="25">
        <f>VLOOKUP($A34,'pEC50'!$B:$Z,MATCH(AM$1,'pEC50'!$B$1:$Z$1,0),FALSE)</f>
        <v>5.61</v>
      </c>
      <c r="AN34" s="24">
        <f>VLOOKUP($A34,'pEC50'!$B:$Z,MATCH(AN$1,'pEC50'!$B$1:$Z$1,0),FALSE)</f>
        <v>5.47</v>
      </c>
      <c r="AO34" s="24" t="str">
        <f>VLOOKUP($A34,'pEC50'!$B:$Z,MATCH(AO$1,'pEC50'!$B$1:$Z$1,0),FALSE)</f>
        <v/>
      </c>
      <c r="AP34" s="24" t="str">
        <f>VLOOKUP($A34,'pEC50'!$B:$Z,MATCH(AP$1,'pEC50'!$B$1:$Z$1,0),FALSE)</f>
        <v/>
      </c>
      <c r="AQ34" s="24">
        <f>VLOOKUP($A34,'pEC50'!$B:$Z,MATCH(AQ$1,'pEC50'!$B$1:$Z$1,0),FALSE)</f>
        <v>5.36</v>
      </c>
      <c r="AR34" s="24" t="str">
        <f>VLOOKUP($A34,'pEC50'!$B:$Z,MATCH(AR$1,'pEC50'!$B$1:$Z$1,0),FALSE)</f>
        <v/>
      </c>
      <c r="AS34" s="24" t="str">
        <f>VLOOKUP($A34,'pEC50'!$B:$Z,MATCH(AS$1,'pEC50'!$B$1:$Z$1,0),FALSE)</f>
        <v/>
      </c>
      <c r="AT34" s="24">
        <f>VLOOKUP($A34,'pEC50'!$B:$Z,MATCH(AT$1,'pEC50'!$B$1:$Z$1,0),FALSE)</f>
        <v>5.7</v>
      </c>
      <c r="AU34" s="24">
        <f>VLOOKUP($A34,'pEC50'!$B:$Z,MATCH(AU$1,'pEC50'!$B$1:$Z$1,0),FALSE)</f>
        <v>5.37</v>
      </c>
      <c r="AV34" s="24">
        <f>VLOOKUP($A34,'pEC50'!$B:$Z,MATCH(AV$1,'pEC50'!$B$1:$Z$1,0),FALSE)</f>
        <v>5.37</v>
      </c>
      <c r="AW34" s="24">
        <f>VLOOKUP($A34,'pEC50'!$B:$Z,MATCH(AW$1,'pEC50'!$B$1:$Z$1,0),FALSE)</f>
        <v>5.7</v>
      </c>
      <c r="AX34" s="24" t="str">
        <f>VLOOKUP($A34,'pEC50'!$B:$Z,MATCH(AX$1,'pEC50'!$B$1:$Z$1,0),FALSE)</f>
        <v/>
      </c>
      <c r="AY34" s="24" t="str">
        <f>VLOOKUP($A34,'pEC50'!$B:$Z,MATCH(AY$1,'pEC50'!$B$1:$Z$1,0),FALSE)</f>
        <v/>
      </c>
      <c r="AZ34" s="24" t="str">
        <f>VLOOKUP($A34,'pEC50'!$B:$Z,MATCH(AZ$1,'pEC50'!$B$1:$Z$1,0),FALSE)</f>
        <v/>
      </c>
      <c r="BA34" s="24" t="str">
        <f>VLOOKUP($A34,'pEC50'!$B:$Z,MATCH(BA$1,'pEC50'!$B$1:$Z$1,0),FALSE)</f>
        <v/>
      </c>
      <c r="BB34" s="24" t="str">
        <f>VLOOKUP($A34,'pEC50'!$B:$Z,MATCH(BB$1,'pEC50'!$B$1:$Z$1,0),FALSE)</f>
        <v/>
      </c>
      <c r="BC34" s="24" t="str">
        <f>VLOOKUP($A34,'pEC50'!$B:$Z,MATCH(BC$1,'pEC50'!$B$1:$Z$1,0),FALSE)</f>
        <v/>
      </c>
      <c r="BD34" s="18">
        <f>IF(VLOOKUP($A34,Emax!$B:$Z,MATCH(BD$1,Emax!$B$1:$Z$1,0),FALSE)="","",VLOOKUP($A34,Emax!$B:$Z,MATCH(BD$1,Emax!$B$1:$Z$1,0),FALSE)*100)</f>
        <v>45.009784735812133</v>
      </c>
      <c r="BE34" s="19">
        <f>IF(VLOOKUP($A34,Emax!$B:$Z,MATCH(BE$1,Emax!$B$1:$Z$1,0),FALSE)="","",VLOOKUP($A34,Emax!$B:$Z,MATCH(BE$1,Emax!$B$1:$Z$1,0),FALSE)*100)</f>
        <v>44.921875000000007</v>
      </c>
      <c r="BF34" s="19" t="str">
        <f>IF(VLOOKUP($A34,Emax!$B:$Z,MATCH(BF$1,Emax!$B$1:$Z$1,0),FALSE)="","",VLOOKUP($A34,Emax!$B:$Z,MATCH(BF$1,Emax!$B$1:$Z$1,0),FALSE)*100)</f>
        <v/>
      </c>
      <c r="BG34" s="19" t="str">
        <f>IF(VLOOKUP($A34,Emax!$B:$Z,MATCH(BG$1,Emax!$B$1:$Z$1,0),FALSE)="","",VLOOKUP($A34,Emax!$B:$Z,MATCH(BG$1,Emax!$B$1:$Z$1,0),FALSE)*100)</f>
        <v/>
      </c>
      <c r="BH34" s="19">
        <f>IF(VLOOKUP($A34,Emax!$B:$Z,MATCH(BH$1,Emax!$B$1:$Z$1,0),FALSE)="","",VLOOKUP($A34,Emax!$B:$Z,MATCH(BH$1,Emax!$B$1:$Z$1,0),FALSE)*100)</f>
        <v>23.010752688172044</v>
      </c>
      <c r="BI34" s="19" t="str">
        <f>IF(VLOOKUP($A34,Emax!$B:$Z,MATCH(BI$1,Emax!$B$1:$Z$1,0),FALSE)="","",VLOOKUP($A34,Emax!$B:$Z,MATCH(BI$1,Emax!$B$1:$Z$1,0),FALSE)*100)</f>
        <v/>
      </c>
      <c r="BJ34" s="19" t="str">
        <f>IF(VLOOKUP($A34,Emax!$B:$Z,MATCH(BJ$1,Emax!$B$1:$Z$1,0),FALSE)="","",VLOOKUP($A34,Emax!$B:$Z,MATCH(BJ$1,Emax!$B$1:$Z$1,0),FALSE)*100)</f>
        <v/>
      </c>
      <c r="BK34" s="19">
        <f>IF(VLOOKUP($A34,Emax!$B:$Z,MATCH(BK$1,Emax!$B$1:$Z$1,0),FALSE)="","",VLOOKUP($A34,Emax!$B:$Z,MATCH(BK$1,Emax!$B$1:$Z$1,0),FALSE)*100)</f>
        <v>27.187499999999996</v>
      </c>
      <c r="BL34" s="19">
        <f>IF(VLOOKUP($A34,Emax!$B:$Z,MATCH(BL$1,Emax!$B$1:$Z$1,0),FALSE)="","",VLOOKUP($A34,Emax!$B:$Z,MATCH(BL$1,Emax!$B$1:$Z$1,0),FALSE)*100)</f>
        <v>40.958605664488012</v>
      </c>
      <c r="BM34" s="19">
        <f>IF(VLOOKUP($A34,Emax!$B:$Z,MATCH(BM$1,Emax!$B$1:$Z$1,0),FALSE)="","",VLOOKUP($A34,Emax!$B:$Z,MATCH(BM$1,Emax!$B$1:$Z$1,0),FALSE)*100)</f>
        <v>40.958605664488012</v>
      </c>
      <c r="BN34" s="19">
        <f>IF(VLOOKUP($A34,Emax!$B:$Z,MATCH(BN$1,Emax!$B$1:$Z$1,0),FALSE)="","",VLOOKUP($A34,Emax!$B:$Z,MATCH(BN$1,Emax!$B$1:$Z$1,0),FALSE)*100)</f>
        <v>37.100737100737092</v>
      </c>
      <c r="BO34" s="19" t="str">
        <f>IF(VLOOKUP($A34,Emax!$B:$Z,MATCH(BO$1,Emax!$B$1:$Z$1,0),FALSE)="","",VLOOKUP($A34,Emax!$B:$Z,MATCH(BO$1,Emax!$B$1:$Z$1,0),FALSE)*100)</f>
        <v/>
      </c>
      <c r="BP34" s="19" t="str">
        <f>IF(VLOOKUP($A34,Emax!$B:$Z,MATCH(BP$1,Emax!$B$1:$Z$1,0),FALSE)="","",VLOOKUP($A34,Emax!$B:$Z,MATCH(BP$1,Emax!$B$1:$Z$1,0),FALSE)*100)</f>
        <v/>
      </c>
      <c r="BQ34" s="19" t="str">
        <f>IF(VLOOKUP($A34,Emax!$B:$Z,MATCH(BQ$1,Emax!$B$1:$Z$1,0),FALSE)="","",VLOOKUP($A34,Emax!$B:$Z,MATCH(BQ$1,Emax!$B$1:$Z$1,0),FALSE)*100)</f>
        <v/>
      </c>
      <c r="BR34" s="19" t="str">
        <f>IF(VLOOKUP($A34,Emax!$B:$Z,MATCH(BR$1,Emax!$B$1:$Z$1,0),FALSE)="","",VLOOKUP($A34,Emax!$B:$Z,MATCH(BR$1,Emax!$B$1:$Z$1,0),FALSE)*100)</f>
        <v/>
      </c>
      <c r="BS34" s="19" t="str">
        <f>IF(VLOOKUP($A34,Emax!$B:$Z,MATCH(BS$1,Emax!$B$1:$Z$1,0),FALSE)="","",VLOOKUP($A34,Emax!$B:$Z,MATCH(BS$1,Emax!$B$1:$Z$1,0),FALSE)*100)</f>
        <v/>
      </c>
      <c r="BT34" s="19" t="str">
        <f>IF(VLOOKUP($A34,Emax!$B:$Z,MATCH(BT$1,Emax!$B$1:$Z$1,0),FALSE)="","",VLOOKUP($A34,Emax!$B:$Z,MATCH(BT$1,Emax!$B$1:$Z$1,0),FALSE)*100)</f>
        <v/>
      </c>
    </row>
    <row r="35" spans="1:72" x14ac:dyDescent="0.2">
      <c r="A35" t="s">
        <v>339</v>
      </c>
      <c r="B35" s="5" t="str">
        <f>IF(VLOOKUP($A35,Ligands!$A:$G,3,FALSE)="","",VLOOKUP($A35,Ligands!$A:$G,3,FALSE))</f>
        <v>Dopamine</v>
      </c>
      <c r="C35" s="4" t="str">
        <f>IF(VLOOKUP($A35,Ligands!$A:$G,4,FALSE)="","",VLOOKUP($A35,Ligands!$A:$G,4,FALSE))</f>
        <v>3,4-Dihydroxyphenethylamine Hydrochloride</v>
      </c>
      <c r="D35" s="17" t="str">
        <f>IF(VLOOKUP($A35,Ligands!$A:$G,5,FALSE)="","",VLOOKUP($A35,Ligands!$A:$G,5,FALSE))</f>
        <v/>
      </c>
      <c r="E35" s="17" t="str">
        <f>IF(VLOOKUP($A35,Ligands!$A:$G,6,FALSE)="","",VLOOKUP($A35,Ligands!$A:$G,6,FALSE))</f>
        <v/>
      </c>
      <c r="F35" s="17" t="str">
        <f>IF(VLOOKUP($A35,Ligands!$A:$G,7,FALSE)="","",VLOOKUP($A35,Ligands!$A:$G,7,FALSE))</f>
        <v>Physiological</v>
      </c>
      <c r="G35" s="28">
        <f t="shared" si="1"/>
        <v>0</v>
      </c>
      <c r="H35" s="92">
        <f t="shared" si="2"/>
        <v>7.9797050784522652</v>
      </c>
      <c r="I35" s="92">
        <f t="shared" si="3"/>
        <v>0</v>
      </c>
      <c r="J35" s="92">
        <f t="shared" si="4"/>
        <v>0</v>
      </c>
      <c r="K35" s="92" t="str">
        <f t="shared" si="5"/>
        <v/>
      </c>
      <c r="L35" s="28">
        <f t="shared" si="6"/>
        <v>0</v>
      </c>
      <c r="M35" s="92">
        <f t="shared" si="7"/>
        <v>8.1999999999999993</v>
      </c>
      <c r="N35" s="92">
        <f t="shared" si="8"/>
        <v>0</v>
      </c>
      <c r="O35" s="92">
        <f t="shared" si="9"/>
        <v>0</v>
      </c>
      <c r="P35" s="92" t="str">
        <f t="shared" si="10"/>
        <v/>
      </c>
      <c r="Q35" s="21">
        <f t="shared" si="11"/>
        <v>0</v>
      </c>
      <c r="R35" s="90">
        <f t="shared" si="12"/>
        <v>63.192904656319293</v>
      </c>
      <c r="S35" s="90">
        <f t="shared" si="13"/>
        <v>0</v>
      </c>
      <c r="T35" s="90">
        <f t="shared" si="14"/>
        <v>0</v>
      </c>
      <c r="U35" s="90" t="str">
        <f t="shared" si="15"/>
        <v/>
      </c>
      <c r="V35" s="25" t="str">
        <f t="shared" si="16"/>
        <v/>
      </c>
      <c r="W35" s="24" t="str">
        <f t="shared" si="17"/>
        <v/>
      </c>
      <c r="X35" s="24">
        <f t="shared" si="18"/>
        <v>7.7560568833542192</v>
      </c>
      <c r="Y35" s="24">
        <f t="shared" si="19"/>
        <v>7.7560568833542192</v>
      </c>
      <c r="Z35" s="24">
        <f t="shared" si="20"/>
        <v>7.9797050784522652</v>
      </c>
      <c r="AA35" s="24">
        <f t="shared" si="21"/>
        <v>7.5506683181305503</v>
      </c>
      <c r="AB35" s="24">
        <f t="shared" si="21"/>
        <v>7.5506683181305503</v>
      </c>
      <c r="AC35" s="24">
        <f t="shared" si="22"/>
        <v>7.5301225267834022</v>
      </c>
      <c r="AD35" s="24" t="str">
        <f t="shared" si="23"/>
        <v/>
      </c>
      <c r="AE35" s="24" t="str">
        <f t="shared" si="24"/>
        <v/>
      </c>
      <c r="AF35" s="24" t="str">
        <f t="shared" si="25"/>
        <v/>
      </c>
      <c r="AG35" s="24" t="str">
        <f t="shared" si="26"/>
        <v/>
      </c>
      <c r="AH35" s="24" t="str">
        <f t="shared" si="27"/>
        <v/>
      </c>
      <c r="AI35" s="24" t="str">
        <f t="shared" si="28"/>
        <v/>
      </c>
      <c r="AJ35" s="24" t="str">
        <f t="shared" si="29"/>
        <v/>
      </c>
      <c r="AK35" s="24" t="str">
        <f t="shared" si="30"/>
        <v/>
      </c>
      <c r="AL35" s="24" t="str">
        <f t="shared" si="31"/>
        <v/>
      </c>
      <c r="AM35" s="25" t="str">
        <f>VLOOKUP($A35,'pEC50'!$B:$Z,MATCH(AM$1,'pEC50'!$B$1:$Z$1,0),FALSE)</f>
        <v/>
      </c>
      <c r="AN35" s="24" t="str">
        <f>VLOOKUP($A35,'pEC50'!$B:$Z,MATCH(AN$1,'pEC50'!$B$1:$Z$1,0),FALSE)</f>
        <v/>
      </c>
      <c r="AO35" s="24">
        <f>VLOOKUP($A35,'pEC50'!$B:$Z,MATCH(AO$1,'pEC50'!$B$1:$Z$1,0),FALSE)</f>
        <v>7.96</v>
      </c>
      <c r="AP35" s="24">
        <f>VLOOKUP($A35,'pEC50'!$B:$Z,MATCH(AP$1,'pEC50'!$B$1:$Z$1,0),FALSE)</f>
        <v>7.96</v>
      </c>
      <c r="AQ35" s="24">
        <f>VLOOKUP($A35,'pEC50'!$B:$Z,MATCH(AQ$1,'pEC50'!$B$1:$Z$1,0),FALSE)</f>
        <v>8.1999999999999993</v>
      </c>
      <c r="AR35" s="24">
        <f>VLOOKUP($A35,'pEC50'!$B:$Z,MATCH(AR$1,'pEC50'!$B$1:$Z$1,0),FALSE)</f>
        <v>7.75</v>
      </c>
      <c r="AS35" s="24">
        <f>VLOOKUP($A35,'pEC50'!$B:$Z,MATCH(AS$1,'pEC50'!$B$1:$Z$1,0),FALSE)</f>
        <v>7.75</v>
      </c>
      <c r="AT35" s="24">
        <f>VLOOKUP($A35,'pEC50'!$B:$Z,MATCH(AT$1,'pEC50'!$B$1:$Z$1,0),FALSE)</f>
        <v>7.78</v>
      </c>
      <c r="AU35" s="24" t="str">
        <f>VLOOKUP($A35,'pEC50'!$B:$Z,MATCH(AU$1,'pEC50'!$B$1:$Z$1,0),FALSE)</f>
        <v/>
      </c>
      <c r="AV35" s="24" t="str">
        <f>VLOOKUP($A35,'pEC50'!$B:$Z,MATCH(AV$1,'pEC50'!$B$1:$Z$1,0),FALSE)</f>
        <v/>
      </c>
      <c r="AW35" s="24" t="str">
        <f>VLOOKUP($A35,'pEC50'!$B:$Z,MATCH(AW$1,'pEC50'!$B$1:$Z$1,0),FALSE)</f>
        <v/>
      </c>
      <c r="AX35" s="24" t="str">
        <f>VLOOKUP($A35,'pEC50'!$B:$Z,MATCH(AX$1,'pEC50'!$B$1:$Z$1,0),FALSE)</f>
        <v/>
      </c>
      <c r="AY35" s="24" t="str">
        <f>VLOOKUP($A35,'pEC50'!$B:$Z,MATCH(AY$1,'pEC50'!$B$1:$Z$1,0),FALSE)</f>
        <v/>
      </c>
      <c r="AZ35" s="24" t="str">
        <f>VLOOKUP($A35,'pEC50'!$B:$Z,MATCH(AZ$1,'pEC50'!$B$1:$Z$1,0),FALSE)</f>
        <v/>
      </c>
      <c r="BA35" s="24" t="str">
        <f>VLOOKUP($A35,'pEC50'!$B:$Z,MATCH(BA$1,'pEC50'!$B$1:$Z$1,0),FALSE)</f>
        <v/>
      </c>
      <c r="BB35" s="24" t="str">
        <f>VLOOKUP($A35,'pEC50'!$B:$Z,MATCH(BB$1,'pEC50'!$B$1:$Z$1,0),FALSE)</f>
        <v/>
      </c>
      <c r="BC35" s="24" t="str">
        <f>VLOOKUP($A35,'pEC50'!$B:$Z,MATCH(BC$1,'pEC50'!$B$1:$Z$1,0),FALSE)</f>
        <v/>
      </c>
      <c r="BD35" s="18" t="str">
        <f>IF(VLOOKUP($A35,Emax!$B:$Z,MATCH(BD$1,Emax!$B$1:$Z$1,0),FALSE)="","",VLOOKUP($A35,Emax!$B:$Z,MATCH(BD$1,Emax!$B$1:$Z$1,0),FALSE)*100)</f>
        <v/>
      </c>
      <c r="BE35" s="19" t="str">
        <f>IF(VLOOKUP($A35,Emax!$B:$Z,MATCH(BE$1,Emax!$B$1:$Z$1,0),FALSE)="","",VLOOKUP($A35,Emax!$B:$Z,MATCH(BE$1,Emax!$B$1:$Z$1,0),FALSE)*100)</f>
        <v/>
      </c>
      <c r="BF35" s="19">
        <f>IF(VLOOKUP($A35,Emax!$B:$Z,MATCH(BF$1,Emax!$B$1:$Z$1,0),FALSE)="","",VLOOKUP($A35,Emax!$B:$Z,MATCH(BF$1,Emax!$B$1:$Z$1,0),FALSE)*100)</f>
        <v>62.525458248472496</v>
      </c>
      <c r="BG35" s="19">
        <f>IF(VLOOKUP($A35,Emax!$B:$Z,MATCH(BG$1,Emax!$B$1:$Z$1,0),FALSE)="","",VLOOKUP($A35,Emax!$B:$Z,MATCH(BG$1,Emax!$B$1:$Z$1,0),FALSE)*100)</f>
        <v>62.525458248472496</v>
      </c>
      <c r="BH35" s="19">
        <f>IF(VLOOKUP($A35,Emax!$B:$Z,MATCH(BH$1,Emax!$B$1:$Z$1,0),FALSE)="","",VLOOKUP($A35,Emax!$B:$Z,MATCH(BH$1,Emax!$B$1:$Z$1,0),FALSE)*100)</f>
        <v>60.215053763440864</v>
      </c>
      <c r="BI35" s="19">
        <f>IF(VLOOKUP($A35,Emax!$B:$Z,MATCH(BI$1,Emax!$B$1:$Z$1,0),FALSE)="","",VLOOKUP($A35,Emax!$B:$Z,MATCH(BI$1,Emax!$B$1:$Z$1,0),FALSE)*100)</f>
        <v>63.192904656319293</v>
      </c>
      <c r="BJ35" s="19">
        <f>IF(VLOOKUP($A35,Emax!$B:$Z,MATCH(BJ$1,Emax!$B$1:$Z$1,0),FALSE)="","",VLOOKUP($A35,Emax!$B:$Z,MATCH(BJ$1,Emax!$B$1:$Z$1,0),FALSE)*100)</f>
        <v>63.192904656319293</v>
      </c>
      <c r="BK35" s="19">
        <f>IF(VLOOKUP($A35,Emax!$B:$Z,MATCH(BK$1,Emax!$B$1:$Z$1,0),FALSE)="","",VLOOKUP($A35,Emax!$B:$Z,MATCH(BK$1,Emax!$B$1:$Z$1,0),FALSE)*100)</f>
        <v>56.25</v>
      </c>
      <c r="BL35" s="19" t="str">
        <f>IF(VLOOKUP($A35,Emax!$B:$Z,MATCH(BL$1,Emax!$B$1:$Z$1,0),FALSE)="","",VLOOKUP($A35,Emax!$B:$Z,MATCH(BL$1,Emax!$B$1:$Z$1,0),FALSE)*100)</f>
        <v/>
      </c>
      <c r="BM35" s="19" t="str">
        <f>IF(VLOOKUP($A35,Emax!$B:$Z,MATCH(BM$1,Emax!$B$1:$Z$1,0),FALSE)="","",VLOOKUP($A35,Emax!$B:$Z,MATCH(BM$1,Emax!$B$1:$Z$1,0),FALSE)*100)</f>
        <v/>
      </c>
      <c r="BN35" s="19" t="str">
        <f>IF(VLOOKUP($A35,Emax!$B:$Z,MATCH(BN$1,Emax!$B$1:$Z$1,0),FALSE)="","",VLOOKUP($A35,Emax!$B:$Z,MATCH(BN$1,Emax!$B$1:$Z$1,0),FALSE)*100)</f>
        <v/>
      </c>
      <c r="BO35" s="19" t="str">
        <f>IF(VLOOKUP($A35,Emax!$B:$Z,MATCH(BO$1,Emax!$B$1:$Z$1,0),FALSE)="","",VLOOKUP($A35,Emax!$B:$Z,MATCH(BO$1,Emax!$B$1:$Z$1,0),FALSE)*100)</f>
        <v/>
      </c>
      <c r="BP35" s="19" t="str">
        <f>IF(VLOOKUP($A35,Emax!$B:$Z,MATCH(BP$1,Emax!$B$1:$Z$1,0),FALSE)="","",VLOOKUP($A35,Emax!$B:$Z,MATCH(BP$1,Emax!$B$1:$Z$1,0),FALSE)*100)</f>
        <v/>
      </c>
      <c r="BQ35" s="19" t="str">
        <f>IF(VLOOKUP($A35,Emax!$B:$Z,MATCH(BQ$1,Emax!$B$1:$Z$1,0),FALSE)="","",VLOOKUP($A35,Emax!$B:$Z,MATCH(BQ$1,Emax!$B$1:$Z$1,0),FALSE)*100)</f>
        <v/>
      </c>
      <c r="BR35" s="19" t="str">
        <f>IF(VLOOKUP($A35,Emax!$B:$Z,MATCH(BR$1,Emax!$B$1:$Z$1,0),FALSE)="","",VLOOKUP($A35,Emax!$B:$Z,MATCH(BR$1,Emax!$B$1:$Z$1,0),FALSE)*100)</f>
        <v/>
      </c>
      <c r="BS35" s="19" t="str">
        <f>IF(VLOOKUP($A35,Emax!$B:$Z,MATCH(BS$1,Emax!$B$1:$Z$1,0),FALSE)="","",VLOOKUP($A35,Emax!$B:$Z,MATCH(BS$1,Emax!$B$1:$Z$1,0),FALSE)*100)</f>
        <v/>
      </c>
      <c r="BT35" s="19" t="str">
        <f>IF(VLOOKUP($A35,Emax!$B:$Z,MATCH(BT$1,Emax!$B$1:$Z$1,0),FALSE)="","",VLOOKUP($A35,Emax!$B:$Z,MATCH(BT$1,Emax!$B$1:$Z$1,0),FALSE)*100)</f>
        <v/>
      </c>
    </row>
    <row r="36" spans="1:72" x14ac:dyDescent="0.2">
      <c r="A36" t="s">
        <v>341</v>
      </c>
      <c r="B36" s="5" t="str">
        <f>IF(VLOOKUP($A36,Ligands!$A:$G,3,FALSE)="","",VLOOKUP($A36,Ligands!$A:$G,3,FALSE))</f>
        <v>Dopamine</v>
      </c>
      <c r="C36" s="4" t="str">
        <f>IF(VLOOKUP($A36,Ligands!$A:$G,4,FALSE)="","",VLOOKUP($A36,Ligands!$A:$G,4,FALSE))</f>
        <v>3,4-Dihydroxyphenethylamine Hydrochloride</v>
      </c>
      <c r="D36" s="17" t="str">
        <f>IF(VLOOKUP($A36,Ligands!$A:$G,5,FALSE)="","",VLOOKUP($A36,Ligands!$A:$G,5,FALSE))</f>
        <v/>
      </c>
      <c r="E36" s="17" t="str">
        <f>IF(VLOOKUP($A36,Ligands!$A:$G,6,FALSE)="","",VLOOKUP($A36,Ligands!$A:$G,6,FALSE))</f>
        <v/>
      </c>
      <c r="F36" s="17" t="str">
        <f>IF(VLOOKUP($A36,Ligands!$A:$G,7,FALSE)="","",VLOOKUP($A36,Ligands!$A:$G,7,FALSE))</f>
        <v>Physiological</v>
      </c>
      <c r="G36" s="28">
        <f t="shared" si="1"/>
        <v>0</v>
      </c>
      <c r="H36" s="92">
        <f t="shared" si="2"/>
        <v>7.6915239944032159</v>
      </c>
      <c r="I36" s="92">
        <f t="shared" si="3"/>
        <v>0</v>
      </c>
      <c r="J36" s="92">
        <f t="shared" si="4"/>
        <v>0</v>
      </c>
      <c r="K36" s="92" t="str">
        <f t="shared" si="5"/>
        <v/>
      </c>
      <c r="L36" s="28">
        <f t="shared" si="6"/>
        <v>0</v>
      </c>
      <c r="M36" s="92">
        <f t="shared" si="7"/>
        <v>8.18</v>
      </c>
      <c r="N36" s="92">
        <f t="shared" si="8"/>
        <v>0</v>
      </c>
      <c r="O36" s="92">
        <f t="shared" si="9"/>
        <v>0</v>
      </c>
      <c r="P36" s="92" t="str">
        <f t="shared" si="10"/>
        <v/>
      </c>
      <c r="Q36" s="21">
        <f t="shared" si="11"/>
        <v>0</v>
      </c>
      <c r="R36" s="90">
        <f t="shared" si="12"/>
        <v>32.473118279569896</v>
      </c>
      <c r="S36" s="90">
        <f t="shared" si="13"/>
        <v>0</v>
      </c>
      <c r="T36" s="90">
        <f t="shared" si="14"/>
        <v>0</v>
      </c>
      <c r="U36" s="90" t="str">
        <f t="shared" si="15"/>
        <v/>
      </c>
      <c r="V36" s="25" t="str">
        <f t="shared" si="16"/>
        <v/>
      </c>
      <c r="W36" s="24" t="str">
        <f t="shared" si="17"/>
        <v/>
      </c>
      <c r="X36" s="24">
        <f t="shared" si="18"/>
        <v>6.8049933105778591</v>
      </c>
      <c r="Y36" s="24">
        <f t="shared" si="19"/>
        <v>6.8049933105778591</v>
      </c>
      <c r="Z36" s="24">
        <f t="shared" si="20"/>
        <v>7.6915239944032159</v>
      </c>
      <c r="AA36" s="24">
        <f t="shared" si="21"/>
        <v>6.881898260822866</v>
      </c>
      <c r="AB36" s="24">
        <f t="shared" si="21"/>
        <v>6.881898260822866</v>
      </c>
      <c r="AC36" s="24">
        <f t="shared" si="22"/>
        <v>7.5604852162776446</v>
      </c>
      <c r="AD36" s="24" t="str">
        <f t="shared" si="23"/>
        <v/>
      </c>
      <c r="AE36" s="24" t="str">
        <f t="shared" si="24"/>
        <v/>
      </c>
      <c r="AF36" s="24" t="str">
        <f t="shared" si="25"/>
        <v/>
      </c>
      <c r="AG36" s="24" t="str">
        <f t="shared" si="26"/>
        <v/>
      </c>
      <c r="AH36" s="24" t="str">
        <f t="shared" si="27"/>
        <v/>
      </c>
      <c r="AI36" s="24" t="str">
        <f t="shared" si="28"/>
        <v/>
      </c>
      <c r="AJ36" s="24" t="str">
        <f t="shared" si="29"/>
        <v/>
      </c>
      <c r="AK36" s="24" t="str">
        <f t="shared" si="30"/>
        <v/>
      </c>
      <c r="AL36" s="24" t="str">
        <f t="shared" si="31"/>
        <v/>
      </c>
      <c r="AM36" s="25" t="str">
        <f>VLOOKUP($A36,'pEC50'!$B:$Z,MATCH(AM$1,'pEC50'!$B$1:$Z$1,0),FALSE)</f>
        <v/>
      </c>
      <c r="AN36" s="24" t="str">
        <f>VLOOKUP($A36,'pEC50'!$B:$Z,MATCH(AN$1,'pEC50'!$B$1:$Z$1,0),FALSE)</f>
        <v/>
      </c>
      <c r="AO36" s="24">
        <f>VLOOKUP($A36,'pEC50'!$B:$Z,MATCH(AO$1,'pEC50'!$B$1:$Z$1,0),FALSE)</f>
        <v>7.67</v>
      </c>
      <c r="AP36" s="24">
        <f>VLOOKUP($A36,'pEC50'!$B:$Z,MATCH(AP$1,'pEC50'!$B$1:$Z$1,0),FALSE)</f>
        <v>7.67</v>
      </c>
      <c r="AQ36" s="24">
        <f>VLOOKUP($A36,'pEC50'!$B:$Z,MATCH(AQ$1,'pEC50'!$B$1:$Z$1,0),FALSE)</f>
        <v>8.18</v>
      </c>
      <c r="AR36" s="24">
        <f>VLOOKUP($A36,'pEC50'!$B:$Z,MATCH(AR$1,'pEC50'!$B$1:$Z$1,0),FALSE)</f>
        <v>7.71</v>
      </c>
      <c r="AS36" s="24">
        <f>VLOOKUP($A36,'pEC50'!$B:$Z,MATCH(AS$1,'pEC50'!$B$1:$Z$1,0),FALSE)</f>
        <v>7.71</v>
      </c>
      <c r="AT36" s="24">
        <f>VLOOKUP($A36,'pEC50'!$B:$Z,MATCH(AT$1,'pEC50'!$B$1:$Z$1,0),FALSE)</f>
        <v>8.07</v>
      </c>
      <c r="AU36" s="24" t="str">
        <f>VLOOKUP($A36,'pEC50'!$B:$Z,MATCH(AU$1,'pEC50'!$B$1:$Z$1,0),FALSE)</f>
        <v/>
      </c>
      <c r="AV36" s="24" t="str">
        <f>VLOOKUP($A36,'pEC50'!$B:$Z,MATCH(AV$1,'pEC50'!$B$1:$Z$1,0),FALSE)</f>
        <v/>
      </c>
      <c r="AW36" s="24" t="str">
        <f>VLOOKUP($A36,'pEC50'!$B:$Z,MATCH(AW$1,'pEC50'!$B$1:$Z$1,0),FALSE)</f>
        <v/>
      </c>
      <c r="AX36" s="24" t="str">
        <f>VLOOKUP($A36,'pEC50'!$B:$Z,MATCH(AX$1,'pEC50'!$B$1:$Z$1,0),FALSE)</f>
        <v/>
      </c>
      <c r="AY36" s="24" t="str">
        <f>VLOOKUP($A36,'pEC50'!$B:$Z,MATCH(AY$1,'pEC50'!$B$1:$Z$1,0),FALSE)</f>
        <v/>
      </c>
      <c r="AZ36" s="24" t="str">
        <f>VLOOKUP($A36,'pEC50'!$B:$Z,MATCH(AZ$1,'pEC50'!$B$1:$Z$1,0),FALSE)</f>
        <v/>
      </c>
      <c r="BA36" s="24" t="str">
        <f>VLOOKUP($A36,'pEC50'!$B:$Z,MATCH(BA$1,'pEC50'!$B$1:$Z$1,0),FALSE)</f>
        <v/>
      </c>
      <c r="BB36" s="24" t="str">
        <f>VLOOKUP($A36,'pEC50'!$B:$Z,MATCH(BB$1,'pEC50'!$B$1:$Z$1,0),FALSE)</f>
        <v/>
      </c>
      <c r="BC36" s="24" t="str">
        <f>VLOOKUP($A36,'pEC50'!$B:$Z,MATCH(BC$1,'pEC50'!$B$1:$Z$1,0),FALSE)</f>
        <v/>
      </c>
      <c r="BD36" s="18" t="str">
        <f>IF(VLOOKUP($A36,Emax!$B:$Z,MATCH(BD$1,Emax!$B$1:$Z$1,0),FALSE)="","",VLOOKUP($A36,Emax!$B:$Z,MATCH(BD$1,Emax!$B$1:$Z$1,0),FALSE)*100)</f>
        <v/>
      </c>
      <c r="BE36" s="19" t="str">
        <f>IF(VLOOKUP($A36,Emax!$B:$Z,MATCH(BE$1,Emax!$B$1:$Z$1,0),FALSE)="","",VLOOKUP($A36,Emax!$B:$Z,MATCH(BE$1,Emax!$B$1:$Z$1,0),FALSE)*100)</f>
        <v/>
      </c>
      <c r="BF36" s="19">
        <f>IF(VLOOKUP($A36,Emax!$B:$Z,MATCH(BF$1,Emax!$B$1:$Z$1,0),FALSE)="","",VLOOKUP($A36,Emax!$B:$Z,MATCH(BF$1,Emax!$B$1:$Z$1,0),FALSE)*100)</f>
        <v>13.645621181262731</v>
      </c>
      <c r="BG36" s="19">
        <f>IF(VLOOKUP($A36,Emax!$B:$Z,MATCH(BG$1,Emax!$B$1:$Z$1,0),FALSE)="","",VLOOKUP($A36,Emax!$B:$Z,MATCH(BG$1,Emax!$B$1:$Z$1,0),FALSE)*100)</f>
        <v>13.645621181262731</v>
      </c>
      <c r="BH36" s="19">
        <f>IF(VLOOKUP($A36,Emax!$B:$Z,MATCH(BH$1,Emax!$B$1:$Z$1,0),FALSE)="","",VLOOKUP($A36,Emax!$B:$Z,MATCH(BH$1,Emax!$B$1:$Z$1,0),FALSE)*100)</f>
        <v>32.473118279569896</v>
      </c>
      <c r="BI36" s="19">
        <f>IF(VLOOKUP($A36,Emax!$B:$Z,MATCH(BI$1,Emax!$B$1:$Z$1,0),FALSE)="","",VLOOKUP($A36,Emax!$B:$Z,MATCH(BI$1,Emax!$B$1:$Z$1,0),FALSE)*100)</f>
        <v>14.855875831485591</v>
      </c>
      <c r="BJ36" s="19">
        <f>IF(VLOOKUP($A36,Emax!$B:$Z,MATCH(BJ$1,Emax!$B$1:$Z$1,0),FALSE)="","",VLOOKUP($A36,Emax!$B:$Z,MATCH(BJ$1,Emax!$B$1:$Z$1,0),FALSE)*100)</f>
        <v>14.855875831485591</v>
      </c>
      <c r="BK36" s="19">
        <f>IF(VLOOKUP($A36,Emax!$B:$Z,MATCH(BK$1,Emax!$B$1:$Z$1,0),FALSE)="","",VLOOKUP($A36,Emax!$B:$Z,MATCH(BK$1,Emax!$B$1:$Z$1,0),FALSE)*100)</f>
        <v>30.9375</v>
      </c>
      <c r="BL36" s="19" t="str">
        <f>IF(VLOOKUP($A36,Emax!$B:$Z,MATCH(BL$1,Emax!$B$1:$Z$1,0),FALSE)="","",VLOOKUP($A36,Emax!$B:$Z,MATCH(BL$1,Emax!$B$1:$Z$1,0),FALSE)*100)</f>
        <v/>
      </c>
      <c r="BM36" s="19" t="str">
        <f>IF(VLOOKUP($A36,Emax!$B:$Z,MATCH(BM$1,Emax!$B$1:$Z$1,0),FALSE)="","",VLOOKUP($A36,Emax!$B:$Z,MATCH(BM$1,Emax!$B$1:$Z$1,0),FALSE)*100)</f>
        <v/>
      </c>
      <c r="BN36" s="19" t="str">
        <f>IF(VLOOKUP($A36,Emax!$B:$Z,MATCH(BN$1,Emax!$B$1:$Z$1,0),FALSE)="","",VLOOKUP($A36,Emax!$B:$Z,MATCH(BN$1,Emax!$B$1:$Z$1,0),FALSE)*100)</f>
        <v/>
      </c>
      <c r="BO36" s="19" t="str">
        <f>IF(VLOOKUP($A36,Emax!$B:$Z,MATCH(BO$1,Emax!$B$1:$Z$1,0),FALSE)="","",VLOOKUP($A36,Emax!$B:$Z,MATCH(BO$1,Emax!$B$1:$Z$1,0),FALSE)*100)</f>
        <v/>
      </c>
      <c r="BP36" s="19" t="str">
        <f>IF(VLOOKUP($A36,Emax!$B:$Z,MATCH(BP$1,Emax!$B$1:$Z$1,0),FALSE)="","",VLOOKUP($A36,Emax!$B:$Z,MATCH(BP$1,Emax!$B$1:$Z$1,0),FALSE)*100)</f>
        <v/>
      </c>
      <c r="BQ36" s="19" t="str">
        <f>IF(VLOOKUP($A36,Emax!$B:$Z,MATCH(BQ$1,Emax!$B$1:$Z$1,0),FALSE)="","",VLOOKUP($A36,Emax!$B:$Z,MATCH(BQ$1,Emax!$B$1:$Z$1,0),FALSE)*100)</f>
        <v/>
      </c>
      <c r="BR36" s="19" t="str">
        <f>IF(VLOOKUP($A36,Emax!$B:$Z,MATCH(BR$1,Emax!$B$1:$Z$1,0),FALSE)="","",VLOOKUP($A36,Emax!$B:$Z,MATCH(BR$1,Emax!$B$1:$Z$1,0),FALSE)*100)</f>
        <v/>
      </c>
      <c r="BS36" s="19" t="str">
        <f>IF(VLOOKUP($A36,Emax!$B:$Z,MATCH(BS$1,Emax!$B$1:$Z$1,0),FALSE)="","",VLOOKUP($A36,Emax!$B:$Z,MATCH(BS$1,Emax!$B$1:$Z$1,0),FALSE)*100)</f>
        <v/>
      </c>
      <c r="BT36" s="19" t="str">
        <f>IF(VLOOKUP($A36,Emax!$B:$Z,MATCH(BT$1,Emax!$B$1:$Z$1,0),FALSE)="","",VLOOKUP($A36,Emax!$B:$Z,MATCH(BT$1,Emax!$B$1:$Z$1,0),FALSE)*100)</f>
        <v/>
      </c>
    </row>
    <row r="37" spans="1:72" x14ac:dyDescent="0.2">
      <c r="A37" t="s">
        <v>342</v>
      </c>
      <c r="B37" s="5" t="str">
        <f>IF(VLOOKUP($A37,Ligands!$A:$G,3,FALSE)="","",VLOOKUP($A37,Ligands!$A:$G,3,FALSE))</f>
        <v>Dopamine</v>
      </c>
      <c r="C37" s="4" t="str">
        <f>IF(VLOOKUP($A37,Ligands!$A:$G,4,FALSE)="","",VLOOKUP($A37,Ligands!$A:$G,4,FALSE))</f>
        <v>3,4-Dihydroxyphenethylamine Hydrochloride</v>
      </c>
      <c r="D37" s="17" t="str">
        <f>IF(VLOOKUP($A37,Ligands!$A:$G,5,FALSE)="","",VLOOKUP($A37,Ligands!$A:$G,5,FALSE))</f>
        <v/>
      </c>
      <c r="E37" s="17" t="str">
        <f>IF(VLOOKUP($A37,Ligands!$A:$G,6,FALSE)="","",VLOOKUP($A37,Ligands!$A:$G,6,FALSE))</f>
        <v/>
      </c>
      <c r="F37" s="17" t="str">
        <f>IF(VLOOKUP($A37,Ligands!$A:$G,7,FALSE)="","",VLOOKUP($A37,Ligands!$A:$G,7,FALSE))</f>
        <v>Physiological</v>
      </c>
      <c r="G37" s="28">
        <f t="shared" si="1"/>
        <v>0</v>
      </c>
      <c r="H37" s="92">
        <f t="shared" si="2"/>
        <v>7.6823690630882107</v>
      </c>
      <c r="I37" s="92">
        <f t="shared" si="3"/>
        <v>0</v>
      </c>
      <c r="J37" s="92">
        <f t="shared" si="4"/>
        <v>0</v>
      </c>
      <c r="K37" s="92" t="str">
        <f t="shared" si="5"/>
        <v/>
      </c>
      <c r="L37" s="28">
        <f t="shared" si="6"/>
        <v>0</v>
      </c>
      <c r="M37" s="92">
        <f t="shared" si="7"/>
        <v>7.88</v>
      </c>
      <c r="N37" s="92">
        <f t="shared" si="8"/>
        <v>0</v>
      </c>
      <c r="O37" s="92">
        <f t="shared" si="9"/>
        <v>0</v>
      </c>
      <c r="P37" s="92" t="str">
        <f t="shared" si="10"/>
        <v/>
      </c>
      <c r="Q37" s="21">
        <f t="shared" si="11"/>
        <v>0</v>
      </c>
      <c r="R37" s="90">
        <f t="shared" si="12"/>
        <v>68.75</v>
      </c>
      <c r="S37" s="90">
        <f t="shared" si="13"/>
        <v>0</v>
      </c>
      <c r="T37" s="90">
        <f t="shared" si="14"/>
        <v>0</v>
      </c>
      <c r="U37" s="90" t="str">
        <f t="shared" si="15"/>
        <v/>
      </c>
      <c r="V37" s="25" t="str">
        <f t="shared" si="16"/>
        <v/>
      </c>
      <c r="W37" s="24" t="str">
        <f t="shared" si="17"/>
        <v/>
      </c>
      <c r="X37" s="24">
        <f t="shared" si="18"/>
        <v>7.2181210302081364</v>
      </c>
      <c r="Y37" s="24">
        <f t="shared" si="19"/>
        <v>7.2181210302081364</v>
      </c>
      <c r="Z37" s="24">
        <f t="shared" si="20"/>
        <v>7.6823690630882107</v>
      </c>
      <c r="AA37" s="24">
        <f t="shared" si="21"/>
        <v>7.2003923621562382</v>
      </c>
      <c r="AB37" s="24">
        <f t="shared" si="21"/>
        <v>7.2003923621562382</v>
      </c>
      <c r="AC37" s="24">
        <f t="shared" si="22"/>
        <v>7.4372727025023009</v>
      </c>
      <c r="AD37" s="24" t="str">
        <f t="shared" si="23"/>
        <v/>
      </c>
      <c r="AE37" s="24" t="str">
        <f t="shared" si="24"/>
        <v/>
      </c>
      <c r="AF37" s="24" t="str">
        <f t="shared" si="25"/>
        <v/>
      </c>
      <c r="AG37" s="24" t="str">
        <f t="shared" si="26"/>
        <v/>
      </c>
      <c r="AH37" s="24" t="str">
        <f t="shared" si="27"/>
        <v/>
      </c>
      <c r="AI37" s="24" t="str">
        <f t="shared" si="28"/>
        <v/>
      </c>
      <c r="AJ37" s="24" t="str">
        <f t="shared" si="29"/>
        <v/>
      </c>
      <c r="AK37" s="24" t="str">
        <f t="shared" si="30"/>
        <v/>
      </c>
      <c r="AL37" s="24" t="str">
        <f t="shared" si="31"/>
        <v/>
      </c>
      <c r="AM37" s="25" t="str">
        <f>VLOOKUP($A37,'pEC50'!$B:$Z,MATCH(AM$1,'pEC50'!$B$1:$Z$1,0),FALSE)</f>
        <v/>
      </c>
      <c r="AN37" s="24" t="str">
        <f>VLOOKUP($A37,'pEC50'!$B:$Z,MATCH(AN$1,'pEC50'!$B$1:$Z$1,0),FALSE)</f>
        <v/>
      </c>
      <c r="AO37" s="24">
        <f>VLOOKUP($A37,'pEC50'!$B:$Z,MATCH(AO$1,'pEC50'!$B$1:$Z$1,0),FALSE)</f>
        <v>7.4</v>
      </c>
      <c r="AP37" s="24">
        <f>VLOOKUP($A37,'pEC50'!$B:$Z,MATCH(AP$1,'pEC50'!$B$1:$Z$1,0),FALSE)</f>
        <v>7.4</v>
      </c>
      <c r="AQ37" s="24">
        <f>VLOOKUP($A37,'pEC50'!$B:$Z,MATCH(AQ$1,'pEC50'!$B$1:$Z$1,0),FALSE)</f>
        <v>7.88</v>
      </c>
      <c r="AR37" s="24">
        <f>VLOOKUP($A37,'pEC50'!$B:$Z,MATCH(AR$1,'pEC50'!$B$1:$Z$1,0),FALSE)</f>
        <v>7.42</v>
      </c>
      <c r="AS37" s="24">
        <f>VLOOKUP($A37,'pEC50'!$B:$Z,MATCH(AS$1,'pEC50'!$B$1:$Z$1,0),FALSE)</f>
        <v>7.42</v>
      </c>
      <c r="AT37" s="24">
        <f>VLOOKUP($A37,'pEC50'!$B:$Z,MATCH(AT$1,'pEC50'!$B$1:$Z$1,0),FALSE)</f>
        <v>7.6</v>
      </c>
      <c r="AU37" s="24" t="str">
        <f>VLOOKUP($A37,'pEC50'!$B:$Z,MATCH(AU$1,'pEC50'!$B$1:$Z$1,0),FALSE)</f>
        <v/>
      </c>
      <c r="AV37" s="24" t="str">
        <f>VLOOKUP($A37,'pEC50'!$B:$Z,MATCH(AV$1,'pEC50'!$B$1:$Z$1,0),FALSE)</f>
        <v/>
      </c>
      <c r="AW37" s="24" t="str">
        <f>VLOOKUP($A37,'pEC50'!$B:$Z,MATCH(AW$1,'pEC50'!$B$1:$Z$1,0),FALSE)</f>
        <v/>
      </c>
      <c r="AX37" s="24" t="str">
        <f>VLOOKUP($A37,'pEC50'!$B:$Z,MATCH(AX$1,'pEC50'!$B$1:$Z$1,0),FALSE)</f>
        <v/>
      </c>
      <c r="AY37" s="24" t="str">
        <f>VLOOKUP($A37,'pEC50'!$B:$Z,MATCH(AY$1,'pEC50'!$B$1:$Z$1,0),FALSE)</f>
        <v/>
      </c>
      <c r="AZ37" s="24" t="str">
        <f>VLOOKUP($A37,'pEC50'!$B:$Z,MATCH(AZ$1,'pEC50'!$B$1:$Z$1,0),FALSE)</f>
        <v/>
      </c>
      <c r="BA37" s="24" t="str">
        <f>VLOOKUP($A37,'pEC50'!$B:$Z,MATCH(BA$1,'pEC50'!$B$1:$Z$1,0),FALSE)</f>
        <v/>
      </c>
      <c r="BB37" s="24" t="str">
        <f>VLOOKUP($A37,'pEC50'!$B:$Z,MATCH(BB$1,'pEC50'!$B$1:$Z$1,0),FALSE)</f>
        <v/>
      </c>
      <c r="BC37" s="24" t="str">
        <f>VLOOKUP($A37,'pEC50'!$B:$Z,MATCH(BC$1,'pEC50'!$B$1:$Z$1,0),FALSE)</f>
        <v/>
      </c>
      <c r="BD37" s="18" t="str">
        <f>IF(VLOOKUP($A37,Emax!$B:$Z,MATCH(BD$1,Emax!$B$1:$Z$1,0),FALSE)="","",VLOOKUP($A37,Emax!$B:$Z,MATCH(BD$1,Emax!$B$1:$Z$1,0),FALSE)*100)</f>
        <v/>
      </c>
      <c r="BE37" s="19" t="str">
        <f>IF(VLOOKUP($A37,Emax!$B:$Z,MATCH(BE$1,Emax!$B$1:$Z$1,0),FALSE)="","",VLOOKUP($A37,Emax!$B:$Z,MATCH(BE$1,Emax!$B$1:$Z$1,0),FALSE)*100)</f>
        <v/>
      </c>
      <c r="BF37" s="19">
        <f>IF(VLOOKUP($A37,Emax!$B:$Z,MATCH(BF$1,Emax!$B$1:$Z$1,0),FALSE)="","",VLOOKUP($A37,Emax!$B:$Z,MATCH(BF$1,Emax!$B$1:$Z$1,0),FALSE)*100)</f>
        <v>65.784114052953143</v>
      </c>
      <c r="BG37" s="19">
        <f>IF(VLOOKUP($A37,Emax!$B:$Z,MATCH(BG$1,Emax!$B$1:$Z$1,0),FALSE)="","",VLOOKUP($A37,Emax!$B:$Z,MATCH(BG$1,Emax!$B$1:$Z$1,0),FALSE)*100)</f>
        <v>65.784114052953143</v>
      </c>
      <c r="BH37" s="19">
        <f>IF(VLOOKUP($A37,Emax!$B:$Z,MATCH(BH$1,Emax!$B$1:$Z$1,0),FALSE)="","",VLOOKUP($A37,Emax!$B:$Z,MATCH(BH$1,Emax!$B$1:$Z$1,0),FALSE)*100)</f>
        <v>63.44086021505376</v>
      </c>
      <c r="BI37" s="19">
        <f>IF(VLOOKUP($A37,Emax!$B:$Z,MATCH(BI$1,Emax!$B$1:$Z$1,0),FALSE)="","",VLOOKUP($A37,Emax!$B:$Z,MATCH(BI$1,Emax!$B$1:$Z$1,0),FALSE)*100)</f>
        <v>60.310421286031044</v>
      </c>
      <c r="BJ37" s="19">
        <f>IF(VLOOKUP($A37,Emax!$B:$Z,MATCH(BJ$1,Emax!$B$1:$Z$1,0),FALSE)="","",VLOOKUP($A37,Emax!$B:$Z,MATCH(BJ$1,Emax!$B$1:$Z$1,0),FALSE)*100)</f>
        <v>60.310421286031044</v>
      </c>
      <c r="BK37" s="19">
        <f>IF(VLOOKUP($A37,Emax!$B:$Z,MATCH(BK$1,Emax!$B$1:$Z$1,0),FALSE)="","",VLOOKUP($A37,Emax!$B:$Z,MATCH(BK$1,Emax!$B$1:$Z$1,0),FALSE)*100)</f>
        <v>68.75</v>
      </c>
      <c r="BL37" s="19" t="str">
        <f>IF(VLOOKUP($A37,Emax!$B:$Z,MATCH(BL$1,Emax!$B$1:$Z$1,0),FALSE)="","",VLOOKUP($A37,Emax!$B:$Z,MATCH(BL$1,Emax!$B$1:$Z$1,0),FALSE)*100)</f>
        <v/>
      </c>
      <c r="BM37" s="19" t="str">
        <f>IF(VLOOKUP($A37,Emax!$B:$Z,MATCH(BM$1,Emax!$B$1:$Z$1,0),FALSE)="","",VLOOKUP($A37,Emax!$B:$Z,MATCH(BM$1,Emax!$B$1:$Z$1,0),FALSE)*100)</f>
        <v/>
      </c>
      <c r="BN37" s="19" t="str">
        <f>IF(VLOOKUP($A37,Emax!$B:$Z,MATCH(BN$1,Emax!$B$1:$Z$1,0),FALSE)="","",VLOOKUP($A37,Emax!$B:$Z,MATCH(BN$1,Emax!$B$1:$Z$1,0),FALSE)*100)</f>
        <v/>
      </c>
      <c r="BO37" s="19" t="str">
        <f>IF(VLOOKUP($A37,Emax!$B:$Z,MATCH(BO$1,Emax!$B$1:$Z$1,0),FALSE)="","",VLOOKUP($A37,Emax!$B:$Z,MATCH(BO$1,Emax!$B$1:$Z$1,0),FALSE)*100)</f>
        <v/>
      </c>
      <c r="BP37" s="19" t="str">
        <f>IF(VLOOKUP($A37,Emax!$B:$Z,MATCH(BP$1,Emax!$B$1:$Z$1,0),FALSE)="","",VLOOKUP($A37,Emax!$B:$Z,MATCH(BP$1,Emax!$B$1:$Z$1,0),FALSE)*100)</f>
        <v/>
      </c>
      <c r="BQ37" s="19" t="str">
        <f>IF(VLOOKUP($A37,Emax!$B:$Z,MATCH(BQ$1,Emax!$B$1:$Z$1,0),FALSE)="","",VLOOKUP($A37,Emax!$B:$Z,MATCH(BQ$1,Emax!$B$1:$Z$1,0),FALSE)*100)</f>
        <v/>
      </c>
      <c r="BR37" s="19" t="str">
        <f>IF(VLOOKUP($A37,Emax!$B:$Z,MATCH(BR$1,Emax!$B$1:$Z$1,0),FALSE)="","",VLOOKUP($A37,Emax!$B:$Z,MATCH(BR$1,Emax!$B$1:$Z$1,0),FALSE)*100)</f>
        <v/>
      </c>
      <c r="BS37" s="19" t="str">
        <f>IF(VLOOKUP($A37,Emax!$B:$Z,MATCH(BS$1,Emax!$B$1:$Z$1,0),FALSE)="","",VLOOKUP($A37,Emax!$B:$Z,MATCH(BS$1,Emax!$B$1:$Z$1,0),FALSE)*100)</f>
        <v/>
      </c>
      <c r="BT37" s="19" t="str">
        <f>IF(VLOOKUP($A37,Emax!$B:$Z,MATCH(BT$1,Emax!$B$1:$Z$1,0),FALSE)="","",VLOOKUP($A37,Emax!$B:$Z,MATCH(BT$1,Emax!$B$1:$Z$1,0),FALSE)*100)</f>
        <v/>
      </c>
    </row>
    <row r="38" spans="1:72" x14ac:dyDescent="0.2">
      <c r="A38" t="s">
        <v>343</v>
      </c>
      <c r="B38" s="5" t="str">
        <f>IF(VLOOKUP($A38,Ligands!$A:$G,3,FALSE)="","",VLOOKUP($A38,Ligands!$A:$G,3,FALSE))</f>
        <v>Dopamine</v>
      </c>
      <c r="C38" s="4" t="str">
        <f>IF(VLOOKUP($A38,Ligands!$A:$G,4,FALSE)="","",VLOOKUP($A38,Ligands!$A:$G,4,FALSE))</f>
        <v>3,4-Dihydroxyphenethylamine Hydrochloride</v>
      </c>
      <c r="D38" s="17" t="str">
        <f>IF(VLOOKUP($A38,Ligands!$A:$G,5,FALSE)="","",VLOOKUP($A38,Ligands!$A:$G,5,FALSE))</f>
        <v/>
      </c>
      <c r="E38" s="17" t="str">
        <f>IF(VLOOKUP($A38,Ligands!$A:$G,6,FALSE)="","",VLOOKUP($A38,Ligands!$A:$G,6,FALSE))</f>
        <v/>
      </c>
      <c r="F38" s="17" t="str">
        <f>IF(VLOOKUP($A38,Ligands!$A:$G,7,FALSE)="","",VLOOKUP($A38,Ligands!$A:$G,7,FALSE))</f>
        <v>Physiological</v>
      </c>
      <c r="G38" s="28">
        <f t="shared" si="1"/>
        <v>6.1599415919605374</v>
      </c>
      <c r="H38" s="92">
        <f t="shared" si="2"/>
        <v>5.6708847215137403</v>
      </c>
      <c r="I38" s="92">
        <f t="shared" si="3"/>
        <v>6.1378320887154043</v>
      </c>
      <c r="J38" s="92">
        <f t="shared" si="4"/>
        <v>5.4681128605764506</v>
      </c>
      <c r="K38" s="92" t="str">
        <f t="shared" si="5"/>
        <v/>
      </c>
      <c r="L38" s="28">
        <f t="shared" si="6"/>
        <v>6.74</v>
      </c>
      <c r="M38" s="92">
        <f t="shared" si="7"/>
        <v>6.5</v>
      </c>
      <c r="N38" s="92">
        <f t="shared" si="8"/>
        <v>6.71</v>
      </c>
      <c r="O38" s="92">
        <f t="shared" si="9"/>
        <v>6.68</v>
      </c>
      <c r="P38" s="92" t="str">
        <f t="shared" si="10"/>
        <v/>
      </c>
      <c r="Q38" s="21">
        <f t="shared" si="11"/>
        <v>28.180039138943247</v>
      </c>
      <c r="R38" s="90">
        <f t="shared" si="12"/>
        <v>21.875</v>
      </c>
      <c r="S38" s="90">
        <f t="shared" si="13"/>
        <v>26.781326781326776</v>
      </c>
      <c r="T38" s="90">
        <f t="shared" si="14"/>
        <v>8.2815734989648035</v>
      </c>
      <c r="U38" s="90" t="str">
        <f t="shared" si="15"/>
        <v/>
      </c>
      <c r="V38" s="25">
        <f t="shared" si="16"/>
        <v>6.1599415919605374</v>
      </c>
      <c r="W38" s="24">
        <f t="shared" si="17"/>
        <v>6.0989159007703311</v>
      </c>
      <c r="X38" s="24">
        <f t="shared" si="18"/>
        <v>5.6013101973752866</v>
      </c>
      <c r="Y38" s="24">
        <f t="shared" si="19"/>
        <v>5.6013101973752866</v>
      </c>
      <c r="Z38" s="24">
        <f t="shared" si="20"/>
        <v>5.506334874455602</v>
      </c>
      <c r="AA38" s="24">
        <f t="shared" si="21"/>
        <v>5.6708847215137403</v>
      </c>
      <c r="AB38" s="24">
        <f t="shared" si="21"/>
        <v>5.6708847215137403</v>
      </c>
      <c r="AC38" s="24">
        <f t="shared" si="22"/>
        <v>5.3999480616943512</v>
      </c>
      <c r="AD38" s="24">
        <f t="shared" si="23"/>
        <v>5.9872287067838332</v>
      </c>
      <c r="AE38" s="24">
        <f t="shared" si="24"/>
        <v>5.9872287067838332</v>
      </c>
      <c r="AF38" s="24">
        <f t="shared" si="25"/>
        <v>6.1378320887154043</v>
      </c>
      <c r="AG38" s="24" t="str">
        <f t="shared" si="26"/>
        <v/>
      </c>
      <c r="AH38" s="24">
        <f t="shared" si="27"/>
        <v>5.3746486305533763</v>
      </c>
      <c r="AI38" s="24">
        <f t="shared" si="28"/>
        <v>5.4681128605764506</v>
      </c>
      <c r="AJ38" s="24" t="str">
        <f t="shared" si="29"/>
        <v/>
      </c>
      <c r="AK38" s="24" t="str">
        <f t="shared" si="30"/>
        <v/>
      </c>
      <c r="AL38" s="24" t="str">
        <f t="shared" si="31"/>
        <v/>
      </c>
      <c r="AM38" s="25">
        <f>VLOOKUP($A38,'pEC50'!$B:$Z,MATCH(AM$1,'pEC50'!$B$1:$Z$1,0),FALSE)</f>
        <v>6.71</v>
      </c>
      <c r="AN38" s="24">
        <f>VLOOKUP($A38,'pEC50'!$B:$Z,MATCH(AN$1,'pEC50'!$B$1:$Z$1,0),FALSE)</f>
        <v>6.74</v>
      </c>
      <c r="AO38" s="24">
        <f>VLOOKUP($A38,'pEC50'!$B:$Z,MATCH(AO$1,'pEC50'!$B$1:$Z$1,0),FALSE)</f>
        <v>6.5</v>
      </c>
      <c r="AP38" s="24">
        <f>VLOOKUP($A38,'pEC50'!$B:$Z,MATCH(AP$1,'pEC50'!$B$1:$Z$1,0),FALSE)</f>
        <v>6.5</v>
      </c>
      <c r="AQ38" s="24">
        <f>VLOOKUP($A38,'pEC50'!$B:$Z,MATCH(AQ$1,'pEC50'!$B$1:$Z$1,0),FALSE)</f>
        <v>6.21</v>
      </c>
      <c r="AR38" s="24">
        <f>VLOOKUP($A38,'pEC50'!$B:$Z,MATCH(AR$1,'pEC50'!$B$1:$Z$1,0),FALSE)</f>
        <v>6.45</v>
      </c>
      <c r="AS38" s="24">
        <f>VLOOKUP($A38,'pEC50'!$B:$Z,MATCH(AS$1,'pEC50'!$B$1:$Z$1,0),FALSE)</f>
        <v>6.45</v>
      </c>
      <c r="AT38" s="24">
        <f>VLOOKUP($A38,'pEC50'!$B:$Z,MATCH(AT$1,'pEC50'!$B$1:$Z$1,0),FALSE)</f>
        <v>6.06</v>
      </c>
      <c r="AU38" s="24">
        <f>VLOOKUP($A38,'pEC50'!$B:$Z,MATCH(AU$1,'pEC50'!$B$1:$Z$1,0),FALSE)</f>
        <v>6.69</v>
      </c>
      <c r="AV38" s="24">
        <f>VLOOKUP($A38,'pEC50'!$B:$Z,MATCH(AV$1,'pEC50'!$B$1:$Z$1,0),FALSE)</f>
        <v>6.69</v>
      </c>
      <c r="AW38" s="24">
        <f>VLOOKUP($A38,'pEC50'!$B:$Z,MATCH(AW$1,'pEC50'!$B$1:$Z$1,0),FALSE)</f>
        <v>6.71</v>
      </c>
      <c r="AX38" s="24" t="str">
        <f>VLOOKUP($A38,'pEC50'!$B:$Z,MATCH(AX$1,'pEC50'!$B$1:$Z$1,0),FALSE)</f>
        <v/>
      </c>
      <c r="AY38" s="24">
        <f>VLOOKUP($A38,'pEC50'!$B:$Z,MATCH(AY$1,'pEC50'!$B$1:$Z$1,0),FALSE)</f>
        <v>6.68</v>
      </c>
      <c r="AZ38" s="24">
        <f>VLOOKUP($A38,'pEC50'!$B:$Z,MATCH(AZ$1,'pEC50'!$B$1:$Z$1,0),FALSE)</f>
        <v>6.55</v>
      </c>
      <c r="BA38" s="24" t="str">
        <f>VLOOKUP($A38,'pEC50'!$B:$Z,MATCH(BA$1,'pEC50'!$B$1:$Z$1,0),FALSE)</f>
        <v/>
      </c>
      <c r="BB38" s="24" t="str">
        <f>VLOOKUP($A38,'pEC50'!$B:$Z,MATCH(BB$1,'pEC50'!$B$1:$Z$1,0),FALSE)</f>
        <v/>
      </c>
      <c r="BC38" s="24" t="str">
        <f>VLOOKUP($A38,'pEC50'!$B:$Z,MATCH(BC$1,'pEC50'!$B$1:$Z$1,0),FALSE)</f>
        <v/>
      </c>
      <c r="BD38" s="18">
        <f>IF(VLOOKUP($A38,Emax!$B:$Z,MATCH(BD$1,Emax!$B$1:$Z$1,0),FALSE)="","",VLOOKUP($A38,Emax!$B:$Z,MATCH(BD$1,Emax!$B$1:$Z$1,0),FALSE)*100)</f>
        <v>28.180039138943247</v>
      </c>
      <c r="BE38" s="19">
        <f>IF(VLOOKUP($A38,Emax!$B:$Z,MATCH(BE$1,Emax!$B$1:$Z$1,0),FALSE)="","",VLOOKUP($A38,Emax!$B:$Z,MATCH(BE$1,Emax!$B$1:$Z$1,0),FALSE)*100)</f>
        <v>22.851562500000004</v>
      </c>
      <c r="BF38" s="19">
        <f>IF(VLOOKUP($A38,Emax!$B:$Z,MATCH(BF$1,Emax!$B$1:$Z$1,0),FALSE)="","",VLOOKUP($A38,Emax!$B:$Z,MATCH(BF$1,Emax!$B$1:$Z$1,0),FALSE)*100)</f>
        <v>12.627291242362526</v>
      </c>
      <c r="BG38" s="19">
        <f>IF(VLOOKUP($A38,Emax!$B:$Z,MATCH(BG$1,Emax!$B$1:$Z$1,0),FALSE)="","",VLOOKUP($A38,Emax!$B:$Z,MATCH(BG$1,Emax!$B$1:$Z$1,0),FALSE)*100)</f>
        <v>12.627291242362526</v>
      </c>
      <c r="BH38" s="19">
        <f>IF(VLOOKUP($A38,Emax!$B:$Z,MATCH(BH$1,Emax!$B$1:$Z$1,0),FALSE)="","",VLOOKUP($A38,Emax!$B:$Z,MATCH(BH$1,Emax!$B$1:$Z$1,0),FALSE)*100)</f>
        <v>19.78494623655914</v>
      </c>
      <c r="BI38" s="19">
        <f>IF(VLOOKUP($A38,Emax!$B:$Z,MATCH(BI$1,Emax!$B$1:$Z$1,0),FALSE)="","",VLOOKUP($A38,Emax!$B:$Z,MATCH(BI$1,Emax!$B$1:$Z$1,0),FALSE)*100)</f>
        <v>16.62971175166297</v>
      </c>
      <c r="BJ38" s="19">
        <f>IF(VLOOKUP($A38,Emax!$B:$Z,MATCH(BJ$1,Emax!$B$1:$Z$1,0),FALSE)="","",VLOOKUP($A38,Emax!$B:$Z,MATCH(BJ$1,Emax!$B$1:$Z$1,0),FALSE)*100)</f>
        <v>16.62971175166297</v>
      </c>
      <c r="BK38" s="19">
        <f>IF(VLOOKUP($A38,Emax!$B:$Z,MATCH(BK$1,Emax!$B$1:$Z$1,0),FALSE)="","",VLOOKUP($A38,Emax!$B:$Z,MATCH(BK$1,Emax!$B$1:$Z$1,0),FALSE)*100)</f>
        <v>21.875</v>
      </c>
      <c r="BL38" s="19">
        <f>IF(VLOOKUP($A38,Emax!$B:$Z,MATCH(BL$1,Emax!$B$1:$Z$1,0),FALSE)="","",VLOOKUP($A38,Emax!$B:$Z,MATCH(BL$1,Emax!$B$1:$Z$1,0),FALSE)*100)</f>
        <v>19.825708061002178</v>
      </c>
      <c r="BM38" s="19">
        <f>IF(VLOOKUP($A38,Emax!$B:$Z,MATCH(BM$1,Emax!$B$1:$Z$1,0),FALSE)="","",VLOOKUP($A38,Emax!$B:$Z,MATCH(BM$1,Emax!$B$1:$Z$1,0),FALSE)*100)</f>
        <v>19.825708061002178</v>
      </c>
      <c r="BN38" s="19">
        <f>IF(VLOOKUP($A38,Emax!$B:$Z,MATCH(BN$1,Emax!$B$1:$Z$1,0),FALSE)="","",VLOOKUP($A38,Emax!$B:$Z,MATCH(BN$1,Emax!$B$1:$Z$1,0),FALSE)*100)</f>
        <v>26.781326781326776</v>
      </c>
      <c r="BO38" s="19" t="str">
        <f>IF(VLOOKUP($A38,Emax!$B:$Z,MATCH(BO$1,Emax!$B$1:$Z$1,0),FALSE)="","",VLOOKUP($A38,Emax!$B:$Z,MATCH(BO$1,Emax!$B$1:$Z$1,0),FALSE)*100)</f>
        <v/>
      </c>
      <c r="BP38" s="19">
        <f>IF(VLOOKUP($A38,Emax!$B:$Z,MATCH(BP$1,Emax!$B$1:$Z$1,0),FALSE)="","",VLOOKUP($A38,Emax!$B:$Z,MATCH(BP$1,Emax!$B$1:$Z$1,0),FALSE)*100)</f>
        <v>4.9504950495049505</v>
      </c>
      <c r="BQ38" s="19">
        <f>IF(VLOOKUP($A38,Emax!$B:$Z,MATCH(BQ$1,Emax!$B$1:$Z$1,0),FALSE)="","",VLOOKUP($A38,Emax!$B:$Z,MATCH(BQ$1,Emax!$B$1:$Z$1,0),FALSE)*100)</f>
        <v>8.2815734989648035</v>
      </c>
      <c r="BR38" s="19" t="str">
        <f>IF(VLOOKUP($A38,Emax!$B:$Z,MATCH(BR$1,Emax!$B$1:$Z$1,0),FALSE)="","",VLOOKUP($A38,Emax!$B:$Z,MATCH(BR$1,Emax!$B$1:$Z$1,0),FALSE)*100)</f>
        <v/>
      </c>
      <c r="BS38" s="19" t="str">
        <f>IF(VLOOKUP($A38,Emax!$B:$Z,MATCH(BS$1,Emax!$B$1:$Z$1,0),FALSE)="","",VLOOKUP($A38,Emax!$B:$Z,MATCH(BS$1,Emax!$B$1:$Z$1,0),FALSE)*100)</f>
        <v/>
      </c>
      <c r="BT38" s="19" t="str">
        <f>IF(VLOOKUP($A38,Emax!$B:$Z,MATCH(BT$1,Emax!$B$1:$Z$1,0),FALSE)="","",VLOOKUP($A38,Emax!$B:$Z,MATCH(BT$1,Emax!$B$1:$Z$1,0),FALSE)*100)</f>
        <v/>
      </c>
    </row>
    <row r="39" spans="1:72" x14ac:dyDescent="0.2">
      <c r="A39" t="s">
        <v>345</v>
      </c>
      <c r="B39" s="5" t="str">
        <f>IF(VLOOKUP($A39,Ligands!$A:$G,3,FALSE)="","",VLOOKUP($A39,Ligands!$A:$G,3,FALSE))</f>
        <v>Endothelin-1</v>
      </c>
      <c r="C39" s="4" t="str">
        <f>IF(VLOOKUP($A39,Ligands!$A:$G,4,FALSE)="","",VLOOKUP($A39,Ligands!$A:$G,4,FALSE))</f>
        <v>CSCSSLMDKECVYFCHLDIIW</v>
      </c>
      <c r="D39" s="17" t="str">
        <f>IF(VLOOKUP($A39,Ligands!$A:$G,5,FALSE)="","",VLOOKUP($A39,Ligands!$A:$G,5,FALSE))</f>
        <v/>
      </c>
      <c r="E39" s="17" t="str">
        <f>IF(VLOOKUP($A39,Ligands!$A:$G,6,FALSE)="","",VLOOKUP($A39,Ligands!$A:$G,6,FALSE))</f>
        <v/>
      </c>
      <c r="F39" s="17" t="str">
        <f>IF(VLOOKUP($A39,Ligands!$A:$G,7,FALSE)="","",VLOOKUP($A39,Ligands!$A:$G,7,FALSE))</f>
        <v>Physiological</v>
      </c>
      <c r="G39" s="28">
        <f t="shared" si="1"/>
        <v>9.7818866229972254</v>
      </c>
      <c r="H39" s="92">
        <f t="shared" si="2"/>
        <v>10.392131021652375</v>
      </c>
      <c r="I39" s="92">
        <f t="shared" si="3"/>
        <v>10.479237316368989</v>
      </c>
      <c r="J39" s="92">
        <f t="shared" si="4"/>
        <v>10.378853698255172</v>
      </c>
      <c r="K39" s="92" t="str">
        <f t="shared" si="5"/>
        <v/>
      </c>
      <c r="L39" s="28">
        <f t="shared" si="6"/>
        <v>9.84</v>
      </c>
      <c r="M39" s="92">
        <f t="shared" si="7"/>
        <v>10.43</v>
      </c>
      <c r="N39" s="92">
        <f t="shared" si="8"/>
        <v>10.5</v>
      </c>
      <c r="O39" s="92">
        <f t="shared" si="9"/>
        <v>10.4</v>
      </c>
      <c r="P39" s="92" t="str">
        <f t="shared" si="10"/>
        <v/>
      </c>
      <c r="Q39" s="21">
        <f t="shared" si="11"/>
        <v>87.475538160469668</v>
      </c>
      <c r="R39" s="90">
        <f t="shared" si="12"/>
        <v>100</v>
      </c>
      <c r="S39" s="90">
        <f t="shared" si="13"/>
        <v>96.30390143737165</v>
      </c>
      <c r="T39" s="90">
        <f t="shared" si="14"/>
        <v>95.247524752475258</v>
      </c>
      <c r="U39" s="90" t="str">
        <f t="shared" si="15"/>
        <v/>
      </c>
      <c r="V39" s="25">
        <f t="shared" si="16"/>
        <v>9.7818866229972254</v>
      </c>
      <c r="W39" s="24">
        <f t="shared" si="17"/>
        <v>9.5931945592662924</v>
      </c>
      <c r="X39" s="24">
        <f t="shared" si="18"/>
        <v>10.392131021652375</v>
      </c>
      <c r="Y39" s="24">
        <f t="shared" si="19"/>
        <v>10.392131021652375</v>
      </c>
      <c r="Z39" s="24">
        <f t="shared" si="20"/>
        <v>10.317024317270779</v>
      </c>
      <c r="AA39" s="24">
        <f t="shared" si="21"/>
        <v>9.8503007282827717</v>
      </c>
      <c r="AB39" s="24">
        <f t="shared" si="21"/>
        <v>9.8503007282827717</v>
      </c>
      <c r="AC39" s="24">
        <f t="shared" si="22"/>
        <v>10.26</v>
      </c>
      <c r="AD39" s="24">
        <f t="shared" si="23"/>
        <v>10.314774619134495</v>
      </c>
      <c r="AE39" s="24">
        <f t="shared" si="24"/>
        <v>10.314774619134495</v>
      </c>
      <c r="AF39" s="24">
        <f t="shared" si="25"/>
        <v>10.479237316368989</v>
      </c>
      <c r="AG39" s="24">
        <f t="shared" si="26"/>
        <v>9.793643881500449</v>
      </c>
      <c r="AH39" s="24">
        <f t="shared" si="27"/>
        <v>10.378853698255172</v>
      </c>
      <c r="AI39" s="24">
        <f t="shared" si="28"/>
        <v>9.9150177119129239</v>
      </c>
      <c r="AJ39" s="24" t="str">
        <f t="shared" si="29"/>
        <v/>
      </c>
      <c r="AK39" s="24" t="str">
        <f t="shared" si="30"/>
        <v/>
      </c>
      <c r="AL39" s="24" t="str">
        <f t="shared" si="31"/>
        <v/>
      </c>
      <c r="AM39" s="25">
        <f>VLOOKUP($A39,'pEC50'!$B:$Z,MATCH(AM$1,'pEC50'!$B$1:$Z$1,0),FALSE)</f>
        <v>9.84</v>
      </c>
      <c r="AN39" s="24">
        <f>VLOOKUP($A39,'pEC50'!$B:$Z,MATCH(AN$1,'pEC50'!$B$1:$Z$1,0),FALSE)</f>
        <v>9.66</v>
      </c>
      <c r="AO39" s="24">
        <f>VLOOKUP($A39,'pEC50'!$B:$Z,MATCH(AO$1,'pEC50'!$B$1:$Z$1,0),FALSE)</f>
        <v>10.43</v>
      </c>
      <c r="AP39" s="24">
        <f>VLOOKUP($A39,'pEC50'!$B:$Z,MATCH(AP$1,'pEC50'!$B$1:$Z$1,0),FALSE)</f>
        <v>10.43</v>
      </c>
      <c r="AQ39" s="24">
        <f>VLOOKUP($A39,'pEC50'!$B:$Z,MATCH(AQ$1,'pEC50'!$B$1:$Z$1,0),FALSE)</f>
        <v>10.35</v>
      </c>
      <c r="AR39" s="24">
        <f>VLOOKUP($A39,'pEC50'!$B:$Z,MATCH(AR$1,'pEC50'!$B$1:$Z$1,0),FALSE)</f>
        <v>9.8699999999999992</v>
      </c>
      <c r="AS39" s="24">
        <f>VLOOKUP($A39,'pEC50'!$B:$Z,MATCH(AS$1,'pEC50'!$B$1:$Z$1,0),FALSE)</f>
        <v>9.8699999999999992</v>
      </c>
      <c r="AT39" s="24">
        <f>VLOOKUP($A39,'pEC50'!$B:$Z,MATCH(AT$1,'pEC50'!$B$1:$Z$1,0),FALSE)</f>
        <v>10.26</v>
      </c>
      <c r="AU39" s="24">
        <f>VLOOKUP($A39,'pEC50'!$B:$Z,MATCH(AU$1,'pEC50'!$B$1:$Z$1,0),FALSE)</f>
        <v>10.39</v>
      </c>
      <c r="AV39" s="24">
        <f>VLOOKUP($A39,'pEC50'!$B:$Z,MATCH(AV$1,'pEC50'!$B$1:$Z$1,0),FALSE)</f>
        <v>10.39</v>
      </c>
      <c r="AW39" s="24">
        <f>VLOOKUP($A39,'pEC50'!$B:$Z,MATCH(AW$1,'pEC50'!$B$1:$Z$1,0),FALSE)</f>
        <v>10.5</v>
      </c>
      <c r="AX39" s="24">
        <f>VLOOKUP($A39,'pEC50'!$B:$Z,MATCH(AX$1,'pEC50'!$B$1:$Z$1,0),FALSE)</f>
        <v>9.81</v>
      </c>
      <c r="AY39" s="24">
        <f>VLOOKUP($A39,'pEC50'!$B:$Z,MATCH(AY$1,'pEC50'!$B$1:$Z$1,0),FALSE)</f>
        <v>10.4</v>
      </c>
      <c r="AZ39" s="24">
        <f>VLOOKUP($A39,'pEC50'!$B:$Z,MATCH(AZ$1,'pEC50'!$B$1:$Z$1,0),FALSE)</f>
        <v>9.94</v>
      </c>
      <c r="BA39" s="24" t="str">
        <f>VLOOKUP($A39,'pEC50'!$B:$Z,MATCH(BA$1,'pEC50'!$B$1:$Z$1,0),FALSE)</f>
        <v/>
      </c>
      <c r="BB39" s="24" t="str">
        <f>VLOOKUP($A39,'pEC50'!$B:$Z,MATCH(BB$1,'pEC50'!$B$1:$Z$1,0),FALSE)</f>
        <v/>
      </c>
      <c r="BC39" s="24" t="str">
        <f>VLOOKUP($A39,'pEC50'!$B:$Z,MATCH(BC$1,'pEC50'!$B$1:$Z$1,0),FALSE)</f>
        <v/>
      </c>
      <c r="BD39" s="18">
        <f>IF(VLOOKUP($A39,Emax!$B:$Z,MATCH(BD$1,Emax!$B$1:$Z$1,0),FALSE)="","",VLOOKUP($A39,Emax!$B:$Z,MATCH(BD$1,Emax!$B$1:$Z$1,0),FALSE)*100)</f>
        <v>87.475538160469668</v>
      </c>
      <c r="BE39" s="19">
        <f>IF(VLOOKUP($A39,Emax!$B:$Z,MATCH(BE$1,Emax!$B$1:$Z$1,0),FALSE)="","",VLOOKUP($A39,Emax!$B:$Z,MATCH(BE$1,Emax!$B$1:$Z$1,0),FALSE)*100)</f>
        <v>85.7421875</v>
      </c>
      <c r="BF39" s="19">
        <f>IF(VLOOKUP($A39,Emax!$B:$Z,MATCH(BF$1,Emax!$B$1:$Z$1,0),FALSE)="","",VLOOKUP($A39,Emax!$B:$Z,MATCH(BF$1,Emax!$B$1:$Z$1,0),FALSE)*100)</f>
        <v>91.649694501018331</v>
      </c>
      <c r="BG39" s="19">
        <f>IF(VLOOKUP($A39,Emax!$B:$Z,MATCH(BG$1,Emax!$B$1:$Z$1,0),FALSE)="","",VLOOKUP($A39,Emax!$B:$Z,MATCH(BG$1,Emax!$B$1:$Z$1,0),FALSE)*100)</f>
        <v>91.649694501018331</v>
      </c>
      <c r="BH39" s="19">
        <f>IF(VLOOKUP($A39,Emax!$B:$Z,MATCH(BH$1,Emax!$B$1:$Z$1,0),FALSE)="","",VLOOKUP($A39,Emax!$B:$Z,MATCH(BH$1,Emax!$B$1:$Z$1,0),FALSE)*100)</f>
        <v>92.688172043010738</v>
      </c>
      <c r="BI39" s="19">
        <f>IF(VLOOKUP($A39,Emax!$B:$Z,MATCH(BI$1,Emax!$B$1:$Z$1,0),FALSE)="","",VLOOKUP($A39,Emax!$B:$Z,MATCH(BI$1,Emax!$B$1:$Z$1,0),FALSE)*100)</f>
        <v>95.565410199556538</v>
      </c>
      <c r="BJ39" s="19">
        <f>IF(VLOOKUP($A39,Emax!$B:$Z,MATCH(BJ$1,Emax!$B$1:$Z$1,0),FALSE)="","",VLOOKUP($A39,Emax!$B:$Z,MATCH(BJ$1,Emax!$B$1:$Z$1,0),FALSE)*100)</f>
        <v>95.565410199556538</v>
      </c>
      <c r="BK39" s="19">
        <f>IF(VLOOKUP($A39,Emax!$B:$Z,MATCH(BK$1,Emax!$B$1:$Z$1,0),FALSE)="","",VLOOKUP($A39,Emax!$B:$Z,MATCH(BK$1,Emax!$B$1:$Z$1,0),FALSE)*100)</f>
        <v>100</v>
      </c>
      <c r="BL39" s="19">
        <f>IF(VLOOKUP($A39,Emax!$B:$Z,MATCH(BL$1,Emax!$B$1:$Z$1,0),FALSE)="","",VLOOKUP($A39,Emax!$B:$Z,MATCH(BL$1,Emax!$B$1:$Z$1,0),FALSE)*100)</f>
        <v>84.095860566448806</v>
      </c>
      <c r="BM39" s="19">
        <f>IF(VLOOKUP($A39,Emax!$B:$Z,MATCH(BM$1,Emax!$B$1:$Z$1,0),FALSE)="","",VLOOKUP($A39,Emax!$B:$Z,MATCH(BM$1,Emax!$B$1:$Z$1,0),FALSE)*100)</f>
        <v>84.095860566448806</v>
      </c>
      <c r="BN39" s="19">
        <f>IF(VLOOKUP($A39,Emax!$B:$Z,MATCH(BN$1,Emax!$B$1:$Z$1,0),FALSE)="","",VLOOKUP($A39,Emax!$B:$Z,MATCH(BN$1,Emax!$B$1:$Z$1,0),FALSE)*100)</f>
        <v>95.331695331695329</v>
      </c>
      <c r="BO39" s="19">
        <f>IF(VLOOKUP($A39,Emax!$B:$Z,MATCH(BO$1,Emax!$B$1:$Z$1,0),FALSE)="","",VLOOKUP($A39,Emax!$B:$Z,MATCH(BO$1,Emax!$B$1:$Z$1,0),FALSE)*100)</f>
        <v>96.30390143737165</v>
      </c>
      <c r="BP39" s="19">
        <f>IF(VLOOKUP($A39,Emax!$B:$Z,MATCH(BP$1,Emax!$B$1:$Z$1,0),FALSE)="","",VLOOKUP($A39,Emax!$B:$Z,MATCH(BP$1,Emax!$B$1:$Z$1,0),FALSE)*100)</f>
        <v>95.247524752475258</v>
      </c>
      <c r="BQ39" s="19">
        <f>IF(VLOOKUP($A39,Emax!$B:$Z,MATCH(BQ$1,Emax!$B$1:$Z$1,0),FALSE)="","",VLOOKUP($A39,Emax!$B:$Z,MATCH(BQ$1,Emax!$B$1:$Z$1,0),FALSE)*100)</f>
        <v>94.409937888198741</v>
      </c>
      <c r="BR39" s="19" t="str">
        <f>IF(VLOOKUP($A39,Emax!$B:$Z,MATCH(BR$1,Emax!$B$1:$Z$1,0),FALSE)="","",VLOOKUP($A39,Emax!$B:$Z,MATCH(BR$1,Emax!$B$1:$Z$1,0),FALSE)*100)</f>
        <v/>
      </c>
      <c r="BS39" s="19" t="str">
        <f>IF(VLOOKUP($A39,Emax!$B:$Z,MATCH(BS$1,Emax!$B$1:$Z$1,0),FALSE)="","",VLOOKUP($A39,Emax!$B:$Z,MATCH(BS$1,Emax!$B$1:$Z$1,0),FALSE)*100)</f>
        <v/>
      </c>
      <c r="BT39" s="19" t="str">
        <f>IF(VLOOKUP($A39,Emax!$B:$Z,MATCH(BT$1,Emax!$B$1:$Z$1,0),FALSE)="","",VLOOKUP($A39,Emax!$B:$Z,MATCH(BT$1,Emax!$B$1:$Z$1,0),FALSE)*100)</f>
        <v/>
      </c>
    </row>
    <row r="40" spans="1:72" x14ac:dyDescent="0.2">
      <c r="A40" t="s">
        <v>348</v>
      </c>
      <c r="B40" s="5" t="str">
        <f>IF(VLOOKUP($A40,Ligands!$A:$G,3,FALSE)="","",VLOOKUP($A40,Ligands!$A:$G,3,FALSE))</f>
        <v>Endothelin-1</v>
      </c>
      <c r="C40" s="4" t="str">
        <f>IF(VLOOKUP($A40,Ligands!$A:$G,4,FALSE)="","",VLOOKUP($A40,Ligands!$A:$G,4,FALSE))</f>
        <v>CSCSSLMDKECVYFCHLDIIW</v>
      </c>
      <c r="D40" s="17" t="str">
        <f>IF(VLOOKUP($A40,Ligands!$A:$G,5,FALSE)="","",VLOOKUP($A40,Ligands!$A:$G,5,FALSE))</f>
        <v/>
      </c>
      <c r="E40" s="17" t="str">
        <f>IF(VLOOKUP($A40,Ligands!$A:$G,6,FALSE)="","",VLOOKUP($A40,Ligands!$A:$G,6,FALSE))</f>
        <v/>
      </c>
      <c r="F40" s="17" t="str">
        <f>IF(VLOOKUP($A40,Ligands!$A:$G,7,FALSE)="","",VLOOKUP($A40,Ligands!$A:$G,7,FALSE))</f>
        <v>Physiological</v>
      </c>
      <c r="G40" s="28">
        <f t="shared" si="1"/>
        <v>9.5466239069021341</v>
      </c>
      <c r="H40" s="92">
        <f t="shared" si="2"/>
        <v>10.486430073753921</v>
      </c>
      <c r="I40" s="92">
        <f t="shared" si="3"/>
        <v>10.075615411405549</v>
      </c>
      <c r="J40" s="92">
        <f t="shared" si="4"/>
        <v>10.416844676855098</v>
      </c>
      <c r="K40" s="92" t="str">
        <f t="shared" si="5"/>
        <v/>
      </c>
      <c r="L40" s="28">
        <f t="shared" si="6"/>
        <v>9.73</v>
      </c>
      <c r="M40" s="92">
        <f t="shared" si="7"/>
        <v>10.6</v>
      </c>
      <c r="N40" s="92">
        <f t="shared" si="8"/>
        <v>10.24</v>
      </c>
      <c r="O40" s="92">
        <f t="shared" si="9"/>
        <v>10.5</v>
      </c>
      <c r="P40" s="92" t="str">
        <f t="shared" si="10"/>
        <v/>
      </c>
      <c r="Q40" s="21">
        <f t="shared" si="11"/>
        <v>65.557729941291583</v>
      </c>
      <c r="R40" s="90">
        <f t="shared" si="12"/>
        <v>88.4375</v>
      </c>
      <c r="S40" s="90">
        <f t="shared" si="13"/>
        <v>82.340862422997944</v>
      </c>
      <c r="T40" s="90">
        <f t="shared" si="14"/>
        <v>82.574257425742587</v>
      </c>
      <c r="U40" s="90" t="str">
        <f t="shared" si="15"/>
        <v/>
      </c>
      <c r="V40" s="25">
        <f t="shared" si="16"/>
        <v>9.5466239069021341</v>
      </c>
      <c r="W40" s="24">
        <f t="shared" si="17"/>
        <v>9.4778512937438339</v>
      </c>
      <c r="X40" s="24">
        <f t="shared" si="18"/>
        <v>10.468801579950719</v>
      </c>
      <c r="Y40" s="24">
        <f t="shared" si="19"/>
        <v>10.468801579950719</v>
      </c>
      <c r="Z40" s="24">
        <f t="shared" si="20"/>
        <v>10.486430073753921</v>
      </c>
      <c r="AA40" s="24">
        <f t="shared" si="21"/>
        <v>9.9211305745878633</v>
      </c>
      <c r="AB40" s="24">
        <f t="shared" si="21"/>
        <v>9.9211305745878633</v>
      </c>
      <c r="AC40" s="24">
        <f t="shared" si="22"/>
        <v>10.056636457204384</v>
      </c>
      <c r="AD40" s="24">
        <f t="shared" si="23"/>
        <v>9.6679395944651478</v>
      </c>
      <c r="AE40" s="24">
        <f t="shared" si="24"/>
        <v>9.6679395944651478</v>
      </c>
      <c r="AF40" s="24">
        <f t="shared" si="25"/>
        <v>10.047046098113061</v>
      </c>
      <c r="AG40" s="24">
        <f t="shared" si="26"/>
        <v>10.075615411405549</v>
      </c>
      <c r="AH40" s="24">
        <f t="shared" si="27"/>
        <v>10.416844676855098</v>
      </c>
      <c r="AI40" s="24">
        <f t="shared" si="28"/>
        <v>10.002394219454281</v>
      </c>
      <c r="AJ40" s="24" t="str">
        <f t="shared" si="29"/>
        <v/>
      </c>
      <c r="AK40" s="24" t="str">
        <f t="shared" si="30"/>
        <v/>
      </c>
      <c r="AL40" s="24" t="str">
        <f t="shared" si="31"/>
        <v/>
      </c>
      <c r="AM40" s="25">
        <f>VLOOKUP($A40,'pEC50'!$B:$Z,MATCH(AM$1,'pEC50'!$B$1:$Z$1,0),FALSE)</f>
        <v>9.73</v>
      </c>
      <c r="AN40" s="24">
        <f>VLOOKUP($A40,'pEC50'!$B:$Z,MATCH(AN$1,'pEC50'!$B$1:$Z$1,0),FALSE)</f>
        <v>9.7100000000000009</v>
      </c>
      <c r="AO40" s="24">
        <f>VLOOKUP($A40,'pEC50'!$B:$Z,MATCH(AO$1,'pEC50'!$B$1:$Z$1,0),FALSE)</f>
        <v>10.56</v>
      </c>
      <c r="AP40" s="24">
        <f>VLOOKUP($A40,'pEC50'!$B:$Z,MATCH(AP$1,'pEC50'!$B$1:$Z$1,0),FALSE)</f>
        <v>10.56</v>
      </c>
      <c r="AQ40" s="24">
        <f>VLOOKUP($A40,'pEC50'!$B:$Z,MATCH(AQ$1,'pEC50'!$B$1:$Z$1,0),FALSE)</f>
        <v>10.6</v>
      </c>
      <c r="AR40" s="24">
        <f>VLOOKUP($A40,'pEC50'!$B:$Z,MATCH(AR$1,'pEC50'!$B$1:$Z$1,0),FALSE)</f>
        <v>10.029999999999999</v>
      </c>
      <c r="AS40" s="24">
        <f>VLOOKUP($A40,'pEC50'!$B:$Z,MATCH(AS$1,'pEC50'!$B$1:$Z$1,0),FALSE)</f>
        <v>10.029999999999999</v>
      </c>
      <c r="AT40" s="24">
        <f>VLOOKUP($A40,'pEC50'!$B:$Z,MATCH(AT$1,'pEC50'!$B$1:$Z$1,0),FALSE)</f>
        <v>10.11</v>
      </c>
      <c r="AU40" s="24">
        <f>VLOOKUP($A40,'pEC50'!$B:$Z,MATCH(AU$1,'pEC50'!$B$1:$Z$1,0),FALSE)</f>
        <v>9.9</v>
      </c>
      <c r="AV40" s="24">
        <f>VLOOKUP($A40,'pEC50'!$B:$Z,MATCH(AV$1,'pEC50'!$B$1:$Z$1,0),FALSE)</f>
        <v>9.9</v>
      </c>
      <c r="AW40" s="24">
        <f>VLOOKUP($A40,'pEC50'!$B:$Z,MATCH(AW$1,'pEC50'!$B$1:$Z$1,0),FALSE)</f>
        <v>10.24</v>
      </c>
      <c r="AX40" s="24">
        <f>VLOOKUP($A40,'pEC50'!$B:$Z,MATCH(AX$1,'pEC50'!$B$1:$Z$1,0),FALSE)</f>
        <v>10.16</v>
      </c>
      <c r="AY40" s="24">
        <f>VLOOKUP($A40,'pEC50'!$B:$Z,MATCH(AY$1,'pEC50'!$B$1:$Z$1,0),FALSE)</f>
        <v>10.5</v>
      </c>
      <c r="AZ40" s="24">
        <f>VLOOKUP($A40,'pEC50'!$B:$Z,MATCH(AZ$1,'pEC50'!$B$1:$Z$1,0),FALSE)</f>
        <v>10.11</v>
      </c>
      <c r="BA40" s="24" t="str">
        <f>VLOOKUP($A40,'pEC50'!$B:$Z,MATCH(BA$1,'pEC50'!$B$1:$Z$1,0),FALSE)</f>
        <v/>
      </c>
      <c r="BB40" s="24" t="str">
        <f>VLOOKUP($A40,'pEC50'!$B:$Z,MATCH(BB$1,'pEC50'!$B$1:$Z$1,0),FALSE)</f>
        <v/>
      </c>
      <c r="BC40" s="24" t="str">
        <f>VLOOKUP($A40,'pEC50'!$B:$Z,MATCH(BC$1,'pEC50'!$B$1:$Z$1,0),FALSE)</f>
        <v/>
      </c>
      <c r="BD40" s="18">
        <f>IF(VLOOKUP($A40,Emax!$B:$Z,MATCH(BD$1,Emax!$B$1:$Z$1,0),FALSE)="","",VLOOKUP($A40,Emax!$B:$Z,MATCH(BD$1,Emax!$B$1:$Z$1,0),FALSE)*100)</f>
        <v>65.557729941291583</v>
      </c>
      <c r="BE40" s="19">
        <f>IF(VLOOKUP($A40,Emax!$B:$Z,MATCH(BE$1,Emax!$B$1:$Z$1,0),FALSE)="","",VLOOKUP($A40,Emax!$B:$Z,MATCH(BE$1,Emax!$B$1:$Z$1,0),FALSE)*100)</f>
        <v>58.59375</v>
      </c>
      <c r="BF40" s="19">
        <f>IF(VLOOKUP($A40,Emax!$B:$Z,MATCH(BF$1,Emax!$B$1:$Z$1,0),FALSE)="","",VLOOKUP($A40,Emax!$B:$Z,MATCH(BF$1,Emax!$B$1:$Z$1,0),FALSE)*100)</f>
        <v>81.059063136456203</v>
      </c>
      <c r="BG40" s="19">
        <f>IF(VLOOKUP($A40,Emax!$B:$Z,MATCH(BG$1,Emax!$B$1:$Z$1,0),FALSE)="","",VLOOKUP($A40,Emax!$B:$Z,MATCH(BG$1,Emax!$B$1:$Z$1,0),FALSE)*100)</f>
        <v>81.059063136456203</v>
      </c>
      <c r="BH40" s="19">
        <f>IF(VLOOKUP($A40,Emax!$B:$Z,MATCH(BH$1,Emax!$B$1:$Z$1,0),FALSE)="","",VLOOKUP($A40,Emax!$B:$Z,MATCH(BH$1,Emax!$B$1:$Z$1,0),FALSE)*100)</f>
        <v>76.989247311827953</v>
      </c>
      <c r="BI40" s="19">
        <f>IF(VLOOKUP($A40,Emax!$B:$Z,MATCH(BI$1,Emax!$B$1:$Z$1,0),FALSE)="","",VLOOKUP($A40,Emax!$B:$Z,MATCH(BI$1,Emax!$B$1:$Z$1,0),FALSE)*100)</f>
        <v>77.827050997782692</v>
      </c>
      <c r="BJ40" s="19">
        <f>IF(VLOOKUP($A40,Emax!$B:$Z,MATCH(BJ$1,Emax!$B$1:$Z$1,0),FALSE)="","",VLOOKUP($A40,Emax!$B:$Z,MATCH(BJ$1,Emax!$B$1:$Z$1,0),FALSE)*100)</f>
        <v>77.827050997782692</v>
      </c>
      <c r="BK40" s="19">
        <f>IF(VLOOKUP($A40,Emax!$B:$Z,MATCH(BK$1,Emax!$B$1:$Z$1,0),FALSE)="","",VLOOKUP($A40,Emax!$B:$Z,MATCH(BK$1,Emax!$B$1:$Z$1,0),FALSE)*100)</f>
        <v>88.4375</v>
      </c>
      <c r="BL40" s="19">
        <f>IF(VLOOKUP($A40,Emax!$B:$Z,MATCH(BL$1,Emax!$B$1:$Z$1,0),FALSE)="","",VLOOKUP($A40,Emax!$B:$Z,MATCH(BL$1,Emax!$B$1:$Z$1,0),FALSE)*100)</f>
        <v>58.605664488017418</v>
      </c>
      <c r="BM40" s="19">
        <f>IF(VLOOKUP($A40,Emax!$B:$Z,MATCH(BM$1,Emax!$B$1:$Z$1,0),FALSE)="","",VLOOKUP($A40,Emax!$B:$Z,MATCH(BM$1,Emax!$B$1:$Z$1,0),FALSE)*100)</f>
        <v>58.605664488017418</v>
      </c>
      <c r="BN40" s="19">
        <f>IF(VLOOKUP($A40,Emax!$B:$Z,MATCH(BN$1,Emax!$B$1:$Z$1,0),FALSE)="","",VLOOKUP($A40,Emax!$B:$Z,MATCH(BN$1,Emax!$B$1:$Z$1,0),FALSE)*100)</f>
        <v>64.127764127764124</v>
      </c>
      <c r="BO40" s="19">
        <f>IF(VLOOKUP($A40,Emax!$B:$Z,MATCH(BO$1,Emax!$B$1:$Z$1,0),FALSE)="","",VLOOKUP($A40,Emax!$B:$Z,MATCH(BO$1,Emax!$B$1:$Z$1,0),FALSE)*100)</f>
        <v>82.340862422997944</v>
      </c>
      <c r="BP40" s="19">
        <f>IF(VLOOKUP($A40,Emax!$B:$Z,MATCH(BP$1,Emax!$B$1:$Z$1,0),FALSE)="","",VLOOKUP($A40,Emax!$B:$Z,MATCH(BP$1,Emax!$B$1:$Z$1,0),FALSE)*100)</f>
        <v>82.574257425742587</v>
      </c>
      <c r="BQ40" s="19">
        <f>IF(VLOOKUP($A40,Emax!$B:$Z,MATCH(BQ$1,Emax!$B$1:$Z$1,0),FALSE)="","",VLOOKUP($A40,Emax!$B:$Z,MATCH(BQ$1,Emax!$B$1:$Z$1,0),FALSE)*100)</f>
        <v>78.053830227743276</v>
      </c>
      <c r="BR40" s="19" t="str">
        <f>IF(VLOOKUP($A40,Emax!$B:$Z,MATCH(BR$1,Emax!$B$1:$Z$1,0),FALSE)="","",VLOOKUP($A40,Emax!$B:$Z,MATCH(BR$1,Emax!$B$1:$Z$1,0),FALSE)*100)</f>
        <v/>
      </c>
      <c r="BS40" s="19" t="str">
        <f>IF(VLOOKUP($A40,Emax!$B:$Z,MATCH(BS$1,Emax!$B$1:$Z$1,0),FALSE)="","",VLOOKUP($A40,Emax!$B:$Z,MATCH(BS$1,Emax!$B$1:$Z$1,0),FALSE)*100)</f>
        <v/>
      </c>
      <c r="BT40" s="19" t="str">
        <f>IF(VLOOKUP($A40,Emax!$B:$Z,MATCH(BT$1,Emax!$B$1:$Z$1,0),FALSE)="","",VLOOKUP($A40,Emax!$B:$Z,MATCH(BT$1,Emax!$B$1:$Z$1,0),FALSE)*100)</f>
        <v/>
      </c>
    </row>
    <row r="41" spans="1:72" x14ac:dyDescent="0.2">
      <c r="A41" t="s">
        <v>593</v>
      </c>
      <c r="B41" s="5" t="str">
        <f>IF(VLOOKUP($A41,Ligands!$A:$G,3,FALSE)="","",VLOOKUP($A41,Ligands!$A:$G,3,FALSE))</f>
        <v>PAR1 peptide</v>
      </c>
      <c r="C41" s="4" t="str">
        <f>IF(VLOOKUP($A41,Ligands!$A:$G,4,FALSE)="","",VLOOKUP($A41,Ligands!$A:$G,4,FALSE))</f>
        <v xml:space="preserve">TFLLR-NH2 </v>
      </c>
      <c r="D41" s="17" t="str">
        <f>IF(VLOOKUP($A41,Ligands!$A:$G,5,FALSE)="","",VLOOKUP($A41,Ligands!$A:$G,5,FALSE))</f>
        <v/>
      </c>
      <c r="E41" s="17" t="str">
        <f>IF(VLOOKUP($A41,Ligands!$A:$G,6,FALSE)="","",VLOOKUP($A41,Ligands!$A:$G,6,FALSE))</f>
        <v/>
      </c>
      <c r="F41" s="17" t="str">
        <f>IF(VLOOKUP($A41,Ligands!$A:$G,7,FALSE)="","",VLOOKUP($A41,Ligands!$A:$G,7,FALSE))</f>
        <v>Physiological</v>
      </c>
      <c r="G41" s="28">
        <f t="shared" si="1"/>
        <v>0</v>
      </c>
      <c r="H41" s="92">
        <f t="shared" si="2"/>
        <v>7.5281343652871744</v>
      </c>
      <c r="I41" s="92">
        <f t="shared" si="3"/>
        <v>7.5542574743096562</v>
      </c>
      <c r="J41" s="92">
        <f t="shared" si="4"/>
        <v>7.519620624851445</v>
      </c>
      <c r="K41" s="92" t="str">
        <f t="shared" si="5"/>
        <v/>
      </c>
      <c r="L41" s="28">
        <f t="shared" si="6"/>
        <v>0</v>
      </c>
      <c r="M41" s="92">
        <f t="shared" si="7"/>
        <v>7.89</v>
      </c>
      <c r="N41" s="92">
        <f t="shared" si="8"/>
        <v>7.79</v>
      </c>
      <c r="O41" s="92">
        <f t="shared" si="9"/>
        <v>7.85</v>
      </c>
      <c r="P41" s="92" t="str">
        <f t="shared" si="10"/>
        <v/>
      </c>
      <c r="Q41" s="21">
        <f t="shared" si="11"/>
        <v>0</v>
      </c>
      <c r="R41" s="90">
        <f t="shared" si="12"/>
        <v>62.97117516629713</v>
      </c>
      <c r="S41" s="90">
        <f t="shared" si="13"/>
        <v>58.110882956878854</v>
      </c>
      <c r="T41" s="90">
        <f t="shared" si="14"/>
        <v>56.728778467908889</v>
      </c>
      <c r="U41" s="90" t="str">
        <f t="shared" si="15"/>
        <v/>
      </c>
      <c r="V41" s="25" t="str">
        <f t="shared" si="16"/>
        <v/>
      </c>
      <c r="W41" s="24" t="str">
        <f t="shared" si="17"/>
        <v/>
      </c>
      <c r="X41" s="24">
        <f t="shared" si="18"/>
        <v>7.5281343652871744</v>
      </c>
      <c r="Y41" s="24">
        <f t="shared" si="19"/>
        <v>7.5281343652871744</v>
      </c>
      <c r="Z41" s="24">
        <f t="shared" si="20"/>
        <v>7.4705203134718525</v>
      </c>
      <c r="AA41" s="24">
        <f t="shared" si="21"/>
        <v>7.2291417981690778</v>
      </c>
      <c r="AB41" s="24">
        <f t="shared" si="21"/>
        <v>7.2291417981690778</v>
      </c>
      <c r="AC41" s="24">
        <f t="shared" si="22"/>
        <v>7.0452989430583681</v>
      </c>
      <c r="AD41" s="24">
        <f t="shared" si="23"/>
        <v>7.3665852154108773</v>
      </c>
      <c r="AE41" s="24">
        <f t="shared" si="24"/>
        <v>7.3665852154108773</v>
      </c>
      <c r="AF41" s="24">
        <f t="shared" si="25"/>
        <v>7.1306536091089425</v>
      </c>
      <c r="AG41" s="24">
        <f t="shared" si="26"/>
        <v>7.5542574743096562</v>
      </c>
      <c r="AH41" s="24">
        <f t="shared" si="27"/>
        <v>7.519620624851445</v>
      </c>
      <c r="AI41" s="24">
        <f t="shared" si="28"/>
        <v>7.343803432068877</v>
      </c>
      <c r="AJ41" s="24" t="str">
        <f t="shared" si="29"/>
        <v/>
      </c>
      <c r="AK41" s="24" t="str">
        <f t="shared" si="30"/>
        <v/>
      </c>
      <c r="AL41" s="24" t="str">
        <f t="shared" si="31"/>
        <v/>
      </c>
      <c r="AM41" s="25" t="str">
        <f>VLOOKUP($A41,'pEC50'!$B:$Z,MATCH(AM$1,'pEC50'!$B$1:$Z$1,0),FALSE)</f>
        <v/>
      </c>
      <c r="AN41" s="24" t="str">
        <f>VLOOKUP($A41,'pEC50'!$B:$Z,MATCH(AN$1,'pEC50'!$B$1:$Z$1,0),FALSE)</f>
        <v/>
      </c>
      <c r="AO41" s="24">
        <f>VLOOKUP($A41,'pEC50'!$B:$Z,MATCH(AO$1,'pEC50'!$B$1:$Z$1,0),FALSE)</f>
        <v>7.85</v>
      </c>
      <c r="AP41" s="24">
        <f>VLOOKUP($A41,'pEC50'!$B:$Z,MATCH(AP$1,'pEC50'!$B$1:$Z$1,0),FALSE)</f>
        <v>7.85</v>
      </c>
      <c r="AQ41" s="24">
        <f>VLOOKUP($A41,'pEC50'!$B:$Z,MATCH(AQ$1,'pEC50'!$B$1:$Z$1,0),FALSE)</f>
        <v>7.89</v>
      </c>
      <c r="AR41" s="24">
        <f>VLOOKUP($A41,'pEC50'!$B:$Z,MATCH(AR$1,'pEC50'!$B$1:$Z$1,0),FALSE)</f>
        <v>7.43</v>
      </c>
      <c r="AS41" s="24">
        <f>VLOOKUP($A41,'pEC50'!$B:$Z,MATCH(AS$1,'pEC50'!$B$1:$Z$1,0),FALSE)</f>
        <v>7.43</v>
      </c>
      <c r="AT41" s="24">
        <f>VLOOKUP($A41,'pEC50'!$B:$Z,MATCH(AT$1,'pEC50'!$B$1:$Z$1,0),FALSE)</f>
        <v>7.32</v>
      </c>
      <c r="AU41" s="24">
        <f>VLOOKUP($A41,'pEC50'!$B:$Z,MATCH(AU$1,'pEC50'!$B$1:$Z$1,0),FALSE)</f>
        <v>7.65</v>
      </c>
      <c r="AV41" s="24">
        <f>VLOOKUP($A41,'pEC50'!$B:$Z,MATCH(AV$1,'pEC50'!$B$1:$Z$1,0),FALSE)</f>
        <v>7.65</v>
      </c>
      <c r="AW41" s="24">
        <f>VLOOKUP($A41,'pEC50'!$B:$Z,MATCH(AW$1,'pEC50'!$B$1:$Z$1,0),FALSE)</f>
        <v>7.39</v>
      </c>
      <c r="AX41" s="24">
        <f>VLOOKUP($A41,'pEC50'!$B:$Z,MATCH(AX$1,'pEC50'!$B$1:$Z$1,0),FALSE)</f>
        <v>7.79</v>
      </c>
      <c r="AY41" s="24">
        <f>VLOOKUP($A41,'pEC50'!$B:$Z,MATCH(AY$1,'pEC50'!$B$1:$Z$1,0),FALSE)</f>
        <v>7.85</v>
      </c>
      <c r="AZ41" s="24">
        <f>VLOOKUP($A41,'pEC50'!$B:$Z,MATCH(AZ$1,'pEC50'!$B$1:$Z$1,0),FALSE)</f>
        <v>7.59</v>
      </c>
      <c r="BA41" s="24" t="str">
        <f>VLOOKUP($A41,'pEC50'!$B:$Z,MATCH(BA$1,'pEC50'!$B$1:$Z$1,0),FALSE)</f>
        <v/>
      </c>
      <c r="BB41" s="24" t="str">
        <f>VLOOKUP($A41,'pEC50'!$B:$Z,MATCH(BB$1,'pEC50'!$B$1:$Z$1,0),FALSE)</f>
        <v/>
      </c>
      <c r="BC41" s="24" t="str">
        <f>VLOOKUP($A41,'pEC50'!$B:$Z,MATCH(BC$1,'pEC50'!$B$1:$Z$1,0),FALSE)</f>
        <v/>
      </c>
      <c r="BD41" s="18" t="str">
        <f>IF(VLOOKUP($A41,Emax!$B:$Z,MATCH(BD$1,Emax!$B$1:$Z$1,0),FALSE)="","",VLOOKUP($A41,Emax!$B:$Z,MATCH(BD$1,Emax!$B$1:$Z$1,0),FALSE)*100)</f>
        <v/>
      </c>
      <c r="BE41" s="19" t="str">
        <f>IF(VLOOKUP($A41,Emax!$B:$Z,MATCH(BE$1,Emax!$B$1:$Z$1,0),FALSE)="","",VLOOKUP($A41,Emax!$B:$Z,MATCH(BE$1,Emax!$B$1:$Z$1,0),FALSE)*100)</f>
        <v/>
      </c>
      <c r="BF41" s="19">
        <f>IF(VLOOKUP($A41,Emax!$B:$Z,MATCH(BF$1,Emax!$B$1:$Z$1,0),FALSE)="","",VLOOKUP($A41,Emax!$B:$Z,MATCH(BF$1,Emax!$B$1:$Z$1,0),FALSE)*100)</f>
        <v>47.657841140529527</v>
      </c>
      <c r="BG41" s="19">
        <f>IF(VLOOKUP($A41,Emax!$B:$Z,MATCH(BG$1,Emax!$B$1:$Z$1,0),FALSE)="","",VLOOKUP($A41,Emax!$B:$Z,MATCH(BG$1,Emax!$B$1:$Z$1,0),FALSE)*100)</f>
        <v>47.657841140529527</v>
      </c>
      <c r="BH41" s="19">
        <f>IF(VLOOKUP($A41,Emax!$B:$Z,MATCH(BH$1,Emax!$B$1:$Z$1,0),FALSE)="","",VLOOKUP($A41,Emax!$B:$Z,MATCH(BH$1,Emax!$B$1:$Z$1,0),FALSE)*100)</f>
        <v>38.064516129032256</v>
      </c>
      <c r="BI41" s="19">
        <f>IF(VLOOKUP($A41,Emax!$B:$Z,MATCH(BI$1,Emax!$B$1:$Z$1,0),FALSE)="","",VLOOKUP($A41,Emax!$B:$Z,MATCH(BI$1,Emax!$B$1:$Z$1,0),FALSE)*100)</f>
        <v>62.97117516629713</v>
      </c>
      <c r="BJ41" s="19">
        <f>IF(VLOOKUP($A41,Emax!$B:$Z,MATCH(BJ$1,Emax!$B$1:$Z$1,0),FALSE)="","",VLOOKUP($A41,Emax!$B:$Z,MATCH(BJ$1,Emax!$B$1:$Z$1,0),FALSE)*100)</f>
        <v>62.97117516629713</v>
      </c>
      <c r="BK41" s="19">
        <f>IF(VLOOKUP($A41,Emax!$B:$Z,MATCH(BK$1,Emax!$B$1:$Z$1,0),FALSE)="","",VLOOKUP($A41,Emax!$B:$Z,MATCH(BK$1,Emax!$B$1:$Z$1,0),FALSE)*100)</f>
        <v>53.125</v>
      </c>
      <c r="BL41" s="19">
        <f>IF(VLOOKUP($A41,Emax!$B:$Z,MATCH(BL$1,Emax!$B$1:$Z$1,0),FALSE)="","",VLOOKUP($A41,Emax!$B:$Z,MATCH(BL$1,Emax!$B$1:$Z$1,0),FALSE)*100)</f>
        <v>52.069716775599119</v>
      </c>
      <c r="BM41" s="19">
        <f>IF(VLOOKUP($A41,Emax!$B:$Z,MATCH(BM$1,Emax!$B$1:$Z$1,0),FALSE)="","",VLOOKUP($A41,Emax!$B:$Z,MATCH(BM$1,Emax!$B$1:$Z$1,0),FALSE)*100)</f>
        <v>52.069716775599119</v>
      </c>
      <c r="BN41" s="19">
        <f>IF(VLOOKUP($A41,Emax!$B:$Z,MATCH(BN$1,Emax!$B$1:$Z$1,0),FALSE)="","",VLOOKUP($A41,Emax!$B:$Z,MATCH(BN$1,Emax!$B$1:$Z$1,0),FALSE)*100)</f>
        <v>55.036855036855023</v>
      </c>
      <c r="BO41" s="19">
        <f>IF(VLOOKUP($A41,Emax!$B:$Z,MATCH(BO$1,Emax!$B$1:$Z$1,0),FALSE)="","",VLOOKUP($A41,Emax!$B:$Z,MATCH(BO$1,Emax!$B$1:$Z$1,0),FALSE)*100)</f>
        <v>58.110882956878854</v>
      </c>
      <c r="BP41" s="19">
        <f>IF(VLOOKUP($A41,Emax!$B:$Z,MATCH(BP$1,Emax!$B$1:$Z$1,0),FALSE)="","",VLOOKUP($A41,Emax!$B:$Z,MATCH(BP$1,Emax!$B$1:$Z$1,0),FALSE)*100)</f>
        <v>46.732673267326739</v>
      </c>
      <c r="BQ41" s="19">
        <f>IF(VLOOKUP($A41,Emax!$B:$Z,MATCH(BQ$1,Emax!$B$1:$Z$1,0),FALSE)="","",VLOOKUP($A41,Emax!$B:$Z,MATCH(BQ$1,Emax!$B$1:$Z$1,0),FALSE)*100)</f>
        <v>56.728778467908889</v>
      </c>
      <c r="BR41" s="19" t="str">
        <f>IF(VLOOKUP($A41,Emax!$B:$Z,MATCH(BR$1,Emax!$B$1:$Z$1,0),FALSE)="","",VLOOKUP($A41,Emax!$B:$Z,MATCH(BR$1,Emax!$B$1:$Z$1,0),FALSE)*100)</f>
        <v/>
      </c>
      <c r="BS41" s="19" t="str">
        <f>IF(VLOOKUP($A41,Emax!$B:$Z,MATCH(BS$1,Emax!$B$1:$Z$1,0),FALSE)="","",VLOOKUP($A41,Emax!$B:$Z,MATCH(BS$1,Emax!$B$1:$Z$1,0),FALSE)*100)</f>
        <v/>
      </c>
      <c r="BT41" s="19" t="str">
        <f>IF(VLOOKUP($A41,Emax!$B:$Z,MATCH(BT$1,Emax!$B$1:$Z$1,0),FALSE)="","",VLOOKUP($A41,Emax!$B:$Z,MATCH(BT$1,Emax!$B$1:$Z$1,0),FALSE)*100)</f>
        <v/>
      </c>
    </row>
    <row r="42" spans="1:72" x14ac:dyDescent="0.2">
      <c r="A42" t="s">
        <v>597</v>
      </c>
      <c r="B42" s="5" t="str">
        <f>IF(VLOOKUP($A42,Ligands!$A:$G,3,FALSE)="","",VLOOKUP($A42,Ligands!$A:$G,3,FALSE))</f>
        <v>PAR2 peptide</v>
      </c>
      <c r="C42" s="4" t="str">
        <f>IF(VLOOKUP($A42,Ligands!$A:$G,4,FALSE)="","",VLOOKUP($A42,Ligands!$A:$G,4,FALSE))</f>
        <v>SLIGRL-NH2</v>
      </c>
      <c r="D42" s="17" t="str">
        <f>IF(VLOOKUP($A42,Ligands!$A:$G,5,FALSE)="","",VLOOKUP($A42,Ligands!$A:$G,5,FALSE))</f>
        <v/>
      </c>
      <c r="E42" s="17" t="str">
        <f>IF(VLOOKUP($A42,Ligands!$A:$G,6,FALSE)="","",VLOOKUP($A42,Ligands!$A:$G,6,FALSE))</f>
        <v/>
      </c>
      <c r="F42" s="17" t="str">
        <f>IF(VLOOKUP($A42,Ligands!$A:$G,7,FALSE)="","",VLOOKUP($A42,Ligands!$A:$G,7,FALSE))</f>
        <v>Physiological</v>
      </c>
      <c r="G42" s="28">
        <f t="shared" si="1"/>
        <v>5.1448803285688376</v>
      </c>
      <c r="H42" s="92">
        <f t="shared" si="2"/>
        <v>6.2345227111506301</v>
      </c>
      <c r="I42" s="92">
        <f t="shared" si="3"/>
        <v>6.0774031718728816</v>
      </c>
      <c r="J42" s="92">
        <f t="shared" si="4"/>
        <v>6.1794650711985515</v>
      </c>
      <c r="K42" s="92" t="str">
        <f t="shared" si="5"/>
        <v/>
      </c>
      <c r="L42" s="28">
        <f t="shared" si="6"/>
        <v>5.57</v>
      </c>
      <c r="M42" s="92">
        <f t="shared" si="7"/>
        <v>6.48</v>
      </c>
      <c r="N42" s="92">
        <f t="shared" si="8"/>
        <v>6.37</v>
      </c>
      <c r="O42" s="92">
        <f t="shared" si="9"/>
        <v>6.41</v>
      </c>
      <c r="P42" s="92" t="str">
        <f t="shared" si="10"/>
        <v/>
      </c>
      <c r="Q42" s="21">
        <f t="shared" si="11"/>
        <v>37.573385518590996</v>
      </c>
      <c r="R42" s="90">
        <f t="shared" si="12"/>
        <v>69.179600886917967</v>
      </c>
      <c r="S42" s="90">
        <f t="shared" si="13"/>
        <v>67.145790554414788</v>
      </c>
      <c r="T42" s="90">
        <f t="shared" si="14"/>
        <v>62.732919254658384</v>
      </c>
      <c r="U42" s="90" t="str">
        <f t="shared" si="15"/>
        <v/>
      </c>
      <c r="V42" s="25">
        <f t="shared" si="16"/>
        <v>5.1448803285688376</v>
      </c>
      <c r="W42" s="24">
        <f t="shared" si="17"/>
        <v>5.0694836399769985</v>
      </c>
      <c r="X42" s="24">
        <f t="shared" si="18"/>
        <v>6.2345227111506301</v>
      </c>
      <c r="Y42" s="24">
        <f t="shared" si="19"/>
        <v>6.2345227111506301</v>
      </c>
      <c r="Z42" s="24">
        <f t="shared" si="20"/>
        <v>6.2157929210468543</v>
      </c>
      <c r="AA42" s="24">
        <f t="shared" si="21"/>
        <v>5.9399780521404821</v>
      </c>
      <c r="AB42" s="24">
        <f t="shared" si="21"/>
        <v>5.9399780521404821</v>
      </c>
      <c r="AC42" s="24">
        <f t="shared" si="22"/>
        <v>5.9081512503836446</v>
      </c>
      <c r="AD42" s="24">
        <f t="shared" si="23"/>
        <v>6.0774031718728816</v>
      </c>
      <c r="AE42" s="24">
        <f t="shared" si="24"/>
        <v>6.0774031718728816</v>
      </c>
      <c r="AF42" s="24">
        <f t="shared" si="25"/>
        <v>6.0613406978781601</v>
      </c>
      <c r="AG42" s="24">
        <f t="shared" si="26"/>
        <v>5.9870187914456521</v>
      </c>
      <c r="AH42" s="24">
        <f t="shared" si="27"/>
        <v>6.1794650711985515</v>
      </c>
      <c r="AI42" s="24">
        <f t="shared" si="28"/>
        <v>6.0774954977507933</v>
      </c>
      <c r="AJ42" s="24" t="str">
        <f t="shared" si="29"/>
        <v/>
      </c>
      <c r="AK42" s="24" t="str">
        <f t="shared" si="30"/>
        <v/>
      </c>
      <c r="AL42" s="24" t="str">
        <f t="shared" si="31"/>
        <v/>
      </c>
      <c r="AM42" s="25">
        <f>VLOOKUP($A42,'pEC50'!$B:$Z,MATCH(AM$1,'pEC50'!$B$1:$Z$1,0),FALSE)</f>
        <v>5.57</v>
      </c>
      <c r="AN42" s="24">
        <f>VLOOKUP($A42,'pEC50'!$B:$Z,MATCH(AN$1,'pEC50'!$B$1:$Z$1,0),FALSE)</f>
        <v>5.5</v>
      </c>
      <c r="AO42" s="24">
        <f>VLOOKUP($A42,'pEC50'!$B:$Z,MATCH(AO$1,'pEC50'!$B$1:$Z$1,0),FALSE)</f>
        <v>6.48</v>
      </c>
      <c r="AP42" s="24">
        <f>VLOOKUP($A42,'pEC50'!$B:$Z,MATCH(AP$1,'pEC50'!$B$1:$Z$1,0),FALSE)</f>
        <v>6.48</v>
      </c>
      <c r="AQ42" s="24">
        <f>VLOOKUP($A42,'pEC50'!$B:$Z,MATCH(AQ$1,'pEC50'!$B$1:$Z$1,0),FALSE)</f>
        <v>6.46</v>
      </c>
      <c r="AR42" s="24">
        <f>VLOOKUP($A42,'pEC50'!$B:$Z,MATCH(AR$1,'pEC50'!$B$1:$Z$1,0),FALSE)</f>
        <v>6.1</v>
      </c>
      <c r="AS42" s="24">
        <f>VLOOKUP($A42,'pEC50'!$B:$Z,MATCH(AS$1,'pEC50'!$B$1:$Z$1,0),FALSE)</f>
        <v>6.1</v>
      </c>
      <c r="AT42" s="24">
        <f>VLOOKUP($A42,'pEC50'!$B:$Z,MATCH(AT$1,'pEC50'!$B$1:$Z$1,0),FALSE)</f>
        <v>6.13</v>
      </c>
      <c r="AU42" s="24">
        <f>VLOOKUP($A42,'pEC50'!$B:$Z,MATCH(AU$1,'pEC50'!$B$1:$Z$1,0),FALSE)</f>
        <v>6.37</v>
      </c>
      <c r="AV42" s="24">
        <f>VLOOKUP($A42,'pEC50'!$B:$Z,MATCH(AV$1,'pEC50'!$B$1:$Z$1,0),FALSE)</f>
        <v>6.37</v>
      </c>
      <c r="AW42" s="24">
        <f>VLOOKUP($A42,'pEC50'!$B:$Z,MATCH(AW$1,'pEC50'!$B$1:$Z$1,0),FALSE)</f>
        <v>6.28</v>
      </c>
      <c r="AX42" s="24">
        <f>VLOOKUP($A42,'pEC50'!$B:$Z,MATCH(AX$1,'pEC50'!$B$1:$Z$1,0),FALSE)</f>
        <v>6.16</v>
      </c>
      <c r="AY42" s="24">
        <f>VLOOKUP($A42,'pEC50'!$B:$Z,MATCH(AY$1,'pEC50'!$B$1:$Z$1,0),FALSE)</f>
        <v>6.41</v>
      </c>
      <c r="AZ42" s="24">
        <f>VLOOKUP($A42,'pEC50'!$B:$Z,MATCH(AZ$1,'pEC50'!$B$1:$Z$1,0),FALSE)</f>
        <v>6.28</v>
      </c>
      <c r="BA42" s="24" t="str">
        <f>VLOOKUP($A42,'pEC50'!$B:$Z,MATCH(BA$1,'pEC50'!$B$1:$Z$1,0),FALSE)</f>
        <v/>
      </c>
      <c r="BB42" s="24" t="str">
        <f>VLOOKUP($A42,'pEC50'!$B:$Z,MATCH(BB$1,'pEC50'!$B$1:$Z$1,0),FALSE)</f>
        <v/>
      </c>
      <c r="BC42" s="24" t="str">
        <f>VLOOKUP($A42,'pEC50'!$B:$Z,MATCH(BC$1,'pEC50'!$B$1:$Z$1,0),FALSE)</f>
        <v/>
      </c>
      <c r="BD42" s="18">
        <f>IF(VLOOKUP($A42,Emax!$B:$Z,MATCH(BD$1,Emax!$B$1:$Z$1,0),FALSE)="","",VLOOKUP($A42,Emax!$B:$Z,MATCH(BD$1,Emax!$B$1:$Z$1,0),FALSE)*100)</f>
        <v>37.573385518590996</v>
      </c>
      <c r="BE42" s="19">
        <f>IF(VLOOKUP($A42,Emax!$B:$Z,MATCH(BE$1,Emax!$B$1:$Z$1,0),FALSE)="","",VLOOKUP($A42,Emax!$B:$Z,MATCH(BE$1,Emax!$B$1:$Z$1,0),FALSE)*100)</f>
        <v>37.109375000000007</v>
      </c>
      <c r="BF42" s="19">
        <f>IF(VLOOKUP($A42,Emax!$B:$Z,MATCH(BF$1,Emax!$B$1:$Z$1,0),FALSE)="","",VLOOKUP($A42,Emax!$B:$Z,MATCH(BF$1,Emax!$B$1:$Z$1,0),FALSE)*100)</f>
        <v>56.822810590631356</v>
      </c>
      <c r="BG42" s="19">
        <f>IF(VLOOKUP($A42,Emax!$B:$Z,MATCH(BG$1,Emax!$B$1:$Z$1,0),FALSE)="","",VLOOKUP($A42,Emax!$B:$Z,MATCH(BG$1,Emax!$B$1:$Z$1,0),FALSE)*100)</f>
        <v>56.822810590631356</v>
      </c>
      <c r="BH42" s="19">
        <f>IF(VLOOKUP($A42,Emax!$B:$Z,MATCH(BH$1,Emax!$B$1:$Z$1,0),FALSE)="","",VLOOKUP($A42,Emax!$B:$Z,MATCH(BH$1,Emax!$B$1:$Z$1,0),FALSE)*100)</f>
        <v>56.98924731182796</v>
      </c>
      <c r="BI42" s="19">
        <f>IF(VLOOKUP($A42,Emax!$B:$Z,MATCH(BI$1,Emax!$B$1:$Z$1,0),FALSE)="","",VLOOKUP($A42,Emax!$B:$Z,MATCH(BI$1,Emax!$B$1:$Z$1,0),FALSE)*100)</f>
        <v>69.179600886917967</v>
      </c>
      <c r="BJ42" s="19">
        <f>IF(VLOOKUP($A42,Emax!$B:$Z,MATCH(BJ$1,Emax!$B$1:$Z$1,0),FALSE)="","",VLOOKUP($A42,Emax!$B:$Z,MATCH(BJ$1,Emax!$B$1:$Z$1,0),FALSE)*100)</f>
        <v>69.179600886917967</v>
      </c>
      <c r="BK42" s="19">
        <f>IF(VLOOKUP($A42,Emax!$B:$Z,MATCH(BK$1,Emax!$B$1:$Z$1,0),FALSE)="","",VLOOKUP($A42,Emax!$B:$Z,MATCH(BK$1,Emax!$B$1:$Z$1,0),FALSE)*100)</f>
        <v>60</v>
      </c>
      <c r="BL42" s="19">
        <f>IF(VLOOKUP($A42,Emax!$B:$Z,MATCH(BL$1,Emax!$B$1:$Z$1,0),FALSE)="","",VLOOKUP($A42,Emax!$B:$Z,MATCH(BL$1,Emax!$B$1:$Z$1,0),FALSE)*100)</f>
        <v>50.980392156862727</v>
      </c>
      <c r="BM42" s="19">
        <f>IF(VLOOKUP($A42,Emax!$B:$Z,MATCH(BM$1,Emax!$B$1:$Z$1,0),FALSE)="","",VLOOKUP($A42,Emax!$B:$Z,MATCH(BM$1,Emax!$B$1:$Z$1,0),FALSE)*100)</f>
        <v>50.980392156862727</v>
      </c>
      <c r="BN42" s="19">
        <f>IF(VLOOKUP($A42,Emax!$B:$Z,MATCH(BN$1,Emax!$B$1:$Z$1,0),FALSE)="","",VLOOKUP($A42,Emax!$B:$Z,MATCH(BN$1,Emax!$B$1:$Z$1,0),FALSE)*100)</f>
        <v>60.442260442260434</v>
      </c>
      <c r="BO42" s="19">
        <f>IF(VLOOKUP($A42,Emax!$B:$Z,MATCH(BO$1,Emax!$B$1:$Z$1,0),FALSE)="","",VLOOKUP($A42,Emax!$B:$Z,MATCH(BO$1,Emax!$B$1:$Z$1,0),FALSE)*100)</f>
        <v>67.145790554414788</v>
      </c>
      <c r="BP42" s="19">
        <f>IF(VLOOKUP($A42,Emax!$B:$Z,MATCH(BP$1,Emax!$B$1:$Z$1,0),FALSE)="","",VLOOKUP($A42,Emax!$B:$Z,MATCH(BP$1,Emax!$B$1:$Z$1,0),FALSE)*100)</f>
        <v>58.811881188118811</v>
      </c>
      <c r="BQ42" s="19">
        <f>IF(VLOOKUP($A42,Emax!$B:$Z,MATCH(BQ$1,Emax!$B$1:$Z$1,0),FALSE)="","",VLOOKUP($A42,Emax!$B:$Z,MATCH(BQ$1,Emax!$B$1:$Z$1,0),FALSE)*100)</f>
        <v>62.732919254658384</v>
      </c>
      <c r="BR42" s="19" t="str">
        <f>IF(VLOOKUP($A42,Emax!$B:$Z,MATCH(BR$1,Emax!$B$1:$Z$1,0),FALSE)="","",VLOOKUP($A42,Emax!$B:$Z,MATCH(BR$1,Emax!$B$1:$Z$1,0),FALSE)*100)</f>
        <v/>
      </c>
      <c r="BS42" s="19" t="str">
        <f>IF(VLOOKUP($A42,Emax!$B:$Z,MATCH(BS$1,Emax!$B$1:$Z$1,0),FALSE)="","",VLOOKUP($A42,Emax!$B:$Z,MATCH(BS$1,Emax!$B$1:$Z$1,0),FALSE)*100)</f>
        <v/>
      </c>
      <c r="BT42" s="19" t="str">
        <f>IF(VLOOKUP($A42,Emax!$B:$Z,MATCH(BT$1,Emax!$B$1:$Z$1,0),FALSE)="","",VLOOKUP($A42,Emax!$B:$Z,MATCH(BT$1,Emax!$B$1:$Z$1,0),FALSE)*100)</f>
        <v/>
      </c>
    </row>
    <row r="43" spans="1:72" x14ac:dyDescent="0.2">
      <c r="A43" t="s">
        <v>355</v>
      </c>
      <c r="B43" s="5" t="str">
        <f>IF(VLOOKUP($A43,Ligands!$A:$G,3,FALSE)="","",VLOOKUP($A43,Ligands!$A:$G,3,FALSE))</f>
        <v>Palmitic acid</v>
      </c>
      <c r="C43" s="4" t="str">
        <f>IF(VLOOKUP($A43,Ligands!$A:$G,4,FALSE)="","",VLOOKUP($A43,Ligands!$A:$G,4,FALSE))</f>
        <v>Palmitic acid</v>
      </c>
      <c r="D43" s="17" t="str">
        <f>IF(VLOOKUP($A43,Ligands!$A:$G,5,FALSE)="","",VLOOKUP($A43,Ligands!$A:$G,5,FALSE))</f>
        <v/>
      </c>
      <c r="E43" s="17" t="str">
        <f>IF(VLOOKUP($A43,Ligands!$A:$G,6,FALSE)="","",VLOOKUP($A43,Ligands!$A:$G,6,FALSE))</f>
        <v/>
      </c>
      <c r="F43" s="17" t="str">
        <f>IF(VLOOKUP($A43,Ligands!$A:$G,7,FALSE)="","",VLOOKUP($A43,Ligands!$A:$G,7,FALSE))</f>
        <v>Physiological</v>
      </c>
      <c r="G43" s="28">
        <f t="shared" si="1"/>
        <v>4.5616651461275488</v>
      </c>
      <c r="H43" s="92">
        <f t="shared" si="2"/>
        <v>4.5497668104288769</v>
      </c>
      <c r="I43" s="92">
        <f t="shared" si="3"/>
        <v>4.862001166846456</v>
      </c>
      <c r="J43" s="92">
        <f t="shared" si="4"/>
        <v>3.9860923995665489</v>
      </c>
      <c r="K43" s="92" t="str">
        <f t="shared" si="5"/>
        <v/>
      </c>
      <c r="L43" s="28">
        <f t="shared" si="6"/>
        <v>4.88</v>
      </c>
      <c r="M43" s="92">
        <f t="shared" si="7"/>
        <v>5.48</v>
      </c>
      <c r="N43" s="92">
        <f t="shared" si="8"/>
        <v>5.61</v>
      </c>
      <c r="O43" s="92">
        <f t="shared" si="9"/>
        <v>4.66</v>
      </c>
      <c r="P43" s="92" t="str">
        <f t="shared" si="10"/>
        <v/>
      </c>
      <c r="Q43" s="21">
        <f t="shared" si="11"/>
        <v>48.046875</v>
      </c>
      <c r="R43" s="90">
        <f t="shared" si="12"/>
        <v>28.824833702882486</v>
      </c>
      <c r="S43" s="90">
        <f t="shared" si="13"/>
        <v>17.864923747276684</v>
      </c>
      <c r="T43" s="90">
        <f t="shared" si="14"/>
        <v>21.188118811881189</v>
      </c>
      <c r="U43" s="90" t="str">
        <f t="shared" si="15"/>
        <v/>
      </c>
      <c r="V43" s="25">
        <f t="shared" si="16"/>
        <v>4.532646962137024</v>
      </c>
      <c r="W43" s="24">
        <f t="shared" si="17"/>
        <v>4.5616651461275488</v>
      </c>
      <c r="X43" s="24">
        <f t="shared" si="18"/>
        <v>4.2660397625966953</v>
      </c>
      <c r="Y43" s="24">
        <f t="shared" si="19"/>
        <v>4.2660397625966953</v>
      </c>
      <c r="Z43" s="24" t="str">
        <f t="shared" si="20"/>
        <v/>
      </c>
      <c r="AA43" s="24">
        <f t="shared" si="21"/>
        <v>4.5497668104288769</v>
      </c>
      <c r="AB43" s="24">
        <f t="shared" si="21"/>
        <v>4.5497668104288769</v>
      </c>
      <c r="AC43" s="24">
        <f t="shared" si="22"/>
        <v>3.9743939572219635</v>
      </c>
      <c r="AD43" s="24">
        <f t="shared" si="23"/>
        <v>4.862001166846456</v>
      </c>
      <c r="AE43" s="24">
        <f t="shared" si="24"/>
        <v>4.862001166846456</v>
      </c>
      <c r="AF43" s="24" t="str">
        <f t="shared" si="25"/>
        <v/>
      </c>
      <c r="AG43" s="24">
        <f t="shared" si="26"/>
        <v>3.6775323021770663</v>
      </c>
      <c r="AH43" s="24">
        <f t="shared" si="27"/>
        <v>3.9860923995665489</v>
      </c>
      <c r="AI43" s="24">
        <f t="shared" si="28"/>
        <v>3.7142408962546889</v>
      </c>
      <c r="AJ43" s="24" t="str">
        <f t="shared" si="29"/>
        <v/>
      </c>
      <c r="AK43" s="24" t="str">
        <f t="shared" si="30"/>
        <v/>
      </c>
      <c r="AL43" s="24" t="str">
        <f t="shared" si="31"/>
        <v/>
      </c>
      <c r="AM43" s="25">
        <f>VLOOKUP($A43,'pEC50'!$B:$Z,MATCH(AM$1,'pEC50'!$B$1:$Z$1,0),FALSE)</f>
        <v>4.87</v>
      </c>
      <c r="AN43" s="24">
        <f>VLOOKUP($A43,'pEC50'!$B:$Z,MATCH(AN$1,'pEC50'!$B$1:$Z$1,0),FALSE)</f>
        <v>4.88</v>
      </c>
      <c r="AO43" s="24">
        <f>VLOOKUP($A43,'pEC50'!$B:$Z,MATCH(AO$1,'pEC50'!$B$1:$Z$1,0),FALSE)</f>
        <v>5.48</v>
      </c>
      <c r="AP43" s="24">
        <f>VLOOKUP($A43,'pEC50'!$B:$Z,MATCH(AP$1,'pEC50'!$B$1:$Z$1,0),FALSE)</f>
        <v>5.48</v>
      </c>
      <c r="AQ43" s="24" t="str">
        <f>VLOOKUP($A43,'pEC50'!$B:$Z,MATCH(AQ$1,'pEC50'!$B$1:$Z$1,0),FALSE)</f>
        <v/>
      </c>
      <c r="AR43" s="24">
        <f>VLOOKUP($A43,'pEC50'!$B:$Z,MATCH(AR$1,'pEC50'!$B$1:$Z$1,0),FALSE)</f>
        <v>5.09</v>
      </c>
      <c r="AS43" s="24">
        <f>VLOOKUP($A43,'pEC50'!$B:$Z,MATCH(AS$1,'pEC50'!$B$1:$Z$1,0),FALSE)</f>
        <v>5.09</v>
      </c>
      <c r="AT43" s="24">
        <f>VLOOKUP($A43,'pEC50'!$B:$Z,MATCH(AT$1,'pEC50'!$B$1:$Z$1,0),FALSE)</f>
        <v>4.66</v>
      </c>
      <c r="AU43" s="24">
        <f>VLOOKUP($A43,'pEC50'!$B:$Z,MATCH(AU$1,'pEC50'!$B$1:$Z$1,0),FALSE)</f>
        <v>5.61</v>
      </c>
      <c r="AV43" s="24">
        <f>VLOOKUP($A43,'pEC50'!$B:$Z,MATCH(AV$1,'pEC50'!$B$1:$Z$1,0),FALSE)</f>
        <v>5.61</v>
      </c>
      <c r="AW43" s="24" t="str">
        <f>VLOOKUP($A43,'pEC50'!$B:$Z,MATCH(AW$1,'pEC50'!$B$1:$Z$1,0),FALSE)</f>
        <v/>
      </c>
      <c r="AX43" s="24">
        <f>VLOOKUP($A43,'pEC50'!$B:$Z,MATCH(AX$1,'pEC50'!$B$1:$Z$1,0),FALSE)</f>
        <v>4.49</v>
      </c>
      <c r="AY43" s="24">
        <f>VLOOKUP($A43,'pEC50'!$B:$Z,MATCH(AY$1,'pEC50'!$B$1:$Z$1,0),FALSE)</f>
        <v>4.66</v>
      </c>
      <c r="AZ43" s="24">
        <f>VLOOKUP($A43,'pEC50'!$B:$Z,MATCH(AZ$1,'pEC50'!$B$1:$Z$1,0),FALSE)</f>
        <v>4.6500000000000004</v>
      </c>
      <c r="BA43" s="24" t="str">
        <f>VLOOKUP($A43,'pEC50'!$B:$Z,MATCH(BA$1,'pEC50'!$B$1:$Z$1,0),FALSE)</f>
        <v/>
      </c>
      <c r="BB43" s="24" t="str">
        <f>VLOOKUP($A43,'pEC50'!$B:$Z,MATCH(BB$1,'pEC50'!$B$1:$Z$1,0),FALSE)</f>
        <v/>
      </c>
      <c r="BC43" s="24" t="str">
        <f>VLOOKUP($A43,'pEC50'!$B:$Z,MATCH(BC$1,'pEC50'!$B$1:$Z$1,0),FALSE)</f>
        <v/>
      </c>
      <c r="BD43" s="18">
        <f>IF(VLOOKUP($A43,Emax!$B:$Z,MATCH(BD$1,Emax!$B$1:$Z$1,0),FALSE)="","",VLOOKUP($A43,Emax!$B:$Z,MATCH(BD$1,Emax!$B$1:$Z$1,0),FALSE)*100)</f>
        <v>45.988258317025441</v>
      </c>
      <c r="BE43" s="19">
        <f>IF(VLOOKUP($A43,Emax!$B:$Z,MATCH(BE$1,Emax!$B$1:$Z$1,0),FALSE)="","",VLOOKUP($A43,Emax!$B:$Z,MATCH(BE$1,Emax!$B$1:$Z$1,0),FALSE)*100)</f>
        <v>48.046875</v>
      </c>
      <c r="BF43" s="19">
        <f>IF(VLOOKUP($A43,Emax!$B:$Z,MATCH(BF$1,Emax!$B$1:$Z$1,0),FALSE)="","",VLOOKUP($A43,Emax!$B:$Z,MATCH(BF$1,Emax!$B$1:$Z$1,0),FALSE)*100)</f>
        <v>6.1099796334012213</v>
      </c>
      <c r="BG43" s="19">
        <f>IF(VLOOKUP($A43,Emax!$B:$Z,MATCH(BG$1,Emax!$B$1:$Z$1,0),FALSE)="","",VLOOKUP($A43,Emax!$B:$Z,MATCH(BG$1,Emax!$B$1:$Z$1,0),FALSE)*100)</f>
        <v>6.1099796334012213</v>
      </c>
      <c r="BH43" s="19" t="str">
        <f>IF(VLOOKUP($A43,Emax!$B:$Z,MATCH(BH$1,Emax!$B$1:$Z$1,0),FALSE)="","",VLOOKUP($A43,Emax!$B:$Z,MATCH(BH$1,Emax!$B$1:$Z$1,0),FALSE)*100)</f>
        <v/>
      </c>
      <c r="BI43" s="19">
        <f>IF(VLOOKUP($A43,Emax!$B:$Z,MATCH(BI$1,Emax!$B$1:$Z$1,0),FALSE)="","",VLOOKUP($A43,Emax!$B:$Z,MATCH(BI$1,Emax!$B$1:$Z$1,0),FALSE)*100)</f>
        <v>28.824833702882486</v>
      </c>
      <c r="BJ43" s="19">
        <f>IF(VLOOKUP($A43,Emax!$B:$Z,MATCH(BJ$1,Emax!$B$1:$Z$1,0),FALSE)="","",VLOOKUP($A43,Emax!$B:$Z,MATCH(BJ$1,Emax!$B$1:$Z$1,0),FALSE)*100)</f>
        <v>28.824833702882486</v>
      </c>
      <c r="BK43" s="19">
        <f>IF(VLOOKUP($A43,Emax!$B:$Z,MATCH(BK$1,Emax!$B$1:$Z$1,0),FALSE)="","",VLOOKUP($A43,Emax!$B:$Z,MATCH(BK$1,Emax!$B$1:$Z$1,0),FALSE)*100)</f>
        <v>20.625</v>
      </c>
      <c r="BL43" s="19">
        <f>IF(VLOOKUP($A43,Emax!$B:$Z,MATCH(BL$1,Emax!$B$1:$Z$1,0),FALSE)="","",VLOOKUP($A43,Emax!$B:$Z,MATCH(BL$1,Emax!$B$1:$Z$1,0),FALSE)*100)</f>
        <v>17.864923747276684</v>
      </c>
      <c r="BM43" s="19">
        <f>IF(VLOOKUP($A43,Emax!$B:$Z,MATCH(BM$1,Emax!$B$1:$Z$1,0),FALSE)="","",VLOOKUP($A43,Emax!$B:$Z,MATCH(BM$1,Emax!$B$1:$Z$1,0),FALSE)*100)</f>
        <v>17.864923747276684</v>
      </c>
      <c r="BN43" s="19" t="str">
        <f>IF(VLOOKUP($A43,Emax!$B:$Z,MATCH(BN$1,Emax!$B$1:$Z$1,0),FALSE)="","",VLOOKUP($A43,Emax!$B:$Z,MATCH(BN$1,Emax!$B$1:$Z$1,0),FALSE)*100)</f>
        <v/>
      </c>
      <c r="BO43" s="19">
        <f>IF(VLOOKUP($A43,Emax!$B:$Z,MATCH(BO$1,Emax!$B$1:$Z$1,0),FALSE)="","",VLOOKUP($A43,Emax!$B:$Z,MATCH(BO$1,Emax!$B$1:$Z$1,0),FALSE)*100)</f>
        <v>15.400410677618067</v>
      </c>
      <c r="BP43" s="19">
        <f>IF(VLOOKUP($A43,Emax!$B:$Z,MATCH(BP$1,Emax!$B$1:$Z$1,0),FALSE)="","",VLOOKUP($A43,Emax!$B:$Z,MATCH(BP$1,Emax!$B$1:$Z$1,0),FALSE)*100)</f>
        <v>21.188118811881189</v>
      </c>
      <c r="BQ43" s="19">
        <f>IF(VLOOKUP($A43,Emax!$B:$Z,MATCH(BQ$1,Emax!$B$1:$Z$1,0),FALSE)="","",VLOOKUP($A43,Emax!$B:$Z,MATCH(BQ$1,Emax!$B$1:$Z$1,0),FALSE)*100)</f>
        <v>11.594202898550725</v>
      </c>
      <c r="BR43" s="19" t="str">
        <f>IF(VLOOKUP($A43,Emax!$B:$Z,MATCH(BR$1,Emax!$B$1:$Z$1,0),FALSE)="","",VLOOKUP($A43,Emax!$B:$Z,MATCH(BR$1,Emax!$B$1:$Z$1,0),FALSE)*100)</f>
        <v/>
      </c>
      <c r="BS43" s="19" t="str">
        <f>IF(VLOOKUP($A43,Emax!$B:$Z,MATCH(BS$1,Emax!$B$1:$Z$1,0),FALSE)="","",VLOOKUP($A43,Emax!$B:$Z,MATCH(BS$1,Emax!$B$1:$Z$1,0),FALSE)*100)</f>
        <v/>
      </c>
      <c r="BT43" s="19" t="str">
        <f>IF(VLOOKUP($A43,Emax!$B:$Z,MATCH(BT$1,Emax!$B$1:$Z$1,0),FALSE)="","",VLOOKUP($A43,Emax!$B:$Z,MATCH(BT$1,Emax!$B$1:$Z$1,0),FALSE)*100)</f>
        <v/>
      </c>
    </row>
    <row r="44" spans="1:72" x14ac:dyDescent="0.2">
      <c r="A44" t="s">
        <v>357</v>
      </c>
      <c r="B44" s="5" t="str">
        <f>IF(VLOOKUP($A44,Ligands!$A:$G,3,FALSE)="","",VLOOKUP($A44,Ligands!$A:$G,3,FALSE))</f>
        <v>Propionic acid</v>
      </c>
      <c r="C44" s="4" t="str">
        <f>IF(VLOOKUP($A44,Ligands!$A:$G,4,FALSE)="","",VLOOKUP($A44,Ligands!$A:$G,4,FALSE))</f>
        <v>Propionic Acid</v>
      </c>
      <c r="D44" s="17" t="str">
        <f>IF(VLOOKUP($A44,Ligands!$A:$G,5,FALSE)="","",VLOOKUP($A44,Ligands!$A:$G,5,FALSE))</f>
        <v/>
      </c>
      <c r="E44" s="17" t="str">
        <f>IF(VLOOKUP($A44,Ligands!$A:$G,6,FALSE)="","",VLOOKUP($A44,Ligands!$A:$G,6,FALSE))</f>
        <v/>
      </c>
      <c r="F44" s="17" t="str">
        <f>IF(VLOOKUP($A44,Ligands!$A:$G,7,FALSE)="","",VLOOKUP($A44,Ligands!$A:$G,7,FALSE))</f>
        <v>Physiological</v>
      </c>
      <c r="G44" s="28">
        <f t="shared" si="1"/>
        <v>3.6121530310711374</v>
      </c>
      <c r="H44" s="92">
        <f t="shared" si="2"/>
        <v>3.6032499560626636</v>
      </c>
      <c r="I44" s="92">
        <f t="shared" si="3"/>
        <v>4.0662747597413231</v>
      </c>
      <c r="J44" s="92">
        <f t="shared" si="4"/>
        <v>4.038836725968225</v>
      </c>
      <c r="K44" s="92" t="str">
        <f t="shared" si="5"/>
        <v/>
      </c>
      <c r="L44" s="28">
        <f t="shared" si="6"/>
        <v>4.2</v>
      </c>
      <c r="M44" s="92">
        <f t="shared" si="7"/>
        <v>4.22</v>
      </c>
      <c r="N44" s="92">
        <f t="shared" si="8"/>
        <v>4.97</v>
      </c>
      <c r="O44" s="92">
        <f t="shared" si="9"/>
        <v>5.1100000000000003</v>
      </c>
      <c r="P44" s="92" t="str">
        <f t="shared" si="10"/>
        <v/>
      </c>
      <c r="Q44" s="21">
        <f t="shared" si="11"/>
        <v>27.343750000000007</v>
      </c>
      <c r="R44" s="90">
        <f t="shared" si="12"/>
        <v>24.168514412416854</v>
      </c>
      <c r="S44" s="90">
        <f t="shared" si="13"/>
        <v>26.078028747433262</v>
      </c>
      <c r="T44" s="90">
        <f t="shared" si="14"/>
        <v>8.4886128364389233</v>
      </c>
      <c r="U44" s="90" t="str">
        <f t="shared" si="15"/>
        <v/>
      </c>
      <c r="V44" s="25">
        <f t="shared" si="16"/>
        <v>3.6121530310711374</v>
      </c>
      <c r="W44" s="24">
        <f t="shared" si="17"/>
        <v>3.576858074702407</v>
      </c>
      <c r="X44" s="24" t="str">
        <f t="shared" si="18"/>
        <v/>
      </c>
      <c r="Y44" s="24" t="str">
        <f t="shared" si="19"/>
        <v/>
      </c>
      <c r="Z44" s="24" t="str">
        <f t="shared" si="20"/>
        <v/>
      </c>
      <c r="AA44" s="24">
        <f t="shared" si="21"/>
        <v>3.6032499560626636</v>
      </c>
      <c r="AB44" s="24">
        <f t="shared" si="21"/>
        <v>3.6032499560626636</v>
      </c>
      <c r="AC44" s="24">
        <f t="shared" si="22"/>
        <v>2.7399112850717944</v>
      </c>
      <c r="AD44" s="24">
        <f t="shared" si="23"/>
        <v>4.0241906580975382</v>
      </c>
      <c r="AE44" s="24">
        <f t="shared" si="24"/>
        <v>4.0241906580975382</v>
      </c>
      <c r="AF44" s="24" t="str">
        <f t="shared" si="25"/>
        <v/>
      </c>
      <c r="AG44" s="24">
        <f t="shared" si="26"/>
        <v>4.0662747597413231</v>
      </c>
      <c r="AH44" s="24">
        <f t="shared" si="27"/>
        <v>3.7607766662316147</v>
      </c>
      <c r="AI44" s="24">
        <f t="shared" si="28"/>
        <v>4.038836725968225</v>
      </c>
      <c r="AJ44" s="24" t="str">
        <f t="shared" si="29"/>
        <v/>
      </c>
      <c r="AK44" s="24" t="str">
        <f t="shared" si="30"/>
        <v/>
      </c>
      <c r="AL44" s="24" t="str">
        <f t="shared" si="31"/>
        <v/>
      </c>
      <c r="AM44" s="25">
        <f>VLOOKUP($A44,'pEC50'!$B:$Z,MATCH(AM$1,'pEC50'!$B$1:$Z$1,0),FALSE)</f>
        <v>4.2</v>
      </c>
      <c r="AN44" s="24">
        <f>VLOOKUP($A44,'pEC50'!$B:$Z,MATCH(AN$1,'pEC50'!$B$1:$Z$1,0),FALSE)</f>
        <v>4.1399999999999997</v>
      </c>
      <c r="AO44" s="24" t="str">
        <f>VLOOKUP($A44,'pEC50'!$B:$Z,MATCH(AO$1,'pEC50'!$B$1:$Z$1,0),FALSE)</f>
        <v/>
      </c>
      <c r="AP44" s="24" t="str">
        <f>VLOOKUP($A44,'pEC50'!$B:$Z,MATCH(AP$1,'pEC50'!$B$1:$Z$1,0),FALSE)</f>
        <v/>
      </c>
      <c r="AQ44" s="24" t="str">
        <f>VLOOKUP($A44,'pEC50'!$B:$Z,MATCH(AQ$1,'pEC50'!$B$1:$Z$1,0),FALSE)</f>
        <v/>
      </c>
      <c r="AR44" s="24">
        <f>VLOOKUP($A44,'pEC50'!$B:$Z,MATCH(AR$1,'pEC50'!$B$1:$Z$1,0),FALSE)</f>
        <v>4.22</v>
      </c>
      <c r="AS44" s="24">
        <f>VLOOKUP($A44,'pEC50'!$B:$Z,MATCH(AS$1,'pEC50'!$B$1:$Z$1,0),FALSE)</f>
        <v>4.22</v>
      </c>
      <c r="AT44" s="24">
        <f>VLOOKUP($A44,'pEC50'!$B:$Z,MATCH(AT$1,'pEC50'!$B$1:$Z$1,0),FALSE)</f>
        <v>3.37</v>
      </c>
      <c r="AU44" s="24">
        <f>VLOOKUP($A44,'pEC50'!$B:$Z,MATCH(AU$1,'pEC50'!$B$1:$Z$1,0),FALSE)</f>
        <v>4.97</v>
      </c>
      <c r="AV44" s="24">
        <f>VLOOKUP($A44,'pEC50'!$B:$Z,MATCH(AV$1,'pEC50'!$B$1:$Z$1,0),FALSE)</f>
        <v>4.97</v>
      </c>
      <c r="AW44" s="24" t="str">
        <f>VLOOKUP($A44,'pEC50'!$B:$Z,MATCH(AW$1,'pEC50'!$B$1:$Z$1,0),FALSE)</f>
        <v/>
      </c>
      <c r="AX44" s="24">
        <f>VLOOKUP($A44,'pEC50'!$B:$Z,MATCH(AX$1,'pEC50'!$B$1:$Z$1,0),FALSE)</f>
        <v>4.6500000000000004</v>
      </c>
      <c r="AY44" s="24">
        <f>VLOOKUP($A44,'pEC50'!$B:$Z,MATCH(AY$1,'pEC50'!$B$1:$Z$1,0),FALSE)</f>
        <v>4.92</v>
      </c>
      <c r="AZ44" s="24">
        <f>VLOOKUP($A44,'pEC50'!$B:$Z,MATCH(AZ$1,'pEC50'!$B$1:$Z$1,0),FALSE)</f>
        <v>5.1100000000000003</v>
      </c>
      <c r="BA44" s="24" t="str">
        <f>VLOOKUP($A44,'pEC50'!$B:$Z,MATCH(BA$1,'pEC50'!$B$1:$Z$1,0),FALSE)</f>
        <v/>
      </c>
      <c r="BB44" s="24" t="str">
        <f>VLOOKUP($A44,'pEC50'!$B:$Z,MATCH(BB$1,'pEC50'!$B$1:$Z$1,0),FALSE)</f>
        <v/>
      </c>
      <c r="BC44" s="24" t="str">
        <f>VLOOKUP($A44,'pEC50'!$B:$Z,MATCH(BC$1,'pEC50'!$B$1:$Z$1,0),FALSE)</f>
        <v/>
      </c>
      <c r="BD44" s="18">
        <f>IF(VLOOKUP($A44,Emax!$B:$Z,MATCH(BD$1,Emax!$B$1:$Z$1,0),FALSE)="","",VLOOKUP($A44,Emax!$B:$Z,MATCH(BD$1,Emax!$B$1:$Z$1,0),FALSE)*100)</f>
        <v>25.831702544031309</v>
      </c>
      <c r="BE44" s="19">
        <f>IF(VLOOKUP($A44,Emax!$B:$Z,MATCH(BE$1,Emax!$B$1:$Z$1,0),FALSE)="","",VLOOKUP($A44,Emax!$B:$Z,MATCH(BE$1,Emax!$B$1:$Z$1,0),FALSE)*100)</f>
        <v>27.343750000000007</v>
      </c>
      <c r="BF44" s="19" t="str">
        <f>IF(VLOOKUP($A44,Emax!$B:$Z,MATCH(BF$1,Emax!$B$1:$Z$1,0),FALSE)="","",VLOOKUP($A44,Emax!$B:$Z,MATCH(BF$1,Emax!$B$1:$Z$1,0),FALSE)*100)</f>
        <v/>
      </c>
      <c r="BG44" s="19" t="str">
        <f>IF(VLOOKUP($A44,Emax!$B:$Z,MATCH(BG$1,Emax!$B$1:$Z$1,0),FALSE)="","",VLOOKUP($A44,Emax!$B:$Z,MATCH(BG$1,Emax!$B$1:$Z$1,0),FALSE)*100)</f>
        <v/>
      </c>
      <c r="BH44" s="19" t="str">
        <f>IF(VLOOKUP($A44,Emax!$B:$Z,MATCH(BH$1,Emax!$B$1:$Z$1,0),FALSE)="","",VLOOKUP($A44,Emax!$B:$Z,MATCH(BH$1,Emax!$B$1:$Z$1,0),FALSE)*100)</f>
        <v/>
      </c>
      <c r="BI44" s="19">
        <f>IF(VLOOKUP($A44,Emax!$B:$Z,MATCH(BI$1,Emax!$B$1:$Z$1,0),FALSE)="","",VLOOKUP($A44,Emax!$B:$Z,MATCH(BI$1,Emax!$B$1:$Z$1,0),FALSE)*100)</f>
        <v>24.168514412416854</v>
      </c>
      <c r="BJ44" s="19">
        <f>IF(VLOOKUP($A44,Emax!$B:$Z,MATCH(BJ$1,Emax!$B$1:$Z$1,0),FALSE)="","",VLOOKUP($A44,Emax!$B:$Z,MATCH(BJ$1,Emax!$B$1:$Z$1,0),FALSE)*100)</f>
        <v>24.168514412416854</v>
      </c>
      <c r="BK44" s="19">
        <f>IF(VLOOKUP($A44,Emax!$B:$Z,MATCH(BK$1,Emax!$B$1:$Z$1,0),FALSE)="","",VLOOKUP($A44,Emax!$B:$Z,MATCH(BK$1,Emax!$B$1:$Z$1,0),FALSE)*100)</f>
        <v>23.4375</v>
      </c>
      <c r="BL44" s="19">
        <f>IF(VLOOKUP($A44,Emax!$B:$Z,MATCH(BL$1,Emax!$B$1:$Z$1,0),FALSE)="","",VLOOKUP($A44,Emax!$B:$Z,MATCH(BL$1,Emax!$B$1:$Z$1,0),FALSE)*100)</f>
        <v>11.328976034858387</v>
      </c>
      <c r="BM44" s="19">
        <f>IF(VLOOKUP($A44,Emax!$B:$Z,MATCH(BM$1,Emax!$B$1:$Z$1,0),FALSE)="","",VLOOKUP($A44,Emax!$B:$Z,MATCH(BM$1,Emax!$B$1:$Z$1,0),FALSE)*100)</f>
        <v>11.328976034858387</v>
      </c>
      <c r="BN44" s="19" t="str">
        <f>IF(VLOOKUP($A44,Emax!$B:$Z,MATCH(BN$1,Emax!$B$1:$Z$1,0),FALSE)="","",VLOOKUP($A44,Emax!$B:$Z,MATCH(BN$1,Emax!$B$1:$Z$1,0),FALSE)*100)</f>
        <v/>
      </c>
      <c r="BO44" s="19">
        <f>IF(VLOOKUP($A44,Emax!$B:$Z,MATCH(BO$1,Emax!$B$1:$Z$1,0),FALSE)="","",VLOOKUP($A44,Emax!$B:$Z,MATCH(BO$1,Emax!$B$1:$Z$1,0),FALSE)*100)</f>
        <v>26.078028747433262</v>
      </c>
      <c r="BP44" s="19">
        <f>IF(VLOOKUP($A44,Emax!$B:$Z,MATCH(BP$1,Emax!$B$1:$Z$1,0),FALSE)="","",VLOOKUP($A44,Emax!$B:$Z,MATCH(BP$1,Emax!$B$1:$Z$1,0),FALSE)*100)</f>
        <v>6.9306930693069315</v>
      </c>
      <c r="BQ44" s="19">
        <f>IF(VLOOKUP($A44,Emax!$B:$Z,MATCH(BQ$1,Emax!$B$1:$Z$1,0),FALSE)="","",VLOOKUP($A44,Emax!$B:$Z,MATCH(BQ$1,Emax!$B$1:$Z$1,0),FALSE)*100)</f>
        <v>8.4886128364389233</v>
      </c>
      <c r="BR44" s="19" t="str">
        <f>IF(VLOOKUP($A44,Emax!$B:$Z,MATCH(BR$1,Emax!$B$1:$Z$1,0),FALSE)="","",VLOOKUP($A44,Emax!$B:$Z,MATCH(BR$1,Emax!$B$1:$Z$1,0),FALSE)*100)</f>
        <v/>
      </c>
      <c r="BS44" s="19" t="str">
        <f>IF(VLOOKUP($A44,Emax!$B:$Z,MATCH(BS$1,Emax!$B$1:$Z$1,0),FALSE)="","",VLOOKUP($A44,Emax!$B:$Z,MATCH(BS$1,Emax!$B$1:$Z$1,0),FALSE)*100)</f>
        <v/>
      </c>
      <c r="BT44" s="19" t="str">
        <f>IF(VLOOKUP($A44,Emax!$B:$Z,MATCH(BT$1,Emax!$B$1:$Z$1,0),FALSE)="","",VLOOKUP($A44,Emax!$B:$Z,MATCH(BT$1,Emax!$B$1:$Z$1,0),FALSE)*100)</f>
        <v/>
      </c>
    </row>
    <row r="45" spans="1:72" x14ac:dyDescent="0.2">
      <c r="A45" t="s">
        <v>359</v>
      </c>
      <c r="B45" s="5" t="str">
        <f>IF(VLOOKUP($A45,Ligands!$A:$G,3,FALSE)="","",VLOOKUP($A45,Ligands!$A:$G,3,FALSE))</f>
        <v>Propionic acid</v>
      </c>
      <c r="C45" s="4" t="str">
        <f>IF(VLOOKUP($A45,Ligands!$A:$G,4,FALSE)="","",VLOOKUP($A45,Ligands!$A:$G,4,FALSE))</f>
        <v>Propionic Acid</v>
      </c>
      <c r="D45" s="17" t="str">
        <f>IF(VLOOKUP($A45,Ligands!$A:$G,5,FALSE)="","",VLOOKUP($A45,Ligands!$A:$G,5,FALSE))</f>
        <v/>
      </c>
      <c r="E45" s="17" t="str">
        <f>IF(VLOOKUP($A45,Ligands!$A:$G,6,FALSE)="","",VLOOKUP($A45,Ligands!$A:$G,6,FALSE))</f>
        <v/>
      </c>
      <c r="F45" s="17" t="str">
        <f>IF(VLOOKUP($A45,Ligands!$A:$G,7,FALSE)="","",VLOOKUP($A45,Ligands!$A:$G,7,FALSE))</f>
        <v>Physiological</v>
      </c>
      <c r="G45" s="28">
        <f t="shared" si="1"/>
        <v>0</v>
      </c>
      <c r="H45" s="92">
        <f t="shared" si="2"/>
        <v>4.1849443650701543</v>
      </c>
      <c r="I45" s="92">
        <f t="shared" si="3"/>
        <v>3.0327993505977493</v>
      </c>
      <c r="J45" s="92">
        <f t="shared" si="4"/>
        <v>3.7689648722185951</v>
      </c>
      <c r="K45" s="92" t="str">
        <f t="shared" si="5"/>
        <v/>
      </c>
      <c r="L45" s="28">
        <f t="shared" si="6"/>
        <v>0</v>
      </c>
      <c r="M45" s="92">
        <f t="shared" si="7"/>
        <v>4.5199999999999996</v>
      </c>
      <c r="N45" s="92">
        <f t="shared" si="8"/>
        <v>4.08</v>
      </c>
      <c r="O45" s="92">
        <f t="shared" si="9"/>
        <v>4.08</v>
      </c>
      <c r="P45" s="92" t="str">
        <f t="shared" si="10"/>
        <v/>
      </c>
      <c r="Q45" s="21">
        <f t="shared" si="11"/>
        <v>0</v>
      </c>
      <c r="R45" s="90">
        <f t="shared" si="12"/>
        <v>51.249999999999993</v>
      </c>
      <c r="S45" s="90">
        <f t="shared" si="13"/>
        <v>26.694045174537983</v>
      </c>
      <c r="T45" s="90">
        <f t="shared" si="14"/>
        <v>56.237623762376231</v>
      </c>
      <c r="U45" s="90" t="str">
        <f t="shared" si="15"/>
        <v/>
      </c>
      <c r="V45" s="25" t="str">
        <f t="shared" si="16"/>
        <v/>
      </c>
      <c r="W45" s="24" t="str">
        <f t="shared" si="17"/>
        <v/>
      </c>
      <c r="X45" s="24">
        <f t="shared" si="18"/>
        <v>4.1849443650701543</v>
      </c>
      <c r="Y45" s="24">
        <f t="shared" si="19"/>
        <v>4.1849443650701543</v>
      </c>
      <c r="Z45" s="24">
        <f t="shared" si="20"/>
        <v>4.0508519101582072</v>
      </c>
      <c r="AA45" s="24">
        <f t="shared" si="21"/>
        <v>3.7741283211702008</v>
      </c>
      <c r="AB45" s="24">
        <f t="shared" si="21"/>
        <v>3.7741283211702008</v>
      </c>
      <c r="AC45" s="24">
        <f t="shared" si="22"/>
        <v>3.6296938697277921</v>
      </c>
      <c r="AD45" s="24">
        <f t="shared" si="23"/>
        <v>2.8805853123616956</v>
      </c>
      <c r="AE45" s="24">
        <f t="shared" si="24"/>
        <v>2.8805853123616956</v>
      </c>
      <c r="AF45" s="24">
        <f t="shared" si="25"/>
        <v>3.0327993505977493</v>
      </c>
      <c r="AG45" s="24">
        <f t="shared" si="26"/>
        <v>2.7264143910922027</v>
      </c>
      <c r="AH45" s="24">
        <f t="shared" si="27"/>
        <v>3.6300269619283765</v>
      </c>
      <c r="AI45" s="24">
        <f t="shared" si="28"/>
        <v>3.7689648722185951</v>
      </c>
      <c r="AJ45" s="24" t="str">
        <f t="shared" si="29"/>
        <v/>
      </c>
      <c r="AK45" s="24" t="str">
        <f t="shared" si="30"/>
        <v/>
      </c>
      <c r="AL45" s="24" t="str">
        <f t="shared" si="31"/>
        <v/>
      </c>
      <c r="AM45" s="25" t="str">
        <f>VLOOKUP($A45,'pEC50'!$B:$Z,MATCH(AM$1,'pEC50'!$B$1:$Z$1,0),FALSE)</f>
        <v/>
      </c>
      <c r="AN45" s="24" t="str">
        <f>VLOOKUP($A45,'pEC50'!$B:$Z,MATCH(AN$1,'pEC50'!$B$1:$Z$1,0),FALSE)</f>
        <v/>
      </c>
      <c r="AO45" s="24">
        <f>VLOOKUP($A45,'pEC50'!$B:$Z,MATCH(AO$1,'pEC50'!$B$1:$Z$1,0),FALSE)</f>
        <v>4.5199999999999996</v>
      </c>
      <c r="AP45" s="24">
        <f>VLOOKUP($A45,'pEC50'!$B:$Z,MATCH(AP$1,'pEC50'!$B$1:$Z$1,0),FALSE)</f>
        <v>4.5199999999999996</v>
      </c>
      <c r="AQ45" s="24">
        <f>VLOOKUP($A45,'pEC50'!$B:$Z,MATCH(AQ$1,'pEC50'!$B$1:$Z$1,0),FALSE)</f>
        <v>4.37</v>
      </c>
      <c r="AR45" s="24">
        <f>VLOOKUP($A45,'pEC50'!$B:$Z,MATCH(AR$1,'pEC50'!$B$1:$Z$1,0),FALSE)</f>
        <v>4.08</v>
      </c>
      <c r="AS45" s="24">
        <f>VLOOKUP($A45,'pEC50'!$B:$Z,MATCH(AS$1,'pEC50'!$B$1:$Z$1,0),FALSE)</f>
        <v>4.08</v>
      </c>
      <c r="AT45" s="24">
        <f>VLOOKUP($A45,'pEC50'!$B:$Z,MATCH(AT$1,'pEC50'!$B$1:$Z$1,0),FALSE)</f>
        <v>3.92</v>
      </c>
      <c r="AU45" s="24">
        <f>VLOOKUP($A45,'pEC50'!$B:$Z,MATCH(AU$1,'pEC50'!$B$1:$Z$1,0),FALSE)</f>
        <v>4.08</v>
      </c>
      <c r="AV45" s="24">
        <f>VLOOKUP($A45,'pEC50'!$B:$Z,MATCH(AV$1,'pEC50'!$B$1:$Z$1,0),FALSE)</f>
        <v>4.08</v>
      </c>
      <c r="AW45" s="24">
        <f>VLOOKUP($A45,'pEC50'!$B:$Z,MATCH(AW$1,'pEC50'!$B$1:$Z$1,0),FALSE)</f>
        <v>3.91</v>
      </c>
      <c r="AX45" s="24">
        <f>VLOOKUP($A45,'pEC50'!$B:$Z,MATCH(AX$1,'pEC50'!$B$1:$Z$1,0),FALSE)</f>
        <v>3.3</v>
      </c>
      <c r="AY45" s="24">
        <f>VLOOKUP($A45,'pEC50'!$B:$Z,MATCH(AY$1,'pEC50'!$B$1:$Z$1,0),FALSE)</f>
        <v>3.88</v>
      </c>
      <c r="AZ45" s="24">
        <f>VLOOKUP($A45,'pEC50'!$B:$Z,MATCH(AZ$1,'pEC50'!$B$1:$Z$1,0),FALSE)</f>
        <v>4.08</v>
      </c>
      <c r="BA45" s="24" t="str">
        <f>VLOOKUP($A45,'pEC50'!$B:$Z,MATCH(BA$1,'pEC50'!$B$1:$Z$1,0),FALSE)</f>
        <v/>
      </c>
      <c r="BB45" s="24" t="str">
        <f>VLOOKUP($A45,'pEC50'!$B:$Z,MATCH(BB$1,'pEC50'!$B$1:$Z$1,0),FALSE)</f>
        <v/>
      </c>
      <c r="BC45" s="24" t="str">
        <f>VLOOKUP($A45,'pEC50'!$B:$Z,MATCH(BC$1,'pEC50'!$B$1:$Z$1,0),FALSE)</f>
        <v/>
      </c>
      <c r="BD45" s="18" t="str">
        <f>IF(VLOOKUP($A45,Emax!$B:$Z,MATCH(BD$1,Emax!$B$1:$Z$1,0),FALSE)="","",VLOOKUP($A45,Emax!$B:$Z,MATCH(BD$1,Emax!$B$1:$Z$1,0),FALSE)*100)</f>
        <v/>
      </c>
      <c r="BE45" s="19" t="str">
        <f>IF(VLOOKUP($A45,Emax!$B:$Z,MATCH(BE$1,Emax!$B$1:$Z$1,0),FALSE)="","",VLOOKUP($A45,Emax!$B:$Z,MATCH(BE$1,Emax!$B$1:$Z$1,0),FALSE)*100)</f>
        <v/>
      </c>
      <c r="BF45" s="19">
        <f>IF(VLOOKUP($A45,Emax!$B:$Z,MATCH(BF$1,Emax!$B$1:$Z$1,0),FALSE)="","",VLOOKUP($A45,Emax!$B:$Z,MATCH(BF$1,Emax!$B$1:$Z$1,0),FALSE)*100)</f>
        <v>46.232179226069242</v>
      </c>
      <c r="BG45" s="19">
        <f>IF(VLOOKUP($A45,Emax!$B:$Z,MATCH(BG$1,Emax!$B$1:$Z$1,0),FALSE)="","",VLOOKUP($A45,Emax!$B:$Z,MATCH(BG$1,Emax!$B$1:$Z$1,0),FALSE)*100)</f>
        <v>46.232179226069242</v>
      </c>
      <c r="BH45" s="19">
        <f>IF(VLOOKUP($A45,Emax!$B:$Z,MATCH(BH$1,Emax!$B$1:$Z$1,0),FALSE)="","",VLOOKUP($A45,Emax!$B:$Z,MATCH(BH$1,Emax!$B$1:$Z$1,0),FALSE)*100)</f>
        <v>47.956989247311832</v>
      </c>
      <c r="BI45" s="19">
        <f>IF(VLOOKUP($A45,Emax!$B:$Z,MATCH(BI$1,Emax!$B$1:$Z$1,0),FALSE)="","",VLOOKUP($A45,Emax!$B:$Z,MATCH(BI$1,Emax!$B$1:$Z$1,0),FALSE)*100)</f>
        <v>49.445676274944574</v>
      </c>
      <c r="BJ45" s="19">
        <f>IF(VLOOKUP($A45,Emax!$B:$Z,MATCH(BJ$1,Emax!$B$1:$Z$1,0),FALSE)="","",VLOOKUP($A45,Emax!$B:$Z,MATCH(BJ$1,Emax!$B$1:$Z$1,0),FALSE)*100)</f>
        <v>49.445676274944574</v>
      </c>
      <c r="BK45" s="19">
        <f>IF(VLOOKUP($A45,Emax!$B:$Z,MATCH(BK$1,Emax!$B$1:$Z$1,0),FALSE)="","",VLOOKUP($A45,Emax!$B:$Z,MATCH(BK$1,Emax!$B$1:$Z$1,0),FALSE)*100)</f>
        <v>51.249999999999993</v>
      </c>
      <c r="BL45" s="19">
        <f>IF(VLOOKUP($A45,Emax!$B:$Z,MATCH(BL$1,Emax!$B$1:$Z$1,0),FALSE)="","",VLOOKUP($A45,Emax!$B:$Z,MATCH(BL$1,Emax!$B$1:$Z$1,0),FALSE)*100)</f>
        <v>6.318082788671024</v>
      </c>
      <c r="BM45" s="19">
        <f>IF(VLOOKUP($A45,Emax!$B:$Z,MATCH(BM$1,Emax!$B$1:$Z$1,0),FALSE)="","",VLOOKUP($A45,Emax!$B:$Z,MATCH(BM$1,Emax!$B$1:$Z$1,0),FALSE)*100)</f>
        <v>6.318082788671024</v>
      </c>
      <c r="BN45" s="19">
        <f>IF(VLOOKUP($A45,Emax!$B:$Z,MATCH(BN$1,Emax!$B$1:$Z$1,0),FALSE)="","",VLOOKUP($A45,Emax!$B:$Z,MATCH(BN$1,Emax!$B$1:$Z$1,0),FALSE)*100)</f>
        <v>13.267813267813267</v>
      </c>
      <c r="BO45" s="19">
        <f>IF(VLOOKUP($A45,Emax!$B:$Z,MATCH(BO$1,Emax!$B$1:$Z$1,0),FALSE)="","",VLOOKUP($A45,Emax!$B:$Z,MATCH(BO$1,Emax!$B$1:$Z$1,0),FALSE)*100)</f>
        <v>26.694045174537983</v>
      </c>
      <c r="BP45" s="19">
        <f>IF(VLOOKUP($A45,Emax!$B:$Z,MATCH(BP$1,Emax!$B$1:$Z$1,0),FALSE)="","",VLOOKUP($A45,Emax!$B:$Z,MATCH(BP$1,Emax!$B$1:$Z$1,0),FALSE)*100)</f>
        <v>56.237623762376231</v>
      </c>
      <c r="BQ45" s="19">
        <f>IF(VLOOKUP($A45,Emax!$B:$Z,MATCH(BQ$1,Emax!$B$1:$Z$1,0),FALSE)="","",VLOOKUP($A45,Emax!$B:$Z,MATCH(BQ$1,Emax!$B$1:$Z$1,0),FALSE)*100)</f>
        <v>48.861283643892328</v>
      </c>
      <c r="BR45" s="19" t="str">
        <f>IF(VLOOKUP($A45,Emax!$B:$Z,MATCH(BR$1,Emax!$B$1:$Z$1,0),FALSE)="","",VLOOKUP($A45,Emax!$B:$Z,MATCH(BR$1,Emax!$B$1:$Z$1,0),FALSE)*100)</f>
        <v/>
      </c>
      <c r="BS45" s="19" t="str">
        <f>IF(VLOOKUP($A45,Emax!$B:$Z,MATCH(BS$1,Emax!$B$1:$Z$1,0),FALSE)="","",VLOOKUP($A45,Emax!$B:$Z,MATCH(BS$1,Emax!$B$1:$Z$1,0),FALSE)*100)</f>
        <v/>
      </c>
      <c r="BT45" s="19" t="str">
        <f>IF(VLOOKUP($A45,Emax!$B:$Z,MATCH(BT$1,Emax!$B$1:$Z$1,0),FALSE)="","",VLOOKUP($A45,Emax!$B:$Z,MATCH(BT$1,Emax!$B$1:$Z$1,0),FALSE)*100)</f>
        <v/>
      </c>
    </row>
    <row r="46" spans="1:72" x14ac:dyDescent="0.2">
      <c r="A46" t="s">
        <v>361</v>
      </c>
      <c r="B46" s="5" t="str">
        <f>IF(VLOOKUP($A46,Ligands!$A:$G,3,FALSE)="","",VLOOKUP($A46,Ligands!$A:$G,3,FALSE))</f>
        <v>TUG 891</v>
      </c>
      <c r="C46" s="4" t="str">
        <f>IF(VLOOKUP($A46,Ligands!$A:$G,4,FALSE)="","",VLOOKUP($A46,Ligands!$A:$G,4,FALSE))</f>
        <v>TUG 891</v>
      </c>
      <c r="D46" s="17" t="str">
        <f>IF(VLOOKUP($A46,Ligands!$A:$G,5,FALSE)="","",VLOOKUP($A46,Ligands!$A:$G,5,FALSE))</f>
        <v/>
      </c>
      <c r="E46" s="17" t="str">
        <f>IF(VLOOKUP($A46,Ligands!$A:$G,6,FALSE)="","",VLOOKUP($A46,Ligands!$A:$G,6,FALSE))</f>
        <v/>
      </c>
      <c r="F46" s="17" t="str">
        <f>IF(VLOOKUP($A46,Ligands!$A:$G,7,FALSE)="","",VLOOKUP($A46,Ligands!$A:$G,7,FALSE))</f>
        <v>Surrogate</v>
      </c>
      <c r="G46" s="28">
        <f t="shared" si="1"/>
        <v>7.0246171485515827</v>
      </c>
      <c r="H46" s="92">
        <f t="shared" si="2"/>
        <v>7.5092890529945944</v>
      </c>
      <c r="I46" s="92">
        <f t="shared" si="3"/>
        <v>7.0855036307890371</v>
      </c>
      <c r="J46" s="92">
        <f t="shared" si="4"/>
        <v>6.8730615963319783</v>
      </c>
      <c r="K46" s="92" t="str">
        <f t="shared" si="5"/>
        <v/>
      </c>
      <c r="L46" s="28">
        <f t="shared" si="6"/>
        <v>7.49</v>
      </c>
      <c r="M46" s="92">
        <f t="shared" si="7"/>
        <v>8.19</v>
      </c>
      <c r="N46" s="92">
        <f t="shared" si="8"/>
        <v>7.85</v>
      </c>
      <c r="O46" s="92">
        <f t="shared" si="9"/>
        <v>7.23</v>
      </c>
      <c r="P46" s="92" t="str">
        <f t="shared" si="10"/>
        <v/>
      </c>
      <c r="Q46" s="21">
        <f t="shared" si="11"/>
        <v>38.4765625</v>
      </c>
      <c r="R46" s="90">
        <f t="shared" si="12"/>
        <v>41.241685144124176</v>
      </c>
      <c r="S46" s="90">
        <f t="shared" si="13"/>
        <v>38.77995642701525</v>
      </c>
      <c r="T46" s="90">
        <f t="shared" si="14"/>
        <v>43.960396039603964</v>
      </c>
      <c r="U46" s="90" t="str">
        <f t="shared" si="15"/>
        <v/>
      </c>
      <c r="V46" s="25">
        <f t="shared" si="16"/>
        <v>7.0246171485515827</v>
      </c>
      <c r="W46" s="24">
        <f t="shared" si="17"/>
        <v>6.8651962651857632</v>
      </c>
      <c r="X46" s="24">
        <f t="shared" si="18"/>
        <v>7.5092890529945944</v>
      </c>
      <c r="Y46" s="24">
        <f t="shared" si="19"/>
        <v>7.5092890529945944</v>
      </c>
      <c r="Z46" s="24">
        <f t="shared" si="20"/>
        <v>7.4256370341019897</v>
      </c>
      <c r="AA46" s="24">
        <f t="shared" si="21"/>
        <v>7.2053364023399569</v>
      </c>
      <c r="AB46" s="24">
        <f t="shared" si="21"/>
        <v>7.2053364023399569</v>
      </c>
      <c r="AC46" s="24">
        <f t="shared" si="22"/>
        <v>7.2786638740638123</v>
      </c>
      <c r="AD46" s="24">
        <f t="shared" si="23"/>
        <v>7.0186073167716332</v>
      </c>
      <c r="AE46" s="24">
        <f t="shared" si="24"/>
        <v>7.0186073167716332</v>
      </c>
      <c r="AF46" s="24">
        <f t="shared" si="25"/>
        <v>7.0855036307890371</v>
      </c>
      <c r="AG46" s="24">
        <f t="shared" si="26"/>
        <v>6.045509087471661</v>
      </c>
      <c r="AH46" s="24">
        <f t="shared" si="27"/>
        <v>6.8730615963319783</v>
      </c>
      <c r="AI46" s="24">
        <f t="shared" si="28"/>
        <v>6.7720232147054054</v>
      </c>
      <c r="AJ46" s="24" t="str">
        <f t="shared" si="29"/>
        <v/>
      </c>
      <c r="AK46" s="24" t="str">
        <f t="shared" si="30"/>
        <v/>
      </c>
      <c r="AL46" s="24" t="str">
        <f t="shared" si="31"/>
        <v/>
      </c>
      <c r="AM46" s="25">
        <f>VLOOKUP($A46,'pEC50'!$B:$Z,MATCH(AM$1,'pEC50'!$B$1:$Z$1,0),FALSE)</f>
        <v>7.49</v>
      </c>
      <c r="AN46" s="24">
        <f>VLOOKUP($A46,'pEC50'!$B:$Z,MATCH(AN$1,'pEC50'!$B$1:$Z$1,0),FALSE)</f>
        <v>7.28</v>
      </c>
      <c r="AO46" s="24">
        <f>VLOOKUP($A46,'pEC50'!$B:$Z,MATCH(AO$1,'pEC50'!$B$1:$Z$1,0),FALSE)</f>
        <v>8.1</v>
      </c>
      <c r="AP46" s="24">
        <f>VLOOKUP($A46,'pEC50'!$B:$Z,MATCH(AP$1,'pEC50'!$B$1:$Z$1,0),FALSE)</f>
        <v>8.1</v>
      </c>
      <c r="AQ46" s="24">
        <f>VLOOKUP($A46,'pEC50'!$B:$Z,MATCH(AQ$1,'pEC50'!$B$1:$Z$1,0),FALSE)</f>
        <v>8.19</v>
      </c>
      <c r="AR46" s="24">
        <f>VLOOKUP($A46,'pEC50'!$B:$Z,MATCH(AR$1,'pEC50'!$B$1:$Z$1,0),FALSE)</f>
        <v>7.59</v>
      </c>
      <c r="AS46" s="24">
        <f>VLOOKUP($A46,'pEC50'!$B:$Z,MATCH(AS$1,'pEC50'!$B$1:$Z$1,0),FALSE)</f>
        <v>7.59</v>
      </c>
      <c r="AT46" s="24">
        <f>VLOOKUP($A46,'pEC50'!$B:$Z,MATCH(AT$1,'pEC50'!$B$1:$Z$1,0),FALSE)</f>
        <v>7.87</v>
      </c>
      <c r="AU46" s="24">
        <f>VLOOKUP($A46,'pEC50'!$B:$Z,MATCH(AU$1,'pEC50'!$B$1:$Z$1,0),FALSE)</f>
        <v>7.43</v>
      </c>
      <c r="AV46" s="24">
        <f>VLOOKUP($A46,'pEC50'!$B:$Z,MATCH(AV$1,'pEC50'!$B$1:$Z$1,0),FALSE)</f>
        <v>7.43</v>
      </c>
      <c r="AW46" s="24">
        <f>VLOOKUP($A46,'pEC50'!$B:$Z,MATCH(AW$1,'pEC50'!$B$1:$Z$1,0),FALSE)</f>
        <v>7.85</v>
      </c>
      <c r="AX46" s="24">
        <f>VLOOKUP($A46,'pEC50'!$B:$Z,MATCH(AX$1,'pEC50'!$B$1:$Z$1,0),FALSE)</f>
        <v>6.49</v>
      </c>
      <c r="AY46" s="24">
        <f>VLOOKUP($A46,'pEC50'!$B:$Z,MATCH(AY$1,'pEC50'!$B$1:$Z$1,0),FALSE)</f>
        <v>7.23</v>
      </c>
      <c r="AZ46" s="24">
        <f>VLOOKUP($A46,'pEC50'!$B:$Z,MATCH(AZ$1,'pEC50'!$B$1:$Z$1,0),FALSE)</f>
        <v>7.14</v>
      </c>
      <c r="BA46" s="24" t="str">
        <f>VLOOKUP($A46,'pEC50'!$B:$Z,MATCH(BA$1,'pEC50'!$B$1:$Z$1,0),FALSE)</f>
        <v/>
      </c>
      <c r="BB46" s="24" t="str">
        <f>VLOOKUP($A46,'pEC50'!$B:$Z,MATCH(BB$1,'pEC50'!$B$1:$Z$1,0),FALSE)</f>
        <v/>
      </c>
      <c r="BC46" s="24" t="str">
        <f>VLOOKUP($A46,'pEC50'!$B:$Z,MATCH(BC$1,'pEC50'!$B$1:$Z$1,0),FALSE)</f>
        <v/>
      </c>
      <c r="BD46" s="18">
        <f>IF(VLOOKUP($A46,Emax!$B:$Z,MATCH(BD$1,Emax!$B$1:$Z$1,0),FALSE)="","",VLOOKUP($A46,Emax!$B:$Z,MATCH(BD$1,Emax!$B$1:$Z$1,0),FALSE)*100)</f>
        <v>34.246575342465754</v>
      </c>
      <c r="BE46" s="19">
        <f>IF(VLOOKUP($A46,Emax!$B:$Z,MATCH(BE$1,Emax!$B$1:$Z$1,0),FALSE)="","",VLOOKUP($A46,Emax!$B:$Z,MATCH(BE$1,Emax!$B$1:$Z$1,0),FALSE)*100)</f>
        <v>38.4765625</v>
      </c>
      <c r="BF46" s="19">
        <f>IF(VLOOKUP($A46,Emax!$B:$Z,MATCH(BF$1,Emax!$B$1:$Z$1,0),FALSE)="","",VLOOKUP($A46,Emax!$B:$Z,MATCH(BF$1,Emax!$B$1:$Z$1,0),FALSE)*100)</f>
        <v>25.661914460285129</v>
      </c>
      <c r="BG46" s="19">
        <f>IF(VLOOKUP($A46,Emax!$B:$Z,MATCH(BG$1,Emax!$B$1:$Z$1,0),FALSE)="","",VLOOKUP($A46,Emax!$B:$Z,MATCH(BG$1,Emax!$B$1:$Z$1,0),FALSE)*100)</f>
        <v>25.661914460285129</v>
      </c>
      <c r="BH46" s="19">
        <f>IF(VLOOKUP($A46,Emax!$B:$Z,MATCH(BH$1,Emax!$B$1:$Z$1,0),FALSE)="","",VLOOKUP($A46,Emax!$B:$Z,MATCH(BH$1,Emax!$B$1:$Z$1,0),FALSE)*100)</f>
        <v>17.204301075268816</v>
      </c>
      <c r="BI46" s="19">
        <f>IF(VLOOKUP($A46,Emax!$B:$Z,MATCH(BI$1,Emax!$B$1:$Z$1,0),FALSE)="","",VLOOKUP($A46,Emax!$B:$Z,MATCH(BI$1,Emax!$B$1:$Z$1,0),FALSE)*100)</f>
        <v>41.241685144124176</v>
      </c>
      <c r="BJ46" s="19">
        <f>IF(VLOOKUP($A46,Emax!$B:$Z,MATCH(BJ$1,Emax!$B$1:$Z$1,0),FALSE)="","",VLOOKUP($A46,Emax!$B:$Z,MATCH(BJ$1,Emax!$B$1:$Z$1,0),FALSE)*100)</f>
        <v>41.241685144124176</v>
      </c>
      <c r="BK46" s="19">
        <f>IF(VLOOKUP($A46,Emax!$B:$Z,MATCH(BK$1,Emax!$B$1:$Z$1,0),FALSE)="","",VLOOKUP($A46,Emax!$B:$Z,MATCH(BK$1,Emax!$B$1:$Z$1,0),FALSE)*100)</f>
        <v>25.624999999999996</v>
      </c>
      <c r="BL46" s="19">
        <f>IF(VLOOKUP($A46,Emax!$B:$Z,MATCH(BL$1,Emax!$B$1:$Z$1,0),FALSE)="","",VLOOKUP($A46,Emax!$B:$Z,MATCH(BL$1,Emax!$B$1:$Z$1,0),FALSE)*100)</f>
        <v>38.77995642701525</v>
      </c>
      <c r="BM46" s="19">
        <f>IF(VLOOKUP($A46,Emax!$B:$Z,MATCH(BM$1,Emax!$B$1:$Z$1,0),FALSE)="","",VLOOKUP($A46,Emax!$B:$Z,MATCH(BM$1,Emax!$B$1:$Z$1,0),FALSE)*100)</f>
        <v>38.77995642701525</v>
      </c>
      <c r="BN46" s="19">
        <f>IF(VLOOKUP($A46,Emax!$B:$Z,MATCH(BN$1,Emax!$B$1:$Z$1,0),FALSE)="","",VLOOKUP($A46,Emax!$B:$Z,MATCH(BN$1,Emax!$B$1:$Z$1,0),FALSE)*100)</f>
        <v>17.199017199017199</v>
      </c>
      <c r="BO46" s="19">
        <f>IF(VLOOKUP($A46,Emax!$B:$Z,MATCH(BO$1,Emax!$B$1:$Z$1,0),FALSE)="","",VLOOKUP($A46,Emax!$B:$Z,MATCH(BO$1,Emax!$B$1:$Z$1,0),FALSE)*100)</f>
        <v>35.93429158110883</v>
      </c>
      <c r="BP46" s="19">
        <f>IF(VLOOKUP($A46,Emax!$B:$Z,MATCH(BP$1,Emax!$B$1:$Z$1,0),FALSE)="","",VLOOKUP($A46,Emax!$B:$Z,MATCH(BP$1,Emax!$B$1:$Z$1,0),FALSE)*100)</f>
        <v>43.960396039603964</v>
      </c>
      <c r="BQ46" s="19">
        <f>IF(VLOOKUP($A46,Emax!$B:$Z,MATCH(BQ$1,Emax!$B$1:$Z$1,0),FALSE)="","",VLOOKUP($A46,Emax!$B:$Z,MATCH(BQ$1,Emax!$B$1:$Z$1,0),FALSE)*100)</f>
        <v>42.857142857142847</v>
      </c>
      <c r="BR46" s="19" t="str">
        <f>IF(VLOOKUP($A46,Emax!$B:$Z,MATCH(BR$1,Emax!$B$1:$Z$1,0),FALSE)="","",VLOOKUP($A46,Emax!$B:$Z,MATCH(BR$1,Emax!$B$1:$Z$1,0),FALSE)*100)</f>
        <v/>
      </c>
      <c r="BS46" s="19" t="str">
        <f>IF(VLOOKUP($A46,Emax!$B:$Z,MATCH(BS$1,Emax!$B$1:$Z$1,0),FALSE)="","",VLOOKUP($A46,Emax!$B:$Z,MATCH(BS$1,Emax!$B$1:$Z$1,0),FALSE)*100)</f>
        <v/>
      </c>
      <c r="BT46" s="19" t="str">
        <f>IF(VLOOKUP($A46,Emax!$B:$Z,MATCH(BT$1,Emax!$B$1:$Z$1,0),FALSE)="","",VLOOKUP($A46,Emax!$B:$Z,MATCH(BT$1,Emax!$B$1:$Z$1,0),FALSE)*100)</f>
        <v/>
      </c>
    </row>
    <row r="47" spans="1:72" x14ac:dyDescent="0.2">
      <c r="A47" t="s">
        <v>351</v>
      </c>
      <c r="B47" s="5" t="str">
        <f>IF(VLOOKUP($A47,Ligands!$A:$G,3,FALSE)="","",VLOOKUP($A47,Ligands!$A:$G,3,FALSE))</f>
        <v>fMLP</v>
      </c>
      <c r="C47" s="4" t="str">
        <f>IF(VLOOKUP($A47,Ligands!$A:$G,4,FALSE)="","",VLOOKUP($A47,Ligands!$A:$G,4,FALSE))</f>
        <v>For-MLP</v>
      </c>
      <c r="D47" s="17" t="str">
        <f>IF(VLOOKUP($A47,Ligands!$A:$G,5,FALSE)="","",VLOOKUP($A47,Ligands!$A:$G,5,FALSE))</f>
        <v/>
      </c>
      <c r="E47" s="17" t="str">
        <f>IF(VLOOKUP($A47,Ligands!$A:$G,6,FALSE)="","",VLOOKUP($A47,Ligands!$A:$G,6,FALSE))</f>
        <v/>
      </c>
      <c r="F47" s="17" t="str">
        <f>IF(VLOOKUP($A47,Ligands!$A:$G,7,FALSE)="","",VLOOKUP($A47,Ligands!$A:$G,7,FALSE))</f>
        <v>Physiological</v>
      </c>
      <c r="G47" s="28">
        <f t="shared" si="1"/>
        <v>0</v>
      </c>
      <c r="H47" s="92">
        <f t="shared" si="2"/>
        <v>7.1860859554802641</v>
      </c>
      <c r="I47" s="92">
        <f t="shared" si="3"/>
        <v>6.2736181045501249</v>
      </c>
      <c r="J47" s="92">
        <f t="shared" si="4"/>
        <v>0</v>
      </c>
      <c r="K47" s="92" t="str">
        <f t="shared" si="5"/>
        <v/>
      </c>
      <c r="L47" s="28">
        <f t="shared" si="6"/>
        <v>0</v>
      </c>
      <c r="M47" s="92">
        <f t="shared" si="7"/>
        <v>7.72</v>
      </c>
      <c r="N47" s="92">
        <f t="shared" si="8"/>
        <v>7.23</v>
      </c>
      <c r="O47" s="92">
        <f t="shared" si="9"/>
        <v>0</v>
      </c>
      <c r="P47" s="92" t="str">
        <f t="shared" si="10"/>
        <v/>
      </c>
      <c r="Q47" s="21">
        <f t="shared" si="11"/>
        <v>0</v>
      </c>
      <c r="R47" s="90">
        <f t="shared" si="12"/>
        <v>29.247311827956992</v>
      </c>
      <c r="S47" s="90">
        <f t="shared" si="13"/>
        <v>11.056511056511058</v>
      </c>
      <c r="T47" s="90">
        <f t="shared" si="14"/>
        <v>0</v>
      </c>
      <c r="U47" s="90" t="str">
        <f t="shared" si="15"/>
        <v/>
      </c>
      <c r="V47" s="25" t="str">
        <f t="shared" si="16"/>
        <v/>
      </c>
      <c r="W47" s="24" t="str">
        <f t="shared" si="17"/>
        <v/>
      </c>
      <c r="X47" s="24">
        <f t="shared" si="18"/>
        <v>6.1216763395586069</v>
      </c>
      <c r="Y47" s="24">
        <f t="shared" si="19"/>
        <v>6.1216763395586069</v>
      </c>
      <c r="Z47" s="24">
        <f t="shared" si="20"/>
        <v>7.1860859554802641</v>
      </c>
      <c r="AA47" s="24" t="str">
        <f t="shared" si="21"/>
        <v/>
      </c>
      <c r="AB47" s="24" t="str">
        <f t="shared" si="21"/>
        <v/>
      </c>
      <c r="AC47" s="24" t="str">
        <f t="shared" si="22"/>
        <v/>
      </c>
      <c r="AD47" s="24" t="str">
        <f t="shared" si="23"/>
        <v/>
      </c>
      <c r="AE47" s="24" t="str">
        <f t="shared" si="24"/>
        <v/>
      </c>
      <c r="AF47" s="24">
        <f t="shared" si="25"/>
        <v>6.2736181045501249</v>
      </c>
      <c r="AG47" s="24" t="str">
        <f t="shared" si="26"/>
        <v/>
      </c>
      <c r="AH47" s="24" t="str">
        <f t="shared" si="27"/>
        <v/>
      </c>
      <c r="AI47" s="24" t="str">
        <f t="shared" si="28"/>
        <v/>
      </c>
      <c r="AJ47" s="24" t="str">
        <f t="shared" si="29"/>
        <v/>
      </c>
      <c r="AK47" s="24" t="str">
        <f t="shared" si="30"/>
        <v/>
      </c>
      <c r="AL47" s="24" t="str">
        <f t="shared" si="31"/>
        <v/>
      </c>
      <c r="AM47" s="25" t="str">
        <f>VLOOKUP($A47,'pEC50'!$B:$Z,MATCH(AM$1,'pEC50'!$B$1:$Z$1,0),FALSE)</f>
        <v/>
      </c>
      <c r="AN47" s="24" t="str">
        <f>VLOOKUP($A47,'pEC50'!$B:$Z,MATCH(AN$1,'pEC50'!$B$1:$Z$1,0),FALSE)</f>
        <v/>
      </c>
      <c r="AO47" s="24">
        <f>VLOOKUP($A47,'pEC50'!$B:$Z,MATCH(AO$1,'pEC50'!$B$1:$Z$1,0),FALSE)</f>
        <v>7.15</v>
      </c>
      <c r="AP47" s="24">
        <f>VLOOKUP($A47,'pEC50'!$B:$Z,MATCH(AP$1,'pEC50'!$B$1:$Z$1,0),FALSE)</f>
        <v>7.15</v>
      </c>
      <c r="AQ47" s="24">
        <f>VLOOKUP($A47,'pEC50'!$B:$Z,MATCH(AQ$1,'pEC50'!$B$1:$Z$1,0),FALSE)</f>
        <v>7.72</v>
      </c>
      <c r="AR47" s="24" t="str">
        <f>VLOOKUP($A47,'pEC50'!$B:$Z,MATCH(AR$1,'pEC50'!$B$1:$Z$1,0),FALSE)</f>
        <v/>
      </c>
      <c r="AS47" s="24" t="str">
        <f>VLOOKUP($A47,'pEC50'!$B:$Z,MATCH(AS$1,'pEC50'!$B$1:$Z$1,0),FALSE)</f>
        <v/>
      </c>
      <c r="AT47" s="24" t="str">
        <f>VLOOKUP($A47,'pEC50'!$B:$Z,MATCH(AT$1,'pEC50'!$B$1:$Z$1,0),FALSE)</f>
        <v/>
      </c>
      <c r="AU47" s="24" t="str">
        <f>VLOOKUP($A47,'pEC50'!$B:$Z,MATCH(AU$1,'pEC50'!$B$1:$Z$1,0),FALSE)</f>
        <v/>
      </c>
      <c r="AV47" s="24" t="str">
        <f>VLOOKUP($A47,'pEC50'!$B:$Z,MATCH(AV$1,'pEC50'!$B$1:$Z$1,0),FALSE)</f>
        <v/>
      </c>
      <c r="AW47" s="24">
        <f>VLOOKUP($A47,'pEC50'!$B:$Z,MATCH(AW$1,'pEC50'!$B$1:$Z$1,0),FALSE)</f>
        <v>7.23</v>
      </c>
      <c r="AX47" s="24" t="str">
        <f>VLOOKUP($A47,'pEC50'!$B:$Z,MATCH(AX$1,'pEC50'!$B$1:$Z$1,0),FALSE)</f>
        <v/>
      </c>
      <c r="AY47" s="24" t="str">
        <f>VLOOKUP($A47,'pEC50'!$B:$Z,MATCH(AY$1,'pEC50'!$B$1:$Z$1,0),FALSE)</f>
        <v/>
      </c>
      <c r="AZ47" s="24" t="str">
        <f>VLOOKUP($A47,'pEC50'!$B:$Z,MATCH(AZ$1,'pEC50'!$B$1:$Z$1,0),FALSE)</f>
        <v/>
      </c>
      <c r="BA47" s="24" t="str">
        <f>VLOOKUP($A47,'pEC50'!$B:$Z,MATCH(BA$1,'pEC50'!$B$1:$Z$1,0),FALSE)</f>
        <v/>
      </c>
      <c r="BB47" s="24" t="str">
        <f>VLOOKUP($A47,'pEC50'!$B:$Z,MATCH(BB$1,'pEC50'!$B$1:$Z$1,0),FALSE)</f>
        <v/>
      </c>
      <c r="BC47" s="24" t="str">
        <f>VLOOKUP($A47,'pEC50'!$B:$Z,MATCH(BC$1,'pEC50'!$B$1:$Z$1,0),FALSE)</f>
        <v/>
      </c>
      <c r="BD47" s="18" t="str">
        <f>IF(VLOOKUP($A47,Emax!$B:$Z,MATCH(BD$1,Emax!$B$1:$Z$1,0),FALSE)="","",VLOOKUP($A47,Emax!$B:$Z,MATCH(BD$1,Emax!$B$1:$Z$1,0),FALSE)*100)</f>
        <v/>
      </c>
      <c r="BE47" s="19" t="str">
        <f>IF(VLOOKUP($A47,Emax!$B:$Z,MATCH(BE$1,Emax!$B$1:$Z$1,0),FALSE)="","",VLOOKUP($A47,Emax!$B:$Z,MATCH(BE$1,Emax!$B$1:$Z$1,0),FALSE)*100)</f>
        <v/>
      </c>
      <c r="BF47" s="19">
        <f>IF(VLOOKUP($A47,Emax!$B:$Z,MATCH(BF$1,Emax!$B$1:$Z$1,0),FALSE)="","",VLOOKUP($A47,Emax!$B:$Z,MATCH(BF$1,Emax!$B$1:$Z$1,0),FALSE)*100)</f>
        <v>9.3686354378818724</v>
      </c>
      <c r="BG47" s="19">
        <f>IF(VLOOKUP($A47,Emax!$B:$Z,MATCH(BG$1,Emax!$B$1:$Z$1,0),FALSE)="","",VLOOKUP($A47,Emax!$B:$Z,MATCH(BG$1,Emax!$B$1:$Z$1,0),FALSE)*100)</f>
        <v>9.3686354378818724</v>
      </c>
      <c r="BH47" s="19">
        <f>IF(VLOOKUP($A47,Emax!$B:$Z,MATCH(BH$1,Emax!$B$1:$Z$1,0),FALSE)="","",VLOOKUP($A47,Emax!$B:$Z,MATCH(BH$1,Emax!$B$1:$Z$1,0),FALSE)*100)</f>
        <v>29.247311827956992</v>
      </c>
      <c r="BI47" s="19" t="str">
        <f>IF(VLOOKUP($A47,Emax!$B:$Z,MATCH(BI$1,Emax!$B$1:$Z$1,0),FALSE)="","",VLOOKUP($A47,Emax!$B:$Z,MATCH(BI$1,Emax!$B$1:$Z$1,0),FALSE)*100)</f>
        <v/>
      </c>
      <c r="BJ47" s="19" t="str">
        <f>IF(VLOOKUP($A47,Emax!$B:$Z,MATCH(BJ$1,Emax!$B$1:$Z$1,0),FALSE)="","",VLOOKUP($A47,Emax!$B:$Z,MATCH(BJ$1,Emax!$B$1:$Z$1,0),FALSE)*100)</f>
        <v/>
      </c>
      <c r="BK47" s="19" t="str">
        <f>IF(VLOOKUP($A47,Emax!$B:$Z,MATCH(BK$1,Emax!$B$1:$Z$1,0),FALSE)="","",VLOOKUP($A47,Emax!$B:$Z,MATCH(BK$1,Emax!$B$1:$Z$1,0),FALSE)*100)</f>
        <v/>
      </c>
      <c r="BL47" s="19" t="str">
        <f>IF(VLOOKUP($A47,Emax!$B:$Z,MATCH(BL$1,Emax!$B$1:$Z$1,0),FALSE)="","",VLOOKUP($A47,Emax!$B:$Z,MATCH(BL$1,Emax!$B$1:$Z$1,0),FALSE)*100)</f>
        <v/>
      </c>
      <c r="BM47" s="19" t="str">
        <f>IF(VLOOKUP($A47,Emax!$B:$Z,MATCH(BM$1,Emax!$B$1:$Z$1,0),FALSE)="","",VLOOKUP($A47,Emax!$B:$Z,MATCH(BM$1,Emax!$B$1:$Z$1,0),FALSE)*100)</f>
        <v/>
      </c>
      <c r="BN47" s="19">
        <f>IF(VLOOKUP($A47,Emax!$B:$Z,MATCH(BN$1,Emax!$B$1:$Z$1,0),FALSE)="","",VLOOKUP($A47,Emax!$B:$Z,MATCH(BN$1,Emax!$B$1:$Z$1,0),FALSE)*100)</f>
        <v>11.056511056511058</v>
      </c>
      <c r="BO47" s="19" t="str">
        <f>IF(VLOOKUP($A47,Emax!$B:$Z,MATCH(BO$1,Emax!$B$1:$Z$1,0),FALSE)="","",VLOOKUP($A47,Emax!$B:$Z,MATCH(BO$1,Emax!$B$1:$Z$1,0),FALSE)*100)</f>
        <v/>
      </c>
      <c r="BP47" s="19" t="str">
        <f>IF(VLOOKUP($A47,Emax!$B:$Z,MATCH(BP$1,Emax!$B$1:$Z$1,0),FALSE)="","",VLOOKUP($A47,Emax!$B:$Z,MATCH(BP$1,Emax!$B$1:$Z$1,0),FALSE)*100)</f>
        <v/>
      </c>
      <c r="BQ47" s="19" t="str">
        <f>IF(VLOOKUP($A47,Emax!$B:$Z,MATCH(BQ$1,Emax!$B$1:$Z$1,0),FALSE)="","",VLOOKUP($A47,Emax!$B:$Z,MATCH(BQ$1,Emax!$B$1:$Z$1,0),FALSE)*100)</f>
        <v/>
      </c>
      <c r="BR47" s="19" t="str">
        <f>IF(VLOOKUP($A47,Emax!$B:$Z,MATCH(BR$1,Emax!$B$1:$Z$1,0),FALSE)="","",VLOOKUP($A47,Emax!$B:$Z,MATCH(BR$1,Emax!$B$1:$Z$1,0),FALSE)*100)</f>
        <v/>
      </c>
      <c r="BS47" s="19" t="str">
        <f>IF(VLOOKUP($A47,Emax!$B:$Z,MATCH(BS$1,Emax!$B$1:$Z$1,0),FALSE)="","",VLOOKUP($A47,Emax!$B:$Z,MATCH(BS$1,Emax!$B$1:$Z$1,0),FALSE)*100)</f>
        <v/>
      </c>
      <c r="BT47" s="19" t="str">
        <f>IF(VLOOKUP($A47,Emax!$B:$Z,MATCH(BT$1,Emax!$B$1:$Z$1,0),FALSE)="","",VLOOKUP($A47,Emax!$B:$Z,MATCH(BT$1,Emax!$B$1:$Z$1,0),FALSE)*100)</f>
        <v/>
      </c>
    </row>
    <row r="48" spans="1:72" x14ac:dyDescent="0.2">
      <c r="A48" t="s">
        <v>353</v>
      </c>
      <c r="B48" s="5" t="str">
        <f>IF(VLOOKUP($A48,Ligands!$A:$G,3,FALSE)="","",VLOOKUP($A48,Ligands!$A:$G,3,FALSE))</f>
        <v>WKYMVM</v>
      </c>
      <c r="C48" s="4" t="str">
        <f>IF(VLOOKUP($A48,Ligands!$A:$G,4,FALSE)="","",VLOOKUP($A48,Ligands!$A:$G,4,FALSE))</f>
        <v>WKYMVM-NH2</v>
      </c>
      <c r="D48" s="17" t="str">
        <f>IF(VLOOKUP($A48,Ligands!$A:$G,5,FALSE)="","",VLOOKUP($A48,Ligands!$A:$G,5,FALSE))</f>
        <v/>
      </c>
      <c r="E48" s="17" t="str">
        <f>IF(VLOOKUP($A48,Ligands!$A:$G,6,FALSE)="","",VLOOKUP($A48,Ligands!$A:$G,6,FALSE))</f>
        <v/>
      </c>
      <c r="F48" s="17" t="str">
        <f>IF(VLOOKUP($A48,Ligands!$A:$G,7,FALSE)="","",VLOOKUP($A48,Ligands!$A:$G,7,FALSE))</f>
        <v>Physiological</v>
      </c>
      <c r="G48" s="28">
        <f t="shared" si="1"/>
        <v>4.7007300390241697</v>
      </c>
      <c r="H48" s="92">
        <f t="shared" si="2"/>
        <v>7.1503661421833211</v>
      </c>
      <c r="I48" s="92">
        <f t="shared" si="3"/>
        <v>7.3659499283212302</v>
      </c>
      <c r="J48" s="92">
        <f t="shared" si="4"/>
        <v>5.6281507271842059</v>
      </c>
      <c r="K48" s="92" t="str">
        <f t="shared" si="5"/>
        <v/>
      </c>
      <c r="L48" s="28">
        <f t="shared" si="6"/>
        <v>6.41</v>
      </c>
      <c r="M48" s="92">
        <f t="shared" si="7"/>
        <v>7.28</v>
      </c>
      <c r="N48" s="92">
        <f t="shared" si="8"/>
        <v>7.48</v>
      </c>
      <c r="O48" s="92">
        <f t="shared" si="9"/>
        <v>6.64</v>
      </c>
      <c r="P48" s="92" t="str">
        <f t="shared" si="10"/>
        <v/>
      </c>
      <c r="Q48" s="21">
        <f t="shared" si="11"/>
        <v>1.953125</v>
      </c>
      <c r="R48" s="90">
        <f t="shared" si="12"/>
        <v>74.193548387096769</v>
      </c>
      <c r="S48" s="90">
        <f t="shared" si="13"/>
        <v>76.904176904176907</v>
      </c>
      <c r="T48" s="90">
        <f t="shared" si="14"/>
        <v>9.7308488612836435</v>
      </c>
      <c r="U48" s="90" t="str">
        <f t="shared" si="15"/>
        <v/>
      </c>
      <c r="V48" s="25" t="str">
        <f t="shared" si="16"/>
        <v/>
      </c>
      <c r="W48" s="24">
        <f t="shared" si="17"/>
        <v>4.7007300390241697</v>
      </c>
      <c r="X48" s="24">
        <f t="shared" si="18"/>
        <v>6.2948888533339504</v>
      </c>
      <c r="Y48" s="24">
        <f t="shared" si="19"/>
        <v>6.2948888533339504</v>
      </c>
      <c r="Z48" s="24">
        <f t="shared" si="20"/>
        <v>7.1503661421833211</v>
      </c>
      <c r="AA48" s="24">
        <f t="shared" si="21"/>
        <v>6.0363727064046406</v>
      </c>
      <c r="AB48" s="24">
        <f t="shared" si="21"/>
        <v>6.0363727064046406</v>
      </c>
      <c r="AC48" s="24">
        <f t="shared" si="22"/>
        <v>6.0241905711336772</v>
      </c>
      <c r="AD48" s="24">
        <f t="shared" si="23"/>
        <v>5.8512773014546831</v>
      </c>
      <c r="AE48" s="24">
        <f t="shared" si="24"/>
        <v>5.8512773014546831</v>
      </c>
      <c r="AF48" s="24">
        <f t="shared" si="25"/>
        <v>7.3659499283212302</v>
      </c>
      <c r="AG48" s="24">
        <f t="shared" si="26"/>
        <v>4.8504110474574036</v>
      </c>
      <c r="AH48" s="24">
        <f t="shared" si="27"/>
        <v>5.4649103459483337</v>
      </c>
      <c r="AI48" s="24">
        <f t="shared" si="28"/>
        <v>5.6281507271842059</v>
      </c>
      <c r="AJ48" s="24" t="str">
        <f t="shared" si="29"/>
        <v/>
      </c>
      <c r="AK48" s="24" t="str">
        <f t="shared" si="30"/>
        <v/>
      </c>
      <c r="AL48" s="24" t="str">
        <f t="shared" si="31"/>
        <v/>
      </c>
      <c r="AM48" s="25">
        <f>VLOOKUP($A48,'pEC50'!$B:$Z,MATCH(AM$1,'pEC50'!$B$1:$Z$1,0),FALSE)</f>
        <v>6.1</v>
      </c>
      <c r="AN48" s="24">
        <f>VLOOKUP($A48,'pEC50'!$B:$Z,MATCH(AN$1,'pEC50'!$B$1:$Z$1,0),FALSE)</f>
        <v>6.41</v>
      </c>
      <c r="AO48" s="24">
        <f>VLOOKUP($A48,'pEC50'!$B:$Z,MATCH(AO$1,'pEC50'!$B$1:$Z$1,0),FALSE)</f>
        <v>6.67</v>
      </c>
      <c r="AP48" s="24">
        <f>VLOOKUP($A48,'pEC50'!$B:$Z,MATCH(AP$1,'pEC50'!$B$1:$Z$1,0),FALSE)</f>
        <v>6.67</v>
      </c>
      <c r="AQ48" s="24">
        <f>VLOOKUP($A48,'pEC50'!$B:$Z,MATCH(AQ$1,'pEC50'!$B$1:$Z$1,0),FALSE)</f>
        <v>7.28</v>
      </c>
      <c r="AR48" s="24">
        <f>VLOOKUP($A48,'pEC50'!$B:$Z,MATCH(AR$1,'pEC50'!$B$1:$Z$1,0),FALSE)</f>
        <v>6.45</v>
      </c>
      <c r="AS48" s="24">
        <f>VLOOKUP($A48,'pEC50'!$B:$Z,MATCH(AS$1,'pEC50'!$B$1:$Z$1,0),FALSE)</f>
        <v>6.45</v>
      </c>
      <c r="AT48" s="24">
        <f>VLOOKUP($A48,'pEC50'!$B:$Z,MATCH(AT$1,'pEC50'!$B$1:$Z$1,0),FALSE)</f>
        <v>6.73</v>
      </c>
      <c r="AU48" s="24">
        <f>VLOOKUP($A48,'pEC50'!$B:$Z,MATCH(AU$1,'pEC50'!$B$1:$Z$1,0),FALSE)</f>
        <v>6.61</v>
      </c>
      <c r="AV48" s="24">
        <f>VLOOKUP($A48,'pEC50'!$B:$Z,MATCH(AV$1,'pEC50'!$B$1:$Z$1,0),FALSE)</f>
        <v>6.61</v>
      </c>
      <c r="AW48" s="24">
        <f>VLOOKUP($A48,'pEC50'!$B:$Z,MATCH(AW$1,'pEC50'!$B$1:$Z$1,0),FALSE)</f>
        <v>7.48</v>
      </c>
      <c r="AX48" s="24">
        <f>VLOOKUP($A48,'pEC50'!$B:$Z,MATCH(AX$1,'pEC50'!$B$1:$Z$1,0),FALSE)</f>
        <v>6.14</v>
      </c>
      <c r="AY48" s="24">
        <f>VLOOKUP($A48,'pEC50'!$B:$Z,MATCH(AY$1,'pEC50'!$B$1:$Z$1,0),FALSE)</f>
        <v>6.6</v>
      </c>
      <c r="AZ48" s="24">
        <f>VLOOKUP($A48,'pEC50'!$B:$Z,MATCH(AZ$1,'pEC50'!$B$1:$Z$1,0),FALSE)</f>
        <v>6.64</v>
      </c>
      <c r="BA48" s="24" t="str">
        <f>VLOOKUP($A48,'pEC50'!$B:$Z,MATCH(BA$1,'pEC50'!$B$1:$Z$1,0),FALSE)</f>
        <v/>
      </c>
      <c r="BB48" s="24" t="str">
        <f>VLOOKUP($A48,'pEC50'!$B:$Z,MATCH(BB$1,'pEC50'!$B$1:$Z$1,0),FALSE)</f>
        <v/>
      </c>
      <c r="BC48" s="24" t="str">
        <f>VLOOKUP($A48,'pEC50'!$B:$Z,MATCH(BC$1,'pEC50'!$B$1:$Z$1,0),FALSE)</f>
        <v/>
      </c>
      <c r="BD48" s="18">
        <f>IF(VLOOKUP($A48,Emax!$B:$Z,MATCH(BD$1,Emax!$B$1:$Z$1,0),FALSE)="","",VLOOKUP($A48,Emax!$B:$Z,MATCH(BD$1,Emax!$B$1:$Z$1,0),FALSE)*100)</f>
        <v>0</v>
      </c>
      <c r="BE48" s="19">
        <f>IF(VLOOKUP($A48,Emax!$B:$Z,MATCH(BE$1,Emax!$B$1:$Z$1,0),FALSE)="","",VLOOKUP($A48,Emax!$B:$Z,MATCH(BE$1,Emax!$B$1:$Z$1,0),FALSE)*100)</f>
        <v>1.953125</v>
      </c>
      <c r="BF48" s="19">
        <f>IF(VLOOKUP($A48,Emax!$B:$Z,MATCH(BF$1,Emax!$B$1:$Z$1,0),FALSE)="","",VLOOKUP($A48,Emax!$B:$Z,MATCH(BF$1,Emax!$B$1:$Z$1,0),FALSE)*100)</f>
        <v>42.158859470468428</v>
      </c>
      <c r="BG48" s="19">
        <f>IF(VLOOKUP($A48,Emax!$B:$Z,MATCH(BG$1,Emax!$B$1:$Z$1,0),FALSE)="","",VLOOKUP($A48,Emax!$B:$Z,MATCH(BG$1,Emax!$B$1:$Z$1,0),FALSE)*100)</f>
        <v>42.158859470468428</v>
      </c>
      <c r="BH48" s="19">
        <f>IF(VLOOKUP($A48,Emax!$B:$Z,MATCH(BH$1,Emax!$B$1:$Z$1,0),FALSE)="","",VLOOKUP($A48,Emax!$B:$Z,MATCH(BH$1,Emax!$B$1:$Z$1,0),FALSE)*100)</f>
        <v>74.193548387096769</v>
      </c>
      <c r="BI48" s="19">
        <f>IF(VLOOKUP($A48,Emax!$B:$Z,MATCH(BI$1,Emax!$B$1:$Z$1,0),FALSE)="","",VLOOKUP($A48,Emax!$B:$Z,MATCH(BI$1,Emax!$B$1:$Z$1,0),FALSE)*100)</f>
        <v>38.580931263858105</v>
      </c>
      <c r="BJ48" s="19">
        <f>IF(VLOOKUP($A48,Emax!$B:$Z,MATCH(BJ$1,Emax!$B$1:$Z$1,0),FALSE)="","",VLOOKUP($A48,Emax!$B:$Z,MATCH(BJ$1,Emax!$B$1:$Z$1,0),FALSE)*100)</f>
        <v>38.580931263858105</v>
      </c>
      <c r="BK48" s="19">
        <f>IF(VLOOKUP($A48,Emax!$B:$Z,MATCH(BK$1,Emax!$B$1:$Z$1,0),FALSE)="","",VLOOKUP($A48,Emax!$B:$Z,MATCH(BK$1,Emax!$B$1:$Z$1,0),FALSE)*100)</f>
        <v>19.687500000000004</v>
      </c>
      <c r="BL48" s="19">
        <f>IF(VLOOKUP($A48,Emax!$B:$Z,MATCH(BL$1,Emax!$B$1:$Z$1,0),FALSE)="","",VLOOKUP($A48,Emax!$B:$Z,MATCH(BL$1,Emax!$B$1:$Z$1,0),FALSE)*100)</f>
        <v>17.429193899782135</v>
      </c>
      <c r="BM48" s="19">
        <f>IF(VLOOKUP($A48,Emax!$B:$Z,MATCH(BM$1,Emax!$B$1:$Z$1,0),FALSE)="","",VLOOKUP($A48,Emax!$B:$Z,MATCH(BM$1,Emax!$B$1:$Z$1,0),FALSE)*100)</f>
        <v>17.429193899782135</v>
      </c>
      <c r="BN48" s="19">
        <f>IF(VLOOKUP($A48,Emax!$B:$Z,MATCH(BN$1,Emax!$B$1:$Z$1,0),FALSE)="","",VLOOKUP($A48,Emax!$B:$Z,MATCH(BN$1,Emax!$B$1:$Z$1,0),FALSE)*100)</f>
        <v>76.904176904176907</v>
      </c>
      <c r="BO48" s="19">
        <f>IF(VLOOKUP($A48,Emax!$B:$Z,MATCH(BO$1,Emax!$B$1:$Z$1,0),FALSE)="","",VLOOKUP($A48,Emax!$B:$Z,MATCH(BO$1,Emax!$B$1:$Z$1,0),FALSE)*100)</f>
        <v>5.1334702258726894</v>
      </c>
      <c r="BP48" s="19">
        <f>IF(VLOOKUP($A48,Emax!$B:$Z,MATCH(BP$1,Emax!$B$1:$Z$1,0),FALSE)="","",VLOOKUP($A48,Emax!$B:$Z,MATCH(BP$1,Emax!$B$1:$Z$1,0),FALSE)*100)</f>
        <v>7.3267326732673279</v>
      </c>
      <c r="BQ48" s="19">
        <f>IF(VLOOKUP($A48,Emax!$B:$Z,MATCH(BQ$1,Emax!$B$1:$Z$1,0),FALSE)="","",VLOOKUP($A48,Emax!$B:$Z,MATCH(BQ$1,Emax!$B$1:$Z$1,0),FALSE)*100)</f>
        <v>9.7308488612836435</v>
      </c>
      <c r="BR48" s="19" t="str">
        <f>IF(VLOOKUP($A48,Emax!$B:$Z,MATCH(BR$1,Emax!$B$1:$Z$1,0),FALSE)="","",VLOOKUP($A48,Emax!$B:$Z,MATCH(BR$1,Emax!$B$1:$Z$1,0),FALSE)*100)</f>
        <v/>
      </c>
      <c r="BS48" s="19" t="str">
        <f>IF(VLOOKUP($A48,Emax!$B:$Z,MATCH(BS$1,Emax!$B$1:$Z$1,0),FALSE)="","",VLOOKUP($A48,Emax!$B:$Z,MATCH(BS$1,Emax!$B$1:$Z$1,0),FALSE)*100)</f>
        <v/>
      </c>
      <c r="BT48" s="19" t="str">
        <f>IF(VLOOKUP($A48,Emax!$B:$Z,MATCH(BT$1,Emax!$B$1:$Z$1,0),FALSE)="","",VLOOKUP($A48,Emax!$B:$Z,MATCH(BT$1,Emax!$B$1:$Z$1,0),FALSE)*100)</f>
        <v/>
      </c>
    </row>
    <row r="49" spans="1:72" x14ac:dyDescent="0.2">
      <c r="A49" t="s">
        <v>381</v>
      </c>
      <c r="B49" s="5" t="str">
        <f>IF(VLOOKUP($A49,Ligands!$A:$G,3,FALSE)="","",VLOOKUP($A49,Ligands!$A:$G,3,FALSE))</f>
        <v>Galanin</v>
      </c>
      <c r="C49" s="4" t="str">
        <f>IF(VLOOKUP($A49,Ligands!$A:$G,4,FALSE)="","",VLOOKUP($A49,Ligands!$A:$G,4,FALSE))</f>
        <v>GWTLNSAGYLLGPHAVGNHRSFSDKNGLTS</v>
      </c>
      <c r="D49" s="17" t="str">
        <f>IF(VLOOKUP($A49,Ligands!$A:$G,5,FALSE)="","",VLOOKUP($A49,Ligands!$A:$G,5,FALSE))</f>
        <v/>
      </c>
      <c r="E49" s="17" t="str">
        <f>IF(VLOOKUP($A49,Ligands!$A:$G,6,FALSE)="","",VLOOKUP($A49,Ligands!$A:$G,6,FALSE))</f>
        <v/>
      </c>
      <c r="F49" s="17" t="str">
        <f>IF(VLOOKUP($A49,Ligands!$A:$G,7,FALSE)="","",VLOOKUP($A49,Ligands!$A:$G,7,FALSE))</f>
        <v>Physiological</v>
      </c>
      <c r="G49" s="28">
        <f t="shared" si="1"/>
        <v>6.0177590738491746</v>
      </c>
      <c r="H49" s="92">
        <f t="shared" si="2"/>
        <v>8.3275918541468936</v>
      </c>
      <c r="I49" s="92">
        <f t="shared" si="3"/>
        <v>6.8487365627453389</v>
      </c>
      <c r="J49" s="92">
        <f t="shared" si="4"/>
        <v>6.6041351198219633</v>
      </c>
      <c r="K49" s="92" t="str">
        <f t="shared" si="5"/>
        <v/>
      </c>
      <c r="L49" s="28">
        <f t="shared" si="6"/>
        <v>7.04</v>
      </c>
      <c r="M49" s="92">
        <f t="shared" si="7"/>
        <v>8.4700000000000006</v>
      </c>
      <c r="N49" s="92">
        <f t="shared" si="8"/>
        <v>7.27</v>
      </c>
      <c r="O49" s="92">
        <f t="shared" si="9"/>
        <v>7.27</v>
      </c>
      <c r="P49" s="92" t="str">
        <f t="shared" si="10"/>
        <v/>
      </c>
      <c r="Q49" s="21">
        <f t="shared" si="11"/>
        <v>12.524461839530332</v>
      </c>
      <c r="R49" s="90">
        <f t="shared" si="12"/>
        <v>79.837067209775952</v>
      </c>
      <c r="S49" s="90">
        <f t="shared" si="13"/>
        <v>38.329238329238322</v>
      </c>
      <c r="T49" s="90">
        <f t="shared" si="14"/>
        <v>21.584158415841586</v>
      </c>
      <c r="U49" s="90" t="str">
        <f t="shared" si="15"/>
        <v/>
      </c>
      <c r="V49" s="25">
        <f t="shared" si="16"/>
        <v>6.0177590738491746</v>
      </c>
      <c r="W49" s="24">
        <f t="shared" si="17"/>
        <v>5.9435138957439051</v>
      </c>
      <c r="X49" s="24">
        <f t="shared" si="18"/>
        <v>7.942204574897489</v>
      </c>
      <c r="Y49" s="24">
        <f t="shared" si="19"/>
        <v>7.942204574897489</v>
      </c>
      <c r="Z49" s="24">
        <f t="shared" si="20"/>
        <v>8.3275918541468936</v>
      </c>
      <c r="AA49" s="24">
        <f t="shared" si="21"/>
        <v>7.4842799517266441</v>
      </c>
      <c r="AB49" s="24">
        <f t="shared" si="21"/>
        <v>7.4842799517266441</v>
      </c>
      <c r="AC49" s="24">
        <f t="shared" si="22"/>
        <v>6.9234501934420116</v>
      </c>
      <c r="AD49" s="24">
        <f t="shared" si="23"/>
        <v>6.8487365627453389</v>
      </c>
      <c r="AE49" s="24">
        <f t="shared" si="24"/>
        <v>6.8487365627453389</v>
      </c>
      <c r="AF49" s="24">
        <f t="shared" si="25"/>
        <v>6.8435301891292424</v>
      </c>
      <c r="AG49" s="24">
        <f t="shared" si="26"/>
        <v>6.1209560576640163</v>
      </c>
      <c r="AH49" s="24">
        <f t="shared" si="27"/>
        <v>6.6041351198219633</v>
      </c>
      <c r="AI49" s="24">
        <f t="shared" si="28"/>
        <v>6.3451309616245632</v>
      </c>
      <c r="AJ49" s="24" t="str">
        <f t="shared" si="29"/>
        <v/>
      </c>
      <c r="AK49" s="24" t="str">
        <f t="shared" si="30"/>
        <v/>
      </c>
      <c r="AL49" s="24" t="str">
        <f t="shared" si="31"/>
        <v/>
      </c>
      <c r="AM49" s="25">
        <f>VLOOKUP($A49,'pEC50'!$B:$Z,MATCH(AM$1,'pEC50'!$B$1:$Z$1,0),FALSE)</f>
        <v>6.92</v>
      </c>
      <c r="AN49" s="24">
        <f>VLOOKUP($A49,'pEC50'!$B:$Z,MATCH(AN$1,'pEC50'!$B$1:$Z$1,0),FALSE)</f>
        <v>7.04</v>
      </c>
      <c r="AO49" s="24">
        <f>VLOOKUP($A49,'pEC50'!$B:$Z,MATCH(AO$1,'pEC50'!$B$1:$Z$1,0),FALSE)</f>
        <v>8.0399999999999991</v>
      </c>
      <c r="AP49" s="24">
        <f>VLOOKUP($A49,'pEC50'!$B:$Z,MATCH(AP$1,'pEC50'!$B$1:$Z$1,0),FALSE)</f>
        <v>8.0399999999999991</v>
      </c>
      <c r="AQ49" s="24">
        <f>VLOOKUP($A49,'pEC50'!$B:$Z,MATCH(AQ$1,'pEC50'!$B$1:$Z$1,0),FALSE)</f>
        <v>8.4700000000000006</v>
      </c>
      <c r="AR49" s="24">
        <f>VLOOKUP($A49,'pEC50'!$B:$Z,MATCH(AR$1,'pEC50'!$B$1:$Z$1,0),FALSE)</f>
        <v>7.8</v>
      </c>
      <c r="AS49" s="24">
        <f>VLOOKUP($A49,'pEC50'!$B:$Z,MATCH(AS$1,'pEC50'!$B$1:$Z$1,0),FALSE)</f>
        <v>7.8</v>
      </c>
      <c r="AT49" s="24">
        <f>VLOOKUP($A49,'pEC50'!$B:$Z,MATCH(AT$1,'pEC50'!$B$1:$Z$1,0),FALSE)</f>
        <v>7.42</v>
      </c>
      <c r="AU49" s="24">
        <f>VLOOKUP($A49,'pEC50'!$B:$Z,MATCH(AU$1,'pEC50'!$B$1:$Z$1,0),FALSE)</f>
        <v>7.27</v>
      </c>
      <c r="AV49" s="24">
        <f>VLOOKUP($A49,'pEC50'!$B:$Z,MATCH(AV$1,'pEC50'!$B$1:$Z$1,0),FALSE)</f>
        <v>7.27</v>
      </c>
      <c r="AW49" s="24">
        <f>VLOOKUP($A49,'pEC50'!$B:$Z,MATCH(AW$1,'pEC50'!$B$1:$Z$1,0),FALSE)</f>
        <v>7.26</v>
      </c>
      <c r="AX49" s="24">
        <f>VLOOKUP($A49,'pEC50'!$B:$Z,MATCH(AX$1,'pEC50'!$B$1:$Z$1,0),FALSE)</f>
        <v>6.9</v>
      </c>
      <c r="AY49" s="24">
        <f>VLOOKUP($A49,'pEC50'!$B:$Z,MATCH(AY$1,'pEC50'!$B$1:$Z$1,0),FALSE)</f>
        <v>7.27</v>
      </c>
      <c r="AZ49" s="24">
        <f>VLOOKUP($A49,'pEC50'!$B:$Z,MATCH(AZ$1,'pEC50'!$B$1:$Z$1,0),FALSE)</f>
        <v>7.11</v>
      </c>
      <c r="BA49" s="24" t="str">
        <f>VLOOKUP($A49,'pEC50'!$B:$Z,MATCH(BA$1,'pEC50'!$B$1:$Z$1,0),FALSE)</f>
        <v/>
      </c>
      <c r="BB49" s="24" t="str">
        <f>VLOOKUP($A49,'pEC50'!$B:$Z,MATCH(BB$1,'pEC50'!$B$1:$Z$1,0),FALSE)</f>
        <v/>
      </c>
      <c r="BC49" s="24" t="str">
        <f>VLOOKUP($A49,'pEC50'!$B:$Z,MATCH(BC$1,'pEC50'!$B$1:$Z$1,0),FALSE)</f>
        <v/>
      </c>
      <c r="BD49" s="18">
        <f>IF(VLOOKUP($A49,Emax!$B:$Z,MATCH(BD$1,Emax!$B$1:$Z$1,0),FALSE)="","",VLOOKUP($A49,Emax!$B:$Z,MATCH(BD$1,Emax!$B$1:$Z$1,0),FALSE)*100)</f>
        <v>12.524461839530332</v>
      </c>
      <c r="BE49" s="19">
        <f>IF(VLOOKUP($A49,Emax!$B:$Z,MATCH(BE$1,Emax!$B$1:$Z$1,0),FALSE)="","",VLOOKUP($A49,Emax!$B:$Z,MATCH(BE$1,Emax!$B$1:$Z$1,0),FALSE)*100)</f>
        <v>8.0078125</v>
      </c>
      <c r="BF49" s="19">
        <f>IF(VLOOKUP($A49,Emax!$B:$Z,MATCH(BF$1,Emax!$B$1:$Z$1,0),FALSE)="","",VLOOKUP($A49,Emax!$B:$Z,MATCH(BF$1,Emax!$B$1:$Z$1,0),FALSE)*100)</f>
        <v>79.837067209775952</v>
      </c>
      <c r="BG49" s="19">
        <f>IF(VLOOKUP($A49,Emax!$B:$Z,MATCH(BG$1,Emax!$B$1:$Z$1,0),FALSE)="","",VLOOKUP($A49,Emax!$B:$Z,MATCH(BG$1,Emax!$B$1:$Z$1,0),FALSE)*100)</f>
        <v>79.837067209775952</v>
      </c>
      <c r="BH49" s="19">
        <f>IF(VLOOKUP($A49,Emax!$B:$Z,MATCH(BH$1,Emax!$B$1:$Z$1,0),FALSE)="","",VLOOKUP($A49,Emax!$B:$Z,MATCH(BH$1,Emax!$B$1:$Z$1,0),FALSE)*100)</f>
        <v>72.043010752688176</v>
      </c>
      <c r="BI49" s="19">
        <f>IF(VLOOKUP($A49,Emax!$B:$Z,MATCH(BI$1,Emax!$B$1:$Z$1,0),FALSE)="","",VLOOKUP($A49,Emax!$B:$Z,MATCH(BI$1,Emax!$B$1:$Z$1,0),FALSE)*100)</f>
        <v>48.337028824833709</v>
      </c>
      <c r="BJ49" s="19">
        <f>IF(VLOOKUP($A49,Emax!$B:$Z,MATCH(BJ$1,Emax!$B$1:$Z$1,0),FALSE)="","",VLOOKUP($A49,Emax!$B:$Z,MATCH(BJ$1,Emax!$B$1:$Z$1,0),FALSE)*100)</f>
        <v>48.337028824833709</v>
      </c>
      <c r="BK49" s="19">
        <f>IF(VLOOKUP($A49,Emax!$B:$Z,MATCH(BK$1,Emax!$B$1:$Z$1,0),FALSE)="","",VLOOKUP($A49,Emax!$B:$Z,MATCH(BK$1,Emax!$B$1:$Z$1,0),FALSE)*100)</f>
        <v>31.874999999999996</v>
      </c>
      <c r="BL49" s="19">
        <f>IF(VLOOKUP($A49,Emax!$B:$Z,MATCH(BL$1,Emax!$B$1:$Z$1,0),FALSE)="","",VLOOKUP($A49,Emax!$B:$Z,MATCH(BL$1,Emax!$B$1:$Z$1,0),FALSE)*100)</f>
        <v>37.908496732026137</v>
      </c>
      <c r="BM49" s="19">
        <f>IF(VLOOKUP($A49,Emax!$B:$Z,MATCH(BM$1,Emax!$B$1:$Z$1,0),FALSE)="","",VLOOKUP($A49,Emax!$B:$Z,MATCH(BM$1,Emax!$B$1:$Z$1,0),FALSE)*100)</f>
        <v>37.908496732026137</v>
      </c>
      <c r="BN49" s="19">
        <f>IF(VLOOKUP($A49,Emax!$B:$Z,MATCH(BN$1,Emax!$B$1:$Z$1,0),FALSE)="","",VLOOKUP($A49,Emax!$B:$Z,MATCH(BN$1,Emax!$B$1:$Z$1,0),FALSE)*100)</f>
        <v>38.329238329238322</v>
      </c>
      <c r="BO49" s="19">
        <f>IF(VLOOKUP($A49,Emax!$B:$Z,MATCH(BO$1,Emax!$B$1:$Z$1,0),FALSE)="","",VLOOKUP($A49,Emax!$B:$Z,MATCH(BO$1,Emax!$B$1:$Z$1,0),FALSE)*100)</f>
        <v>16.632443531827516</v>
      </c>
      <c r="BP49" s="19">
        <f>IF(VLOOKUP($A49,Emax!$B:$Z,MATCH(BP$1,Emax!$B$1:$Z$1,0),FALSE)="","",VLOOKUP($A49,Emax!$B:$Z,MATCH(BP$1,Emax!$B$1:$Z$1,0),FALSE)*100)</f>
        <v>21.584158415841586</v>
      </c>
      <c r="BQ49" s="19">
        <f>IF(VLOOKUP($A49,Emax!$B:$Z,MATCH(BQ$1,Emax!$B$1:$Z$1,0),FALSE)="","",VLOOKUP($A49,Emax!$B:$Z,MATCH(BQ$1,Emax!$B$1:$Z$1,0),FALSE)*100)</f>
        <v>17.184265010351968</v>
      </c>
      <c r="BR49" s="19" t="str">
        <f>IF(VLOOKUP($A49,Emax!$B:$Z,MATCH(BR$1,Emax!$B$1:$Z$1,0),FALSE)="","",VLOOKUP($A49,Emax!$B:$Z,MATCH(BR$1,Emax!$B$1:$Z$1,0),FALSE)*100)</f>
        <v/>
      </c>
      <c r="BS49" s="19" t="str">
        <f>IF(VLOOKUP($A49,Emax!$B:$Z,MATCH(BS$1,Emax!$B$1:$Z$1,0),FALSE)="","",VLOOKUP($A49,Emax!$B:$Z,MATCH(BS$1,Emax!$B$1:$Z$1,0),FALSE)*100)</f>
        <v/>
      </c>
      <c r="BT49" s="19" t="str">
        <f>IF(VLOOKUP($A49,Emax!$B:$Z,MATCH(BT$1,Emax!$B$1:$Z$1,0),FALSE)="","",VLOOKUP($A49,Emax!$B:$Z,MATCH(BT$1,Emax!$B$1:$Z$1,0),FALSE)*100)</f>
        <v/>
      </c>
    </row>
    <row r="50" spans="1:72" x14ac:dyDescent="0.2">
      <c r="A50" t="s">
        <v>383</v>
      </c>
      <c r="B50" s="5" t="str">
        <f>IF(VLOOKUP($A50,Ligands!$A:$G,3,FALSE)="","",VLOOKUP($A50,Ligands!$A:$G,3,FALSE))</f>
        <v>Galanin</v>
      </c>
      <c r="C50" s="4" t="str">
        <f>IF(VLOOKUP($A50,Ligands!$A:$G,4,FALSE)="","",VLOOKUP($A50,Ligands!$A:$G,4,FALSE))</f>
        <v>GWTLNSAGYLLGPHAVGNHRSFSDKNGLTS</v>
      </c>
      <c r="D50" s="17" t="str">
        <f>IF(VLOOKUP($A50,Ligands!$A:$G,5,FALSE)="","",VLOOKUP($A50,Ligands!$A:$G,5,FALSE))</f>
        <v/>
      </c>
      <c r="E50" s="17" t="str">
        <f>IF(VLOOKUP($A50,Ligands!$A:$G,6,FALSE)="","",VLOOKUP($A50,Ligands!$A:$G,6,FALSE))</f>
        <v/>
      </c>
      <c r="F50" s="17" t="str">
        <f>IF(VLOOKUP($A50,Ligands!$A:$G,7,FALSE)="","",VLOOKUP($A50,Ligands!$A:$G,7,FALSE))</f>
        <v>Physiological</v>
      </c>
      <c r="G50" s="28">
        <f t="shared" si="1"/>
        <v>0</v>
      </c>
      <c r="H50" s="92">
        <f t="shared" si="2"/>
        <v>8.2066554862574463</v>
      </c>
      <c r="I50" s="92">
        <f t="shared" si="3"/>
        <v>8.4264921775108999</v>
      </c>
      <c r="J50" s="92">
        <f t="shared" si="4"/>
        <v>8.0715423385012777</v>
      </c>
      <c r="K50" s="92" t="str">
        <f t="shared" si="5"/>
        <v/>
      </c>
      <c r="L50" s="28">
        <f t="shared" si="6"/>
        <v>0</v>
      </c>
      <c r="M50" s="92">
        <f t="shared" si="7"/>
        <v>8.52</v>
      </c>
      <c r="N50" s="92">
        <f t="shared" si="8"/>
        <v>8.74</v>
      </c>
      <c r="O50" s="92">
        <f t="shared" si="9"/>
        <v>8.3699999999999992</v>
      </c>
      <c r="P50" s="92" t="str">
        <f t="shared" si="10"/>
        <v/>
      </c>
      <c r="Q50" s="21">
        <f t="shared" si="11"/>
        <v>0</v>
      </c>
      <c r="R50" s="90">
        <f t="shared" si="12"/>
        <v>48.602150537634415</v>
      </c>
      <c r="S50" s="90">
        <f t="shared" si="13"/>
        <v>48.583877995642702</v>
      </c>
      <c r="T50" s="90">
        <f t="shared" si="14"/>
        <v>50.297029702970299</v>
      </c>
      <c r="U50" s="90" t="str">
        <f t="shared" si="15"/>
        <v/>
      </c>
      <c r="V50" s="25" t="str">
        <f t="shared" si="16"/>
        <v/>
      </c>
      <c r="W50" s="24" t="str">
        <f t="shared" si="17"/>
        <v/>
      </c>
      <c r="X50" s="24">
        <f t="shared" si="18"/>
        <v>7.5299518751247598</v>
      </c>
      <c r="Y50" s="24">
        <f t="shared" si="19"/>
        <v>7.5299518751247598</v>
      </c>
      <c r="Z50" s="24">
        <f t="shared" si="20"/>
        <v>8.2066554862574463</v>
      </c>
      <c r="AA50" s="24">
        <f t="shared" si="21"/>
        <v>7.3286088284384912</v>
      </c>
      <c r="AB50" s="24">
        <f t="shared" si="21"/>
        <v>7.3286088284384912</v>
      </c>
      <c r="AC50" s="24">
        <f t="shared" si="22"/>
        <v>6.3246336182969047</v>
      </c>
      <c r="AD50" s="24">
        <f t="shared" si="23"/>
        <v>8.4264921775108999</v>
      </c>
      <c r="AE50" s="24">
        <f t="shared" si="24"/>
        <v>8.4264921775108999</v>
      </c>
      <c r="AF50" s="24">
        <f t="shared" si="25"/>
        <v>8.1059628997825541</v>
      </c>
      <c r="AG50" s="24">
        <f t="shared" si="26"/>
        <v>7.5404443051471732</v>
      </c>
      <c r="AH50" s="24">
        <f t="shared" si="27"/>
        <v>8.0715423385012777</v>
      </c>
      <c r="AI50" s="24">
        <f t="shared" si="28"/>
        <v>7.5908967172961859</v>
      </c>
      <c r="AJ50" s="24" t="str">
        <f t="shared" si="29"/>
        <v/>
      </c>
      <c r="AK50" s="24" t="str">
        <f t="shared" si="30"/>
        <v/>
      </c>
      <c r="AL50" s="24" t="str">
        <f t="shared" si="31"/>
        <v/>
      </c>
      <c r="AM50" s="25" t="str">
        <f>VLOOKUP($A50,'pEC50'!$B:$Z,MATCH(AM$1,'pEC50'!$B$1:$Z$1,0),FALSE)</f>
        <v/>
      </c>
      <c r="AN50" s="24" t="str">
        <f>VLOOKUP($A50,'pEC50'!$B:$Z,MATCH(AN$1,'pEC50'!$B$1:$Z$1,0),FALSE)</f>
        <v/>
      </c>
      <c r="AO50" s="24">
        <f>VLOOKUP($A50,'pEC50'!$B:$Z,MATCH(AO$1,'pEC50'!$B$1:$Z$1,0),FALSE)</f>
        <v>7.94</v>
      </c>
      <c r="AP50" s="24">
        <f>VLOOKUP($A50,'pEC50'!$B:$Z,MATCH(AP$1,'pEC50'!$B$1:$Z$1,0),FALSE)</f>
        <v>7.94</v>
      </c>
      <c r="AQ50" s="24">
        <f>VLOOKUP($A50,'pEC50'!$B:$Z,MATCH(AQ$1,'pEC50'!$B$1:$Z$1,0),FALSE)</f>
        <v>8.52</v>
      </c>
      <c r="AR50" s="24">
        <f>VLOOKUP($A50,'pEC50'!$B:$Z,MATCH(AR$1,'pEC50'!$B$1:$Z$1,0),FALSE)</f>
        <v>7.9</v>
      </c>
      <c r="AS50" s="24">
        <f>VLOOKUP($A50,'pEC50'!$B:$Z,MATCH(AS$1,'pEC50'!$B$1:$Z$1,0),FALSE)</f>
        <v>7.9</v>
      </c>
      <c r="AT50" s="24">
        <f>VLOOKUP($A50,'pEC50'!$B:$Z,MATCH(AT$1,'pEC50'!$B$1:$Z$1,0),FALSE)</f>
        <v>7.25</v>
      </c>
      <c r="AU50" s="24">
        <f>VLOOKUP($A50,'pEC50'!$B:$Z,MATCH(AU$1,'pEC50'!$B$1:$Z$1,0),FALSE)</f>
        <v>8.74</v>
      </c>
      <c r="AV50" s="24">
        <f>VLOOKUP($A50,'pEC50'!$B:$Z,MATCH(AV$1,'pEC50'!$B$1:$Z$1,0),FALSE)</f>
        <v>8.74</v>
      </c>
      <c r="AW50" s="24">
        <f>VLOOKUP($A50,'pEC50'!$B:$Z,MATCH(AW$1,'pEC50'!$B$1:$Z$1,0),FALSE)</f>
        <v>8.43</v>
      </c>
      <c r="AX50" s="24">
        <f>VLOOKUP($A50,'pEC50'!$B:$Z,MATCH(AX$1,'pEC50'!$B$1:$Z$1,0),FALSE)</f>
        <v>7.98</v>
      </c>
      <c r="AY50" s="24">
        <f>VLOOKUP($A50,'pEC50'!$B:$Z,MATCH(AY$1,'pEC50'!$B$1:$Z$1,0),FALSE)</f>
        <v>8.3699999999999992</v>
      </c>
      <c r="AZ50" s="24">
        <f>VLOOKUP($A50,'pEC50'!$B:$Z,MATCH(AZ$1,'pEC50'!$B$1:$Z$1,0),FALSE)</f>
        <v>8.06</v>
      </c>
      <c r="BA50" s="24" t="str">
        <f>VLOOKUP($A50,'pEC50'!$B:$Z,MATCH(BA$1,'pEC50'!$B$1:$Z$1,0),FALSE)</f>
        <v/>
      </c>
      <c r="BB50" s="24" t="str">
        <f>VLOOKUP($A50,'pEC50'!$B:$Z,MATCH(BB$1,'pEC50'!$B$1:$Z$1,0),FALSE)</f>
        <v/>
      </c>
      <c r="BC50" s="24" t="str">
        <f>VLOOKUP($A50,'pEC50'!$B:$Z,MATCH(BC$1,'pEC50'!$B$1:$Z$1,0),FALSE)</f>
        <v/>
      </c>
      <c r="BD50" s="18" t="str">
        <f>IF(VLOOKUP($A50,Emax!$B:$Z,MATCH(BD$1,Emax!$B$1:$Z$1,0),FALSE)="","",VLOOKUP($A50,Emax!$B:$Z,MATCH(BD$1,Emax!$B$1:$Z$1,0),FALSE)*100)</f>
        <v/>
      </c>
      <c r="BE50" s="19" t="str">
        <f>IF(VLOOKUP($A50,Emax!$B:$Z,MATCH(BE$1,Emax!$B$1:$Z$1,0),FALSE)="","",VLOOKUP($A50,Emax!$B:$Z,MATCH(BE$1,Emax!$B$1:$Z$1,0),FALSE)*100)</f>
        <v/>
      </c>
      <c r="BF50" s="19">
        <f>IF(VLOOKUP($A50,Emax!$B:$Z,MATCH(BF$1,Emax!$B$1:$Z$1,0),FALSE)="","",VLOOKUP($A50,Emax!$B:$Z,MATCH(BF$1,Emax!$B$1:$Z$1,0),FALSE)*100)</f>
        <v>38.900203665987775</v>
      </c>
      <c r="BG50" s="19">
        <f>IF(VLOOKUP($A50,Emax!$B:$Z,MATCH(BG$1,Emax!$B$1:$Z$1,0),FALSE)="","",VLOOKUP($A50,Emax!$B:$Z,MATCH(BG$1,Emax!$B$1:$Z$1,0),FALSE)*100)</f>
        <v>38.900203665987775</v>
      </c>
      <c r="BH50" s="19">
        <f>IF(VLOOKUP($A50,Emax!$B:$Z,MATCH(BH$1,Emax!$B$1:$Z$1,0),FALSE)="","",VLOOKUP($A50,Emax!$B:$Z,MATCH(BH$1,Emax!$B$1:$Z$1,0),FALSE)*100)</f>
        <v>48.602150537634415</v>
      </c>
      <c r="BI50" s="19">
        <f>IF(VLOOKUP($A50,Emax!$B:$Z,MATCH(BI$1,Emax!$B$1:$Z$1,0),FALSE)="","",VLOOKUP($A50,Emax!$B:$Z,MATCH(BI$1,Emax!$B$1:$Z$1,0),FALSE)*100)</f>
        <v>26.829268292682933</v>
      </c>
      <c r="BJ50" s="19">
        <f>IF(VLOOKUP($A50,Emax!$B:$Z,MATCH(BJ$1,Emax!$B$1:$Z$1,0),FALSE)="","",VLOOKUP($A50,Emax!$B:$Z,MATCH(BJ$1,Emax!$B$1:$Z$1,0),FALSE)*100)</f>
        <v>26.829268292682933</v>
      </c>
      <c r="BK50" s="19">
        <f>IF(VLOOKUP($A50,Emax!$B:$Z,MATCH(BK$1,Emax!$B$1:$Z$1,0),FALSE)="","",VLOOKUP($A50,Emax!$B:$Z,MATCH(BK$1,Emax!$B$1:$Z$1,0),FALSE)*100)</f>
        <v>11.875</v>
      </c>
      <c r="BL50" s="19">
        <f>IF(VLOOKUP($A50,Emax!$B:$Z,MATCH(BL$1,Emax!$B$1:$Z$1,0),FALSE)="","",VLOOKUP($A50,Emax!$B:$Z,MATCH(BL$1,Emax!$B$1:$Z$1,0),FALSE)*100)</f>
        <v>48.583877995642702</v>
      </c>
      <c r="BM50" s="19">
        <f>IF(VLOOKUP($A50,Emax!$B:$Z,MATCH(BM$1,Emax!$B$1:$Z$1,0),FALSE)="","",VLOOKUP($A50,Emax!$B:$Z,MATCH(BM$1,Emax!$B$1:$Z$1,0),FALSE)*100)</f>
        <v>48.583877995642702</v>
      </c>
      <c r="BN50" s="19">
        <f>IF(VLOOKUP($A50,Emax!$B:$Z,MATCH(BN$1,Emax!$B$1:$Z$1,0),FALSE)="","",VLOOKUP($A50,Emax!$B:$Z,MATCH(BN$1,Emax!$B$1:$Z$1,0),FALSE)*100)</f>
        <v>47.420147420147416</v>
      </c>
      <c r="BO50" s="19">
        <f>IF(VLOOKUP($A50,Emax!$B:$Z,MATCH(BO$1,Emax!$B$1:$Z$1,0),FALSE)="","",VLOOKUP($A50,Emax!$B:$Z,MATCH(BO$1,Emax!$B$1:$Z$1,0),FALSE)*100)</f>
        <v>36.344969199178642</v>
      </c>
      <c r="BP50" s="19">
        <f>IF(VLOOKUP($A50,Emax!$B:$Z,MATCH(BP$1,Emax!$B$1:$Z$1,0),FALSE)="","",VLOOKUP($A50,Emax!$B:$Z,MATCH(BP$1,Emax!$B$1:$Z$1,0),FALSE)*100)</f>
        <v>50.297029702970299</v>
      </c>
      <c r="BQ50" s="19">
        <f>IF(VLOOKUP($A50,Emax!$B:$Z,MATCH(BQ$1,Emax!$B$1:$Z$1,0),FALSE)="","",VLOOKUP($A50,Emax!$B:$Z,MATCH(BQ$1,Emax!$B$1:$Z$1,0),FALSE)*100)</f>
        <v>33.954451345755686</v>
      </c>
      <c r="BR50" s="19" t="str">
        <f>IF(VLOOKUP($A50,Emax!$B:$Z,MATCH(BR$1,Emax!$B$1:$Z$1,0),FALSE)="","",VLOOKUP($A50,Emax!$B:$Z,MATCH(BR$1,Emax!$B$1:$Z$1,0),FALSE)*100)</f>
        <v/>
      </c>
      <c r="BS50" s="19" t="str">
        <f>IF(VLOOKUP($A50,Emax!$B:$Z,MATCH(BS$1,Emax!$B$1:$Z$1,0),FALSE)="","",VLOOKUP($A50,Emax!$B:$Z,MATCH(BS$1,Emax!$B$1:$Z$1,0),FALSE)*100)</f>
        <v/>
      </c>
      <c r="BT50" s="19" t="str">
        <f>IF(VLOOKUP($A50,Emax!$B:$Z,MATCH(BT$1,Emax!$B$1:$Z$1,0),FALSE)="","",VLOOKUP($A50,Emax!$B:$Z,MATCH(BT$1,Emax!$B$1:$Z$1,0),FALSE)*100)</f>
        <v/>
      </c>
    </row>
    <row r="51" spans="1:72" x14ac:dyDescent="0.2">
      <c r="A51" t="s">
        <v>384</v>
      </c>
      <c r="B51" s="5" t="str">
        <f>IF(VLOOKUP($A51,Ligands!$A:$G,3,FALSE)="","",VLOOKUP($A51,Ligands!$A:$G,3,FALSE))</f>
        <v>Galanin (rat)</v>
      </c>
      <c r="C51" s="4" t="str">
        <f>IF(VLOOKUP($A51,Ligands!$A:$G,4,FALSE)="","",VLOOKUP($A51,Ligands!$A:$G,4,FALSE))</f>
        <v>GWTLNSAGYLLGPHAIDNHRSFSDKHGLT-NH2</v>
      </c>
      <c r="D51" s="17" t="str">
        <f>IF(VLOOKUP($A51,Ligands!$A:$G,5,FALSE)="","",VLOOKUP($A51,Ligands!$A:$G,5,FALSE))</f>
        <v/>
      </c>
      <c r="E51" s="17" t="str">
        <f>IF(VLOOKUP($A51,Ligands!$A:$G,6,FALSE)="","",VLOOKUP($A51,Ligands!$A:$G,6,FALSE))</f>
        <v/>
      </c>
      <c r="F51" s="17" t="str">
        <f>IF(VLOOKUP($A51,Ligands!$A:$G,7,FALSE)="","",VLOOKUP($A51,Ligands!$A:$G,7,FALSE))</f>
        <v>Physiological</v>
      </c>
      <c r="G51" s="28">
        <f t="shared" si="1"/>
        <v>0</v>
      </c>
      <c r="H51" s="92">
        <f t="shared" si="2"/>
        <v>5.7694570601181034</v>
      </c>
      <c r="I51" s="92">
        <f t="shared" si="3"/>
        <v>4.6304055907747808</v>
      </c>
      <c r="J51" s="92">
        <f t="shared" si="4"/>
        <v>0</v>
      </c>
      <c r="K51" s="92" t="str">
        <f t="shared" si="5"/>
        <v/>
      </c>
      <c r="L51" s="28">
        <f t="shared" si="6"/>
        <v>0</v>
      </c>
      <c r="M51" s="92">
        <f t="shared" si="7"/>
        <v>6.43</v>
      </c>
      <c r="N51" s="92">
        <f t="shared" si="8"/>
        <v>6.24</v>
      </c>
      <c r="O51" s="92">
        <f t="shared" si="9"/>
        <v>0</v>
      </c>
      <c r="P51" s="92" t="str">
        <f t="shared" si="10"/>
        <v/>
      </c>
      <c r="Q51" s="21">
        <f t="shared" si="11"/>
        <v>0</v>
      </c>
      <c r="R51" s="90">
        <f t="shared" si="12"/>
        <v>26.881720430107524</v>
      </c>
      <c r="S51" s="90">
        <f t="shared" si="13"/>
        <v>2.4570024570024569</v>
      </c>
      <c r="T51" s="90">
        <f t="shared" si="14"/>
        <v>0</v>
      </c>
      <c r="U51" s="90" t="str">
        <f t="shared" si="15"/>
        <v/>
      </c>
      <c r="V51" s="25" t="str">
        <f t="shared" si="16"/>
        <v/>
      </c>
      <c r="W51" s="24" t="str">
        <f t="shared" si="17"/>
        <v/>
      </c>
      <c r="X51" s="24">
        <f t="shared" si="18"/>
        <v>5.3191145879055464</v>
      </c>
      <c r="Y51" s="24">
        <f t="shared" si="19"/>
        <v>5.3191145879055464</v>
      </c>
      <c r="Z51" s="24">
        <f t="shared" si="20"/>
        <v>5.7694570601181034</v>
      </c>
      <c r="AA51" s="24">
        <f t="shared" si="21"/>
        <v>5.5682151476202932</v>
      </c>
      <c r="AB51" s="24">
        <f t="shared" si="21"/>
        <v>5.5682151476202932</v>
      </c>
      <c r="AC51" s="24">
        <f t="shared" si="22"/>
        <v>5.6861083703991699</v>
      </c>
      <c r="AD51" s="24" t="str">
        <f t="shared" si="23"/>
        <v/>
      </c>
      <c r="AE51" s="24" t="str">
        <f t="shared" si="24"/>
        <v/>
      </c>
      <c r="AF51" s="24">
        <f t="shared" si="25"/>
        <v>4.6304055907747808</v>
      </c>
      <c r="AG51" s="24" t="str">
        <f t="shared" si="26"/>
        <v/>
      </c>
      <c r="AH51" s="24" t="str">
        <f t="shared" si="27"/>
        <v/>
      </c>
      <c r="AI51" s="24" t="str">
        <f t="shared" si="28"/>
        <v/>
      </c>
      <c r="AJ51" s="24" t="str">
        <f t="shared" si="29"/>
        <v/>
      </c>
      <c r="AK51" s="24" t="str">
        <f t="shared" si="30"/>
        <v/>
      </c>
      <c r="AL51" s="24" t="str">
        <f t="shared" si="31"/>
        <v/>
      </c>
      <c r="AM51" s="25" t="str">
        <f>VLOOKUP($A51,'pEC50'!$B:$Z,MATCH(AM$1,'pEC50'!$B$1:$Z$1,0),FALSE)</f>
        <v/>
      </c>
      <c r="AN51" s="24" t="str">
        <f>VLOOKUP($A51,'pEC50'!$B:$Z,MATCH(AN$1,'pEC50'!$B$1:$Z$1,0),FALSE)</f>
        <v/>
      </c>
      <c r="AO51" s="24">
        <f>VLOOKUP($A51,'pEC50'!$B:$Z,MATCH(AO$1,'pEC50'!$B$1:$Z$1,0),FALSE)</f>
        <v>6.32</v>
      </c>
      <c r="AP51" s="24">
        <f>VLOOKUP($A51,'pEC50'!$B:$Z,MATCH(AP$1,'pEC50'!$B$1:$Z$1,0),FALSE)</f>
        <v>6.32</v>
      </c>
      <c r="AQ51" s="24">
        <f>VLOOKUP($A51,'pEC50'!$B:$Z,MATCH(AQ$1,'pEC50'!$B$1:$Z$1,0),FALSE)</f>
        <v>6.34</v>
      </c>
      <c r="AR51" s="24">
        <f>VLOOKUP($A51,'pEC50'!$B:$Z,MATCH(AR$1,'pEC50'!$B$1:$Z$1,0),FALSE)</f>
        <v>6.43</v>
      </c>
      <c r="AS51" s="24">
        <f>VLOOKUP($A51,'pEC50'!$B:$Z,MATCH(AS$1,'pEC50'!$B$1:$Z$1,0),FALSE)</f>
        <v>6.43</v>
      </c>
      <c r="AT51" s="24">
        <f>VLOOKUP($A51,'pEC50'!$B:$Z,MATCH(AT$1,'pEC50'!$B$1:$Z$1,0),FALSE)</f>
        <v>6.34</v>
      </c>
      <c r="AU51" s="24" t="str">
        <f>VLOOKUP($A51,'pEC50'!$B:$Z,MATCH(AU$1,'pEC50'!$B$1:$Z$1,0),FALSE)</f>
        <v/>
      </c>
      <c r="AV51" s="24" t="str">
        <f>VLOOKUP($A51,'pEC50'!$B:$Z,MATCH(AV$1,'pEC50'!$B$1:$Z$1,0),FALSE)</f>
        <v/>
      </c>
      <c r="AW51" s="24">
        <f>VLOOKUP($A51,'pEC50'!$B:$Z,MATCH(AW$1,'pEC50'!$B$1:$Z$1,0),FALSE)</f>
        <v>6.24</v>
      </c>
      <c r="AX51" s="24" t="str">
        <f>VLOOKUP($A51,'pEC50'!$B:$Z,MATCH(AX$1,'pEC50'!$B$1:$Z$1,0),FALSE)</f>
        <v/>
      </c>
      <c r="AY51" s="24" t="str">
        <f>VLOOKUP($A51,'pEC50'!$B:$Z,MATCH(AY$1,'pEC50'!$B$1:$Z$1,0),FALSE)</f>
        <v/>
      </c>
      <c r="AZ51" s="24" t="str">
        <f>VLOOKUP($A51,'pEC50'!$B:$Z,MATCH(AZ$1,'pEC50'!$B$1:$Z$1,0),FALSE)</f>
        <v/>
      </c>
      <c r="BA51" s="24" t="str">
        <f>VLOOKUP($A51,'pEC50'!$B:$Z,MATCH(BA$1,'pEC50'!$B$1:$Z$1,0),FALSE)</f>
        <v/>
      </c>
      <c r="BB51" s="24" t="str">
        <f>VLOOKUP($A51,'pEC50'!$B:$Z,MATCH(BB$1,'pEC50'!$B$1:$Z$1,0),FALSE)</f>
        <v/>
      </c>
      <c r="BC51" s="24" t="str">
        <f>VLOOKUP($A51,'pEC50'!$B:$Z,MATCH(BC$1,'pEC50'!$B$1:$Z$1,0),FALSE)</f>
        <v/>
      </c>
      <c r="BD51" s="18" t="str">
        <f>IF(VLOOKUP($A51,Emax!$B:$Z,MATCH(BD$1,Emax!$B$1:$Z$1,0),FALSE)="","",VLOOKUP($A51,Emax!$B:$Z,MATCH(BD$1,Emax!$B$1:$Z$1,0),FALSE)*100)</f>
        <v/>
      </c>
      <c r="BE51" s="19" t="str">
        <f>IF(VLOOKUP($A51,Emax!$B:$Z,MATCH(BE$1,Emax!$B$1:$Z$1,0),FALSE)="","",VLOOKUP($A51,Emax!$B:$Z,MATCH(BE$1,Emax!$B$1:$Z$1,0),FALSE)*100)</f>
        <v/>
      </c>
      <c r="BF51" s="19">
        <f>IF(VLOOKUP($A51,Emax!$B:$Z,MATCH(BF$1,Emax!$B$1:$Z$1,0),FALSE)="","",VLOOKUP($A51,Emax!$B:$Z,MATCH(BF$1,Emax!$B$1:$Z$1,0),FALSE)*100)</f>
        <v>9.9796334012219958</v>
      </c>
      <c r="BG51" s="19">
        <f>IF(VLOOKUP($A51,Emax!$B:$Z,MATCH(BG$1,Emax!$B$1:$Z$1,0),FALSE)="","",VLOOKUP($A51,Emax!$B:$Z,MATCH(BG$1,Emax!$B$1:$Z$1,0),FALSE)*100)</f>
        <v>9.9796334012219958</v>
      </c>
      <c r="BH51" s="19">
        <f>IF(VLOOKUP($A51,Emax!$B:$Z,MATCH(BH$1,Emax!$B$1:$Z$1,0),FALSE)="","",VLOOKUP($A51,Emax!$B:$Z,MATCH(BH$1,Emax!$B$1:$Z$1,0),FALSE)*100)</f>
        <v>26.881720430107524</v>
      </c>
      <c r="BI51" s="19">
        <f>IF(VLOOKUP($A51,Emax!$B:$Z,MATCH(BI$1,Emax!$B$1:$Z$1,0),FALSE)="","",VLOOKUP($A51,Emax!$B:$Z,MATCH(BI$1,Emax!$B$1:$Z$1,0),FALSE)*100)</f>
        <v>13.747228381374724</v>
      </c>
      <c r="BJ51" s="19">
        <f>IF(VLOOKUP($A51,Emax!$B:$Z,MATCH(BJ$1,Emax!$B$1:$Z$1,0),FALSE)="","",VLOOKUP($A51,Emax!$B:$Z,MATCH(BJ$1,Emax!$B$1:$Z$1,0),FALSE)*100)</f>
        <v>13.747228381374724</v>
      </c>
      <c r="BK51" s="19">
        <f>IF(VLOOKUP($A51,Emax!$B:$Z,MATCH(BK$1,Emax!$B$1:$Z$1,0),FALSE)="","",VLOOKUP($A51,Emax!$B:$Z,MATCH(BK$1,Emax!$B$1:$Z$1,0),FALSE)*100)</f>
        <v>22.1875</v>
      </c>
      <c r="BL51" s="19" t="str">
        <f>IF(VLOOKUP($A51,Emax!$B:$Z,MATCH(BL$1,Emax!$B$1:$Z$1,0),FALSE)="","",VLOOKUP($A51,Emax!$B:$Z,MATCH(BL$1,Emax!$B$1:$Z$1,0),FALSE)*100)</f>
        <v/>
      </c>
      <c r="BM51" s="19" t="str">
        <f>IF(VLOOKUP($A51,Emax!$B:$Z,MATCH(BM$1,Emax!$B$1:$Z$1,0),FALSE)="","",VLOOKUP($A51,Emax!$B:$Z,MATCH(BM$1,Emax!$B$1:$Z$1,0),FALSE)*100)</f>
        <v/>
      </c>
      <c r="BN51" s="19">
        <f>IF(VLOOKUP($A51,Emax!$B:$Z,MATCH(BN$1,Emax!$B$1:$Z$1,0),FALSE)="","",VLOOKUP($A51,Emax!$B:$Z,MATCH(BN$1,Emax!$B$1:$Z$1,0),FALSE)*100)</f>
        <v>2.4570024570024569</v>
      </c>
      <c r="BO51" s="19" t="str">
        <f>IF(VLOOKUP($A51,Emax!$B:$Z,MATCH(BO$1,Emax!$B$1:$Z$1,0),FALSE)="","",VLOOKUP($A51,Emax!$B:$Z,MATCH(BO$1,Emax!$B$1:$Z$1,0),FALSE)*100)</f>
        <v/>
      </c>
      <c r="BP51" s="19" t="str">
        <f>IF(VLOOKUP($A51,Emax!$B:$Z,MATCH(BP$1,Emax!$B$1:$Z$1,0),FALSE)="","",VLOOKUP($A51,Emax!$B:$Z,MATCH(BP$1,Emax!$B$1:$Z$1,0),FALSE)*100)</f>
        <v/>
      </c>
      <c r="BQ51" s="19" t="str">
        <f>IF(VLOOKUP($A51,Emax!$B:$Z,MATCH(BQ$1,Emax!$B$1:$Z$1,0),FALSE)="","",VLOOKUP($A51,Emax!$B:$Z,MATCH(BQ$1,Emax!$B$1:$Z$1,0),FALSE)*100)</f>
        <v/>
      </c>
      <c r="BR51" s="19" t="str">
        <f>IF(VLOOKUP($A51,Emax!$B:$Z,MATCH(BR$1,Emax!$B$1:$Z$1,0),FALSE)="","",VLOOKUP($A51,Emax!$B:$Z,MATCH(BR$1,Emax!$B$1:$Z$1,0),FALSE)*100)</f>
        <v/>
      </c>
      <c r="BS51" s="19" t="str">
        <f>IF(VLOOKUP($A51,Emax!$B:$Z,MATCH(BS$1,Emax!$B$1:$Z$1,0),FALSE)="","",VLOOKUP($A51,Emax!$B:$Z,MATCH(BS$1,Emax!$B$1:$Z$1,0),FALSE)*100)</f>
        <v/>
      </c>
      <c r="BT51" s="19" t="str">
        <f>IF(VLOOKUP($A51,Emax!$B:$Z,MATCH(BT$1,Emax!$B$1:$Z$1,0),FALSE)="","",VLOOKUP($A51,Emax!$B:$Z,MATCH(BT$1,Emax!$B$1:$Z$1,0),FALSE)*100)</f>
        <v/>
      </c>
    </row>
    <row r="52" spans="1:72" x14ac:dyDescent="0.2">
      <c r="A52" t="s">
        <v>385</v>
      </c>
      <c r="B52" s="5" t="str">
        <f>IF(VLOOKUP($A52,Ligands!$A:$G,3,FALSE)="","",VLOOKUP($A52,Ligands!$A:$G,3,FALSE))</f>
        <v>MK-0677</v>
      </c>
      <c r="C52" s="4" t="str">
        <f>IF(VLOOKUP($A52,Ligands!$A:$G,4,FALSE)="","",VLOOKUP($A52,Ligands!$A:$G,4,FALSE))</f>
        <v>MK 0677</v>
      </c>
      <c r="D52" s="17" t="str">
        <f>IF(VLOOKUP($A52,Ligands!$A:$G,5,FALSE)="","",VLOOKUP($A52,Ligands!$A:$G,5,FALSE))</f>
        <v/>
      </c>
      <c r="E52" s="17" t="str">
        <f>IF(VLOOKUP($A52,Ligands!$A:$G,6,FALSE)="","",VLOOKUP($A52,Ligands!$A:$G,6,FALSE))</f>
        <v/>
      </c>
      <c r="F52" s="17" t="str">
        <f>IF(VLOOKUP($A52,Ligands!$A:$G,7,FALSE)="","",VLOOKUP($A52,Ligands!$A:$G,7,FALSE))</f>
        <v>Surrogate</v>
      </c>
      <c r="G52" s="28">
        <f t="shared" si="1"/>
        <v>9.457549445322206</v>
      </c>
      <c r="H52" s="92">
        <f t="shared" si="2"/>
        <v>9.6691246868255885</v>
      </c>
      <c r="I52" s="92">
        <f t="shared" si="3"/>
        <v>9.9078895349886889</v>
      </c>
      <c r="J52" s="92">
        <f t="shared" si="4"/>
        <v>9.7011008955664515</v>
      </c>
      <c r="K52" s="92" t="str">
        <f t="shared" si="5"/>
        <v/>
      </c>
      <c r="L52" s="28">
        <f t="shared" si="6"/>
        <v>9.85</v>
      </c>
      <c r="M52" s="92">
        <f t="shared" si="7"/>
        <v>10.24</v>
      </c>
      <c r="N52" s="92">
        <f t="shared" si="8"/>
        <v>10.44</v>
      </c>
      <c r="O52" s="92">
        <f t="shared" si="9"/>
        <v>10.08</v>
      </c>
      <c r="P52" s="92" t="str">
        <f t="shared" si="10"/>
        <v/>
      </c>
      <c r="Q52" s="21">
        <f t="shared" si="11"/>
        <v>40.50880626223092</v>
      </c>
      <c r="R52" s="90">
        <f t="shared" si="12"/>
        <v>50</v>
      </c>
      <c r="S52" s="90">
        <f t="shared" si="13"/>
        <v>56.67351129363449</v>
      </c>
      <c r="T52" s="90">
        <f t="shared" si="14"/>
        <v>43.762376237623769</v>
      </c>
      <c r="U52" s="90" t="str">
        <f t="shared" si="15"/>
        <v/>
      </c>
      <c r="V52" s="25">
        <f t="shared" si="16"/>
        <v>9.457549445322206</v>
      </c>
      <c r="W52" s="24">
        <f t="shared" si="17"/>
        <v>9.3038546373786311</v>
      </c>
      <c r="X52" s="24">
        <f t="shared" si="18"/>
        <v>9.0940165478912895</v>
      </c>
      <c r="Y52" s="24">
        <f t="shared" si="19"/>
        <v>9.0940165478912895</v>
      </c>
      <c r="Z52" s="24">
        <f t="shared" si="20"/>
        <v>9.5019659728243404</v>
      </c>
      <c r="AA52" s="24">
        <f t="shared" si="21"/>
        <v>9.6691246868255885</v>
      </c>
      <c r="AB52" s="24">
        <f t="shared" si="21"/>
        <v>9.6691246868255885</v>
      </c>
      <c r="AC52" s="24">
        <f t="shared" si="22"/>
        <v>9.5689700043360197</v>
      </c>
      <c r="AD52" s="24">
        <f t="shared" si="23"/>
        <v>9.1931606624335558</v>
      </c>
      <c r="AE52" s="24">
        <f t="shared" si="24"/>
        <v>9.1931606624335558</v>
      </c>
      <c r="AF52" s="24">
        <f t="shared" si="25"/>
        <v>9.9078895349886889</v>
      </c>
      <c r="AG52" s="24">
        <f t="shared" si="26"/>
        <v>9.7733801208505842</v>
      </c>
      <c r="AH52" s="24">
        <f t="shared" si="27"/>
        <v>9.7011008955664515</v>
      </c>
      <c r="AI52" s="24">
        <f t="shared" si="28"/>
        <v>9.6702107185121697</v>
      </c>
      <c r="AJ52" s="24" t="str">
        <f t="shared" si="29"/>
        <v/>
      </c>
      <c r="AK52" s="24" t="str">
        <f t="shared" si="30"/>
        <v/>
      </c>
      <c r="AL52" s="24" t="str">
        <f t="shared" si="31"/>
        <v/>
      </c>
      <c r="AM52" s="25">
        <f>VLOOKUP($A52,'pEC50'!$B:$Z,MATCH(AM$1,'pEC50'!$B$1:$Z$1,0),FALSE)</f>
        <v>9.85</v>
      </c>
      <c r="AN52" s="24">
        <f>VLOOKUP($A52,'pEC50'!$B:$Z,MATCH(AN$1,'pEC50'!$B$1:$Z$1,0),FALSE)</f>
        <v>9.82</v>
      </c>
      <c r="AO52" s="24">
        <f>VLOOKUP($A52,'pEC50'!$B:$Z,MATCH(AO$1,'pEC50'!$B$1:$Z$1,0),FALSE)</f>
        <v>9.94</v>
      </c>
      <c r="AP52" s="24">
        <f>VLOOKUP($A52,'pEC50'!$B:$Z,MATCH(AP$1,'pEC50'!$B$1:$Z$1,0),FALSE)</f>
        <v>9.94</v>
      </c>
      <c r="AQ52" s="24">
        <f>VLOOKUP($A52,'pEC50'!$B:$Z,MATCH(AQ$1,'pEC50'!$B$1:$Z$1,0),FALSE)</f>
        <v>10.24</v>
      </c>
      <c r="AR52" s="24">
        <f>VLOOKUP($A52,'pEC50'!$B:$Z,MATCH(AR$1,'pEC50'!$B$1:$Z$1,0),FALSE)</f>
        <v>10.039999999999999</v>
      </c>
      <c r="AS52" s="24">
        <f>VLOOKUP($A52,'pEC50'!$B:$Z,MATCH(AS$1,'pEC50'!$B$1:$Z$1,0),FALSE)</f>
        <v>10.039999999999999</v>
      </c>
      <c r="AT52" s="24">
        <f>VLOOKUP($A52,'pEC50'!$B:$Z,MATCH(AT$1,'pEC50'!$B$1:$Z$1,0),FALSE)</f>
        <v>9.8699999999999992</v>
      </c>
      <c r="AU52" s="24">
        <f>VLOOKUP($A52,'pEC50'!$B:$Z,MATCH(AU$1,'pEC50'!$B$1:$Z$1,0),FALSE)</f>
        <v>10.44</v>
      </c>
      <c r="AV52" s="24">
        <f>VLOOKUP($A52,'pEC50'!$B:$Z,MATCH(AV$1,'pEC50'!$B$1:$Z$1,0),FALSE)</f>
        <v>10.44</v>
      </c>
      <c r="AW52" s="24">
        <f>VLOOKUP($A52,'pEC50'!$B:$Z,MATCH(AW$1,'pEC50'!$B$1:$Z$1,0),FALSE)</f>
        <v>10.3</v>
      </c>
      <c r="AX52" s="24">
        <f>VLOOKUP($A52,'pEC50'!$B:$Z,MATCH(AX$1,'pEC50'!$B$1:$Z$1,0),FALSE)</f>
        <v>10.02</v>
      </c>
      <c r="AY52" s="24">
        <f>VLOOKUP($A52,'pEC50'!$B:$Z,MATCH(AY$1,'pEC50'!$B$1:$Z$1,0),FALSE)</f>
        <v>10.06</v>
      </c>
      <c r="AZ52" s="24">
        <f>VLOOKUP($A52,'pEC50'!$B:$Z,MATCH(AZ$1,'pEC50'!$B$1:$Z$1,0),FALSE)</f>
        <v>10.08</v>
      </c>
      <c r="BA52" s="24" t="str">
        <f>VLOOKUP($A52,'pEC50'!$B:$Z,MATCH(BA$1,'pEC50'!$B$1:$Z$1,0),FALSE)</f>
        <v/>
      </c>
      <c r="BB52" s="24" t="str">
        <f>VLOOKUP($A52,'pEC50'!$B:$Z,MATCH(BB$1,'pEC50'!$B$1:$Z$1,0),FALSE)</f>
        <v/>
      </c>
      <c r="BC52" s="24" t="str">
        <f>VLOOKUP($A52,'pEC50'!$B:$Z,MATCH(BC$1,'pEC50'!$B$1:$Z$1,0),FALSE)</f>
        <v/>
      </c>
      <c r="BD52" s="18">
        <f>IF(VLOOKUP($A52,Emax!$B:$Z,MATCH(BD$1,Emax!$B$1:$Z$1,0),FALSE)="","",VLOOKUP($A52,Emax!$B:$Z,MATCH(BD$1,Emax!$B$1:$Z$1,0),FALSE)*100)</f>
        <v>40.50880626223092</v>
      </c>
      <c r="BE52" s="19">
        <f>IF(VLOOKUP($A52,Emax!$B:$Z,MATCH(BE$1,Emax!$B$1:$Z$1,0),FALSE)="","",VLOOKUP($A52,Emax!$B:$Z,MATCH(BE$1,Emax!$B$1:$Z$1,0),FALSE)*100)</f>
        <v>30.46875</v>
      </c>
      <c r="BF52" s="19">
        <f>IF(VLOOKUP($A52,Emax!$B:$Z,MATCH(BF$1,Emax!$B$1:$Z$1,0),FALSE)="","",VLOOKUP($A52,Emax!$B:$Z,MATCH(BF$1,Emax!$B$1:$Z$1,0),FALSE)*100)</f>
        <v>14.256619144602849</v>
      </c>
      <c r="BG52" s="19">
        <f>IF(VLOOKUP($A52,Emax!$B:$Z,MATCH(BG$1,Emax!$B$1:$Z$1,0),FALSE)="","",VLOOKUP($A52,Emax!$B:$Z,MATCH(BG$1,Emax!$B$1:$Z$1,0),FALSE)*100)</f>
        <v>14.256619144602849</v>
      </c>
      <c r="BH52" s="19">
        <f>IF(VLOOKUP($A52,Emax!$B:$Z,MATCH(BH$1,Emax!$B$1:$Z$1,0),FALSE)="","",VLOOKUP($A52,Emax!$B:$Z,MATCH(BH$1,Emax!$B$1:$Z$1,0),FALSE)*100)</f>
        <v>18.27956989247312</v>
      </c>
      <c r="BI52" s="19">
        <f>IF(VLOOKUP($A52,Emax!$B:$Z,MATCH(BI$1,Emax!$B$1:$Z$1,0),FALSE)="","",VLOOKUP($A52,Emax!$B:$Z,MATCH(BI$1,Emax!$B$1:$Z$1,0),FALSE)*100)</f>
        <v>42.572062084257212</v>
      </c>
      <c r="BJ52" s="19">
        <f>IF(VLOOKUP($A52,Emax!$B:$Z,MATCH(BJ$1,Emax!$B$1:$Z$1,0),FALSE)="","",VLOOKUP($A52,Emax!$B:$Z,MATCH(BJ$1,Emax!$B$1:$Z$1,0),FALSE)*100)</f>
        <v>42.572062084257212</v>
      </c>
      <c r="BK52" s="19">
        <f>IF(VLOOKUP($A52,Emax!$B:$Z,MATCH(BK$1,Emax!$B$1:$Z$1,0),FALSE)="","",VLOOKUP($A52,Emax!$B:$Z,MATCH(BK$1,Emax!$B$1:$Z$1,0),FALSE)*100)</f>
        <v>50</v>
      </c>
      <c r="BL52" s="19">
        <f>IF(VLOOKUP($A52,Emax!$B:$Z,MATCH(BL$1,Emax!$B$1:$Z$1,0),FALSE)="","",VLOOKUP($A52,Emax!$B:$Z,MATCH(BL$1,Emax!$B$1:$Z$1,0),FALSE)*100)</f>
        <v>5.6644880174291945</v>
      </c>
      <c r="BM52" s="19">
        <f>IF(VLOOKUP($A52,Emax!$B:$Z,MATCH(BM$1,Emax!$B$1:$Z$1,0),FALSE)="","",VLOOKUP($A52,Emax!$B:$Z,MATCH(BM$1,Emax!$B$1:$Z$1,0),FALSE)*100)</f>
        <v>5.6644880174291945</v>
      </c>
      <c r="BN52" s="19">
        <f>IF(VLOOKUP($A52,Emax!$B:$Z,MATCH(BN$1,Emax!$B$1:$Z$1,0),FALSE)="","",VLOOKUP($A52,Emax!$B:$Z,MATCH(BN$1,Emax!$B$1:$Z$1,0),FALSE)*100)</f>
        <v>40.54054054054054</v>
      </c>
      <c r="BO52" s="19">
        <f>IF(VLOOKUP($A52,Emax!$B:$Z,MATCH(BO$1,Emax!$B$1:$Z$1,0),FALSE)="","",VLOOKUP($A52,Emax!$B:$Z,MATCH(BO$1,Emax!$B$1:$Z$1,0),FALSE)*100)</f>
        <v>56.67351129363449</v>
      </c>
      <c r="BP52" s="19">
        <f>IF(VLOOKUP($A52,Emax!$B:$Z,MATCH(BP$1,Emax!$B$1:$Z$1,0),FALSE)="","",VLOOKUP($A52,Emax!$B:$Z,MATCH(BP$1,Emax!$B$1:$Z$1,0),FALSE)*100)</f>
        <v>43.762376237623769</v>
      </c>
      <c r="BQ52" s="19">
        <f>IF(VLOOKUP($A52,Emax!$B:$Z,MATCH(BQ$1,Emax!$B$1:$Z$1,0),FALSE)="","",VLOOKUP($A52,Emax!$B:$Z,MATCH(BQ$1,Emax!$B$1:$Z$1,0),FALSE)*100)</f>
        <v>38.923395445134574</v>
      </c>
      <c r="BR52" s="19" t="str">
        <f>IF(VLOOKUP($A52,Emax!$B:$Z,MATCH(BR$1,Emax!$B$1:$Z$1,0),FALSE)="","",VLOOKUP($A52,Emax!$B:$Z,MATCH(BR$1,Emax!$B$1:$Z$1,0),FALSE)*100)</f>
        <v/>
      </c>
      <c r="BS52" s="19" t="str">
        <f>IF(VLOOKUP($A52,Emax!$B:$Z,MATCH(BS$1,Emax!$B$1:$Z$1,0),FALSE)="","",VLOOKUP($A52,Emax!$B:$Z,MATCH(BS$1,Emax!$B$1:$Z$1,0),FALSE)*100)</f>
        <v/>
      </c>
      <c r="BT52" s="19" t="str">
        <f>IF(VLOOKUP($A52,Emax!$B:$Z,MATCH(BT$1,Emax!$B$1:$Z$1,0),FALSE)="","",VLOOKUP($A52,Emax!$B:$Z,MATCH(BT$1,Emax!$B$1:$Z$1,0),FALSE)*100)</f>
        <v/>
      </c>
    </row>
    <row r="53" spans="1:72" x14ac:dyDescent="0.2">
      <c r="A53" t="s">
        <v>389</v>
      </c>
      <c r="B53" s="5" t="str">
        <f>IF(VLOOKUP($A53,Ligands!$A:$G,3,FALSE)="","",VLOOKUP($A53,Ligands!$A:$G,3,FALSE))</f>
        <v>Gastric Inhibitory Peptide</v>
      </c>
      <c r="C53" s="4" t="str">
        <f>IF(VLOOKUP($A53,Ligands!$A:$G,4,FALSE)="","",VLOOKUP($A53,Ligands!$A:$G,4,FALSE))</f>
        <v>YAEGTFISDYSIAMDKIHQQDFVNWLLAQKGKKNDWKHNITQ</v>
      </c>
      <c r="D53" s="17" t="str">
        <f>IF(VLOOKUP($A53,Ligands!$A:$G,5,FALSE)="","",VLOOKUP($A53,Ligands!$A:$G,5,FALSE))</f>
        <v/>
      </c>
      <c r="E53" s="17" t="str">
        <f>IF(VLOOKUP($A53,Ligands!$A:$G,6,FALSE)="","",VLOOKUP($A53,Ligands!$A:$G,6,FALSE))</f>
        <v/>
      </c>
      <c r="F53" s="17" t="str">
        <f>IF(VLOOKUP($A53,Ligands!$A:$G,7,FALSE)="","",VLOOKUP($A53,Ligands!$A:$G,7,FALSE))</f>
        <v>Physiological</v>
      </c>
      <c r="G53" s="28">
        <f t="shared" si="1"/>
        <v>8.2218282081846503</v>
      </c>
      <c r="H53" s="92">
        <f t="shared" si="2"/>
        <v>0</v>
      </c>
      <c r="I53" s="92">
        <f t="shared" si="3"/>
        <v>0</v>
      </c>
      <c r="J53" s="92">
        <f t="shared" si="4"/>
        <v>0</v>
      </c>
      <c r="K53" s="92" t="str">
        <f t="shared" si="5"/>
        <v/>
      </c>
      <c r="L53" s="28">
        <f t="shared" si="6"/>
        <v>8.48</v>
      </c>
      <c r="M53" s="92">
        <f t="shared" si="7"/>
        <v>0</v>
      </c>
      <c r="N53" s="92">
        <f t="shared" si="8"/>
        <v>0</v>
      </c>
      <c r="O53" s="92">
        <f t="shared" si="9"/>
        <v>0</v>
      </c>
      <c r="P53" s="92" t="str">
        <f t="shared" si="10"/>
        <v/>
      </c>
      <c r="Q53" s="21">
        <f t="shared" si="11"/>
        <v>55.185909980430523</v>
      </c>
      <c r="R53" s="90">
        <f t="shared" si="12"/>
        <v>0</v>
      </c>
      <c r="S53" s="90">
        <f t="shared" si="13"/>
        <v>0</v>
      </c>
      <c r="T53" s="90">
        <f t="shared" si="14"/>
        <v>0</v>
      </c>
      <c r="U53" s="90" t="str">
        <f t="shared" si="15"/>
        <v/>
      </c>
      <c r="V53" s="25">
        <f t="shared" si="16"/>
        <v>8.2218282081846503</v>
      </c>
      <c r="W53" s="24">
        <f t="shared" si="17"/>
        <v>8.1209791473435331</v>
      </c>
      <c r="X53" s="24" t="str">
        <f t="shared" si="18"/>
        <v/>
      </c>
      <c r="Y53" s="24" t="str">
        <f t="shared" si="19"/>
        <v/>
      </c>
      <c r="Z53" s="24" t="str">
        <f t="shared" si="20"/>
        <v/>
      </c>
      <c r="AA53" s="24" t="str">
        <f t="shared" si="21"/>
        <v/>
      </c>
      <c r="AB53" s="24" t="str">
        <f t="shared" si="21"/>
        <v/>
      </c>
      <c r="AC53" s="24" t="str">
        <f t="shared" si="22"/>
        <v/>
      </c>
      <c r="AD53" s="24" t="str">
        <f t="shared" si="23"/>
        <v/>
      </c>
      <c r="AE53" s="24" t="str">
        <f t="shared" si="24"/>
        <v/>
      </c>
      <c r="AF53" s="24" t="str">
        <f t="shared" si="25"/>
        <v/>
      </c>
      <c r="AG53" s="24" t="str">
        <f t="shared" si="26"/>
        <v/>
      </c>
      <c r="AH53" s="24" t="str">
        <f t="shared" si="27"/>
        <v/>
      </c>
      <c r="AI53" s="24" t="str">
        <f t="shared" si="28"/>
        <v/>
      </c>
      <c r="AJ53" s="24" t="str">
        <f t="shared" si="29"/>
        <v/>
      </c>
      <c r="AK53" s="24" t="str">
        <f t="shared" si="30"/>
        <v/>
      </c>
      <c r="AL53" s="24" t="str">
        <f t="shared" si="31"/>
        <v/>
      </c>
      <c r="AM53" s="25">
        <f>VLOOKUP($A53,'pEC50'!$B:$Z,MATCH(AM$1,'pEC50'!$B$1:$Z$1,0),FALSE)</f>
        <v>8.48</v>
      </c>
      <c r="AN53" s="24">
        <f>VLOOKUP($A53,'pEC50'!$B:$Z,MATCH(AN$1,'pEC50'!$B$1:$Z$1,0),FALSE)</f>
        <v>8.3800000000000008</v>
      </c>
      <c r="AO53" s="24" t="str">
        <f>VLOOKUP($A53,'pEC50'!$B:$Z,MATCH(AO$1,'pEC50'!$B$1:$Z$1,0),FALSE)</f>
        <v/>
      </c>
      <c r="AP53" s="24" t="str">
        <f>VLOOKUP($A53,'pEC50'!$B:$Z,MATCH(AP$1,'pEC50'!$B$1:$Z$1,0),FALSE)</f>
        <v/>
      </c>
      <c r="AQ53" s="24" t="str">
        <f>VLOOKUP($A53,'pEC50'!$B:$Z,MATCH(AQ$1,'pEC50'!$B$1:$Z$1,0),FALSE)</f>
        <v/>
      </c>
      <c r="AR53" s="24" t="str">
        <f>VLOOKUP($A53,'pEC50'!$B:$Z,MATCH(AR$1,'pEC50'!$B$1:$Z$1,0),FALSE)</f>
        <v/>
      </c>
      <c r="AS53" s="24" t="str">
        <f>VLOOKUP($A53,'pEC50'!$B:$Z,MATCH(AS$1,'pEC50'!$B$1:$Z$1,0),FALSE)</f>
        <v/>
      </c>
      <c r="AT53" s="24" t="str">
        <f>VLOOKUP($A53,'pEC50'!$B:$Z,MATCH(AT$1,'pEC50'!$B$1:$Z$1,0),FALSE)</f>
        <v/>
      </c>
      <c r="AU53" s="24" t="str">
        <f>VLOOKUP($A53,'pEC50'!$B:$Z,MATCH(AU$1,'pEC50'!$B$1:$Z$1,0),FALSE)</f>
        <v/>
      </c>
      <c r="AV53" s="24" t="str">
        <f>VLOOKUP($A53,'pEC50'!$B:$Z,MATCH(AV$1,'pEC50'!$B$1:$Z$1,0),FALSE)</f>
        <v/>
      </c>
      <c r="AW53" s="24" t="str">
        <f>VLOOKUP($A53,'pEC50'!$B:$Z,MATCH(AW$1,'pEC50'!$B$1:$Z$1,0),FALSE)</f>
        <v/>
      </c>
      <c r="AX53" s="24" t="str">
        <f>VLOOKUP($A53,'pEC50'!$B:$Z,MATCH(AX$1,'pEC50'!$B$1:$Z$1,0),FALSE)</f>
        <v/>
      </c>
      <c r="AY53" s="24" t="str">
        <f>VLOOKUP($A53,'pEC50'!$B:$Z,MATCH(AY$1,'pEC50'!$B$1:$Z$1,0),FALSE)</f>
        <v/>
      </c>
      <c r="AZ53" s="24" t="str">
        <f>VLOOKUP($A53,'pEC50'!$B:$Z,MATCH(AZ$1,'pEC50'!$B$1:$Z$1,0),FALSE)</f>
        <v/>
      </c>
      <c r="BA53" s="24" t="str">
        <f>VLOOKUP($A53,'pEC50'!$B:$Z,MATCH(BA$1,'pEC50'!$B$1:$Z$1,0),FALSE)</f>
        <v/>
      </c>
      <c r="BB53" s="24" t="str">
        <f>VLOOKUP($A53,'pEC50'!$B:$Z,MATCH(BB$1,'pEC50'!$B$1:$Z$1,0),FALSE)</f>
        <v/>
      </c>
      <c r="BC53" s="24" t="str">
        <f>VLOOKUP($A53,'pEC50'!$B:$Z,MATCH(BC$1,'pEC50'!$B$1:$Z$1,0),FALSE)</f>
        <v/>
      </c>
      <c r="BD53" s="18">
        <f>IF(VLOOKUP($A53,Emax!$B:$Z,MATCH(BD$1,Emax!$B$1:$Z$1,0),FALSE)="","",VLOOKUP($A53,Emax!$B:$Z,MATCH(BD$1,Emax!$B$1:$Z$1,0),FALSE)*100)</f>
        <v>55.185909980430523</v>
      </c>
      <c r="BE53" s="19">
        <f>IF(VLOOKUP($A53,Emax!$B:$Z,MATCH(BE$1,Emax!$B$1:$Z$1,0),FALSE)="","",VLOOKUP($A53,Emax!$B:$Z,MATCH(BE$1,Emax!$B$1:$Z$1,0),FALSE)*100)</f>
        <v>55.078125</v>
      </c>
      <c r="BF53" s="19" t="str">
        <f>IF(VLOOKUP($A53,Emax!$B:$Z,MATCH(BF$1,Emax!$B$1:$Z$1,0),FALSE)="","",VLOOKUP($A53,Emax!$B:$Z,MATCH(BF$1,Emax!$B$1:$Z$1,0),FALSE)*100)</f>
        <v/>
      </c>
      <c r="BG53" s="19" t="str">
        <f>IF(VLOOKUP($A53,Emax!$B:$Z,MATCH(BG$1,Emax!$B$1:$Z$1,0),FALSE)="","",VLOOKUP($A53,Emax!$B:$Z,MATCH(BG$1,Emax!$B$1:$Z$1,0),FALSE)*100)</f>
        <v/>
      </c>
      <c r="BH53" s="19" t="str">
        <f>IF(VLOOKUP($A53,Emax!$B:$Z,MATCH(BH$1,Emax!$B$1:$Z$1,0),FALSE)="","",VLOOKUP($A53,Emax!$B:$Z,MATCH(BH$1,Emax!$B$1:$Z$1,0),FALSE)*100)</f>
        <v/>
      </c>
      <c r="BI53" s="19" t="str">
        <f>IF(VLOOKUP($A53,Emax!$B:$Z,MATCH(BI$1,Emax!$B$1:$Z$1,0),FALSE)="","",VLOOKUP($A53,Emax!$B:$Z,MATCH(BI$1,Emax!$B$1:$Z$1,0),FALSE)*100)</f>
        <v/>
      </c>
      <c r="BJ53" s="19" t="str">
        <f>IF(VLOOKUP($A53,Emax!$B:$Z,MATCH(BJ$1,Emax!$B$1:$Z$1,0),FALSE)="","",VLOOKUP($A53,Emax!$B:$Z,MATCH(BJ$1,Emax!$B$1:$Z$1,0),FALSE)*100)</f>
        <v/>
      </c>
      <c r="BK53" s="19" t="str">
        <f>IF(VLOOKUP($A53,Emax!$B:$Z,MATCH(BK$1,Emax!$B$1:$Z$1,0),FALSE)="","",VLOOKUP($A53,Emax!$B:$Z,MATCH(BK$1,Emax!$B$1:$Z$1,0),FALSE)*100)</f>
        <v/>
      </c>
      <c r="BL53" s="19" t="str">
        <f>IF(VLOOKUP($A53,Emax!$B:$Z,MATCH(BL$1,Emax!$B$1:$Z$1,0),FALSE)="","",VLOOKUP($A53,Emax!$B:$Z,MATCH(BL$1,Emax!$B$1:$Z$1,0),FALSE)*100)</f>
        <v/>
      </c>
      <c r="BM53" s="19" t="str">
        <f>IF(VLOOKUP($A53,Emax!$B:$Z,MATCH(BM$1,Emax!$B$1:$Z$1,0),FALSE)="","",VLOOKUP($A53,Emax!$B:$Z,MATCH(BM$1,Emax!$B$1:$Z$1,0),FALSE)*100)</f>
        <v/>
      </c>
      <c r="BN53" s="19" t="str">
        <f>IF(VLOOKUP($A53,Emax!$B:$Z,MATCH(BN$1,Emax!$B$1:$Z$1,0),FALSE)="","",VLOOKUP($A53,Emax!$B:$Z,MATCH(BN$1,Emax!$B$1:$Z$1,0),FALSE)*100)</f>
        <v/>
      </c>
      <c r="BO53" s="19" t="str">
        <f>IF(VLOOKUP($A53,Emax!$B:$Z,MATCH(BO$1,Emax!$B$1:$Z$1,0),FALSE)="","",VLOOKUP($A53,Emax!$B:$Z,MATCH(BO$1,Emax!$B$1:$Z$1,0),FALSE)*100)</f>
        <v/>
      </c>
      <c r="BP53" s="19" t="str">
        <f>IF(VLOOKUP($A53,Emax!$B:$Z,MATCH(BP$1,Emax!$B$1:$Z$1,0),FALSE)="","",VLOOKUP($A53,Emax!$B:$Z,MATCH(BP$1,Emax!$B$1:$Z$1,0),FALSE)*100)</f>
        <v/>
      </c>
      <c r="BQ53" s="19" t="str">
        <f>IF(VLOOKUP($A53,Emax!$B:$Z,MATCH(BQ$1,Emax!$B$1:$Z$1,0),FALSE)="","",VLOOKUP($A53,Emax!$B:$Z,MATCH(BQ$1,Emax!$B$1:$Z$1,0),FALSE)*100)</f>
        <v/>
      </c>
      <c r="BR53" s="19" t="str">
        <f>IF(VLOOKUP($A53,Emax!$B:$Z,MATCH(BR$1,Emax!$B$1:$Z$1,0),FALSE)="","",VLOOKUP($A53,Emax!$B:$Z,MATCH(BR$1,Emax!$B$1:$Z$1,0),FALSE)*100)</f>
        <v/>
      </c>
      <c r="BS53" s="19" t="str">
        <f>IF(VLOOKUP($A53,Emax!$B:$Z,MATCH(BS$1,Emax!$B$1:$Z$1,0),FALSE)="","",VLOOKUP($A53,Emax!$B:$Z,MATCH(BS$1,Emax!$B$1:$Z$1,0),FALSE)*100)</f>
        <v/>
      </c>
      <c r="BT53" s="19" t="str">
        <f>IF(VLOOKUP($A53,Emax!$B:$Z,MATCH(BT$1,Emax!$B$1:$Z$1,0),FALSE)="","",VLOOKUP($A53,Emax!$B:$Z,MATCH(BT$1,Emax!$B$1:$Z$1,0),FALSE)*100)</f>
        <v/>
      </c>
    </row>
    <row r="54" spans="1:72" x14ac:dyDescent="0.2">
      <c r="A54" t="s">
        <v>401</v>
      </c>
      <c r="B54" s="5" t="str">
        <f>IF(VLOOKUP($A54,Ligands!$A:$G,3,FALSE)="","",VLOOKUP($A54,Ligands!$A:$G,3,FALSE))</f>
        <v>Leuprolide</v>
      </c>
      <c r="C54" s="4" t="str">
        <f>IF(VLOOKUP($A54,Ligands!$A:$G,4,FALSE)="","",VLOOKUP($A54,Ligands!$A:$G,4,FALSE))</f>
        <v>Pyr-His-Trp-Ser-Tyr-D-Leu-Leu-Arg-Pro-NHEt, acetate salt</v>
      </c>
      <c r="D54" s="17" t="str">
        <f>IF(VLOOKUP($A54,Ligands!$A:$G,5,FALSE)="","",VLOOKUP($A54,Ligands!$A:$G,5,FALSE))</f>
        <v/>
      </c>
      <c r="E54" s="17" t="str">
        <f>IF(VLOOKUP($A54,Ligands!$A:$G,6,FALSE)="","",VLOOKUP($A54,Ligands!$A:$G,6,FALSE))</f>
        <v/>
      </c>
      <c r="F54" s="17" t="str">
        <f>IF(VLOOKUP($A54,Ligands!$A:$G,7,FALSE)="","",VLOOKUP($A54,Ligands!$A:$G,7,FALSE))</f>
        <v>Surrogate</v>
      </c>
      <c r="G54" s="28">
        <f t="shared" si="1"/>
        <v>9.2545483907396928</v>
      </c>
      <c r="H54" s="92">
        <f t="shared" si="2"/>
        <v>8.9180350320009474</v>
      </c>
      <c r="I54" s="92">
        <f t="shared" si="3"/>
        <v>9.4130210310826783</v>
      </c>
      <c r="J54" s="92">
        <f t="shared" si="4"/>
        <v>0</v>
      </c>
      <c r="K54" s="92" t="str">
        <f t="shared" si="5"/>
        <v/>
      </c>
      <c r="L54" s="28">
        <f t="shared" si="6"/>
        <v>9.5299999999999994</v>
      </c>
      <c r="M54" s="92">
        <f t="shared" si="7"/>
        <v>9.2200000000000006</v>
      </c>
      <c r="N54" s="92">
        <f t="shared" si="8"/>
        <v>9.67</v>
      </c>
      <c r="O54" s="92">
        <f t="shared" si="9"/>
        <v>0</v>
      </c>
      <c r="P54" s="92" t="str">
        <f t="shared" si="10"/>
        <v/>
      </c>
      <c r="Q54" s="21">
        <f t="shared" si="11"/>
        <v>53.033268101761244</v>
      </c>
      <c r="R54" s="90">
        <f t="shared" si="12"/>
        <v>49.892473118279568</v>
      </c>
      <c r="S54" s="90">
        <f t="shared" si="13"/>
        <v>55.337690631808265</v>
      </c>
      <c r="T54" s="90">
        <f t="shared" si="14"/>
        <v>0</v>
      </c>
      <c r="U54" s="90" t="str">
        <f t="shared" si="15"/>
        <v/>
      </c>
      <c r="V54" s="25">
        <f t="shared" si="16"/>
        <v>9.2545483907396928</v>
      </c>
      <c r="W54" s="24">
        <f t="shared" si="17"/>
        <v>9.1788648330529607</v>
      </c>
      <c r="X54" s="24">
        <f t="shared" si="18"/>
        <v>8.4184335224196634</v>
      </c>
      <c r="Y54" s="24">
        <f t="shared" si="19"/>
        <v>8.4184335224196634</v>
      </c>
      <c r="Z54" s="24">
        <f t="shared" si="20"/>
        <v>8.9180350320009474</v>
      </c>
      <c r="AA54" s="24">
        <f t="shared" si="21"/>
        <v>7.9250551778530181</v>
      </c>
      <c r="AB54" s="24">
        <f t="shared" si="21"/>
        <v>7.9250551778530181</v>
      </c>
      <c r="AC54" s="24">
        <f t="shared" si="22"/>
        <v>8.4291713954627365</v>
      </c>
      <c r="AD54" s="24">
        <f t="shared" si="23"/>
        <v>9.4130210310826783</v>
      </c>
      <c r="AE54" s="24">
        <f t="shared" si="24"/>
        <v>9.4130210310826783</v>
      </c>
      <c r="AF54" s="24">
        <f t="shared" si="25"/>
        <v>9.2325881088861426</v>
      </c>
      <c r="AG54" s="24" t="str">
        <f t="shared" si="26"/>
        <v/>
      </c>
      <c r="AH54" s="24" t="str">
        <f t="shared" si="27"/>
        <v/>
      </c>
      <c r="AI54" s="24" t="str">
        <f t="shared" si="28"/>
        <v/>
      </c>
      <c r="AJ54" s="24" t="str">
        <f t="shared" si="29"/>
        <v/>
      </c>
      <c r="AK54" s="24" t="str">
        <f t="shared" si="30"/>
        <v/>
      </c>
      <c r="AL54" s="24" t="str">
        <f t="shared" si="31"/>
        <v/>
      </c>
      <c r="AM54" s="25">
        <f>VLOOKUP($A54,'pEC50'!$B:$Z,MATCH(AM$1,'pEC50'!$B$1:$Z$1,0),FALSE)</f>
        <v>9.5299999999999994</v>
      </c>
      <c r="AN54" s="24">
        <f>VLOOKUP($A54,'pEC50'!$B:$Z,MATCH(AN$1,'pEC50'!$B$1:$Z$1,0),FALSE)</f>
        <v>9.4600000000000009</v>
      </c>
      <c r="AO54" s="24">
        <f>VLOOKUP($A54,'pEC50'!$B:$Z,MATCH(AO$1,'pEC50'!$B$1:$Z$1,0),FALSE)</f>
        <v>8.9</v>
      </c>
      <c r="AP54" s="24">
        <f>VLOOKUP($A54,'pEC50'!$B:$Z,MATCH(AP$1,'pEC50'!$B$1:$Z$1,0),FALSE)</f>
        <v>8.9</v>
      </c>
      <c r="AQ54" s="24">
        <f>VLOOKUP($A54,'pEC50'!$B:$Z,MATCH(AQ$1,'pEC50'!$B$1:$Z$1,0),FALSE)</f>
        <v>9.2200000000000006</v>
      </c>
      <c r="AR54" s="24">
        <f>VLOOKUP($A54,'pEC50'!$B:$Z,MATCH(AR$1,'pEC50'!$B$1:$Z$1,0),FALSE)</f>
        <v>8.7100000000000009</v>
      </c>
      <c r="AS54" s="24">
        <f>VLOOKUP($A54,'pEC50'!$B:$Z,MATCH(AS$1,'pEC50'!$B$1:$Z$1,0),FALSE)</f>
        <v>8.7100000000000009</v>
      </c>
      <c r="AT54" s="24">
        <f>VLOOKUP($A54,'pEC50'!$B:$Z,MATCH(AT$1,'pEC50'!$B$1:$Z$1,0),FALSE)</f>
        <v>8.93</v>
      </c>
      <c r="AU54" s="24">
        <f>VLOOKUP($A54,'pEC50'!$B:$Z,MATCH(AU$1,'pEC50'!$B$1:$Z$1,0),FALSE)</f>
        <v>9.67</v>
      </c>
      <c r="AV54" s="24">
        <f>VLOOKUP($A54,'pEC50'!$B:$Z,MATCH(AV$1,'pEC50'!$B$1:$Z$1,0),FALSE)</f>
        <v>9.67</v>
      </c>
      <c r="AW54" s="24">
        <f>VLOOKUP($A54,'pEC50'!$B:$Z,MATCH(AW$1,'pEC50'!$B$1:$Z$1,0),FALSE)</f>
        <v>9.49</v>
      </c>
      <c r="AX54" s="24" t="str">
        <f>VLOOKUP($A54,'pEC50'!$B:$Z,MATCH(AX$1,'pEC50'!$B$1:$Z$1,0),FALSE)</f>
        <v/>
      </c>
      <c r="AY54" s="24" t="str">
        <f>VLOOKUP($A54,'pEC50'!$B:$Z,MATCH(AY$1,'pEC50'!$B$1:$Z$1,0),FALSE)</f>
        <v/>
      </c>
      <c r="AZ54" s="24" t="str">
        <f>VLOOKUP($A54,'pEC50'!$B:$Z,MATCH(AZ$1,'pEC50'!$B$1:$Z$1,0),FALSE)</f>
        <v/>
      </c>
      <c r="BA54" s="24" t="str">
        <f>VLOOKUP($A54,'pEC50'!$B:$Z,MATCH(BA$1,'pEC50'!$B$1:$Z$1,0),FALSE)</f>
        <v/>
      </c>
      <c r="BB54" s="24" t="str">
        <f>VLOOKUP($A54,'pEC50'!$B:$Z,MATCH(BB$1,'pEC50'!$B$1:$Z$1,0),FALSE)</f>
        <v/>
      </c>
      <c r="BC54" s="24" t="str">
        <f>VLOOKUP($A54,'pEC50'!$B:$Z,MATCH(BC$1,'pEC50'!$B$1:$Z$1,0),FALSE)</f>
        <v/>
      </c>
      <c r="BD54" s="18">
        <f>IF(VLOOKUP($A54,Emax!$B:$Z,MATCH(BD$1,Emax!$B$1:$Z$1,0),FALSE)="","",VLOOKUP($A54,Emax!$B:$Z,MATCH(BD$1,Emax!$B$1:$Z$1,0),FALSE)*100)</f>
        <v>53.033268101761244</v>
      </c>
      <c r="BE54" s="19">
        <f>IF(VLOOKUP($A54,Emax!$B:$Z,MATCH(BE$1,Emax!$B$1:$Z$1,0),FALSE)="","",VLOOKUP($A54,Emax!$B:$Z,MATCH(BE$1,Emax!$B$1:$Z$1,0),FALSE)*100)</f>
        <v>52.34375</v>
      </c>
      <c r="BF54" s="19">
        <f>IF(VLOOKUP($A54,Emax!$B:$Z,MATCH(BF$1,Emax!$B$1:$Z$1,0),FALSE)="","",VLOOKUP($A54,Emax!$B:$Z,MATCH(BF$1,Emax!$B$1:$Z$1,0),FALSE)*100)</f>
        <v>32.993890020366592</v>
      </c>
      <c r="BG54" s="19">
        <f>IF(VLOOKUP($A54,Emax!$B:$Z,MATCH(BG$1,Emax!$B$1:$Z$1,0),FALSE)="","",VLOOKUP($A54,Emax!$B:$Z,MATCH(BG$1,Emax!$B$1:$Z$1,0),FALSE)*100)</f>
        <v>32.993890020366592</v>
      </c>
      <c r="BH54" s="19">
        <f>IF(VLOOKUP($A54,Emax!$B:$Z,MATCH(BH$1,Emax!$B$1:$Z$1,0),FALSE)="","",VLOOKUP($A54,Emax!$B:$Z,MATCH(BH$1,Emax!$B$1:$Z$1,0),FALSE)*100)</f>
        <v>49.892473118279568</v>
      </c>
      <c r="BI54" s="19">
        <f>IF(VLOOKUP($A54,Emax!$B:$Z,MATCH(BI$1,Emax!$B$1:$Z$1,0),FALSE)="","",VLOOKUP($A54,Emax!$B:$Z,MATCH(BI$1,Emax!$B$1:$Z$1,0),FALSE)*100)</f>
        <v>16.4079822616408</v>
      </c>
      <c r="BJ54" s="19">
        <f>IF(VLOOKUP($A54,Emax!$B:$Z,MATCH(BJ$1,Emax!$B$1:$Z$1,0),FALSE)="","",VLOOKUP($A54,Emax!$B:$Z,MATCH(BJ$1,Emax!$B$1:$Z$1,0),FALSE)*100)</f>
        <v>16.4079822616408</v>
      </c>
      <c r="BK54" s="19">
        <f>IF(VLOOKUP($A54,Emax!$B:$Z,MATCH(BK$1,Emax!$B$1:$Z$1,0),FALSE)="","",VLOOKUP($A54,Emax!$B:$Z,MATCH(BK$1,Emax!$B$1:$Z$1,0),FALSE)*100)</f>
        <v>31.5625</v>
      </c>
      <c r="BL54" s="19">
        <f>IF(VLOOKUP($A54,Emax!$B:$Z,MATCH(BL$1,Emax!$B$1:$Z$1,0),FALSE)="","",VLOOKUP($A54,Emax!$B:$Z,MATCH(BL$1,Emax!$B$1:$Z$1,0),FALSE)*100)</f>
        <v>55.337690631808265</v>
      </c>
      <c r="BM54" s="19">
        <f>IF(VLOOKUP($A54,Emax!$B:$Z,MATCH(BM$1,Emax!$B$1:$Z$1,0),FALSE)="","",VLOOKUP($A54,Emax!$B:$Z,MATCH(BM$1,Emax!$B$1:$Z$1,0),FALSE)*100)</f>
        <v>55.337690631808265</v>
      </c>
      <c r="BN54" s="19">
        <f>IF(VLOOKUP($A54,Emax!$B:$Z,MATCH(BN$1,Emax!$B$1:$Z$1,0),FALSE)="","",VLOOKUP($A54,Emax!$B:$Z,MATCH(BN$1,Emax!$B$1:$Z$1,0),FALSE)*100)</f>
        <v>55.282555282555279</v>
      </c>
      <c r="BO54" s="19" t="str">
        <f>IF(VLOOKUP($A54,Emax!$B:$Z,MATCH(BO$1,Emax!$B$1:$Z$1,0),FALSE)="","",VLOOKUP($A54,Emax!$B:$Z,MATCH(BO$1,Emax!$B$1:$Z$1,0),FALSE)*100)</f>
        <v/>
      </c>
      <c r="BP54" s="19" t="str">
        <f>IF(VLOOKUP($A54,Emax!$B:$Z,MATCH(BP$1,Emax!$B$1:$Z$1,0),FALSE)="","",VLOOKUP($A54,Emax!$B:$Z,MATCH(BP$1,Emax!$B$1:$Z$1,0),FALSE)*100)</f>
        <v/>
      </c>
      <c r="BQ54" s="19" t="str">
        <f>IF(VLOOKUP($A54,Emax!$B:$Z,MATCH(BQ$1,Emax!$B$1:$Z$1,0),FALSE)="","",VLOOKUP($A54,Emax!$B:$Z,MATCH(BQ$1,Emax!$B$1:$Z$1,0),FALSE)*100)</f>
        <v/>
      </c>
      <c r="BR54" s="19" t="str">
        <f>IF(VLOOKUP($A54,Emax!$B:$Z,MATCH(BR$1,Emax!$B$1:$Z$1,0),FALSE)="","",VLOOKUP($A54,Emax!$B:$Z,MATCH(BR$1,Emax!$B$1:$Z$1,0),FALSE)*100)</f>
        <v/>
      </c>
      <c r="BS54" s="19" t="str">
        <f>IF(VLOOKUP($A54,Emax!$B:$Z,MATCH(BS$1,Emax!$B$1:$Z$1,0),FALSE)="","",VLOOKUP($A54,Emax!$B:$Z,MATCH(BS$1,Emax!$B$1:$Z$1,0),FALSE)*100)</f>
        <v/>
      </c>
      <c r="BT54" s="19" t="str">
        <f>IF(VLOOKUP($A54,Emax!$B:$Z,MATCH(BT$1,Emax!$B$1:$Z$1,0),FALSE)="","",VLOOKUP($A54,Emax!$B:$Z,MATCH(BT$1,Emax!$B$1:$Z$1,0),FALSE)*100)</f>
        <v/>
      </c>
    </row>
    <row r="55" spans="1:72" x14ac:dyDescent="0.2">
      <c r="A55" t="s">
        <v>405</v>
      </c>
      <c r="B55" s="5" t="str">
        <f>IF(VLOOKUP($A55,Ligands!$A:$G,3,FALSE)="","",VLOOKUP($A55,Ligands!$A:$G,3,FALSE))</f>
        <v>GSK1292263</v>
      </c>
      <c r="C55" s="4" t="str">
        <f>IF(VLOOKUP($A55,Ligands!$A:$G,4,FALSE)="","",VLOOKUP($A55,Ligands!$A:$G,4,FALSE))</f>
        <v>GSK1292263</v>
      </c>
      <c r="D55" s="17" t="str">
        <f>IF(VLOOKUP($A55,Ligands!$A:$G,5,FALSE)="","",VLOOKUP($A55,Ligands!$A:$G,5,FALSE))</f>
        <v/>
      </c>
      <c r="E55" s="17" t="str">
        <f>IF(VLOOKUP($A55,Ligands!$A:$G,6,FALSE)="","",VLOOKUP($A55,Ligands!$A:$G,6,FALSE))</f>
        <v/>
      </c>
      <c r="F55" s="17" t="str">
        <f>IF(VLOOKUP($A55,Ligands!$A:$G,7,FALSE)="","",VLOOKUP($A55,Ligands!$A:$G,7,FALSE))</f>
        <v>Surrogate</v>
      </c>
      <c r="G55" s="28">
        <f t="shared" si="1"/>
        <v>7.7390630440791952</v>
      </c>
      <c r="H55" s="92">
        <f t="shared" si="2"/>
        <v>7.8742337993653049</v>
      </c>
      <c r="I55" s="92">
        <f t="shared" si="3"/>
        <v>7.7117982759330044</v>
      </c>
      <c r="J55" s="92">
        <f t="shared" si="4"/>
        <v>6.2458364658652981</v>
      </c>
      <c r="K55" s="92" t="str">
        <f t="shared" si="5"/>
        <v/>
      </c>
      <c r="L55" s="28">
        <f t="shared" si="6"/>
        <v>8.23</v>
      </c>
      <c r="M55" s="92">
        <f t="shared" si="7"/>
        <v>8.35</v>
      </c>
      <c r="N55" s="92">
        <f t="shared" si="8"/>
        <v>8.2799999999999994</v>
      </c>
      <c r="O55" s="92">
        <f t="shared" si="9"/>
        <v>7.35</v>
      </c>
      <c r="P55" s="92" t="str">
        <f t="shared" si="10"/>
        <v/>
      </c>
      <c r="Q55" s="21">
        <f t="shared" si="11"/>
        <v>33.0078125</v>
      </c>
      <c r="R55" s="90">
        <f t="shared" si="12"/>
        <v>33.4375</v>
      </c>
      <c r="S55" s="90">
        <f t="shared" si="13"/>
        <v>29.19389978213507</v>
      </c>
      <c r="T55" s="90">
        <f t="shared" si="14"/>
        <v>9.7029702970297027</v>
      </c>
      <c r="U55" s="90" t="str">
        <f t="shared" si="15"/>
        <v/>
      </c>
      <c r="V55" s="25">
        <f t="shared" si="16"/>
        <v>7.7390630440791952</v>
      </c>
      <c r="W55" s="24">
        <f t="shared" si="17"/>
        <v>7.5686167436378451</v>
      </c>
      <c r="X55" s="24">
        <f t="shared" si="18"/>
        <v>6.6813101973752866</v>
      </c>
      <c r="Y55" s="24">
        <f t="shared" si="19"/>
        <v>6.6813101973752866</v>
      </c>
      <c r="Z55" s="24">
        <f t="shared" si="20"/>
        <v>7.0120662997286649</v>
      </c>
      <c r="AA55" s="24">
        <f t="shared" si="21"/>
        <v>7.253249956062664</v>
      </c>
      <c r="AB55" s="24">
        <f t="shared" si="21"/>
        <v>7.253249956062664</v>
      </c>
      <c r="AC55" s="24">
        <f t="shared" si="22"/>
        <v>7.8742337993653049</v>
      </c>
      <c r="AD55" s="24">
        <f t="shared" si="23"/>
        <v>7.5752921128275466</v>
      </c>
      <c r="AE55" s="24">
        <f t="shared" si="24"/>
        <v>7.5752921128275466</v>
      </c>
      <c r="AF55" s="24">
        <f t="shared" si="25"/>
        <v>7.7117982759330044</v>
      </c>
      <c r="AG55" s="24">
        <f t="shared" si="26"/>
        <v>5.6028337282796103</v>
      </c>
      <c r="AH55" s="24">
        <f t="shared" si="27"/>
        <v>5.7169047019098533</v>
      </c>
      <c r="AI55" s="24">
        <f t="shared" si="28"/>
        <v>6.2458364658652981</v>
      </c>
      <c r="AJ55" s="24" t="str">
        <f t="shared" si="29"/>
        <v/>
      </c>
      <c r="AK55" s="24" t="str">
        <f t="shared" si="30"/>
        <v/>
      </c>
      <c r="AL55" s="24" t="str">
        <f t="shared" si="31"/>
        <v/>
      </c>
      <c r="AM55" s="25">
        <f>VLOOKUP($A55,'pEC50'!$B:$Z,MATCH(AM$1,'pEC50'!$B$1:$Z$1,0),FALSE)</f>
        <v>8.23</v>
      </c>
      <c r="AN55" s="24">
        <f>VLOOKUP($A55,'pEC50'!$B:$Z,MATCH(AN$1,'pEC50'!$B$1:$Z$1,0),FALSE)</f>
        <v>8.0500000000000007</v>
      </c>
      <c r="AO55" s="24">
        <f>VLOOKUP($A55,'pEC50'!$B:$Z,MATCH(AO$1,'pEC50'!$B$1:$Z$1,0),FALSE)</f>
        <v>7.58</v>
      </c>
      <c r="AP55" s="24">
        <f>VLOOKUP($A55,'pEC50'!$B:$Z,MATCH(AP$1,'pEC50'!$B$1:$Z$1,0),FALSE)</f>
        <v>7.58</v>
      </c>
      <c r="AQ55" s="24">
        <f>VLOOKUP($A55,'pEC50'!$B:$Z,MATCH(AQ$1,'pEC50'!$B$1:$Z$1,0),FALSE)</f>
        <v>7.74</v>
      </c>
      <c r="AR55" s="24">
        <f>VLOOKUP($A55,'pEC50'!$B:$Z,MATCH(AR$1,'pEC50'!$B$1:$Z$1,0),FALSE)</f>
        <v>7.87</v>
      </c>
      <c r="AS55" s="24">
        <f>VLOOKUP($A55,'pEC50'!$B:$Z,MATCH(AS$1,'pEC50'!$B$1:$Z$1,0),FALSE)</f>
        <v>7.87</v>
      </c>
      <c r="AT55" s="24">
        <f>VLOOKUP($A55,'pEC50'!$B:$Z,MATCH(AT$1,'pEC50'!$B$1:$Z$1,0),FALSE)</f>
        <v>8.35</v>
      </c>
      <c r="AU55" s="24">
        <f>VLOOKUP($A55,'pEC50'!$B:$Z,MATCH(AU$1,'pEC50'!$B$1:$Z$1,0),FALSE)</f>
        <v>8.11</v>
      </c>
      <c r="AV55" s="24">
        <f>VLOOKUP($A55,'pEC50'!$B:$Z,MATCH(AV$1,'pEC50'!$B$1:$Z$1,0),FALSE)</f>
        <v>8.11</v>
      </c>
      <c r="AW55" s="24">
        <f>VLOOKUP($A55,'pEC50'!$B:$Z,MATCH(AW$1,'pEC50'!$B$1:$Z$1,0),FALSE)</f>
        <v>8.2799999999999994</v>
      </c>
      <c r="AX55" s="24">
        <f>VLOOKUP($A55,'pEC50'!$B:$Z,MATCH(AX$1,'pEC50'!$B$1:$Z$1,0),FALSE)</f>
        <v>6.55</v>
      </c>
      <c r="AY55" s="24">
        <f>VLOOKUP($A55,'pEC50'!$B:$Z,MATCH(AY$1,'pEC50'!$B$1:$Z$1,0),FALSE)</f>
        <v>6.73</v>
      </c>
      <c r="AZ55" s="24">
        <f>VLOOKUP($A55,'pEC50'!$B:$Z,MATCH(AZ$1,'pEC50'!$B$1:$Z$1,0),FALSE)</f>
        <v>7.35</v>
      </c>
      <c r="BA55" s="24" t="str">
        <f>VLOOKUP($A55,'pEC50'!$B:$Z,MATCH(BA$1,'pEC50'!$B$1:$Z$1,0),FALSE)</f>
        <v/>
      </c>
      <c r="BB55" s="24" t="str">
        <f>VLOOKUP($A55,'pEC50'!$B:$Z,MATCH(BB$1,'pEC50'!$B$1:$Z$1,0),FALSE)</f>
        <v/>
      </c>
      <c r="BC55" s="24" t="str">
        <f>VLOOKUP($A55,'pEC50'!$B:$Z,MATCH(BC$1,'pEC50'!$B$1:$Z$1,0),FALSE)</f>
        <v/>
      </c>
      <c r="BD55" s="18">
        <f>IF(VLOOKUP($A55,Emax!$B:$Z,MATCH(BD$1,Emax!$B$1:$Z$1,0),FALSE)="","",VLOOKUP($A55,Emax!$B:$Z,MATCH(BD$1,Emax!$B$1:$Z$1,0),FALSE)*100)</f>
        <v>32.289628180039138</v>
      </c>
      <c r="BE55" s="19">
        <f>IF(VLOOKUP($A55,Emax!$B:$Z,MATCH(BE$1,Emax!$B$1:$Z$1,0),FALSE)="","",VLOOKUP($A55,Emax!$B:$Z,MATCH(BE$1,Emax!$B$1:$Z$1,0),FALSE)*100)</f>
        <v>33.0078125</v>
      </c>
      <c r="BF55" s="19">
        <f>IF(VLOOKUP($A55,Emax!$B:$Z,MATCH(BF$1,Emax!$B$1:$Z$1,0),FALSE)="","",VLOOKUP($A55,Emax!$B:$Z,MATCH(BF$1,Emax!$B$1:$Z$1,0),FALSE)*100)</f>
        <v>12.627291242362526</v>
      </c>
      <c r="BG55" s="19">
        <f>IF(VLOOKUP($A55,Emax!$B:$Z,MATCH(BG$1,Emax!$B$1:$Z$1,0),FALSE)="","",VLOOKUP($A55,Emax!$B:$Z,MATCH(BG$1,Emax!$B$1:$Z$1,0),FALSE)*100)</f>
        <v>12.627291242362526</v>
      </c>
      <c r="BH55" s="19">
        <f>IF(VLOOKUP($A55,Emax!$B:$Z,MATCH(BH$1,Emax!$B$1:$Z$1,0),FALSE)="","",VLOOKUP($A55,Emax!$B:$Z,MATCH(BH$1,Emax!$B$1:$Z$1,0),FALSE)*100)</f>
        <v>18.709677419354836</v>
      </c>
      <c r="BI55" s="19">
        <f>IF(VLOOKUP($A55,Emax!$B:$Z,MATCH(BI$1,Emax!$B$1:$Z$1,0),FALSE)="","",VLOOKUP($A55,Emax!$B:$Z,MATCH(BI$1,Emax!$B$1:$Z$1,0),FALSE)*100)</f>
        <v>24.168514412416854</v>
      </c>
      <c r="BJ55" s="19">
        <f>IF(VLOOKUP($A55,Emax!$B:$Z,MATCH(BJ$1,Emax!$B$1:$Z$1,0),FALSE)="","",VLOOKUP($A55,Emax!$B:$Z,MATCH(BJ$1,Emax!$B$1:$Z$1,0),FALSE)*100)</f>
        <v>24.168514412416854</v>
      </c>
      <c r="BK55" s="19">
        <f>IF(VLOOKUP($A55,Emax!$B:$Z,MATCH(BK$1,Emax!$B$1:$Z$1,0),FALSE)="","",VLOOKUP($A55,Emax!$B:$Z,MATCH(BK$1,Emax!$B$1:$Z$1,0),FALSE)*100)</f>
        <v>33.4375</v>
      </c>
      <c r="BL55" s="19">
        <f>IF(VLOOKUP($A55,Emax!$B:$Z,MATCH(BL$1,Emax!$B$1:$Z$1,0),FALSE)="","",VLOOKUP($A55,Emax!$B:$Z,MATCH(BL$1,Emax!$B$1:$Z$1,0),FALSE)*100)</f>
        <v>29.19389978213507</v>
      </c>
      <c r="BM55" s="19">
        <f>IF(VLOOKUP($A55,Emax!$B:$Z,MATCH(BM$1,Emax!$B$1:$Z$1,0),FALSE)="","",VLOOKUP($A55,Emax!$B:$Z,MATCH(BM$1,Emax!$B$1:$Z$1,0),FALSE)*100)</f>
        <v>29.19389978213507</v>
      </c>
      <c r="BN55" s="19">
        <f>IF(VLOOKUP($A55,Emax!$B:$Z,MATCH(BN$1,Emax!$B$1:$Z$1,0),FALSE)="","",VLOOKUP($A55,Emax!$B:$Z,MATCH(BN$1,Emax!$B$1:$Z$1,0),FALSE)*100)</f>
        <v>27.027027027027025</v>
      </c>
      <c r="BO55" s="19">
        <f>IF(VLOOKUP($A55,Emax!$B:$Z,MATCH(BO$1,Emax!$B$1:$Z$1,0),FALSE)="","",VLOOKUP($A55,Emax!$B:$Z,MATCH(BO$1,Emax!$B$1:$Z$1,0),FALSE)*100)</f>
        <v>11.293634496919918</v>
      </c>
      <c r="BP55" s="19">
        <f>IF(VLOOKUP($A55,Emax!$B:$Z,MATCH(BP$1,Emax!$B$1:$Z$1,0),FALSE)="","",VLOOKUP($A55,Emax!$B:$Z,MATCH(BP$1,Emax!$B$1:$Z$1,0),FALSE)*100)</f>
        <v>9.7029702970297027</v>
      </c>
      <c r="BQ55" s="19">
        <f>IF(VLOOKUP($A55,Emax!$B:$Z,MATCH(BQ$1,Emax!$B$1:$Z$1,0),FALSE)="","",VLOOKUP($A55,Emax!$B:$Z,MATCH(BQ$1,Emax!$B$1:$Z$1,0),FALSE)*100)</f>
        <v>7.8674948240165614</v>
      </c>
      <c r="BR55" s="19" t="str">
        <f>IF(VLOOKUP($A55,Emax!$B:$Z,MATCH(BR$1,Emax!$B$1:$Z$1,0),FALSE)="","",VLOOKUP($A55,Emax!$B:$Z,MATCH(BR$1,Emax!$B$1:$Z$1,0),FALSE)*100)</f>
        <v/>
      </c>
      <c r="BS55" s="19" t="str">
        <f>IF(VLOOKUP($A55,Emax!$B:$Z,MATCH(BS$1,Emax!$B$1:$Z$1,0),FALSE)="","",VLOOKUP($A55,Emax!$B:$Z,MATCH(BS$1,Emax!$B$1:$Z$1,0),FALSE)*100)</f>
        <v/>
      </c>
      <c r="BT55" s="19" t="str">
        <f>IF(VLOOKUP($A55,Emax!$B:$Z,MATCH(BT$1,Emax!$B$1:$Z$1,0),FALSE)="","",VLOOKUP($A55,Emax!$B:$Z,MATCH(BT$1,Emax!$B$1:$Z$1,0),FALSE)*100)</f>
        <v/>
      </c>
    </row>
    <row r="56" spans="1:72" x14ac:dyDescent="0.2">
      <c r="A56" t="s">
        <v>233</v>
      </c>
      <c r="B56" s="5" t="str">
        <f>IF(VLOOKUP($A56,Ligands!$A:$G,3,FALSE)="","",VLOOKUP($A56,Ligands!$A:$G,3,FALSE))</f>
        <v>9-HODE</v>
      </c>
      <c r="C56" s="4" t="str">
        <f>IF(VLOOKUP($A56,Ligands!$A:$G,4,FALSE)="","",VLOOKUP($A56,Ligands!$A:$G,4,FALSE))</f>
        <v>(±)9-HODE</v>
      </c>
      <c r="D56" s="17" t="str">
        <f>IF(VLOOKUP($A56,Ligands!$A:$G,5,FALSE)="","",VLOOKUP($A56,Ligands!$A:$G,5,FALSE))</f>
        <v/>
      </c>
      <c r="E56" s="17" t="str">
        <f>IF(VLOOKUP($A56,Ligands!$A:$G,6,FALSE)="","",VLOOKUP($A56,Ligands!$A:$G,6,FALSE))</f>
        <v/>
      </c>
      <c r="F56" s="17" t="str">
        <f>IF(VLOOKUP($A56,Ligands!$A:$G,7,FALSE)="","",VLOOKUP($A56,Ligands!$A:$G,7,FALSE))</f>
        <v>Surrogate</v>
      </c>
      <c r="G56" s="28">
        <f t="shared" si="1"/>
        <v>5.1200355934698925</v>
      </c>
      <c r="H56" s="92">
        <f t="shared" si="2"/>
        <v>0</v>
      </c>
      <c r="I56" s="92">
        <f t="shared" si="3"/>
        <v>5.1513735828750136</v>
      </c>
      <c r="J56" s="92">
        <f t="shared" si="4"/>
        <v>0</v>
      </c>
      <c r="K56" s="92" t="str">
        <f t="shared" si="5"/>
        <v/>
      </c>
      <c r="L56" s="28">
        <f t="shared" si="6"/>
        <v>5.49</v>
      </c>
      <c r="M56" s="92">
        <f t="shared" si="7"/>
        <v>0</v>
      </c>
      <c r="N56" s="92">
        <f t="shared" si="8"/>
        <v>5.71</v>
      </c>
      <c r="O56" s="92">
        <f t="shared" si="9"/>
        <v>0</v>
      </c>
      <c r="P56" s="92" t="str">
        <f t="shared" si="10"/>
        <v/>
      </c>
      <c r="Q56" s="21">
        <f t="shared" si="11"/>
        <v>64.2578125</v>
      </c>
      <c r="R56" s="90">
        <f t="shared" si="12"/>
        <v>0</v>
      </c>
      <c r="S56" s="90">
        <f t="shared" si="13"/>
        <v>32.461873638344215</v>
      </c>
      <c r="T56" s="90">
        <f t="shared" si="14"/>
        <v>0</v>
      </c>
      <c r="U56" s="90" t="str">
        <f t="shared" si="15"/>
        <v/>
      </c>
      <c r="V56" s="25">
        <f t="shared" si="16"/>
        <v>5.1200355934698925</v>
      </c>
      <c r="W56" s="24">
        <f t="shared" si="17"/>
        <v>4.9379259369741435</v>
      </c>
      <c r="X56" s="24" t="str">
        <f t="shared" si="18"/>
        <v/>
      </c>
      <c r="Y56" s="24" t="str">
        <f t="shared" si="19"/>
        <v/>
      </c>
      <c r="Z56" s="24" t="str">
        <f t="shared" si="20"/>
        <v/>
      </c>
      <c r="AA56" s="24" t="str">
        <f t="shared" si="21"/>
        <v/>
      </c>
      <c r="AB56" s="24" t="str">
        <f t="shared" si="21"/>
        <v/>
      </c>
      <c r="AC56" s="24" t="str">
        <f t="shared" si="22"/>
        <v/>
      </c>
      <c r="AD56" s="24">
        <f t="shared" si="23"/>
        <v>5.1513735828750136</v>
      </c>
      <c r="AE56" s="24">
        <f t="shared" si="24"/>
        <v>5.1513735828750136</v>
      </c>
      <c r="AF56" s="24">
        <f t="shared" si="25"/>
        <v>4.9696373105057567</v>
      </c>
      <c r="AG56" s="24" t="str">
        <f t="shared" si="26"/>
        <v/>
      </c>
      <c r="AH56" s="24" t="str">
        <f t="shared" si="27"/>
        <v/>
      </c>
      <c r="AI56" s="24" t="str">
        <f t="shared" si="28"/>
        <v/>
      </c>
      <c r="AJ56" s="24" t="str">
        <f t="shared" si="29"/>
        <v/>
      </c>
      <c r="AK56" s="24" t="str">
        <f t="shared" si="30"/>
        <v/>
      </c>
      <c r="AL56" s="24" t="str">
        <f t="shared" si="31"/>
        <v/>
      </c>
      <c r="AM56" s="25">
        <f>VLOOKUP($A56,'pEC50'!$B:$Z,MATCH(AM$1,'pEC50'!$B$1:$Z$1,0),FALSE)</f>
        <v>5.49</v>
      </c>
      <c r="AN56" s="24">
        <f>VLOOKUP($A56,'pEC50'!$B:$Z,MATCH(AN$1,'pEC50'!$B$1:$Z$1,0),FALSE)</f>
        <v>5.13</v>
      </c>
      <c r="AO56" s="24" t="str">
        <f>VLOOKUP($A56,'pEC50'!$B:$Z,MATCH(AO$1,'pEC50'!$B$1:$Z$1,0),FALSE)</f>
        <v/>
      </c>
      <c r="AP56" s="24" t="str">
        <f>VLOOKUP($A56,'pEC50'!$B:$Z,MATCH(AP$1,'pEC50'!$B$1:$Z$1,0),FALSE)</f>
        <v/>
      </c>
      <c r="AQ56" s="24" t="str">
        <f>VLOOKUP($A56,'pEC50'!$B:$Z,MATCH(AQ$1,'pEC50'!$B$1:$Z$1,0),FALSE)</f>
        <v/>
      </c>
      <c r="AR56" s="24" t="str">
        <f>VLOOKUP($A56,'pEC50'!$B:$Z,MATCH(AR$1,'pEC50'!$B$1:$Z$1,0),FALSE)</f>
        <v/>
      </c>
      <c r="AS56" s="24" t="str">
        <f>VLOOKUP($A56,'pEC50'!$B:$Z,MATCH(AS$1,'pEC50'!$B$1:$Z$1,0),FALSE)</f>
        <v/>
      </c>
      <c r="AT56" s="24" t="str">
        <f>VLOOKUP($A56,'pEC50'!$B:$Z,MATCH(AT$1,'pEC50'!$B$1:$Z$1,0),FALSE)</f>
        <v/>
      </c>
      <c r="AU56" s="24">
        <f>VLOOKUP($A56,'pEC50'!$B:$Z,MATCH(AU$1,'pEC50'!$B$1:$Z$1,0),FALSE)</f>
        <v>5.64</v>
      </c>
      <c r="AV56" s="24">
        <f>VLOOKUP($A56,'pEC50'!$B:$Z,MATCH(AV$1,'pEC50'!$B$1:$Z$1,0),FALSE)</f>
        <v>5.64</v>
      </c>
      <c r="AW56" s="24">
        <f>VLOOKUP($A56,'pEC50'!$B:$Z,MATCH(AW$1,'pEC50'!$B$1:$Z$1,0),FALSE)</f>
        <v>5.71</v>
      </c>
      <c r="AX56" s="24" t="str">
        <f>VLOOKUP($A56,'pEC50'!$B:$Z,MATCH(AX$1,'pEC50'!$B$1:$Z$1,0),FALSE)</f>
        <v/>
      </c>
      <c r="AY56" s="24" t="str">
        <f>VLOOKUP($A56,'pEC50'!$B:$Z,MATCH(AY$1,'pEC50'!$B$1:$Z$1,0),FALSE)</f>
        <v/>
      </c>
      <c r="AZ56" s="24" t="str">
        <f>VLOOKUP($A56,'pEC50'!$B:$Z,MATCH(AZ$1,'pEC50'!$B$1:$Z$1,0),FALSE)</f>
        <v/>
      </c>
      <c r="BA56" s="24" t="str">
        <f>VLOOKUP($A56,'pEC50'!$B:$Z,MATCH(BA$1,'pEC50'!$B$1:$Z$1,0),FALSE)</f>
        <v/>
      </c>
      <c r="BB56" s="24" t="str">
        <f>VLOOKUP($A56,'pEC50'!$B:$Z,MATCH(BB$1,'pEC50'!$B$1:$Z$1,0),FALSE)</f>
        <v/>
      </c>
      <c r="BC56" s="24" t="str">
        <f>VLOOKUP($A56,'pEC50'!$B:$Z,MATCH(BC$1,'pEC50'!$B$1:$Z$1,0),FALSE)</f>
        <v/>
      </c>
      <c r="BD56" s="18">
        <f>IF(VLOOKUP($A56,Emax!$B:$Z,MATCH(BD$1,Emax!$B$1:$Z$1,0),FALSE)="","",VLOOKUP($A56,Emax!$B:$Z,MATCH(BD$1,Emax!$B$1:$Z$1,0),FALSE)*100)</f>
        <v>42.661448140900191</v>
      </c>
      <c r="BE56" s="19">
        <f>IF(VLOOKUP($A56,Emax!$B:$Z,MATCH(BE$1,Emax!$B$1:$Z$1,0),FALSE)="","",VLOOKUP($A56,Emax!$B:$Z,MATCH(BE$1,Emax!$B$1:$Z$1,0),FALSE)*100)</f>
        <v>64.2578125</v>
      </c>
      <c r="BF56" s="19" t="str">
        <f>IF(VLOOKUP($A56,Emax!$B:$Z,MATCH(BF$1,Emax!$B$1:$Z$1,0),FALSE)="","",VLOOKUP($A56,Emax!$B:$Z,MATCH(BF$1,Emax!$B$1:$Z$1,0),FALSE)*100)</f>
        <v/>
      </c>
      <c r="BG56" s="19" t="str">
        <f>IF(VLOOKUP($A56,Emax!$B:$Z,MATCH(BG$1,Emax!$B$1:$Z$1,0),FALSE)="","",VLOOKUP($A56,Emax!$B:$Z,MATCH(BG$1,Emax!$B$1:$Z$1,0),FALSE)*100)</f>
        <v/>
      </c>
      <c r="BH56" s="19" t="str">
        <f>IF(VLOOKUP($A56,Emax!$B:$Z,MATCH(BH$1,Emax!$B$1:$Z$1,0),FALSE)="","",VLOOKUP($A56,Emax!$B:$Z,MATCH(BH$1,Emax!$B$1:$Z$1,0),FALSE)*100)</f>
        <v/>
      </c>
      <c r="BI56" s="19" t="str">
        <f>IF(VLOOKUP($A56,Emax!$B:$Z,MATCH(BI$1,Emax!$B$1:$Z$1,0),FALSE)="","",VLOOKUP($A56,Emax!$B:$Z,MATCH(BI$1,Emax!$B$1:$Z$1,0),FALSE)*100)</f>
        <v/>
      </c>
      <c r="BJ56" s="19" t="str">
        <f>IF(VLOOKUP($A56,Emax!$B:$Z,MATCH(BJ$1,Emax!$B$1:$Z$1,0),FALSE)="","",VLOOKUP($A56,Emax!$B:$Z,MATCH(BJ$1,Emax!$B$1:$Z$1,0),FALSE)*100)</f>
        <v/>
      </c>
      <c r="BK56" s="19" t="str">
        <f>IF(VLOOKUP($A56,Emax!$B:$Z,MATCH(BK$1,Emax!$B$1:$Z$1,0),FALSE)="","",VLOOKUP($A56,Emax!$B:$Z,MATCH(BK$1,Emax!$B$1:$Z$1,0),FALSE)*100)</f>
        <v/>
      </c>
      <c r="BL56" s="19">
        <f>IF(VLOOKUP($A56,Emax!$B:$Z,MATCH(BL$1,Emax!$B$1:$Z$1,0),FALSE)="","",VLOOKUP($A56,Emax!$B:$Z,MATCH(BL$1,Emax!$B$1:$Z$1,0),FALSE)*100)</f>
        <v>32.461873638344215</v>
      </c>
      <c r="BM56" s="19">
        <f>IF(VLOOKUP($A56,Emax!$B:$Z,MATCH(BM$1,Emax!$B$1:$Z$1,0),FALSE)="","",VLOOKUP($A56,Emax!$B:$Z,MATCH(BM$1,Emax!$B$1:$Z$1,0),FALSE)*100)</f>
        <v>32.461873638344215</v>
      </c>
      <c r="BN56" s="19">
        <f>IF(VLOOKUP($A56,Emax!$B:$Z,MATCH(BN$1,Emax!$B$1:$Z$1,0),FALSE)="","",VLOOKUP($A56,Emax!$B:$Z,MATCH(BN$1,Emax!$B$1:$Z$1,0),FALSE)*100)</f>
        <v>18.18181818181818</v>
      </c>
      <c r="BO56" s="19" t="str">
        <f>IF(VLOOKUP($A56,Emax!$B:$Z,MATCH(BO$1,Emax!$B$1:$Z$1,0),FALSE)="","",VLOOKUP($A56,Emax!$B:$Z,MATCH(BO$1,Emax!$B$1:$Z$1,0),FALSE)*100)</f>
        <v/>
      </c>
      <c r="BP56" s="19" t="str">
        <f>IF(VLOOKUP($A56,Emax!$B:$Z,MATCH(BP$1,Emax!$B$1:$Z$1,0),FALSE)="","",VLOOKUP($A56,Emax!$B:$Z,MATCH(BP$1,Emax!$B$1:$Z$1,0),FALSE)*100)</f>
        <v/>
      </c>
      <c r="BQ56" s="19" t="str">
        <f>IF(VLOOKUP($A56,Emax!$B:$Z,MATCH(BQ$1,Emax!$B$1:$Z$1,0),FALSE)="","",VLOOKUP($A56,Emax!$B:$Z,MATCH(BQ$1,Emax!$B$1:$Z$1,0),FALSE)*100)</f>
        <v/>
      </c>
      <c r="BR56" s="19" t="str">
        <f>IF(VLOOKUP($A56,Emax!$B:$Z,MATCH(BR$1,Emax!$B$1:$Z$1,0),FALSE)="","",VLOOKUP($A56,Emax!$B:$Z,MATCH(BR$1,Emax!$B$1:$Z$1,0),FALSE)*100)</f>
        <v/>
      </c>
      <c r="BS56" s="19" t="str">
        <f>IF(VLOOKUP($A56,Emax!$B:$Z,MATCH(BS$1,Emax!$B$1:$Z$1,0),FALSE)="","",VLOOKUP($A56,Emax!$B:$Z,MATCH(BS$1,Emax!$B$1:$Z$1,0),FALSE)*100)</f>
        <v/>
      </c>
      <c r="BT56" s="19" t="str">
        <f>IF(VLOOKUP($A56,Emax!$B:$Z,MATCH(BT$1,Emax!$B$1:$Z$1,0),FALSE)="","",VLOOKUP($A56,Emax!$B:$Z,MATCH(BT$1,Emax!$B$1:$Z$1,0),FALSE)*100)</f>
        <v/>
      </c>
    </row>
    <row r="57" spans="1:72" x14ac:dyDescent="0.2">
      <c r="A57" t="s">
        <v>260</v>
      </c>
      <c r="B57" s="5" t="str">
        <f>IF(VLOOKUP($A57,Ligands!$A:$G,3,FALSE)="","",VLOOKUP($A57,Ligands!$A:$G,3,FALSE))</f>
        <v>MDL 29951</v>
      </c>
      <c r="C57" s="4" t="str">
        <f>IF(VLOOKUP($A57,Ligands!$A:$G,4,FALSE)="","",VLOOKUP($A57,Ligands!$A:$G,4,FALSE))</f>
        <v>MDL 29951</v>
      </c>
      <c r="D57" s="17" t="str">
        <f>IF(VLOOKUP($A57,Ligands!$A:$G,5,FALSE)="","",VLOOKUP($A57,Ligands!$A:$G,5,FALSE))</f>
        <v/>
      </c>
      <c r="E57" s="17" t="str">
        <f>IF(VLOOKUP($A57,Ligands!$A:$G,6,FALSE)="","",VLOOKUP($A57,Ligands!$A:$G,6,FALSE))</f>
        <v/>
      </c>
      <c r="F57" s="17" t="str">
        <f>IF(VLOOKUP($A57,Ligands!$A:$G,7,FALSE)="","",VLOOKUP($A57,Ligands!$A:$G,7,FALSE))</f>
        <v>Surrogate</v>
      </c>
      <c r="G57" s="28">
        <f t="shared" si="1"/>
        <v>0</v>
      </c>
      <c r="H57" s="92">
        <f t="shared" si="2"/>
        <v>7.0752845410060754</v>
      </c>
      <c r="I57" s="92">
        <f t="shared" si="3"/>
        <v>6.8799737499870286</v>
      </c>
      <c r="J57" s="92">
        <f t="shared" si="4"/>
        <v>5.4693768379935328</v>
      </c>
      <c r="K57" s="92" t="str">
        <f t="shared" si="5"/>
        <v/>
      </c>
      <c r="L57" s="28">
        <f t="shared" si="6"/>
        <v>0</v>
      </c>
      <c r="M57" s="92">
        <f t="shared" si="7"/>
        <v>7.4</v>
      </c>
      <c r="N57" s="92">
        <f t="shared" si="8"/>
        <v>7.09</v>
      </c>
      <c r="O57" s="92">
        <f t="shared" si="9"/>
        <v>5.62</v>
      </c>
      <c r="P57" s="92" t="str">
        <f t="shared" si="10"/>
        <v/>
      </c>
      <c r="Q57" s="21">
        <f t="shared" si="11"/>
        <v>0</v>
      </c>
      <c r="R57" s="90">
        <f t="shared" si="12"/>
        <v>75.166297117516635</v>
      </c>
      <c r="S57" s="90">
        <f t="shared" si="13"/>
        <v>61.655773420479299</v>
      </c>
      <c r="T57" s="90">
        <f t="shared" si="14"/>
        <v>70.693069306930695</v>
      </c>
      <c r="U57" s="90" t="str">
        <f t="shared" si="15"/>
        <v/>
      </c>
      <c r="V57" s="25" t="str">
        <f t="shared" si="16"/>
        <v/>
      </c>
      <c r="W57" s="24" t="str">
        <f t="shared" si="17"/>
        <v/>
      </c>
      <c r="X57" s="24">
        <f t="shared" si="18"/>
        <v>7.0752845410060754</v>
      </c>
      <c r="Y57" s="24">
        <f t="shared" si="19"/>
        <v>7.0752845410060754</v>
      </c>
      <c r="Z57" s="24">
        <f t="shared" si="20"/>
        <v>7.0043886536465472</v>
      </c>
      <c r="AA57" s="24">
        <f t="shared" si="21"/>
        <v>6.2960231563251217</v>
      </c>
      <c r="AB57" s="24">
        <f t="shared" si="21"/>
        <v>6.2960231563251217</v>
      </c>
      <c r="AC57" s="24">
        <f t="shared" si="22"/>
        <v>5.1209412807357761</v>
      </c>
      <c r="AD57" s="24">
        <f t="shared" si="23"/>
        <v>6.8799737499870286</v>
      </c>
      <c r="AE57" s="24">
        <f t="shared" si="24"/>
        <v>6.8799737499870286</v>
      </c>
      <c r="AF57" s="24">
        <f t="shared" si="25"/>
        <v>5.7382922953884545</v>
      </c>
      <c r="AG57" s="24" t="str">
        <f t="shared" si="26"/>
        <v/>
      </c>
      <c r="AH57" s="24">
        <f t="shared" si="27"/>
        <v>5.4693768379935328</v>
      </c>
      <c r="AI57" s="24">
        <f t="shared" si="28"/>
        <v>5.1532109005907074</v>
      </c>
      <c r="AJ57" s="24" t="str">
        <f t="shared" si="29"/>
        <v/>
      </c>
      <c r="AK57" s="24" t="str">
        <f t="shared" si="30"/>
        <v/>
      </c>
      <c r="AL57" s="24" t="str">
        <f t="shared" si="31"/>
        <v/>
      </c>
      <c r="AM57" s="25" t="str">
        <f>VLOOKUP($A57,'pEC50'!$B:$Z,MATCH(AM$1,'pEC50'!$B$1:$Z$1,0),FALSE)</f>
        <v/>
      </c>
      <c r="AN57" s="24" t="str">
        <f>VLOOKUP($A57,'pEC50'!$B:$Z,MATCH(AN$1,'pEC50'!$B$1:$Z$1,0),FALSE)</f>
        <v/>
      </c>
      <c r="AO57" s="24">
        <f>VLOOKUP($A57,'pEC50'!$B:$Z,MATCH(AO$1,'pEC50'!$B$1:$Z$1,0),FALSE)</f>
        <v>7.31</v>
      </c>
      <c r="AP57" s="24">
        <f>VLOOKUP($A57,'pEC50'!$B:$Z,MATCH(AP$1,'pEC50'!$B$1:$Z$1,0),FALSE)</f>
        <v>7.31</v>
      </c>
      <c r="AQ57" s="24">
        <f>VLOOKUP($A57,'pEC50'!$B:$Z,MATCH(AQ$1,'pEC50'!$B$1:$Z$1,0),FALSE)</f>
        <v>7.4</v>
      </c>
      <c r="AR57" s="24">
        <f>VLOOKUP($A57,'pEC50'!$B:$Z,MATCH(AR$1,'pEC50'!$B$1:$Z$1,0),FALSE)</f>
        <v>6.42</v>
      </c>
      <c r="AS57" s="24">
        <f>VLOOKUP($A57,'pEC50'!$B:$Z,MATCH(AS$1,'pEC50'!$B$1:$Z$1,0),FALSE)</f>
        <v>6.42</v>
      </c>
      <c r="AT57" s="24">
        <f>VLOOKUP($A57,'pEC50'!$B:$Z,MATCH(AT$1,'pEC50'!$B$1:$Z$1,0),FALSE)</f>
        <v>5.45</v>
      </c>
      <c r="AU57" s="24">
        <f>VLOOKUP($A57,'pEC50'!$B:$Z,MATCH(AU$1,'pEC50'!$B$1:$Z$1,0),FALSE)</f>
        <v>7.09</v>
      </c>
      <c r="AV57" s="24">
        <f>VLOOKUP($A57,'pEC50'!$B:$Z,MATCH(AV$1,'pEC50'!$B$1:$Z$1,0),FALSE)</f>
        <v>7.09</v>
      </c>
      <c r="AW57" s="24">
        <f>VLOOKUP($A57,'pEC50'!$B:$Z,MATCH(AW$1,'pEC50'!$B$1:$Z$1,0),FALSE)</f>
        <v>6.12</v>
      </c>
      <c r="AX57" s="24" t="str">
        <f>VLOOKUP($A57,'pEC50'!$B:$Z,MATCH(AX$1,'pEC50'!$B$1:$Z$1,0),FALSE)</f>
        <v/>
      </c>
      <c r="AY57" s="24">
        <f>VLOOKUP($A57,'pEC50'!$B:$Z,MATCH(AY$1,'pEC50'!$B$1:$Z$1,0),FALSE)</f>
        <v>5.62</v>
      </c>
      <c r="AZ57" s="24">
        <f>VLOOKUP($A57,'pEC50'!$B:$Z,MATCH(AZ$1,'pEC50'!$B$1:$Z$1,0),FALSE)</f>
        <v>5.39</v>
      </c>
      <c r="BA57" s="24" t="str">
        <f>VLOOKUP($A57,'pEC50'!$B:$Z,MATCH(BA$1,'pEC50'!$B$1:$Z$1,0),FALSE)</f>
        <v/>
      </c>
      <c r="BB57" s="24" t="str">
        <f>VLOOKUP($A57,'pEC50'!$B:$Z,MATCH(BB$1,'pEC50'!$B$1:$Z$1,0),FALSE)</f>
        <v/>
      </c>
      <c r="BC57" s="24" t="str">
        <f>VLOOKUP($A57,'pEC50'!$B:$Z,MATCH(BC$1,'pEC50'!$B$1:$Z$1,0),FALSE)</f>
        <v/>
      </c>
      <c r="BD57" s="18" t="str">
        <f>IF(VLOOKUP($A57,Emax!$B:$Z,MATCH(BD$1,Emax!$B$1:$Z$1,0),FALSE)="","",VLOOKUP($A57,Emax!$B:$Z,MATCH(BD$1,Emax!$B$1:$Z$1,0),FALSE)*100)</f>
        <v/>
      </c>
      <c r="BE57" s="19" t="str">
        <f>IF(VLOOKUP($A57,Emax!$B:$Z,MATCH(BE$1,Emax!$B$1:$Z$1,0),FALSE)="","",VLOOKUP($A57,Emax!$B:$Z,MATCH(BE$1,Emax!$B$1:$Z$1,0),FALSE)*100)</f>
        <v/>
      </c>
      <c r="BF57" s="19">
        <f>IF(VLOOKUP($A57,Emax!$B:$Z,MATCH(BF$1,Emax!$B$1:$Z$1,0),FALSE)="","",VLOOKUP($A57,Emax!$B:$Z,MATCH(BF$1,Emax!$B$1:$Z$1,0),FALSE)*100)</f>
        <v>58.248472505091641</v>
      </c>
      <c r="BG57" s="19">
        <f>IF(VLOOKUP($A57,Emax!$B:$Z,MATCH(BG$1,Emax!$B$1:$Z$1,0),FALSE)="","",VLOOKUP($A57,Emax!$B:$Z,MATCH(BG$1,Emax!$B$1:$Z$1,0),FALSE)*100)</f>
        <v>58.248472505091641</v>
      </c>
      <c r="BH57" s="19">
        <f>IF(VLOOKUP($A57,Emax!$B:$Z,MATCH(BH$1,Emax!$B$1:$Z$1,0),FALSE)="","",VLOOKUP($A57,Emax!$B:$Z,MATCH(BH$1,Emax!$B$1:$Z$1,0),FALSE)*100)</f>
        <v>40.215053763440864</v>
      </c>
      <c r="BI57" s="19">
        <f>IF(VLOOKUP($A57,Emax!$B:$Z,MATCH(BI$1,Emax!$B$1:$Z$1,0),FALSE)="","",VLOOKUP($A57,Emax!$B:$Z,MATCH(BI$1,Emax!$B$1:$Z$1,0),FALSE)*100)</f>
        <v>75.166297117516635</v>
      </c>
      <c r="BJ57" s="19">
        <f>IF(VLOOKUP($A57,Emax!$B:$Z,MATCH(BJ$1,Emax!$B$1:$Z$1,0),FALSE)="","",VLOOKUP($A57,Emax!$B:$Z,MATCH(BJ$1,Emax!$B$1:$Z$1,0),FALSE)*100)</f>
        <v>75.166297117516635</v>
      </c>
      <c r="BK57" s="19">
        <f>IF(VLOOKUP($A57,Emax!$B:$Z,MATCH(BK$1,Emax!$B$1:$Z$1,0),FALSE)="","",VLOOKUP($A57,Emax!$B:$Z,MATCH(BK$1,Emax!$B$1:$Z$1,0),FALSE)*100)</f>
        <v>46.875</v>
      </c>
      <c r="BL57" s="19">
        <f>IF(VLOOKUP($A57,Emax!$B:$Z,MATCH(BL$1,Emax!$B$1:$Z$1,0),FALSE)="","",VLOOKUP($A57,Emax!$B:$Z,MATCH(BL$1,Emax!$B$1:$Z$1,0),FALSE)*100)</f>
        <v>61.655773420479299</v>
      </c>
      <c r="BM57" s="19">
        <f>IF(VLOOKUP($A57,Emax!$B:$Z,MATCH(BM$1,Emax!$B$1:$Z$1,0),FALSE)="","",VLOOKUP($A57,Emax!$B:$Z,MATCH(BM$1,Emax!$B$1:$Z$1,0),FALSE)*100)</f>
        <v>61.655773420479299</v>
      </c>
      <c r="BN57" s="19">
        <f>IF(VLOOKUP($A57,Emax!$B:$Z,MATCH(BN$1,Emax!$B$1:$Z$1,0),FALSE)="","",VLOOKUP($A57,Emax!$B:$Z,MATCH(BN$1,Emax!$B$1:$Z$1,0),FALSE)*100)</f>
        <v>41.523341523341514</v>
      </c>
      <c r="BO57" s="19" t="str">
        <f>IF(VLOOKUP($A57,Emax!$B:$Z,MATCH(BO$1,Emax!$B$1:$Z$1,0),FALSE)="","",VLOOKUP($A57,Emax!$B:$Z,MATCH(BO$1,Emax!$B$1:$Z$1,0),FALSE)*100)</f>
        <v/>
      </c>
      <c r="BP57" s="19">
        <f>IF(VLOOKUP($A57,Emax!$B:$Z,MATCH(BP$1,Emax!$B$1:$Z$1,0),FALSE)="","",VLOOKUP($A57,Emax!$B:$Z,MATCH(BP$1,Emax!$B$1:$Z$1,0),FALSE)*100)</f>
        <v>70.693069306930695</v>
      </c>
      <c r="BQ57" s="19">
        <f>IF(VLOOKUP($A57,Emax!$B:$Z,MATCH(BQ$1,Emax!$B$1:$Z$1,0),FALSE)="","",VLOOKUP($A57,Emax!$B:$Z,MATCH(BQ$1,Emax!$B$1:$Z$1,0),FALSE)*100)</f>
        <v>57.971014492753611</v>
      </c>
      <c r="BR57" s="19" t="str">
        <f>IF(VLOOKUP($A57,Emax!$B:$Z,MATCH(BR$1,Emax!$B$1:$Z$1,0),FALSE)="","",VLOOKUP($A57,Emax!$B:$Z,MATCH(BR$1,Emax!$B$1:$Z$1,0),FALSE)*100)</f>
        <v/>
      </c>
      <c r="BS57" s="19" t="str">
        <f>IF(VLOOKUP($A57,Emax!$B:$Z,MATCH(BS$1,Emax!$B$1:$Z$1,0),FALSE)="","",VLOOKUP($A57,Emax!$B:$Z,MATCH(BS$1,Emax!$B$1:$Z$1,0),FALSE)*100)</f>
        <v/>
      </c>
      <c r="BT57" s="19" t="str">
        <f>IF(VLOOKUP($A57,Emax!$B:$Z,MATCH(BT$1,Emax!$B$1:$Z$1,0),FALSE)="","",VLOOKUP($A57,Emax!$B:$Z,MATCH(BT$1,Emax!$B$1:$Z$1,0),FALSE)*100)</f>
        <v/>
      </c>
    </row>
    <row r="58" spans="1:72" x14ac:dyDescent="0.2">
      <c r="A58" t="s">
        <v>251</v>
      </c>
      <c r="B58" s="5" t="str">
        <f>IF(VLOOKUP($A58,Ligands!$A:$G,3,FALSE)="","",VLOOKUP($A58,Ligands!$A:$G,3,FALSE))</f>
        <v>Lysophosphatidylserine</v>
      </c>
      <c r="C58" s="4" t="str">
        <f>IF(VLOOKUP($A58,Ligands!$A:$G,4,FALSE)="","",VLOOKUP($A58,Ligands!$A:$G,4,FALSE))</f>
        <v>1-oleoyl-2-hydroxy-sn-glycero-3-phospho-L-serine, sodium salt</v>
      </c>
      <c r="D58" s="17" t="str">
        <f>IF(VLOOKUP($A58,Ligands!$A:$G,5,FALSE)="","",VLOOKUP($A58,Ligands!$A:$G,5,FALSE))</f>
        <v/>
      </c>
      <c r="E58" s="17" t="str">
        <f>IF(VLOOKUP($A58,Ligands!$A:$G,6,FALSE)="","",VLOOKUP($A58,Ligands!$A:$G,6,FALSE))</f>
        <v/>
      </c>
      <c r="F58" s="17" t="str">
        <f>IF(VLOOKUP($A58,Ligands!$A:$G,7,FALSE)="","",VLOOKUP($A58,Ligands!$A:$G,7,FALSE))</f>
        <v>Physiological</v>
      </c>
      <c r="G58" s="28">
        <f t="shared" si="1"/>
        <v>7.1323926921460794</v>
      </c>
      <c r="H58" s="92">
        <f t="shared" si="2"/>
        <v>0</v>
      </c>
      <c r="I58" s="92">
        <f t="shared" si="3"/>
        <v>0</v>
      </c>
      <c r="J58" s="92">
        <f t="shared" si="4"/>
        <v>6.6342387309946504</v>
      </c>
      <c r="K58" s="92" t="str">
        <f t="shared" si="5"/>
        <v/>
      </c>
      <c r="L58" s="28">
        <f t="shared" si="6"/>
        <v>7.96</v>
      </c>
      <c r="M58" s="92">
        <f t="shared" si="7"/>
        <v>0</v>
      </c>
      <c r="N58" s="92">
        <f t="shared" si="8"/>
        <v>0</v>
      </c>
      <c r="O58" s="92">
        <f t="shared" si="9"/>
        <v>7.25</v>
      </c>
      <c r="P58" s="92" t="str">
        <f t="shared" si="10"/>
        <v/>
      </c>
      <c r="Q58" s="21">
        <f t="shared" si="11"/>
        <v>14.872798434442272</v>
      </c>
      <c r="R58" s="90">
        <f t="shared" si="12"/>
        <v>0</v>
      </c>
      <c r="S58" s="90">
        <f t="shared" si="13"/>
        <v>0</v>
      </c>
      <c r="T58" s="90">
        <f t="shared" si="14"/>
        <v>24.223602484472046</v>
      </c>
      <c r="U58" s="90" t="str">
        <f t="shared" si="15"/>
        <v/>
      </c>
      <c r="V58" s="25">
        <f t="shared" si="16"/>
        <v>7.1323926921460794</v>
      </c>
      <c r="W58" s="24">
        <f t="shared" si="17"/>
        <v>6.7495791297614254</v>
      </c>
      <c r="X58" s="24" t="str">
        <f t="shared" si="18"/>
        <v/>
      </c>
      <c r="Y58" s="24" t="str">
        <f t="shared" si="19"/>
        <v/>
      </c>
      <c r="Z58" s="24" t="str">
        <f t="shared" si="20"/>
        <v/>
      </c>
      <c r="AA58" s="24" t="str">
        <f t="shared" si="21"/>
        <v/>
      </c>
      <c r="AB58" s="24" t="str">
        <f t="shared" si="21"/>
        <v/>
      </c>
      <c r="AC58" s="24" t="str">
        <f t="shared" si="22"/>
        <v/>
      </c>
      <c r="AD58" s="24" t="str">
        <f t="shared" si="23"/>
        <v/>
      </c>
      <c r="AE58" s="24" t="str">
        <f t="shared" si="24"/>
        <v/>
      </c>
      <c r="AF58" s="24" t="str">
        <f t="shared" si="25"/>
        <v/>
      </c>
      <c r="AG58" s="24" t="str">
        <f t="shared" si="26"/>
        <v/>
      </c>
      <c r="AH58" s="24" t="str">
        <f t="shared" si="27"/>
        <v/>
      </c>
      <c r="AI58" s="24">
        <f t="shared" si="28"/>
        <v>6.6342387309946504</v>
      </c>
      <c r="AJ58" s="24" t="str">
        <f t="shared" si="29"/>
        <v/>
      </c>
      <c r="AK58" s="24" t="str">
        <f t="shared" si="30"/>
        <v/>
      </c>
      <c r="AL58" s="24" t="str">
        <f t="shared" si="31"/>
        <v/>
      </c>
      <c r="AM58" s="25">
        <f>VLOOKUP($A58,'pEC50'!$B:$Z,MATCH(AM$1,'pEC50'!$B$1:$Z$1,0),FALSE)</f>
        <v>7.96</v>
      </c>
      <c r="AN58" s="24">
        <f>VLOOKUP($A58,'pEC50'!$B:$Z,MATCH(AN$1,'pEC50'!$B$1:$Z$1,0),FALSE)</f>
        <v>7.62</v>
      </c>
      <c r="AO58" s="24" t="str">
        <f>VLOOKUP($A58,'pEC50'!$B:$Z,MATCH(AO$1,'pEC50'!$B$1:$Z$1,0),FALSE)</f>
        <v/>
      </c>
      <c r="AP58" s="24" t="str">
        <f>VLOOKUP($A58,'pEC50'!$B:$Z,MATCH(AP$1,'pEC50'!$B$1:$Z$1,0),FALSE)</f>
        <v/>
      </c>
      <c r="AQ58" s="24" t="str">
        <f>VLOOKUP($A58,'pEC50'!$B:$Z,MATCH(AQ$1,'pEC50'!$B$1:$Z$1,0),FALSE)</f>
        <v/>
      </c>
      <c r="AR58" s="24" t="str">
        <f>VLOOKUP($A58,'pEC50'!$B:$Z,MATCH(AR$1,'pEC50'!$B$1:$Z$1,0),FALSE)</f>
        <v/>
      </c>
      <c r="AS58" s="24" t="str">
        <f>VLOOKUP($A58,'pEC50'!$B:$Z,MATCH(AS$1,'pEC50'!$B$1:$Z$1,0),FALSE)</f>
        <v/>
      </c>
      <c r="AT58" s="24" t="str">
        <f>VLOOKUP($A58,'pEC50'!$B:$Z,MATCH(AT$1,'pEC50'!$B$1:$Z$1,0),FALSE)</f>
        <v/>
      </c>
      <c r="AU58" s="24" t="str">
        <f>VLOOKUP($A58,'pEC50'!$B:$Z,MATCH(AU$1,'pEC50'!$B$1:$Z$1,0),FALSE)</f>
        <v/>
      </c>
      <c r="AV58" s="24" t="str">
        <f>VLOOKUP($A58,'pEC50'!$B:$Z,MATCH(AV$1,'pEC50'!$B$1:$Z$1,0),FALSE)</f>
        <v/>
      </c>
      <c r="AW58" s="24" t="str">
        <f>VLOOKUP($A58,'pEC50'!$B:$Z,MATCH(AW$1,'pEC50'!$B$1:$Z$1,0),FALSE)</f>
        <v/>
      </c>
      <c r="AX58" s="24" t="str">
        <f>VLOOKUP($A58,'pEC50'!$B:$Z,MATCH(AX$1,'pEC50'!$B$1:$Z$1,0),FALSE)</f>
        <v/>
      </c>
      <c r="AY58" s="24" t="str">
        <f>VLOOKUP($A58,'pEC50'!$B:$Z,MATCH(AY$1,'pEC50'!$B$1:$Z$1,0),FALSE)</f>
        <v/>
      </c>
      <c r="AZ58" s="24">
        <f>VLOOKUP($A58,'pEC50'!$B:$Z,MATCH(AZ$1,'pEC50'!$B$1:$Z$1,0),FALSE)</f>
        <v>7.25</v>
      </c>
      <c r="BA58" s="24" t="str">
        <f>VLOOKUP($A58,'pEC50'!$B:$Z,MATCH(BA$1,'pEC50'!$B$1:$Z$1,0),FALSE)</f>
        <v/>
      </c>
      <c r="BB58" s="24" t="str">
        <f>VLOOKUP($A58,'pEC50'!$B:$Z,MATCH(BB$1,'pEC50'!$B$1:$Z$1,0),FALSE)</f>
        <v/>
      </c>
      <c r="BC58" s="24" t="str">
        <f>VLOOKUP($A58,'pEC50'!$B:$Z,MATCH(BC$1,'pEC50'!$B$1:$Z$1,0),FALSE)</f>
        <v/>
      </c>
      <c r="BD58" s="18">
        <f>IF(VLOOKUP($A58,Emax!$B:$Z,MATCH(BD$1,Emax!$B$1:$Z$1,0),FALSE)="","",VLOOKUP($A58,Emax!$B:$Z,MATCH(BD$1,Emax!$B$1:$Z$1,0),FALSE)*100)</f>
        <v>14.872798434442272</v>
      </c>
      <c r="BE58" s="19">
        <f>IF(VLOOKUP($A58,Emax!$B:$Z,MATCH(BE$1,Emax!$B$1:$Z$1,0),FALSE)="","",VLOOKUP($A58,Emax!$B:$Z,MATCH(BE$1,Emax!$B$1:$Z$1,0),FALSE)*100)</f>
        <v>13.476562500000004</v>
      </c>
      <c r="BF58" s="19" t="str">
        <f>IF(VLOOKUP($A58,Emax!$B:$Z,MATCH(BF$1,Emax!$B$1:$Z$1,0),FALSE)="","",VLOOKUP($A58,Emax!$B:$Z,MATCH(BF$1,Emax!$B$1:$Z$1,0),FALSE)*100)</f>
        <v/>
      </c>
      <c r="BG58" s="19" t="str">
        <f>IF(VLOOKUP($A58,Emax!$B:$Z,MATCH(BG$1,Emax!$B$1:$Z$1,0),FALSE)="","",VLOOKUP($A58,Emax!$B:$Z,MATCH(BG$1,Emax!$B$1:$Z$1,0),FALSE)*100)</f>
        <v/>
      </c>
      <c r="BH58" s="19" t="str">
        <f>IF(VLOOKUP($A58,Emax!$B:$Z,MATCH(BH$1,Emax!$B$1:$Z$1,0),FALSE)="","",VLOOKUP($A58,Emax!$B:$Z,MATCH(BH$1,Emax!$B$1:$Z$1,0),FALSE)*100)</f>
        <v/>
      </c>
      <c r="BI58" s="19" t="str">
        <f>IF(VLOOKUP($A58,Emax!$B:$Z,MATCH(BI$1,Emax!$B$1:$Z$1,0),FALSE)="","",VLOOKUP($A58,Emax!$B:$Z,MATCH(BI$1,Emax!$B$1:$Z$1,0),FALSE)*100)</f>
        <v/>
      </c>
      <c r="BJ58" s="19" t="str">
        <f>IF(VLOOKUP($A58,Emax!$B:$Z,MATCH(BJ$1,Emax!$B$1:$Z$1,0),FALSE)="","",VLOOKUP($A58,Emax!$B:$Z,MATCH(BJ$1,Emax!$B$1:$Z$1,0),FALSE)*100)</f>
        <v/>
      </c>
      <c r="BK58" s="19" t="str">
        <f>IF(VLOOKUP($A58,Emax!$B:$Z,MATCH(BK$1,Emax!$B$1:$Z$1,0),FALSE)="","",VLOOKUP($A58,Emax!$B:$Z,MATCH(BK$1,Emax!$B$1:$Z$1,0),FALSE)*100)</f>
        <v/>
      </c>
      <c r="BL58" s="19" t="str">
        <f>IF(VLOOKUP($A58,Emax!$B:$Z,MATCH(BL$1,Emax!$B$1:$Z$1,0),FALSE)="","",VLOOKUP($A58,Emax!$B:$Z,MATCH(BL$1,Emax!$B$1:$Z$1,0),FALSE)*100)</f>
        <v/>
      </c>
      <c r="BM58" s="19" t="str">
        <f>IF(VLOOKUP($A58,Emax!$B:$Z,MATCH(BM$1,Emax!$B$1:$Z$1,0),FALSE)="","",VLOOKUP($A58,Emax!$B:$Z,MATCH(BM$1,Emax!$B$1:$Z$1,0),FALSE)*100)</f>
        <v/>
      </c>
      <c r="BN58" s="19" t="str">
        <f>IF(VLOOKUP($A58,Emax!$B:$Z,MATCH(BN$1,Emax!$B$1:$Z$1,0),FALSE)="","",VLOOKUP($A58,Emax!$B:$Z,MATCH(BN$1,Emax!$B$1:$Z$1,0),FALSE)*100)</f>
        <v/>
      </c>
      <c r="BO58" s="19" t="str">
        <f>IF(VLOOKUP($A58,Emax!$B:$Z,MATCH(BO$1,Emax!$B$1:$Z$1,0),FALSE)="","",VLOOKUP($A58,Emax!$B:$Z,MATCH(BO$1,Emax!$B$1:$Z$1,0),FALSE)*100)</f>
        <v/>
      </c>
      <c r="BP58" s="19" t="str">
        <f>IF(VLOOKUP($A58,Emax!$B:$Z,MATCH(BP$1,Emax!$B$1:$Z$1,0),FALSE)="","",VLOOKUP($A58,Emax!$B:$Z,MATCH(BP$1,Emax!$B$1:$Z$1,0),FALSE)*100)</f>
        <v/>
      </c>
      <c r="BQ58" s="19">
        <f>IF(VLOOKUP($A58,Emax!$B:$Z,MATCH(BQ$1,Emax!$B$1:$Z$1,0),FALSE)="","",VLOOKUP($A58,Emax!$B:$Z,MATCH(BQ$1,Emax!$B$1:$Z$1,0),FALSE)*100)</f>
        <v>24.223602484472046</v>
      </c>
      <c r="BR58" s="19" t="str">
        <f>IF(VLOOKUP($A58,Emax!$B:$Z,MATCH(BR$1,Emax!$B$1:$Z$1,0),FALSE)="","",VLOOKUP($A58,Emax!$B:$Z,MATCH(BR$1,Emax!$B$1:$Z$1,0),FALSE)*100)</f>
        <v/>
      </c>
      <c r="BS58" s="19" t="str">
        <f>IF(VLOOKUP($A58,Emax!$B:$Z,MATCH(BS$1,Emax!$B$1:$Z$1,0),FALSE)="","",VLOOKUP($A58,Emax!$B:$Z,MATCH(BS$1,Emax!$B$1:$Z$1,0),FALSE)*100)</f>
        <v/>
      </c>
      <c r="BT58" s="19" t="str">
        <f>IF(VLOOKUP($A58,Emax!$B:$Z,MATCH(BT$1,Emax!$B$1:$Z$1,0),FALSE)="","",VLOOKUP($A58,Emax!$B:$Z,MATCH(BT$1,Emax!$B$1:$Z$1,0),FALSE)*100)</f>
        <v/>
      </c>
    </row>
    <row r="59" spans="1:72" x14ac:dyDescent="0.2">
      <c r="A59" t="s">
        <v>255</v>
      </c>
      <c r="B59" s="5" t="str">
        <f>IF(VLOOKUP($A59,Ligands!$A:$G,3,FALSE)="","",VLOOKUP($A59,Ligands!$A:$G,3,FALSE))</f>
        <v>7α,25-dihydroxycholesterol</v>
      </c>
      <c r="C59" s="4" t="str">
        <f>IF(VLOOKUP($A59,Ligands!$A:$G,4,FALSE)="","",VLOOKUP($A59,Ligands!$A:$G,4,FALSE))</f>
        <v>7α,25-dihydroxycholesterol</v>
      </c>
      <c r="D59" s="17" t="str">
        <f>IF(VLOOKUP($A59,Ligands!$A:$G,5,FALSE)="","",VLOOKUP($A59,Ligands!$A:$G,5,FALSE))</f>
        <v/>
      </c>
      <c r="E59" s="17" t="str">
        <f>IF(VLOOKUP($A59,Ligands!$A:$G,6,FALSE)="","",VLOOKUP($A59,Ligands!$A:$G,6,FALSE))</f>
        <v/>
      </c>
      <c r="F59" s="17" t="str">
        <f>IF(VLOOKUP($A59,Ligands!$A:$G,7,FALSE)="","",VLOOKUP($A59,Ligands!$A:$G,7,FALSE))</f>
        <v>Physiological</v>
      </c>
      <c r="G59" s="28">
        <f t="shared" si="1"/>
        <v>0</v>
      </c>
      <c r="H59" s="92">
        <f t="shared" si="2"/>
        <v>8.0601741384004875</v>
      </c>
      <c r="I59" s="92">
        <f t="shared" si="3"/>
        <v>6.8309849786632535</v>
      </c>
      <c r="J59" s="92">
        <f t="shared" si="4"/>
        <v>7.1162525574232074</v>
      </c>
      <c r="K59" s="92" t="str">
        <f t="shared" si="5"/>
        <v/>
      </c>
      <c r="L59" s="28">
        <f t="shared" si="6"/>
        <v>0</v>
      </c>
      <c r="M59" s="92">
        <f t="shared" si="7"/>
        <v>8.83</v>
      </c>
      <c r="N59" s="92">
        <f t="shared" si="8"/>
        <v>8.08</v>
      </c>
      <c r="O59" s="92">
        <f t="shared" si="9"/>
        <v>8</v>
      </c>
      <c r="P59" s="92" t="str">
        <f t="shared" si="10"/>
        <v/>
      </c>
      <c r="Q59" s="21">
        <f t="shared" si="11"/>
        <v>0</v>
      </c>
      <c r="R59" s="90">
        <f t="shared" si="12"/>
        <v>30.957230142566196</v>
      </c>
      <c r="S59" s="90">
        <f t="shared" si="13"/>
        <v>6.7761806981519497</v>
      </c>
      <c r="T59" s="90">
        <f t="shared" si="14"/>
        <v>13.06930693069307</v>
      </c>
      <c r="U59" s="90" t="str">
        <f t="shared" si="15"/>
        <v/>
      </c>
      <c r="V59" s="25" t="str">
        <f t="shared" si="16"/>
        <v/>
      </c>
      <c r="W59" s="24" t="str">
        <f t="shared" si="17"/>
        <v/>
      </c>
      <c r="X59" s="24">
        <f t="shared" si="18"/>
        <v>7.9307620958218044</v>
      </c>
      <c r="Y59" s="24">
        <f t="shared" si="19"/>
        <v>7.9307620958218044</v>
      </c>
      <c r="Z59" s="24">
        <f t="shared" si="20"/>
        <v>8.0601741384004875</v>
      </c>
      <c r="AA59" s="24">
        <f t="shared" si="21"/>
        <v>7.9296750990891276</v>
      </c>
      <c r="AB59" s="24">
        <f t="shared" si="21"/>
        <v>7.9296750990891276</v>
      </c>
      <c r="AC59" s="24">
        <f t="shared" si="22"/>
        <v>7.2583184772596825</v>
      </c>
      <c r="AD59" s="24">
        <f t="shared" si="23"/>
        <v>5.8953085691824016</v>
      </c>
      <c r="AE59" s="24">
        <f t="shared" si="24"/>
        <v>5.8953085691824016</v>
      </c>
      <c r="AF59" s="24">
        <f t="shared" si="25"/>
        <v>5.410405590774781</v>
      </c>
      <c r="AG59" s="24">
        <f t="shared" si="26"/>
        <v>6.8309849786632535</v>
      </c>
      <c r="AH59" s="24">
        <f t="shared" si="27"/>
        <v>7.1162525574232074</v>
      </c>
      <c r="AI59" s="24" t="str">
        <f t="shared" si="28"/>
        <v/>
      </c>
      <c r="AJ59" s="24" t="str">
        <f t="shared" si="29"/>
        <v/>
      </c>
      <c r="AK59" s="24" t="str">
        <f t="shared" si="30"/>
        <v/>
      </c>
      <c r="AL59" s="24" t="str">
        <f t="shared" si="31"/>
        <v/>
      </c>
      <c r="AM59" s="25" t="str">
        <f>VLOOKUP($A59,'pEC50'!$B:$Z,MATCH(AM$1,'pEC50'!$B$1:$Z$1,0),FALSE)</f>
        <v/>
      </c>
      <c r="AN59" s="24" t="str">
        <f>VLOOKUP($A59,'pEC50'!$B:$Z,MATCH(AN$1,'pEC50'!$B$1:$Z$1,0),FALSE)</f>
        <v/>
      </c>
      <c r="AO59" s="24">
        <f>VLOOKUP($A59,'pEC50'!$B:$Z,MATCH(AO$1,'pEC50'!$B$1:$Z$1,0),FALSE)</f>
        <v>8.44</v>
      </c>
      <c r="AP59" s="24">
        <f>VLOOKUP($A59,'pEC50'!$B:$Z,MATCH(AP$1,'pEC50'!$B$1:$Z$1,0),FALSE)</f>
        <v>8.44</v>
      </c>
      <c r="AQ59" s="24">
        <f>VLOOKUP($A59,'pEC50'!$B:$Z,MATCH(AQ$1,'pEC50'!$B$1:$Z$1,0),FALSE)</f>
        <v>8.83</v>
      </c>
      <c r="AR59" s="24">
        <f>VLOOKUP($A59,'pEC50'!$B:$Z,MATCH(AR$1,'pEC50'!$B$1:$Z$1,0),FALSE)</f>
        <v>8.4600000000000009</v>
      </c>
      <c r="AS59" s="24">
        <f>VLOOKUP($A59,'pEC50'!$B:$Z,MATCH(AS$1,'pEC50'!$B$1:$Z$1,0),FALSE)</f>
        <v>8.4600000000000009</v>
      </c>
      <c r="AT59" s="24">
        <f>VLOOKUP($A59,'pEC50'!$B:$Z,MATCH(AT$1,'pEC50'!$B$1:$Z$1,0),FALSE)</f>
        <v>8.1300000000000008</v>
      </c>
      <c r="AU59" s="24">
        <f>VLOOKUP($A59,'pEC50'!$B:$Z,MATCH(AU$1,'pEC50'!$B$1:$Z$1,0),FALSE)</f>
        <v>8.08</v>
      </c>
      <c r="AV59" s="24">
        <f>VLOOKUP($A59,'pEC50'!$B:$Z,MATCH(AV$1,'pEC50'!$B$1:$Z$1,0),FALSE)</f>
        <v>8.08</v>
      </c>
      <c r="AW59" s="24">
        <f>VLOOKUP($A59,'pEC50'!$B:$Z,MATCH(AW$1,'pEC50'!$B$1:$Z$1,0),FALSE)</f>
        <v>8.02</v>
      </c>
      <c r="AX59" s="24">
        <f>VLOOKUP($A59,'pEC50'!$B:$Z,MATCH(AX$1,'pEC50'!$B$1:$Z$1,0),FALSE)</f>
        <v>8</v>
      </c>
      <c r="AY59" s="24">
        <f>VLOOKUP($A59,'pEC50'!$B:$Z,MATCH(AY$1,'pEC50'!$B$1:$Z$1,0),FALSE)</f>
        <v>8</v>
      </c>
      <c r="AZ59" s="24" t="str">
        <f>VLOOKUP($A59,'pEC50'!$B:$Z,MATCH(AZ$1,'pEC50'!$B$1:$Z$1,0),FALSE)</f>
        <v/>
      </c>
      <c r="BA59" s="24" t="str">
        <f>VLOOKUP($A59,'pEC50'!$B:$Z,MATCH(BA$1,'pEC50'!$B$1:$Z$1,0),FALSE)</f>
        <v/>
      </c>
      <c r="BB59" s="24" t="str">
        <f>VLOOKUP($A59,'pEC50'!$B:$Z,MATCH(BB$1,'pEC50'!$B$1:$Z$1,0),FALSE)</f>
        <v/>
      </c>
      <c r="BC59" s="24" t="str">
        <f>VLOOKUP($A59,'pEC50'!$B:$Z,MATCH(BC$1,'pEC50'!$B$1:$Z$1,0),FALSE)</f>
        <v/>
      </c>
      <c r="BD59" s="18" t="str">
        <f>IF(VLOOKUP($A59,Emax!$B:$Z,MATCH(BD$1,Emax!$B$1:$Z$1,0),FALSE)="","",VLOOKUP($A59,Emax!$B:$Z,MATCH(BD$1,Emax!$B$1:$Z$1,0),FALSE)*100)</f>
        <v/>
      </c>
      <c r="BE59" s="19" t="str">
        <f>IF(VLOOKUP($A59,Emax!$B:$Z,MATCH(BE$1,Emax!$B$1:$Z$1,0),FALSE)="","",VLOOKUP($A59,Emax!$B:$Z,MATCH(BE$1,Emax!$B$1:$Z$1,0),FALSE)*100)</f>
        <v/>
      </c>
      <c r="BF59" s="19">
        <f>IF(VLOOKUP($A59,Emax!$B:$Z,MATCH(BF$1,Emax!$B$1:$Z$1,0),FALSE)="","",VLOOKUP($A59,Emax!$B:$Z,MATCH(BF$1,Emax!$B$1:$Z$1,0),FALSE)*100)</f>
        <v>30.957230142566196</v>
      </c>
      <c r="BG59" s="19">
        <f>IF(VLOOKUP($A59,Emax!$B:$Z,MATCH(BG$1,Emax!$B$1:$Z$1,0),FALSE)="","",VLOOKUP($A59,Emax!$B:$Z,MATCH(BG$1,Emax!$B$1:$Z$1,0),FALSE)*100)</f>
        <v>30.957230142566196</v>
      </c>
      <c r="BH59" s="19">
        <f>IF(VLOOKUP($A59,Emax!$B:$Z,MATCH(BH$1,Emax!$B$1:$Z$1,0),FALSE)="","",VLOOKUP($A59,Emax!$B:$Z,MATCH(BH$1,Emax!$B$1:$Z$1,0),FALSE)*100)</f>
        <v>16.989247311827956</v>
      </c>
      <c r="BI59" s="19">
        <f>IF(VLOOKUP($A59,Emax!$B:$Z,MATCH(BI$1,Emax!$B$1:$Z$1,0),FALSE)="","",VLOOKUP($A59,Emax!$B:$Z,MATCH(BI$1,Emax!$B$1:$Z$1,0),FALSE)*100)</f>
        <v>29.490022172949011</v>
      </c>
      <c r="BJ59" s="19">
        <f>IF(VLOOKUP($A59,Emax!$B:$Z,MATCH(BJ$1,Emax!$B$1:$Z$1,0),FALSE)="","",VLOOKUP($A59,Emax!$B:$Z,MATCH(BJ$1,Emax!$B$1:$Z$1,0),FALSE)*100)</f>
        <v>29.490022172949011</v>
      </c>
      <c r="BK59" s="19">
        <f>IF(VLOOKUP($A59,Emax!$B:$Z,MATCH(BK$1,Emax!$B$1:$Z$1,0),FALSE)="","",VLOOKUP($A59,Emax!$B:$Z,MATCH(BK$1,Emax!$B$1:$Z$1,0),FALSE)*100)</f>
        <v>13.4375</v>
      </c>
      <c r="BL59" s="19">
        <f>IF(VLOOKUP($A59,Emax!$B:$Z,MATCH(BL$1,Emax!$B$1:$Z$1,0),FALSE)="","",VLOOKUP($A59,Emax!$B:$Z,MATCH(BL$1,Emax!$B$1:$Z$1,0),FALSE)*100)</f>
        <v>0.65359477124183063</v>
      </c>
      <c r="BM59" s="19">
        <f>IF(VLOOKUP($A59,Emax!$B:$Z,MATCH(BM$1,Emax!$B$1:$Z$1,0),FALSE)="","",VLOOKUP($A59,Emax!$B:$Z,MATCH(BM$1,Emax!$B$1:$Z$1,0),FALSE)*100)</f>
        <v>0.65359477124183063</v>
      </c>
      <c r="BN59" s="19">
        <f>IF(VLOOKUP($A59,Emax!$B:$Z,MATCH(BN$1,Emax!$B$1:$Z$1,0),FALSE)="","",VLOOKUP($A59,Emax!$B:$Z,MATCH(BN$1,Emax!$B$1:$Z$1,0),FALSE)*100)</f>
        <v>0.2457002457002459</v>
      </c>
      <c r="BO59" s="19">
        <f>IF(VLOOKUP($A59,Emax!$B:$Z,MATCH(BO$1,Emax!$B$1:$Z$1,0),FALSE)="","",VLOOKUP($A59,Emax!$B:$Z,MATCH(BO$1,Emax!$B$1:$Z$1,0),FALSE)*100)</f>
        <v>6.7761806981519497</v>
      </c>
      <c r="BP59" s="19">
        <f>IF(VLOOKUP($A59,Emax!$B:$Z,MATCH(BP$1,Emax!$B$1:$Z$1,0),FALSE)="","",VLOOKUP($A59,Emax!$B:$Z,MATCH(BP$1,Emax!$B$1:$Z$1,0),FALSE)*100)</f>
        <v>13.06930693069307</v>
      </c>
      <c r="BQ59" s="19" t="str">
        <f>IF(VLOOKUP($A59,Emax!$B:$Z,MATCH(BQ$1,Emax!$B$1:$Z$1,0),FALSE)="","",VLOOKUP($A59,Emax!$B:$Z,MATCH(BQ$1,Emax!$B$1:$Z$1,0),FALSE)*100)</f>
        <v/>
      </c>
      <c r="BR59" s="19" t="str">
        <f>IF(VLOOKUP($A59,Emax!$B:$Z,MATCH(BR$1,Emax!$B$1:$Z$1,0),FALSE)="","",VLOOKUP($A59,Emax!$B:$Z,MATCH(BR$1,Emax!$B$1:$Z$1,0),FALSE)*100)</f>
        <v/>
      </c>
      <c r="BS59" s="19" t="str">
        <f>IF(VLOOKUP($A59,Emax!$B:$Z,MATCH(BS$1,Emax!$B$1:$Z$1,0),FALSE)="","",VLOOKUP($A59,Emax!$B:$Z,MATCH(BS$1,Emax!$B$1:$Z$1,0),FALSE)*100)</f>
        <v/>
      </c>
      <c r="BT59" s="19" t="str">
        <f>IF(VLOOKUP($A59,Emax!$B:$Z,MATCH(BT$1,Emax!$B$1:$Z$1,0),FALSE)="","",VLOOKUP($A59,Emax!$B:$Z,MATCH(BT$1,Emax!$B$1:$Z$1,0),FALSE)*100)</f>
        <v/>
      </c>
    </row>
    <row r="60" spans="1:72" x14ac:dyDescent="0.2">
      <c r="A60" t="s">
        <v>272</v>
      </c>
      <c r="B60" s="5" t="str">
        <f>IF(VLOOKUP($A60,Ligands!$A:$G,3,FALSE)="","",VLOOKUP($A60,Ligands!$A:$G,3,FALSE))</f>
        <v>Lysophosphatidylserine</v>
      </c>
      <c r="C60" s="4" t="str">
        <f>IF(VLOOKUP($A60,Ligands!$A:$G,4,FALSE)="","",VLOOKUP($A60,Ligands!$A:$G,4,FALSE))</f>
        <v>1-oleoyl-2-hydroxy-sn-glycero-3-phospho-L-serine, sodium salt</v>
      </c>
      <c r="D60" s="17" t="str">
        <f>IF(VLOOKUP($A60,Ligands!$A:$G,5,FALSE)="","",VLOOKUP($A60,Ligands!$A:$G,5,FALSE))</f>
        <v/>
      </c>
      <c r="E60" s="17" t="str">
        <f>IF(VLOOKUP($A60,Ligands!$A:$G,6,FALSE)="","",VLOOKUP($A60,Ligands!$A:$G,6,FALSE))</f>
        <v/>
      </c>
      <c r="F60" s="17" t="str">
        <f>IF(VLOOKUP($A60,Ligands!$A:$G,7,FALSE)="","",VLOOKUP($A60,Ligands!$A:$G,7,FALSE))</f>
        <v>Physiological</v>
      </c>
      <c r="G60" s="28">
        <f t="shared" si="1"/>
        <v>0</v>
      </c>
      <c r="H60" s="92">
        <f t="shared" si="2"/>
        <v>6.1895082181762806</v>
      </c>
      <c r="I60" s="92">
        <f t="shared" si="3"/>
        <v>0</v>
      </c>
      <c r="J60" s="92">
        <f t="shared" si="4"/>
        <v>0</v>
      </c>
      <c r="K60" s="92" t="str">
        <f t="shared" si="5"/>
        <v/>
      </c>
      <c r="L60" s="28">
        <f t="shared" si="6"/>
        <v>0</v>
      </c>
      <c r="M60" s="92">
        <f t="shared" si="7"/>
        <v>6.77</v>
      </c>
      <c r="N60" s="92">
        <f t="shared" si="8"/>
        <v>0</v>
      </c>
      <c r="O60" s="92">
        <f t="shared" si="9"/>
        <v>0</v>
      </c>
      <c r="P60" s="92" t="str">
        <f t="shared" si="10"/>
        <v/>
      </c>
      <c r="Q60" s="21">
        <f t="shared" si="11"/>
        <v>0</v>
      </c>
      <c r="R60" s="90">
        <f t="shared" si="12"/>
        <v>35.920177383592019</v>
      </c>
      <c r="S60" s="90">
        <f t="shared" si="13"/>
        <v>0</v>
      </c>
      <c r="T60" s="90">
        <f t="shared" si="14"/>
        <v>0</v>
      </c>
      <c r="U60" s="90" t="str">
        <f t="shared" si="15"/>
        <v/>
      </c>
      <c r="V60" s="25" t="str">
        <f t="shared" si="16"/>
        <v/>
      </c>
      <c r="W60" s="24" t="str">
        <f t="shared" si="17"/>
        <v/>
      </c>
      <c r="X60" s="24">
        <f t="shared" si="18"/>
        <v>6.1895082181762806</v>
      </c>
      <c r="Y60" s="24">
        <f t="shared" si="19"/>
        <v>6.1895082181762806</v>
      </c>
      <c r="Z60" s="24">
        <f t="shared" si="20"/>
        <v>5.7378830845751079</v>
      </c>
      <c r="AA60" s="24">
        <f t="shared" si="21"/>
        <v>5.965338472664671</v>
      </c>
      <c r="AB60" s="24">
        <f t="shared" si="21"/>
        <v>5.965338472664671</v>
      </c>
      <c r="AC60" s="24" t="str">
        <f t="shared" si="22"/>
        <v/>
      </c>
      <c r="AD60" s="24" t="str">
        <f t="shared" si="23"/>
        <v/>
      </c>
      <c r="AE60" s="24" t="str">
        <f t="shared" si="24"/>
        <v/>
      </c>
      <c r="AF60" s="24" t="str">
        <f t="shared" si="25"/>
        <v/>
      </c>
      <c r="AG60" s="24" t="str">
        <f t="shared" si="26"/>
        <v/>
      </c>
      <c r="AH60" s="24" t="str">
        <f t="shared" si="27"/>
        <v/>
      </c>
      <c r="AI60" s="24" t="str">
        <f t="shared" si="28"/>
        <v/>
      </c>
      <c r="AJ60" s="24" t="str">
        <f t="shared" si="29"/>
        <v/>
      </c>
      <c r="AK60" s="24" t="str">
        <f t="shared" si="30"/>
        <v/>
      </c>
      <c r="AL60" s="24" t="str">
        <f t="shared" si="31"/>
        <v/>
      </c>
      <c r="AM60" s="25" t="str">
        <f>VLOOKUP($A60,'pEC50'!$B:$Z,MATCH(AM$1,'pEC50'!$B$1:$Z$1,0),FALSE)</f>
        <v/>
      </c>
      <c r="AN60" s="24" t="str">
        <f>VLOOKUP($A60,'pEC50'!$B:$Z,MATCH(AN$1,'pEC50'!$B$1:$Z$1,0),FALSE)</f>
        <v/>
      </c>
      <c r="AO60" s="24">
        <f>VLOOKUP($A60,'pEC50'!$B:$Z,MATCH(AO$1,'pEC50'!$B$1:$Z$1,0),FALSE)</f>
        <v>6.77</v>
      </c>
      <c r="AP60" s="24">
        <f>VLOOKUP($A60,'pEC50'!$B:$Z,MATCH(AP$1,'pEC50'!$B$1:$Z$1,0),FALSE)</f>
        <v>6.77</v>
      </c>
      <c r="AQ60" s="24">
        <f>VLOOKUP($A60,'pEC50'!$B:$Z,MATCH(AQ$1,'pEC50'!$B$1:$Z$1,0),FALSE)</f>
        <v>6.25</v>
      </c>
      <c r="AR60" s="24">
        <f>VLOOKUP($A60,'pEC50'!$B:$Z,MATCH(AR$1,'pEC50'!$B$1:$Z$1,0),FALSE)</f>
        <v>6.41</v>
      </c>
      <c r="AS60" s="24">
        <f>VLOOKUP($A60,'pEC50'!$B:$Z,MATCH(AS$1,'pEC50'!$B$1:$Z$1,0),FALSE)</f>
        <v>6.41</v>
      </c>
      <c r="AT60" s="24" t="str">
        <f>VLOOKUP($A60,'pEC50'!$B:$Z,MATCH(AT$1,'pEC50'!$B$1:$Z$1,0),FALSE)</f>
        <v/>
      </c>
      <c r="AU60" s="24" t="str">
        <f>VLOOKUP($A60,'pEC50'!$B:$Z,MATCH(AU$1,'pEC50'!$B$1:$Z$1,0),FALSE)</f>
        <v/>
      </c>
      <c r="AV60" s="24" t="str">
        <f>VLOOKUP($A60,'pEC50'!$B:$Z,MATCH(AV$1,'pEC50'!$B$1:$Z$1,0),FALSE)</f>
        <v/>
      </c>
      <c r="AW60" s="24" t="str">
        <f>VLOOKUP($A60,'pEC50'!$B:$Z,MATCH(AW$1,'pEC50'!$B$1:$Z$1,0),FALSE)</f>
        <v/>
      </c>
      <c r="AX60" s="24" t="str">
        <f>VLOOKUP($A60,'pEC50'!$B:$Z,MATCH(AX$1,'pEC50'!$B$1:$Z$1,0),FALSE)</f>
        <v/>
      </c>
      <c r="AY60" s="24" t="str">
        <f>VLOOKUP($A60,'pEC50'!$B:$Z,MATCH(AY$1,'pEC50'!$B$1:$Z$1,0),FALSE)</f>
        <v/>
      </c>
      <c r="AZ60" s="24" t="str">
        <f>VLOOKUP($A60,'pEC50'!$B:$Z,MATCH(AZ$1,'pEC50'!$B$1:$Z$1,0),FALSE)</f>
        <v/>
      </c>
      <c r="BA60" s="24" t="str">
        <f>VLOOKUP($A60,'pEC50'!$B:$Z,MATCH(BA$1,'pEC50'!$B$1:$Z$1,0),FALSE)</f>
        <v/>
      </c>
      <c r="BB60" s="24" t="str">
        <f>VLOOKUP($A60,'pEC50'!$B:$Z,MATCH(BB$1,'pEC50'!$B$1:$Z$1,0),FALSE)</f>
        <v/>
      </c>
      <c r="BC60" s="24" t="str">
        <f>VLOOKUP($A60,'pEC50'!$B:$Z,MATCH(BC$1,'pEC50'!$B$1:$Z$1,0),FALSE)</f>
        <v/>
      </c>
      <c r="BD60" s="18" t="str">
        <f>IF(VLOOKUP($A60,Emax!$B:$Z,MATCH(BD$1,Emax!$B$1:$Z$1,0),FALSE)="","",VLOOKUP($A60,Emax!$B:$Z,MATCH(BD$1,Emax!$B$1:$Z$1,0),FALSE)*100)</f>
        <v/>
      </c>
      <c r="BE60" s="19" t="str">
        <f>IF(VLOOKUP($A60,Emax!$B:$Z,MATCH(BE$1,Emax!$B$1:$Z$1,0),FALSE)="","",VLOOKUP($A60,Emax!$B:$Z,MATCH(BE$1,Emax!$B$1:$Z$1,0),FALSE)*100)</f>
        <v/>
      </c>
      <c r="BF60" s="19">
        <f>IF(VLOOKUP($A60,Emax!$B:$Z,MATCH(BF$1,Emax!$B$1:$Z$1,0),FALSE)="","",VLOOKUP($A60,Emax!$B:$Z,MATCH(BF$1,Emax!$B$1:$Z$1,0),FALSE)*100)</f>
        <v>26.272912423625254</v>
      </c>
      <c r="BG60" s="19">
        <f>IF(VLOOKUP($A60,Emax!$B:$Z,MATCH(BG$1,Emax!$B$1:$Z$1,0),FALSE)="","",VLOOKUP($A60,Emax!$B:$Z,MATCH(BG$1,Emax!$B$1:$Z$1,0),FALSE)*100)</f>
        <v>26.272912423625254</v>
      </c>
      <c r="BH60" s="19">
        <f>IF(VLOOKUP($A60,Emax!$B:$Z,MATCH(BH$1,Emax!$B$1:$Z$1,0),FALSE)="","",VLOOKUP($A60,Emax!$B:$Z,MATCH(BH$1,Emax!$B$1:$Z$1,0),FALSE)*100)</f>
        <v>30.752688172043012</v>
      </c>
      <c r="BI60" s="19">
        <f>IF(VLOOKUP($A60,Emax!$B:$Z,MATCH(BI$1,Emax!$B$1:$Z$1,0),FALSE)="","",VLOOKUP($A60,Emax!$B:$Z,MATCH(BI$1,Emax!$B$1:$Z$1,0),FALSE)*100)</f>
        <v>35.920177383592019</v>
      </c>
      <c r="BJ60" s="19">
        <f>IF(VLOOKUP($A60,Emax!$B:$Z,MATCH(BJ$1,Emax!$B$1:$Z$1,0),FALSE)="","",VLOOKUP($A60,Emax!$B:$Z,MATCH(BJ$1,Emax!$B$1:$Z$1,0),FALSE)*100)</f>
        <v>35.920177383592019</v>
      </c>
      <c r="BK60" s="19" t="str">
        <f>IF(VLOOKUP($A60,Emax!$B:$Z,MATCH(BK$1,Emax!$B$1:$Z$1,0),FALSE)="","",VLOOKUP($A60,Emax!$B:$Z,MATCH(BK$1,Emax!$B$1:$Z$1,0),FALSE)*100)</f>
        <v/>
      </c>
      <c r="BL60" s="19" t="str">
        <f>IF(VLOOKUP($A60,Emax!$B:$Z,MATCH(BL$1,Emax!$B$1:$Z$1,0),FALSE)="","",VLOOKUP($A60,Emax!$B:$Z,MATCH(BL$1,Emax!$B$1:$Z$1,0),FALSE)*100)</f>
        <v/>
      </c>
      <c r="BM60" s="19" t="str">
        <f>IF(VLOOKUP($A60,Emax!$B:$Z,MATCH(BM$1,Emax!$B$1:$Z$1,0),FALSE)="","",VLOOKUP($A60,Emax!$B:$Z,MATCH(BM$1,Emax!$B$1:$Z$1,0),FALSE)*100)</f>
        <v/>
      </c>
      <c r="BN60" s="19" t="str">
        <f>IF(VLOOKUP($A60,Emax!$B:$Z,MATCH(BN$1,Emax!$B$1:$Z$1,0),FALSE)="","",VLOOKUP($A60,Emax!$B:$Z,MATCH(BN$1,Emax!$B$1:$Z$1,0),FALSE)*100)</f>
        <v/>
      </c>
      <c r="BO60" s="19" t="str">
        <f>IF(VLOOKUP($A60,Emax!$B:$Z,MATCH(BO$1,Emax!$B$1:$Z$1,0),FALSE)="","",VLOOKUP($A60,Emax!$B:$Z,MATCH(BO$1,Emax!$B$1:$Z$1,0),FALSE)*100)</f>
        <v/>
      </c>
      <c r="BP60" s="19" t="str">
        <f>IF(VLOOKUP($A60,Emax!$B:$Z,MATCH(BP$1,Emax!$B$1:$Z$1,0),FALSE)="","",VLOOKUP($A60,Emax!$B:$Z,MATCH(BP$1,Emax!$B$1:$Z$1,0),FALSE)*100)</f>
        <v/>
      </c>
      <c r="BQ60" s="19" t="str">
        <f>IF(VLOOKUP($A60,Emax!$B:$Z,MATCH(BQ$1,Emax!$B$1:$Z$1,0),FALSE)="","",VLOOKUP($A60,Emax!$B:$Z,MATCH(BQ$1,Emax!$B$1:$Z$1,0),FALSE)*100)</f>
        <v/>
      </c>
      <c r="BR60" s="19" t="str">
        <f>IF(VLOOKUP($A60,Emax!$B:$Z,MATCH(BR$1,Emax!$B$1:$Z$1,0),FALSE)="","",VLOOKUP($A60,Emax!$B:$Z,MATCH(BR$1,Emax!$B$1:$Z$1,0),FALSE)*100)</f>
        <v/>
      </c>
      <c r="BS60" s="19" t="str">
        <f>IF(VLOOKUP($A60,Emax!$B:$Z,MATCH(BS$1,Emax!$B$1:$Z$1,0),FALSE)="","",VLOOKUP($A60,Emax!$B:$Z,MATCH(BS$1,Emax!$B$1:$Z$1,0),FALSE)*100)</f>
        <v/>
      </c>
      <c r="BT60" s="19" t="str">
        <f>IF(VLOOKUP($A60,Emax!$B:$Z,MATCH(BT$1,Emax!$B$1:$Z$1,0),FALSE)="","",VLOOKUP($A60,Emax!$B:$Z,MATCH(BT$1,Emax!$B$1:$Z$1,0),FALSE)*100)</f>
        <v/>
      </c>
    </row>
    <row r="61" spans="1:72" x14ac:dyDescent="0.2">
      <c r="A61" t="s">
        <v>273</v>
      </c>
      <c r="B61" s="5" t="str">
        <f>IF(VLOOKUP($A61,Ligands!$A:$G,3,FALSE)="","",VLOOKUP($A61,Ligands!$A:$G,3,FALSE))</f>
        <v>Zaprinast</v>
      </c>
      <c r="C61" s="4" t="str">
        <f>IF(VLOOKUP($A61,Ligands!$A:$G,4,FALSE)="","",VLOOKUP($A61,Ligands!$A:$G,4,FALSE))</f>
        <v>Zaprinast</v>
      </c>
      <c r="D61" s="17" t="str">
        <f>IF(VLOOKUP($A61,Ligands!$A:$G,5,FALSE)="","",VLOOKUP($A61,Ligands!$A:$G,5,FALSE))</f>
        <v/>
      </c>
      <c r="E61" s="17" t="str">
        <f>IF(VLOOKUP($A61,Ligands!$A:$G,6,FALSE)="","",VLOOKUP($A61,Ligands!$A:$G,6,FALSE))</f>
        <v/>
      </c>
      <c r="F61" s="17" t="str">
        <f>IF(VLOOKUP($A61,Ligands!$A:$G,7,FALSE)="","",VLOOKUP($A61,Ligands!$A:$G,7,FALSE))</f>
        <v>Surrogate</v>
      </c>
      <c r="G61" s="28">
        <f t="shared" si="1"/>
        <v>0</v>
      </c>
      <c r="H61" s="92">
        <f t="shared" si="2"/>
        <v>5.3246765345317462</v>
      </c>
      <c r="I61" s="92">
        <f t="shared" si="3"/>
        <v>0</v>
      </c>
      <c r="J61" s="92">
        <f t="shared" si="4"/>
        <v>5.173429189037746</v>
      </c>
      <c r="K61" s="92" t="str">
        <f t="shared" si="5"/>
        <v/>
      </c>
      <c r="L61" s="28">
        <f t="shared" si="6"/>
        <v>0</v>
      </c>
      <c r="M61" s="92">
        <f t="shared" si="7"/>
        <v>5.68</v>
      </c>
      <c r="N61" s="92">
        <f t="shared" si="8"/>
        <v>0</v>
      </c>
      <c r="O61" s="92">
        <f t="shared" si="9"/>
        <v>5.74</v>
      </c>
      <c r="P61" s="92" t="str">
        <f t="shared" si="10"/>
        <v/>
      </c>
      <c r="Q61" s="21">
        <f t="shared" si="11"/>
        <v>0</v>
      </c>
      <c r="R61" s="90">
        <f t="shared" si="12"/>
        <v>44.124168514412425</v>
      </c>
      <c r="S61" s="90">
        <f t="shared" si="13"/>
        <v>0</v>
      </c>
      <c r="T61" s="90">
        <f t="shared" si="14"/>
        <v>27.128712871287124</v>
      </c>
      <c r="U61" s="90" t="str">
        <f t="shared" si="15"/>
        <v/>
      </c>
      <c r="V61" s="25" t="str">
        <f t="shared" si="16"/>
        <v/>
      </c>
      <c r="W61" s="24" t="str">
        <f t="shared" si="17"/>
        <v/>
      </c>
      <c r="X61" s="24">
        <f t="shared" si="18"/>
        <v>5.0913569677926374</v>
      </c>
      <c r="Y61" s="24">
        <f t="shared" si="19"/>
        <v>5.0913569677926374</v>
      </c>
      <c r="Z61" s="24">
        <f t="shared" si="20"/>
        <v>5.1615239944032165</v>
      </c>
      <c r="AA61" s="24">
        <f t="shared" si="21"/>
        <v>5.3246765345317462</v>
      </c>
      <c r="AB61" s="24">
        <f t="shared" si="21"/>
        <v>5.3246765345317462</v>
      </c>
      <c r="AC61" s="24">
        <f t="shared" si="22"/>
        <v>4.6160393207500325</v>
      </c>
      <c r="AD61" s="24" t="str">
        <f t="shared" si="23"/>
        <v/>
      </c>
      <c r="AE61" s="24" t="str">
        <f t="shared" si="24"/>
        <v/>
      </c>
      <c r="AF61" s="24" t="str">
        <f t="shared" si="25"/>
        <v/>
      </c>
      <c r="AG61" s="24" t="str">
        <f t="shared" si="26"/>
        <v/>
      </c>
      <c r="AH61" s="24">
        <f t="shared" si="27"/>
        <v>5.173429189037746</v>
      </c>
      <c r="AI61" s="24">
        <f t="shared" si="28"/>
        <v>4.9405355413986571</v>
      </c>
      <c r="AJ61" s="24" t="str">
        <f t="shared" si="29"/>
        <v/>
      </c>
      <c r="AK61" s="24" t="str">
        <f t="shared" si="30"/>
        <v/>
      </c>
      <c r="AL61" s="24" t="str">
        <f t="shared" si="31"/>
        <v/>
      </c>
      <c r="AM61" s="25" t="str">
        <f>VLOOKUP($A61,'pEC50'!$B:$Z,MATCH(AM$1,'pEC50'!$B$1:$Z$1,0),FALSE)</f>
        <v/>
      </c>
      <c r="AN61" s="24" t="str">
        <f>VLOOKUP($A61,'pEC50'!$B:$Z,MATCH(AN$1,'pEC50'!$B$1:$Z$1,0),FALSE)</f>
        <v/>
      </c>
      <c r="AO61" s="24">
        <f>VLOOKUP($A61,'pEC50'!$B:$Z,MATCH(AO$1,'pEC50'!$B$1:$Z$1,0),FALSE)</f>
        <v>5.45</v>
      </c>
      <c r="AP61" s="24">
        <f>VLOOKUP($A61,'pEC50'!$B:$Z,MATCH(AP$1,'pEC50'!$B$1:$Z$1,0),FALSE)</f>
        <v>5.45</v>
      </c>
      <c r="AQ61" s="24">
        <f>VLOOKUP($A61,'pEC50'!$B:$Z,MATCH(AQ$1,'pEC50'!$B$1:$Z$1,0),FALSE)</f>
        <v>5.65</v>
      </c>
      <c r="AR61" s="24">
        <f>VLOOKUP($A61,'pEC50'!$B:$Z,MATCH(AR$1,'pEC50'!$B$1:$Z$1,0),FALSE)</f>
        <v>5.68</v>
      </c>
      <c r="AS61" s="24">
        <f>VLOOKUP($A61,'pEC50'!$B:$Z,MATCH(AS$1,'pEC50'!$B$1:$Z$1,0),FALSE)</f>
        <v>5.68</v>
      </c>
      <c r="AT61" s="24">
        <f>VLOOKUP($A61,'pEC50'!$B:$Z,MATCH(AT$1,'pEC50'!$B$1:$Z$1,0),FALSE)</f>
        <v>5.0999999999999996</v>
      </c>
      <c r="AU61" s="24" t="str">
        <f>VLOOKUP($A61,'pEC50'!$B:$Z,MATCH(AU$1,'pEC50'!$B$1:$Z$1,0),FALSE)</f>
        <v/>
      </c>
      <c r="AV61" s="24" t="str">
        <f>VLOOKUP($A61,'pEC50'!$B:$Z,MATCH(AV$1,'pEC50'!$B$1:$Z$1,0),FALSE)</f>
        <v/>
      </c>
      <c r="AW61" s="24" t="str">
        <f>VLOOKUP($A61,'pEC50'!$B:$Z,MATCH(AW$1,'pEC50'!$B$1:$Z$1,0),FALSE)</f>
        <v/>
      </c>
      <c r="AX61" s="24" t="str">
        <f>VLOOKUP($A61,'pEC50'!$B:$Z,MATCH(AX$1,'pEC50'!$B$1:$Z$1,0),FALSE)</f>
        <v/>
      </c>
      <c r="AY61" s="24">
        <f>VLOOKUP($A61,'pEC50'!$B:$Z,MATCH(AY$1,'pEC50'!$B$1:$Z$1,0),FALSE)</f>
        <v>5.74</v>
      </c>
      <c r="AZ61" s="24">
        <f>VLOOKUP($A61,'pEC50'!$B:$Z,MATCH(AZ$1,'pEC50'!$B$1:$Z$1,0),FALSE)</f>
        <v>5.68</v>
      </c>
      <c r="BA61" s="24" t="str">
        <f>VLOOKUP($A61,'pEC50'!$B:$Z,MATCH(BA$1,'pEC50'!$B$1:$Z$1,0),FALSE)</f>
        <v/>
      </c>
      <c r="BB61" s="24" t="str">
        <f>VLOOKUP($A61,'pEC50'!$B:$Z,MATCH(BB$1,'pEC50'!$B$1:$Z$1,0),FALSE)</f>
        <v/>
      </c>
      <c r="BC61" s="24" t="str">
        <f>VLOOKUP($A61,'pEC50'!$B:$Z,MATCH(BC$1,'pEC50'!$B$1:$Z$1,0),FALSE)</f>
        <v/>
      </c>
      <c r="BD61" s="18" t="str">
        <f>IF(VLOOKUP($A61,Emax!$B:$Z,MATCH(BD$1,Emax!$B$1:$Z$1,0),FALSE)="","",VLOOKUP($A61,Emax!$B:$Z,MATCH(BD$1,Emax!$B$1:$Z$1,0),FALSE)*100)</f>
        <v/>
      </c>
      <c r="BE61" s="19" t="str">
        <f>IF(VLOOKUP($A61,Emax!$B:$Z,MATCH(BE$1,Emax!$B$1:$Z$1,0),FALSE)="","",VLOOKUP($A61,Emax!$B:$Z,MATCH(BE$1,Emax!$B$1:$Z$1,0),FALSE)*100)</f>
        <v/>
      </c>
      <c r="BF61" s="19">
        <f>IF(VLOOKUP($A61,Emax!$B:$Z,MATCH(BF$1,Emax!$B$1:$Z$1,0),FALSE)="","",VLOOKUP($A61,Emax!$B:$Z,MATCH(BF$1,Emax!$B$1:$Z$1,0),FALSE)*100)</f>
        <v>43.788187372708762</v>
      </c>
      <c r="BG61" s="19">
        <f>IF(VLOOKUP($A61,Emax!$B:$Z,MATCH(BG$1,Emax!$B$1:$Z$1,0),FALSE)="","",VLOOKUP($A61,Emax!$B:$Z,MATCH(BG$1,Emax!$B$1:$Z$1,0),FALSE)*100)</f>
        <v>43.788187372708762</v>
      </c>
      <c r="BH61" s="19">
        <f>IF(VLOOKUP($A61,Emax!$B:$Z,MATCH(BH$1,Emax!$B$1:$Z$1,0),FALSE)="","",VLOOKUP($A61,Emax!$B:$Z,MATCH(BH$1,Emax!$B$1:$Z$1,0),FALSE)*100)</f>
        <v>32.473118279569896</v>
      </c>
      <c r="BI61" s="19">
        <f>IF(VLOOKUP($A61,Emax!$B:$Z,MATCH(BI$1,Emax!$B$1:$Z$1,0),FALSE)="","",VLOOKUP($A61,Emax!$B:$Z,MATCH(BI$1,Emax!$B$1:$Z$1,0),FALSE)*100)</f>
        <v>44.124168514412425</v>
      </c>
      <c r="BJ61" s="19">
        <f>IF(VLOOKUP($A61,Emax!$B:$Z,MATCH(BJ$1,Emax!$B$1:$Z$1,0),FALSE)="","",VLOOKUP($A61,Emax!$B:$Z,MATCH(BJ$1,Emax!$B$1:$Z$1,0),FALSE)*100)</f>
        <v>44.124168514412425</v>
      </c>
      <c r="BK61" s="19">
        <f>IF(VLOOKUP($A61,Emax!$B:$Z,MATCH(BK$1,Emax!$B$1:$Z$1,0),FALSE)="","",VLOOKUP($A61,Emax!$B:$Z,MATCH(BK$1,Emax!$B$1:$Z$1,0),FALSE)*100)</f>
        <v>32.8125</v>
      </c>
      <c r="BL61" s="19" t="str">
        <f>IF(VLOOKUP($A61,Emax!$B:$Z,MATCH(BL$1,Emax!$B$1:$Z$1,0),FALSE)="","",VLOOKUP($A61,Emax!$B:$Z,MATCH(BL$1,Emax!$B$1:$Z$1,0),FALSE)*100)</f>
        <v/>
      </c>
      <c r="BM61" s="19" t="str">
        <f>IF(VLOOKUP($A61,Emax!$B:$Z,MATCH(BM$1,Emax!$B$1:$Z$1,0),FALSE)="","",VLOOKUP($A61,Emax!$B:$Z,MATCH(BM$1,Emax!$B$1:$Z$1,0),FALSE)*100)</f>
        <v/>
      </c>
      <c r="BN61" s="19" t="str">
        <f>IF(VLOOKUP($A61,Emax!$B:$Z,MATCH(BN$1,Emax!$B$1:$Z$1,0),FALSE)="","",VLOOKUP($A61,Emax!$B:$Z,MATCH(BN$1,Emax!$B$1:$Z$1,0),FALSE)*100)</f>
        <v/>
      </c>
      <c r="BO61" s="19" t="str">
        <f>IF(VLOOKUP($A61,Emax!$B:$Z,MATCH(BO$1,Emax!$B$1:$Z$1,0),FALSE)="","",VLOOKUP($A61,Emax!$B:$Z,MATCH(BO$1,Emax!$B$1:$Z$1,0),FALSE)*100)</f>
        <v/>
      </c>
      <c r="BP61" s="19">
        <f>IF(VLOOKUP($A61,Emax!$B:$Z,MATCH(BP$1,Emax!$B$1:$Z$1,0),FALSE)="","",VLOOKUP($A61,Emax!$B:$Z,MATCH(BP$1,Emax!$B$1:$Z$1,0),FALSE)*100)</f>
        <v>27.128712871287124</v>
      </c>
      <c r="BQ61" s="19">
        <f>IF(VLOOKUP($A61,Emax!$B:$Z,MATCH(BQ$1,Emax!$B$1:$Z$1,0),FALSE)="","",VLOOKUP($A61,Emax!$B:$Z,MATCH(BQ$1,Emax!$B$1:$Z$1,0),FALSE)*100)</f>
        <v>18.219461697722565</v>
      </c>
      <c r="BR61" s="19" t="str">
        <f>IF(VLOOKUP($A61,Emax!$B:$Z,MATCH(BR$1,Emax!$B$1:$Z$1,0),FALSE)="","",VLOOKUP($A61,Emax!$B:$Z,MATCH(BR$1,Emax!$B$1:$Z$1,0),FALSE)*100)</f>
        <v/>
      </c>
      <c r="BS61" s="19" t="str">
        <f>IF(VLOOKUP($A61,Emax!$B:$Z,MATCH(BS$1,Emax!$B$1:$Z$1,0),FALSE)="","",VLOOKUP($A61,Emax!$B:$Z,MATCH(BS$1,Emax!$B$1:$Z$1,0),FALSE)*100)</f>
        <v/>
      </c>
      <c r="BT61" s="19" t="str">
        <f>IF(VLOOKUP($A61,Emax!$B:$Z,MATCH(BT$1,Emax!$B$1:$Z$1,0),FALSE)="","",VLOOKUP($A61,Emax!$B:$Z,MATCH(BT$1,Emax!$B$1:$Z$1,0),FALSE)*100)</f>
        <v/>
      </c>
    </row>
    <row r="62" spans="1:72" x14ac:dyDescent="0.2">
      <c r="A62" t="s">
        <v>408</v>
      </c>
      <c r="B62" s="5" t="str">
        <f>IF(VLOOKUP($A62,Ligands!$A:$G,3,FALSE)="","",VLOOKUP($A62,Ligands!$A:$G,3,FALSE))</f>
        <v>Lysophosphatidylinositol</v>
      </c>
      <c r="C62" s="4" t="str">
        <f>IF(VLOOKUP($A62,Ligands!$A:$G,4,FALSE)="","",VLOOKUP($A62,Ligands!$A:$G,4,FALSE))</f>
        <v>1-arachidonoyl-2-hydroxy-sn-glycero-3-phosphoinositol, ammonium salt</v>
      </c>
      <c r="D62" s="17" t="str">
        <f>IF(VLOOKUP($A62,Ligands!$A:$G,5,FALSE)="","",VLOOKUP($A62,Ligands!$A:$G,5,FALSE))</f>
        <v/>
      </c>
      <c r="E62" s="17" t="str">
        <f>IF(VLOOKUP($A62,Ligands!$A:$G,6,FALSE)="","",VLOOKUP($A62,Ligands!$A:$G,6,FALSE))</f>
        <v/>
      </c>
      <c r="F62" s="17" t="str">
        <f>IF(VLOOKUP($A62,Ligands!$A:$G,7,FALSE)="","",VLOOKUP($A62,Ligands!$A:$G,7,FALSE))</f>
        <v>Physiological</v>
      </c>
      <c r="G62" s="28">
        <f t="shared" si="1"/>
        <v>0</v>
      </c>
      <c r="H62" s="92">
        <f t="shared" si="2"/>
        <v>0</v>
      </c>
      <c r="I62" s="92">
        <f t="shared" si="3"/>
        <v>0</v>
      </c>
      <c r="J62" s="92">
        <f t="shared" si="4"/>
        <v>6.6058808630242067</v>
      </c>
      <c r="K62" s="92" t="str">
        <f t="shared" si="5"/>
        <v/>
      </c>
      <c r="L62" s="28">
        <f t="shared" si="6"/>
        <v>0</v>
      </c>
      <c r="M62" s="92">
        <f t="shared" si="7"/>
        <v>0</v>
      </c>
      <c r="N62" s="92">
        <f t="shared" si="8"/>
        <v>0</v>
      </c>
      <c r="O62" s="92">
        <f t="shared" si="9"/>
        <v>6.77</v>
      </c>
      <c r="P62" s="92" t="str">
        <f t="shared" si="10"/>
        <v/>
      </c>
      <c r="Q62" s="21">
        <f t="shared" si="11"/>
        <v>0</v>
      </c>
      <c r="R62" s="90">
        <f t="shared" si="12"/>
        <v>0</v>
      </c>
      <c r="S62" s="90">
        <f t="shared" si="13"/>
        <v>0</v>
      </c>
      <c r="T62" s="90">
        <f t="shared" si="14"/>
        <v>68.530020703933744</v>
      </c>
      <c r="U62" s="90" t="str">
        <f t="shared" si="15"/>
        <v/>
      </c>
      <c r="V62" s="25" t="str">
        <f t="shared" si="16"/>
        <v/>
      </c>
      <c r="W62" s="24" t="str">
        <f t="shared" si="17"/>
        <v/>
      </c>
      <c r="X62" s="24" t="str">
        <f t="shared" si="18"/>
        <v/>
      </c>
      <c r="Y62" s="24" t="str">
        <f t="shared" si="19"/>
        <v/>
      </c>
      <c r="Z62" s="24" t="str">
        <f t="shared" si="20"/>
        <v/>
      </c>
      <c r="AA62" s="24" t="str">
        <f t="shared" si="21"/>
        <v/>
      </c>
      <c r="AB62" s="24" t="str">
        <f t="shared" si="21"/>
        <v/>
      </c>
      <c r="AC62" s="24" t="str">
        <f t="shared" si="22"/>
        <v/>
      </c>
      <c r="AD62" s="24" t="str">
        <f t="shared" si="23"/>
        <v/>
      </c>
      <c r="AE62" s="24" t="str">
        <f t="shared" si="24"/>
        <v/>
      </c>
      <c r="AF62" s="24" t="str">
        <f t="shared" si="25"/>
        <v/>
      </c>
      <c r="AG62" s="24" t="str">
        <f t="shared" si="26"/>
        <v/>
      </c>
      <c r="AH62" s="24" t="str">
        <f t="shared" si="27"/>
        <v/>
      </c>
      <c r="AI62" s="24">
        <f t="shared" si="28"/>
        <v>6.6058808630242067</v>
      </c>
      <c r="AJ62" s="24" t="str">
        <f t="shared" si="29"/>
        <v/>
      </c>
      <c r="AK62" s="24" t="str">
        <f t="shared" si="30"/>
        <v/>
      </c>
      <c r="AL62" s="24" t="str">
        <f t="shared" si="31"/>
        <v/>
      </c>
      <c r="AM62" s="25" t="str">
        <f>VLOOKUP($A62,'pEC50'!$B:$Z,MATCH(AM$1,'pEC50'!$B$1:$Z$1,0),FALSE)</f>
        <v/>
      </c>
      <c r="AN62" s="24" t="str">
        <f>VLOOKUP($A62,'pEC50'!$B:$Z,MATCH(AN$1,'pEC50'!$B$1:$Z$1,0),FALSE)</f>
        <v/>
      </c>
      <c r="AO62" s="24" t="str">
        <f>VLOOKUP($A62,'pEC50'!$B:$Z,MATCH(AO$1,'pEC50'!$B$1:$Z$1,0),FALSE)</f>
        <v/>
      </c>
      <c r="AP62" s="24" t="str">
        <f>VLOOKUP($A62,'pEC50'!$B:$Z,MATCH(AP$1,'pEC50'!$B$1:$Z$1,0),FALSE)</f>
        <v/>
      </c>
      <c r="AQ62" s="24" t="str">
        <f>VLOOKUP($A62,'pEC50'!$B:$Z,MATCH(AQ$1,'pEC50'!$B$1:$Z$1,0),FALSE)</f>
        <v/>
      </c>
      <c r="AR62" s="24" t="str">
        <f>VLOOKUP($A62,'pEC50'!$B:$Z,MATCH(AR$1,'pEC50'!$B$1:$Z$1,0),FALSE)</f>
        <v/>
      </c>
      <c r="AS62" s="24" t="str">
        <f>VLOOKUP($A62,'pEC50'!$B:$Z,MATCH(AS$1,'pEC50'!$B$1:$Z$1,0),FALSE)</f>
        <v/>
      </c>
      <c r="AT62" s="24" t="str">
        <f>VLOOKUP($A62,'pEC50'!$B:$Z,MATCH(AT$1,'pEC50'!$B$1:$Z$1,0),FALSE)</f>
        <v/>
      </c>
      <c r="AU62" s="24" t="str">
        <f>VLOOKUP($A62,'pEC50'!$B:$Z,MATCH(AU$1,'pEC50'!$B$1:$Z$1,0),FALSE)</f>
        <v/>
      </c>
      <c r="AV62" s="24" t="str">
        <f>VLOOKUP($A62,'pEC50'!$B:$Z,MATCH(AV$1,'pEC50'!$B$1:$Z$1,0),FALSE)</f>
        <v/>
      </c>
      <c r="AW62" s="24" t="str">
        <f>VLOOKUP($A62,'pEC50'!$B:$Z,MATCH(AW$1,'pEC50'!$B$1:$Z$1,0),FALSE)</f>
        <v/>
      </c>
      <c r="AX62" s="24" t="str">
        <f>VLOOKUP($A62,'pEC50'!$B:$Z,MATCH(AX$1,'pEC50'!$B$1:$Z$1,0),FALSE)</f>
        <v/>
      </c>
      <c r="AY62" s="24" t="str">
        <f>VLOOKUP($A62,'pEC50'!$B:$Z,MATCH(AY$1,'pEC50'!$B$1:$Z$1,0),FALSE)</f>
        <v/>
      </c>
      <c r="AZ62" s="24">
        <f>VLOOKUP($A62,'pEC50'!$B:$Z,MATCH(AZ$1,'pEC50'!$B$1:$Z$1,0),FALSE)</f>
        <v>6.77</v>
      </c>
      <c r="BA62" s="24" t="str">
        <f>VLOOKUP($A62,'pEC50'!$B:$Z,MATCH(BA$1,'pEC50'!$B$1:$Z$1,0),FALSE)</f>
        <v/>
      </c>
      <c r="BB62" s="24" t="str">
        <f>VLOOKUP($A62,'pEC50'!$B:$Z,MATCH(BB$1,'pEC50'!$B$1:$Z$1,0),FALSE)</f>
        <v/>
      </c>
      <c r="BC62" s="24" t="str">
        <f>VLOOKUP($A62,'pEC50'!$B:$Z,MATCH(BC$1,'pEC50'!$B$1:$Z$1,0),FALSE)</f>
        <v/>
      </c>
      <c r="BD62" s="18" t="str">
        <f>IF(VLOOKUP($A62,Emax!$B:$Z,MATCH(BD$1,Emax!$B$1:$Z$1,0),FALSE)="","",VLOOKUP($A62,Emax!$B:$Z,MATCH(BD$1,Emax!$B$1:$Z$1,0),FALSE)*100)</f>
        <v/>
      </c>
      <c r="BE62" s="19" t="str">
        <f>IF(VLOOKUP($A62,Emax!$B:$Z,MATCH(BE$1,Emax!$B$1:$Z$1,0),FALSE)="","",VLOOKUP($A62,Emax!$B:$Z,MATCH(BE$1,Emax!$B$1:$Z$1,0),FALSE)*100)</f>
        <v/>
      </c>
      <c r="BF62" s="19" t="str">
        <f>IF(VLOOKUP($A62,Emax!$B:$Z,MATCH(BF$1,Emax!$B$1:$Z$1,0),FALSE)="","",VLOOKUP($A62,Emax!$B:$Z,MATCH(BF$1,Emax!$B$1:$Z$1,0),FALSE)*100)</f>
        <v/>
      </c>
      <c r="BG62" s="19" t="str">
        <f>IF(VLOOKUP($A62,Emax!$B:$Z,MATCH(BG$1,Emax!$B$1:$Z$1,0),FALSE)="","",VLOOKUP($A62,Emax!$B:$Z,MATCH(BG$1,Emax!$B$1:$Z$1,0),FALSE)*100)</f>
        <v/>
      </c>
      <c r="BH62" s="19" t="str">
        <f>IF(VLOOKUP($A62,Emax!$B:$Z,MATCH(BH$1,Emax!$B$1:$Z$1,0),FALSE)="","",VLOOKUP($A62,Emax!$B:$Z,MATCH(BH$1,Emax!$B$1:$Z$1,0),FALSE)*100)</f>
        <v/>
      </c>
      <c r="BI62" s="19" t="str">
        <f>IF(VLOOKUP($A62,Emax!$B:$Z,MATCH(BI$1,Emax!$B$1:$Z$1,0),FALSE)="","",VLOOKUP($A62,Emax!$B:$Z,MATCH(BI$1,Emax!$B$1:$Z$1,0),FALSE)*100)</f>
        <v/>
      </c>
      <c r="BJ62" s="19" t="str">
        <f>IF(VLOOKUP($A62,Emax!$B:$Z,MATCH(BJ$1,Emax!$B$1:$Z$1,0),FALSE)="","",VLOOKUP($A62,Emax!$B:$Z,MATCH(BJ$1,Emax!$B$1:$Z$1,0),FALSE)*100)</f>
        <v/>
      </c>
      <c r="BK62" s="19" t="str">
        <f>IF(VLOOKUP($A62,Emax!$B:$Z,MATCH(BK$1,Emax!$B$1:$Z$1,0),FALSE)="","",VLOOKUP($A62,Emax!$B:$Z,MATCH(BK$1,Emax!$B$1:$Z$1,0),FALSE)*100)</f>
        <v/>
      </c>
      <c r="BL62" s="19" t="str">
        <f>IF(VLOOKUP($A62,Emax!$B:$Z,MATCH(BL$1,Emax!$B$1:$Z$1,0),FALSE)="","",VLOOKUP($A62,Emax!$B:$Z,MATCH(BL$1,Emax!$B$1:$Z$1,0),FALSE)*100)</f>
        <v/>
      </c>
      <c r="BM62" s="19" t="str">
        <f>IF(VLOOKUP($A62,Emax!$B:$Z,MATCH(BM$1,Emax!$B$1:$Z$1,0),FALSE)="","",VLOOKUP($A62,Emax!$B:$Z,MATCH(BM$1,Emax!$B$1:$Z$1,0),FALSE)*100)</f>
        <v/>
      </c>
      <c r="BN62" s="19" t="str">
        <f>IF(VLOOKUP($A62,Emax!$B:$Z,MATCH(BN$1,Emax!$B$1:$Z$1,0),FALSE)="","",VLOOKUP($A62,Emax!$B:$Z,MATCH(BN$1,Emax!$B$1:$Z$1,0),FALSE)*100)</f>
        <v/>
      </c>
      <c r="BO62" s="19" t="str">
        <f>IF(VLOOKUP($A62,Emax!$B:$Z,MATCH(BO$1,Emax!$B$1:$Z$1,0),FALSE)="","",VLOOKUP($A62,Emax!$B:$Z,MATCH(BO$1,Emax!$B$1:$Z$1,0),FALSE)*100)</f>
        <v/>
      </c>
      <c r="BP62" s="19" t="str">
        <f>IF(VLOOKUP($A62,Emax!$B:$Z,MATCH(BP$1,Emax!$B$1:$Z$1,0),FALSE)="","",VLOOKUP($A62,Emax!$B:$Z,MATCH(BP$1,Emax!$B$1:$Z$1,0),FALSE)*100)</f>
        <v/>
      </c>
      <c r="BQ62" s="19">
        <f>IF(VLOOKUP($A62,Emax!$B:$Z,MATCH(BQ$1,Emax!$B$1:$Z$1,0),FALSE)="","",VLOOKUP($A62,Emax!$B:$Z,MATCH(BQ$1,Emax!$B$1:$Z$1,0),FALSE)*100)</f>
        <v>68.530020703933744</v>
      </c>
      <c r="BR62" s="19" t="str">
        <f>IF(VLOOKUP($A62,Emax!$B:$Z,MATCH(BR$1,Emax!$B$1:$Z$1,0),FALSE)="","",VLOOKUP($A62,Emax!$B:$Z,MATCH(BR$1,Emax!$B$1:$Z$1,0),FALSE)*100)</f>
        <v/>
      </c>
      <c r="BS62" s="19" t="str">
        <f>IF(VLOOKUP($A62,Emax!$B:$Z,MATCH(BS$1,Emax!$B$1:$Z$1,0),FALSE)="","",VLOOKUP($A62,Emax!$B:$Z,MATCH(BS$1,Emax!$B$1:$Z$1,0),FALSE)*100)</f>
        <v/>
      </c>
      <c r="BT62" s="19" t="str">
        <f>IF(VLOOKUP($A62,Emax!$B:$Z,MATCH(BT$1,Emax!$B$1:$Z$1,0),FALSE)="","",VLOOKUP($A62,Emax!$B:$Z,MATCH(BT$1,Emax!$B$1:$Z$1,0),FALSE)*100)</f>
        <v/>
      </c>
    </row>
    <row r="63" spans="1:72" x14ac:dyDescent="0.2">
      <c r="A63" t="s">
        <v>287</v>
      </c>
      <c r="B63" s="5" t="str">
        <f>IF(VLOOKUP($A63,Ligands!$A:$G,3,FALSE)="","",VLOOKUP($A63,Ligands!$A:$G,3,FALSE))</f>
        <v>Capric acid</v>
      </c>
      <c r="C63" s="4" t="str">
        <f>IF(VLOOKUP($A63,Ligands!$A:$G,4,FALSE)="","",VLOOKUP($A63,Ligands!$A:$G,4,FALSE))</f>
        <v>Decanoic Acid</v>
      </c>
      <c r="D63" s="17" t="str">
        <f>IF(VLOOKUP($A63,Ligands!$A:$G,5,FALSE)="","",VLOOKUP($A63,Ligands!$A:$G,5,FALSE))</f>
        <v/>
      </c>
      <c r="E63" s="17" t="str">
        <f>IF(VLOOKUP($A63,Ligands!$A:$G,6,FALSE)="","",VLOOKUP($A63,Ligands!$A:$G,6,FALSE))</f>
        <v/>
      </c>
      <c r="F63" s="17" t="str">
        <f>IF(VLOOKUP($A63,Ligands!$A:$G,7,FALSE)="","",VLOOKUP($A63,Ligands!$A:$G,7,FALSE))</f>
        <v>Physiological</v>
      </c>
      <c r="G63" s="28">
        <f t="shared" si="1"/>
        <v>0</v>
      </c>
      <c r="H63" s="92">
        <f t="shared" si="2"/>
        <v>3.7708576008996473</v>
      </c>
      <c r="I63" s="92">
        <f t="shared" si="3"/>
        <v>0</v>
      </c>
      <c r="J63" s="92">
        <f t="shared" si="4"/>
        <v>0</v>
      </c>
      <c r="K63" s="92" t="str">
        <f t="shared" si="5"/>
        <v/>
      </c>
      <c r="L63" s="28">
        <f t="shared" si="6"/>
        <v>0</v>
      </c>
      <c r="M63" s="92">
        <f t="shared" si="7"/>
        <v>3.94</v>
      </c>
      <c r="N63" s="92">
        <f t="shared" si="8"/>
        <v>0</v>
      </c>
      <c r="O63" s="92">
        <f t="shared" si="9"/>
        <v>0</v>
      </c>
      <c r="P63" s="92" t="str">
        <f t="shared" si="10"/>
        <v/>
      </c>
      <c r="Q63" s="21">
        <f t="shared" si="11"/>
        <v>0</v>
      </c>
      <c r="R63" s="90">
        <f t="shared" si="12"/>
        <v>67.741935483870975</v>
      </c>
      <c r="S63" s="90">
        <f t="shared" si="13"/>
        <v>0</v>
      </c>
      <c r="T63" s="90">
        <f t="shared" si="14"/>
        <v>0</v>
      </c>
      <c r="U63" s="90" t="str">
        <f t="shared" si="15"/>
        <v/>
      </c>
      <c r="V63" s="25" t="str">
        <f t="shared" si="16"/>
        <v/>
      </c>
      <c r="W63" s="24" t="str">
        <f t="shared" si="17"/>
        <v/>
      </c>
      <c r="X63" s="24">
        <f t="shared" si="18"/>
        <v>3.2130269470244324</v>
      </c>
      <c r="Y63" s="24">
        <f t="shared" si="19"/>
        <v>3.2130269470244324</v>
      </c>
      <c r="Z63" s="24">
        <f t="shared" si="20"/>
        <v>3.7708576008996473</v>
      </c>
      <c r="AA63" s="24">
        <f t="shared" si="21"/>
        <v>3.4505718041321431</v>
      </c>
      <c r="AB63" s="24">
        <f t="shared" si="21"/>
        <v>3.4505718041321431</v>
      </c>
      <c r="AC63" s="24">
        <f t="shared" si="22"/>
        <v>3.0409412807357756</v>
      </c>
      <c r="AD63" s="24" t="str">
        <f t="shared" si="23"/>
        <v/>
      </c>
      <c r="AE63" s="24" t="str">
        <f t="shared" si="24"/>
        <v/>
      </c>
      <c r="AF63" s="24" t="str">
        <f t="shared" si="25"/>
        <v/>
      </c>
      <c r="AG63" s="24" t="str">
        <f t="shared" si="26"/>
        <v/>
      </c>
      <c r="AH63" s="24" t="str">
        <f t="shared" si="27"/>
        <v/>
      </c>
      <c r="AI63" s="24" t="str">
        <f t="shared" si="28"/>
        <v/>
      </c>
      <c r="AJ63" s="24" t="str">
        <f t="shared" si="29"/>
        <v/>
      </c>
      <c r="AK63" s="24" t="str">
        <f t="shared" si="30"/>
        <v/>
      </c>
      <c r="AL63" s="24" t="str">
        <f t="shared" si="31"/>
        <v/>
      </c>
      <c r="AM63" s="25" t="str">
        <f>VLOOKUP($A63,'pEC50'!$B:$Z,MATCH(AM$1,'pEC50'!$B$1:$Z$1,0),FALSE)</f>
        <v/>
      </c>
      <c r="AN63" s="24" t="str">
        <f>VLOOKUP($A63,'pEC50'!$B:$Z,MATCH(AN$1,'pEC50'!$B$1:$Z$1,0),FALSE)</f>
        <v/>
      </c>
      <c r="AO63" s="24">
        <f>VLOOKUP($A63,'pEC50'!$B:$Z,MATCH(AO$1,'pEC50'!$B$1:$Z$1,0),FALSE)</f>
        <v>3.55</v>
      </c>
      <c r="AP63" s="24">
        <f>VLOOKUP($A63,'pEC50'!$B:$Z,MATCH(AP$1,'pEC50'!$B$1:$Z$1,0),FALSE)</f>
        <v>3.55</v>
      </c>
      <c r="AQ63" s="24">
        <f>VLOOKUP($A63,'pEC50'!$B:$Z,MATCH(AQ$1,'pEC50'!$B$1:$Z$1,0),FALSE)</f>
        <v>3.94</v>
      </c>
      <c r="AR63" s="24">
        <f>VLOOKUP($A63,'pEC50'!$B:$Z,MATCH(AR$1,'pEC50'!$B$1:$Z$1,0),FALSE)</f>
        <v>3.73</v>
      </c>
      <c r="AS63" s="24">
        <f>VLOOKUP($A63,'pEC50'!$B:$Z,MATCH(AS$1,'pEC50'!$B$1:$Z$1,0),FALSE)</f>
        <v>3.73</v>
      </c>
      <c r="AT63" s="24">
        <f>VLOOKUP($A63,'pEC50'!$B:$Z,MATCH(AT$1,'pEC50'!$B$1:$Z$1,0),FALSE)</f>
        <v>3.37</v>
      </c>
      <c r="AU63" s="24" t="str">
        <f>VLOOKUP($A63,'pEC50'!$B:$Z,MATCH(AU$1,'pEC50'!$B$1:$Z$1,0),FALSE)</f>
        <v/>
      </c>
      <c r="AV63" s="24" t="str">
        <f>VLOOKUP($A63,'pEC50'!$B:$Z,MATCH(AV$1,'pEC50'!$B$1:$Z$1,0),FALSE)</f>
        <v/>
      </c>
      <c r="AW63" s="24" t="str">
        <f>VLOOKUP($A63,'pEC50'!$B:$Z,MATCH(AW$1,'pEC50'!$B$1:$Z$1,0),FALSE)</f>
        <v/>
      </c>
      <c r="AX63" s="24" t="str">
        <f>VLOOKUP($A63,'pEC50'!$B:$Z,MATCH(AX$1,'pEC50'!$B$1:$Z$1,0),FALSE)</f>
        <v/>
      </c>
      <c r="AY63" s="24" t="str">
        <f>VLOOKUP($A63,'pEC50'!$B:$Z,MATCH(AY$1,'pEC50'!$B$1:$Z$1,0),FALSE)</f>
        <v/>
      </c>
      <c r="AZ63" s="24" t="str">
        <f>VLOOKUP($A63,'pEC50'!$B:$Z,MATCH(AZ$1,'pEC50'!$B$1:$Z$1,0),FALSE)</f>
        <v/>
      </c>
      <c r="BA63" s="24" t="str">
        <f>VLOOKUP($A63,'pEC50'!$B:$Z,MATCH(BA$1,'pEC50'!$B$1:$Z$1,0),FALSE)</f>
        <v/>
      </c>
      <c r="BB63" s="24" t="str">
        <f>VLOOKUP($A63,'pEC50'!$B:$Z,MATCH(BB$1,'pEC50'!$B$1:$Z$1,0),FALSE)</f>
        <v/>
      </c>
      <c r="BC63" s="24" t="str">
        <f>VLOOKUP($A63,'pEC50'!$B:$Z,MATCH(BC$1,'pEC50'!$B$1:$Z$1,0),FALSE)</f>
        <v/>
      </c>
      <c r="BD63" s="18" t="str">
        <f>IF(VLOOKUP($A63,Emax!$B:$Z,MATCH(BD$1,Emax!$B$1:$Z$1,0),FALSE)="","",VLOOKUP($A63,Emax!$B:$Z,MATCH(BD$1,Emax!$B$1:$Z$1,0),FALSE)*100)</f>
        <v/>
      </c>
      <c r="BE63" s="19" t="str">
        <f>IF(VLOOKUP($A63,Emax!$B:$Z,MATCH(BE$1,Emax!$B$1:$Z$1,0),FALSE)="","",VLOOKUP($A63,Emax!$B:$Z,MATCH(BE$1,Emax!$B$1:$Z$1,0),FALSE)*100)</f>
        <v/>
      </c>
      <c r="BF63" s="19">
        <f>IF(VLOOKUP($A63,Emax!$B:$Z,MATCH(BF$1,Emax!$B$1:$Z$1,0),FALSE)="","",VLOOKUP($A63,Emax!$B:$Z,MATCH(BF$1,Emax!$B$1:$Z$1,0),FALSE)*100)</f>
        <v>46.0285132382892</v>
      </c>
      <c r="BG63" s="19">
        <f>IF(VLOOKUP($A63,Emax!$B:$Z,MATCH(BG$1,Emax!$B$1:$Z$1,0),FALSE)="","",VLOOKUP($A63,Emax!$B:$Z,MATCH(BG$1,Emax!$B$1:$Z$1,0),FALSE)*100)</f>
        <v>46.0285132382892</v>
      </c>
      <c r="BH63" s="19">
        <f>IF(VLOOKUP($A63,Emax!$B:$Z,MATCH(BH$1,Emax!$B$1:$Z$1,0),FALSE)="","",VLOOKUP($A63,Emax!$B:$Z,MATCH(BH$1,Emax!$B$1:$Z$1,0),FALSE)*100)</f>
        <v>67.741935483870975</v>
      </c>
      <c r="BI63" s="19">
        <f>IF(VLOOKUP($A63,Emax!$B:$Z,MATCH(BI$1,Emax!$B$1:$Z$1,0),FALSE)="","",VLOOKUP($A63,Emax!$B:$Z,MATCH(BI$1,Emax!$B$1:$Z$1,0),FALSE)*100)</f>
        <v>52.549889135254993</v>
      </c>
      <c r="BJ63" s="19">
        <f>IF(VLOOKUP($A63,Emax!$B:$Z,MATCH(BJ$1,Emax!$B$1:$Z$1,0),FALSE)="","",VLOOKUP($A63,Emax!$B:$Z,MATCH(BJ$1,Emax!$B$1:$Z$1,0),FALSE)*100)</f>
        <v>52.549889135254993</v>
      </c>
      <c r="BK63" s="19">
        <f>IF(VLOOKUP($A63,Emax!$B:$Z,MATCH(BK$1,Emax!$B$1:$Z$1,0),FALSE)="","",VLOOKUP($A63,Emax!$B:$Z,MATCH(BK$1,Emax!$B$1:$Z$1,0),FALSE)*100)</f>
        <v>46.875</v>
      </c>
      <c r="BL63" s="19" t="str">
        <f>IF(VLOOKUP($A63,Emax!$B:$Z,MATCH(BL$1,Emax!$B$1:$Z$1,0),FALSE)="","",VLOOKUP($A63,Emax!$B:$Z,MATCH(BL$1,Emax!$B$1:$Z$1,0),FALSE)*100)</f>
        <v/>
      </c>
      <c r="BM63" s="19" t="str">
        <f>IF(VLOOKUP($A63,Emax!$B:$Z,MATCH(BM$1,Emax!$B$1:$Z$1,0),FALSE)="","",VLOOKUP($A63,Emax!$B:$Z,MATCH(BM$1,Emax!$B$1:$Z$1,0),FALSE)*100)</f>
        <v/>
      </c>
      <c r="BN63" s="19" t="str">
        <f>IF(VLOOKUP($A63,Emax!$B:$Z,MATCH(BN$1,Emax!$B$1:$Z$1,0),FALSE)="","",VLOOKUP($A63,Emax!$B:$Z,MATCH(BN$1,Emax!$B$1:$Z$1,0),FALSE)*100)</f>
        <v/>
      </c>
      <c r="BO63" s="19" t="str">
        <f>IF(VLOOKUP($A63,Emax!$B:$Z,MATCH(BO$1,Emax!$B$1:$Z$1,0),FALSE)="","",VLOOKUP($A63,Emax!$B:$Z,MATCH(BO$1,Emax!$B$1:$Z$1,0),FALSE)*100)</f>
        <v/>
      </c>
      <c r="BP63" s="19" t="str">
        <f>IF(VLOOKUP($A63,Emax!$B:$Z,MATCH(BP$1,Emax!$B$1:$Z$1,0),FALSE)="","",VLOOKUP($A63,Emax!$B:$Z,MATCH(BP$1,Emax!$B$1:$Z$1,0),FALSE)*100)</f>
        <v/>
      </c>
      <c r="BQ63" s="19" t="str">
        <f>IF(VLOOKUP($A63,Emax!$B:$Z,MATCH(BQ$1,Emax!$B$1:$Z$1,0),FALSE)="","",VLOOKUP($A63,Emax!$B:$Z,MATCH(BQ$1,Emax!$B$1:$Z$1,0),FALSE)*100)</f>
        <v/>
      </c>
      <c r="BR63" s="19" t="str">
        <f>IF(VLOOKUP($A63,Emax!$B:$Z,MATCH(BR$1,Emax!$B$1:$Z$1,0),FALSE)="","",VLOOKUP($A63,Emax!$B:$Z,MATCH(BR$1,Emax!$B$1:$Z$1,0),FALSE)*100)</f>
        <v/>
      </c>
      <c r="BS63" s="19" t="str">
        <f>IF(VLOOKUP($A63,Emax!$B:$Z,MATCH(BS$1,Emax!$B$1:$Z$1,0),FALSE)="","",VLOOKUP($A63,Emax!$B:$Z,MATCH(BS$1,Emax!$B$1:$Z$1,0),FALSE)*100)</f>
        <v/>
      </c>
      <c r="BT63" s="19" t="str">
        <f>IF(VLOOKUP($A63,Emax!$B:$Z,MATCH(BT$1,Emax!$B$1:$Z$1,0),FALSE)="","",VLOOKUP($A63,Emax!$B:$Z,MATCH(BT$1,Emax!$B$1:$Z$1,0),FALSE)*100)</f>
        <v/>
      </c>
    </row>
    <row r="64" spans="1:72" x14ac:dyDescent="0.2">
      <c r="A64" t="s">
        <v>169</v>
      </c>
      <c r="B64" s="5" t="str">
        <f>IF(VLOOKUP($A64,Ligands!$A:$G,3,FALSE)="","",VLOOKUP($A64,Ligands!$A:$G,3,FALSE))</f>
        <v>Bombesin</v>
      </c>
      <c r="C64" s="4" t="str">
        <f>IF(VLOOKUP($A64,Ligands!$A:$G,4,FALSE)="","",VLOOKUP($A64,Ligands!$A:$G,4,FALSE))</f>
        <v>Pyr-QRLGNQWAVGHLM-NH2</v>
      </c>
      <c r="D64" s="17" t="str">
        <f>IF(VLOOKUP($A64,Ligands!$A:$G,5,FALSE)="","",VLOOKUP($A64,Ligands!$A:$G,5,FALSE))</f>
        <v/>
      </c>
      <c r="E64" s="17" t="str">
        <f>IF(VLOOKUP($A64,Ligands!$A:$G,6,FALSE)="","",VLOOKUP($A64,Ligands!$A:$G,6,FALSE))</f>
        <v/>
      </c>
      <c r="F64" s="17" t="str">
        <f>IF(VLOOKUP($A64,Ligands!$A:$G,7,FALSE)="","",VLOOKUP($A64,Ligands!$A:$G,7,FALSE))</f>
        <v>Physiological</v>
      </c>
      <c r="G64" s="28">
        <f t="shared" si="1"/>
        <v>9.6137558572611557</v>
      </c>
      <c r="H64" s="92">
        <f t="shared" si="2"/>
        <v>9.7015503091358344</v>
      </c>
      <c r="I64" s="92">
        <f t="shared" si="3"/>
        <v>10.247190576488526</v>
      </c>
      <c r="J64" s="92">
        <f t="shared" si="4"/>
        <v>10.035935941322176</v>
      </c>
      <c r="K64" s="92" t="str">
        <f t="shared" si="5"/>
        <v/>
      </c>
      <c r="L64" s="28">
        <f t="shared" si="6"/>
        <v>9.73</v>
      </c>
      <c r="M64" s="92">
        <f t="shared" si="7"/>
        <v>9.82</v>
      </c>
      <c r="N64" s="92">
        <f t="shared" si="8"/>
        <v>10.36</v>
      </c>
      <c r="O64" s="92">
        <f t="shared" si="9"/>
        <v>10.119999999999999</v>
      </c>
      <c r="P64" s="92" t="str">
        <f t="shared" si="10"/>
        <v/>
      </c>
      <c r="Q64" s="21">
        <f t="shared" si="11"/>
        <v>76.516634050880626</v>
      </c>
      <c r="R64" s="90">
        <f t="shared" si="12"/>
        <v>76.129032258064512</v>
      </c>
      <c r="S64" s="90">
        <f t="shared" si="13"/>
        <v>79.606879606879616</v>
      </c>
      <c r="T64" s="90">
        <f t="shared" si="14"/>
        <v>82.401656314699792</v>
      </c>
      <c r="U64" s="90" t="str">
        <f t="shared" si="15"/>
        <v/>
      </c>
      <c r="V64" s="25">
        <f t="shared" si="16"/>
        <v>9.6137558572611557</v>
      </c>
      <c r="W64" s="24">
        <f t="shared" si="17"/>
        <v>9.5429067964200378</v>
      </c>
      <c r="X64" s="24">
        <f t="shared" si="18"/>
        <v>9.4861144058270082</v>
      </c>
      <c r="Y64" s="24">
        <f t="shared" si="19"/>
        <v>9.4861144058270082</v>
      </c>
      <c r="Z64" s="24">
        <f t="shared" si="20"/>
        <v>9.7015503091358344</v>
      </c>
      <c r="AA64" s="24">
        <f t="shared" si="21"/>
        <v>9.4495699249336038</v>
      </c>
      <c r="AB64" s="24">
        <f t="shared" si="21"/>
        <v>9.4495699249336038</v>
      </c>
      <c r="AC64" s="24">
        <f t="shared" si="22"/>
        <v>9.6503380065709941</v>
      </c>
      <c r="AD64" s="24">
        <f t="shared" si="23"/>
        <v>10.247190576488526</v>
      </c>
      <c r="AE64" s="24">
        <f t="shared" si="24"/>
        <v>10.247190576488526</v>
      </c>
      <c r="AF64" s="24">
        <f t="shared" si="25"/>
        <v>10.090950600981394</v>
      </c>
      <c r="AG64" s="24">
        <f t="shared" si="26"/>
        <v>8.6449221285157964</v>
      </c>
      <c r="AH64" s="24">
        <f t="shared" si="27"/>
        <v>9.8694924786010763</v>
      </c>
      <c r="AI64" s="24">
        <f t="shared" si="28"/>
        <v>10.035935941322176</v>
      </c>
      <c r="AJ64" s="24" t="str">
        <f t="shared" si="29"/>
        <v/>
      </c>
      <c r="AK64" s="24" t="str">
        <f t="shared" si="30"/>
        <v/>
      </c>
      <c r="AL64" s="24" t="str">
        <f t="shared" si="31"/>
        <v/>
      </c>
      <c r="AM64" s="25">
        <f>VLOOKUP($A64,'pEC50'!$B:$Z,MATCH(AM$1,'pEC50'!$B$1:$Z$1,0),FALSE)</f>
        <v>9.73</v>
      </c>
      <c r="AN64" s="24">
        <f>VLOOKUP($A64,'pEC50'!$B:$Z,MATCH(AN$1,'pEC50'!$B$1:$Z$1,0),FALSE)</f>
        <v>9.66</v>
      </c>
      <c r="AO64" s="24">
        <f>VLOOKUP($A64,'pEC50'!$B:$Z,MATCH(AO$1,'pEC50'!$B$1:$Z$1,0),FALSE)</f>
        <v>9.66</v>
      </c>
      <c r="AP64" s="24">
        <f>VLOOKUP($A64,'pEC50'!$B:$Z,MATCH(AP$1,'pEC50'!$B$1:$Z$1,0),FALSE)</f>
        <v>9.66</v>
      </c>
      <c r="AQ64" s="24">
        <f>VLOOKUP($A64,'pEC50'!$B:$Z,MATCH(AQ$1,'pEC50'!$B$1:$Z$1,0),FALSE)</f>
        <v>9.82</v>
      </c>
      <c r="AR64" s="24">
        <f>VLOOKUP($A64,'pEC50'!$B:$Z,MATCH(AR$1,'pEC50'!$B$1:$Z$1,0),FALSE)</f>
        <v>9.58</v>
      </c>
      <c r="AS64" s="24">
        <f>VLOOKUP($A64,'pEC50'!$B:$Z,MATCH(AS$1,'pEC50'!$B$1:$Z$1,0),FALSE)</f>
        <v>9.58</v>
      </c>
      <c r="AT64" s="24">
        <f>VLOOKUP($A64,'pEC50'!$B:$Z,MATCH(AT$1,'pEC50'!$B$1:$Z$1,0),FALSE)</f>
        <v>9.7899999999999991</v>
      </c>
      <c r="AU64" s="24">
        <f>VLOOKUP($A64,'pEC50'!$B:$Z,MATCH(AU$1,'pEC50'!$B$1:$Z$1,0),FALSE)</f>
        <v>10.36</v>
      </c>
      <c r="AV64" s="24">
        <f>VLOOKUP($A64,'pEC50'!$B:$Z,MATCH(AV$1,'pEC50'!$B$1:$Z$1,0),FALSE)</f>
        <v>10.36</v>
      </c>
      <c r="AW64" s="24">
        <f>VLOOKUP($A64,'pEC50'!$B:$Z,MATCH(AW$1,'pEC50'!$B$1:$Z$1,0),FALSE)</f>
        <v>10.19</v>
      </c>
      <c r="AX64" s="24">
        <f>VLOOKUP($A64,'pEC50'!$B:$Z,MATCH(AX$1,'pEC50'!$B$1:$Z$1,0),FALSE)</f>
        <v>9.07</v>
      </c>
      <c r="AY64" s="24">
        <f>VLOOKUP($A64,'pEC50'!$B:$Z,MATCH(AY$1,'pEC50'!$B$1:$Z$1,0),FALSE)</f>
        <v>9.9600000000000009</v>
      </c>
      <c r="AZ64" s="24">
        <f>VLOOKUP($A64,'pEC50'!$B:$Z,MATCH(AZ$1,'pEC50'!$B$1:$Z$1,0),FALSE)</f>
        <v>10.119999999999999</v>
      </c>
      <c r="BA64" s="24" t="str">
        <f>VLOOKUP($A64,'pEC50'!$B:$Z,MATCH(BA$1,'pEC50'!$B$1:$Z$1,0),FALSE)</f>
        <v/>
      </c>
      <c r="BB64" s="24" t="str">
        <f>VLOOKUP($A64,'pEC50'!$B:$Z,MATCH(BB$1,'pEC50'!$B$1:$Z$1,0),FALSE)</f>
        <v/>
      </c>
      <c r="BC64" s="24" t="str">
        <f>VLOOKUP($A64,'pEC50'!$B:$Z,MATCH(BC$1,'pEC50'!$B$1:$Z$1,0),FALSE)</f>
        <v/>
      </c>
      <c r="BD64" s="18">
        <f>IF(VLOOKUP($A64,Emax!$B:$Z,MATCH(BD$1,Emax!$B$1:$Z$1,0),FALSE)="","",VLOOKUP($A64,Emax!$B:$Z,MATCH(BD$1,Emax!$B$1:$Z$1,0),FALSE)*100)</f>
        <v>76.516634050880626</v>
      </c>
      <c r="BE64" s="19">
        <f>IF(VLOOKUP($A64,Emax!$B:$Z,MATCH(BE$1,Emax!$B$1:$Z$1,0),FALSE)="","",VLOOKUP($A64,Emax!$B:$Z,MATCH(BE$1,Emax!$B$1:$Z$1,0),FALSE)*100)</f>
        <v>76.367187500000014</v>
      </c>
      <c r="BF64" s="19">
        <f>IF(VLOOKUP($A64,Emax!$B:$Z,MATCH(BF$1,Emax!$B$1:$Z$1,0),FALSE)="","",VLOOKUP($A64,Emax!$B:$Z,MATCH(BF$1,Emax!$B$1:$Z$1,0),FALSE)*100)</f>
        <v>67.006109979633393</v>
      </c>
      <c r="BG64" s="19">
        <f>IF(VLOOKUP($A64,Emax!$B:$Z,MATCH(BG$1,Emax!$B$1:$Z$1,0),FALSE)="","",VLOOKUP($A64,Emax!$B:$Z,MATCH(BG$1,Emax!$B$1:$Z$1,0),FALSE)*100)</f>
        <v>67.006109979633393</v>
      </c>
      <c r="BH64" s="19">
        <f>IF(VLOOKUP($A64,Emax!$B:$Z,MATCH(BH$1,Emax!$B$1:$Z$1,0),FALSE)="","",VLOOKUP($A64,Emax!$B:$Z,MATCH(BH$1,Emax!$B$1:$Z$1,0),FALSE)*100)</f>
        <v>76.129032258064512</v>
      </c>
      <c r="BI64" s="19">
        <f>IF(VLOOKUP($A64,Emax!$B:$Z,MATCH(BI$1,Emax!$B$1:$Z$1,0),FALSE)="","",VLOOKUP($A64,Emax!$B:$Z,MATCH(BI$1,Emax!$B$1:$Z$1,0),FALSE)*100)</f>
        <v>74.057649667405769</v>
      </c>
      <c r="BJ64" s="19">
        <f>IF(VLOOKUP($A64,Emax!$B:$Z,MATCH(BJ$1,Emax!$B$1:$Z$1,0),FALSE)="","",VLOOKUP($A64,Emax!$B:$Z,MATCH(BJ$1,Emax!$B$1:$Z$1,0),FALSE)*100)</f>
        <v>74.057649667405769</v>
      </c>
      <c r="BK64" s="19">
        <f>IF(VLOOKUP($A64,Emax!$B:$Z,MATCH(BK$1,Emax!$B$1:$Z$1,0),FALSE)="","",VLOOKUP($A64,Emax!$B:$Z,MATCH(BK$1,Emax!$B$1:$Z$1,0),FALSE)*100)</f>
        <v>72.5</v>
      </c>
      <c r="BL64" s="19">
        <f>IF(VLOOKUP($A64,Emax!$B:$Z,MATCH(BL$1,Emax!$B$1:$Z$1,0),FALSE)="","",VLOOKUP($A64,Emax!$B:$Z,MATCH(BL$1,Emax!$B$1:$Z$1,0),FALSE)*100)</f>
        <v>77.124183006535958</v>
      </c>
      <c r="BM64" s="19">
        <f>IF(VLOOKUP($A64,Emax!$B:$Z,MATCH(BM$1,Emax!$B$1:$Z$1,0),FALSE)="","",VLOOKUP($A64,Emax!$B:$Z,MATCH(BM$1,Emax!$B$1:$Z$1,0),FALSE)*100)</f>
        <v>77.124183006535958</v>
      </c>
      <c r="BN64" s="19">
        <f>IF(VLOOKUP($A64,Emax!$B:$Z,MATCH(BN$1,Emax!$B$1:$Z$1,0),FALSE)="","",VLOOKUP($A64,Emax!$B:$Z,MATCH(BN$1,Emax!$B$1:$Z$1,0),FALSE)*100)</f>
        <v>79.606879606879616</v>
      </c>
      <c r="BO64" s="19">
        <f>IF(VLOOKUP($A64,Emax!$B:$Z,MATCH(BO$1,Emax!$B$1:$Z$1,0),FALSE)="","",VLOOKUP($A64,Emax!$B:$Z,MATCH(BO$1,Emax!$B$1:$Z$1,0),FALSE)*100)</f>
        <v>37.577002053388092</v>
      </c>
      <c r="BP64" s="19">
        <f>IF(VLOOKUP($A64,Emax!$B:$Z,MATCH(BP$1,Emax!$B$1:$Z$1,0),FALSE)="","",VLOOKUP($A64,Emax!$B:$Z,MATCH(BP$1,Emax!$B$1:$Z$1,0),FALSE)*100)</f>
        <v>81.188118811881196</v>
      </c>
      <c r="BQ64" s="19">
        <f>IF(VLOOKUP($A64,Emax!$B:$Z,MATCH(BQ$1,Emax!$B$1:$Z$1,0),FALSE)="","",VLOOKUP($A64,Emax!$B:$Z,MATCH(BQ$1,Emax!$B$1:$Z$1,0),FALSE)*100)</f>
        <v>82.401656314699792</v>
      </c>
      <c r="BR64" s="19" t="str">
        <f>IF(VLOOKUP($A64,Emax!$B:$Z,MATCH(BR$1,Emax!$B$1:$Z$1,0),FALSE)="","",VLOOKUP($A64,Emax!$B:$Z,MATCH(BR$1,Emax!$B$1:$Z$1,0),FALSE)*100)</f>
        <v/>
      </c>
      <c r="BS64" s="19" t="str">
        <f>IF(VLOOKUP($A64,Emax!$B:$Z,MATCH(BS$1,Emax!$B$1:$Z$1,0),FALSE)="","",VLOOKUP($A64,Emax!$B:$Z,MATCH(BS$1,Emax!$B$1:$Z$1,0),FALSE)*100)</f>
        <v/>
      </c>
      <c r="BT64" s="19" t="str">
        <f>IF(VLOOKUP($A64,Emax!$B:$Z,MATCH(BT$1,Emax!$B$1:$Z$1,0),FALSE)="","",VLOOKUP($A64,Emax!$B:$Z,MATCH(BT$1,Emax!$B$1:$Z$1,0),FALSE)*100)</f>
        <v/>
      </c>
    </row>
    <row r="65" spans="1:72" x14ac:dyDescent="0.2">
      <c r="A65" t="s">
        <v>528</v>
      </c>
      <c r="B65" s="5" t="str">
        <f>IF(VLOOKUP($A65,Ligands!$A:$G,3,FALSE)="","",VLOOKUP($A65,Ligands!$A:$G,3,FALSE))</f>
        <v>Orexin-A</v>
      </c>
      <c r="C65" s="4" t="str">
        <f>IF(VLOOKUP($A65,Ligands!$A:$G,4,FALSE)="","",VLOOKUP($A65,Ligands!$A:$G,4,FALSE))</f>
        <v>Pyr-PLPDCCRQKTCSCRLYELLHGAGNHAAGILTL-NH2</v>
      </c>
      <c r="D65" s="17" t="str">
        <f>IF(VLOOKUP($A65,Ligands!$A:$G,5,FALSE)="","",VLOOKUP($A65,Ligands!$A:$G,5,FALSE))</f>
        <v/>
      </c>
      <c r="E65" s="17" t="str">
        <f>IF(VLOOKUP($A65,Ligands!$A:$G,6,FALSE)="","",VLOOKUP($A65,Ligands!$A:$G,6,FALSE))</f>
        <v/>
      </c>
      <c r="F65" s="17" t="str">
        <f>IF(VLOOKUP($A65,Ligands!$A:$G,7,FALSE)="","",VLOOKUP($A65,Ligands!$A:$G,7,FALSE))</f>
        <v>Physiological</v>
      </c>
      <c r="G65" s="28">
        <f t="shared" si="1"/>
        <v>8.0739288129927917</v>
      </c>
      <c r="H65" s="92">
        <f t="shared" si="2"/>
        <v>9.1648846330426128</v>
      </c>
      <c r="I65" s="92">
        <f t="shared" si="3"/>
        <v>9.4513146728399988</v>
      </c>
      <c r="J65" s="92">
        <f t="shared" si="4"/>
        <v>9.3332136542862116</v>
      </c>
      <c r="K65" s="92" t="str">
        <f t="shared" si="5"/>
        <v/>
      </c>
      <c r="L65" s="28">
        <f t="shared" si="6"/>
        <v>8.1999999999999993</v>
      </c>
      <c r="M65" s="92">
        <f t="shared" si="7"/>
        <v>9.52</v>
      </c>
      <c r="N65" s="92">
        <f t="shared" si="8"/>
        <v>9.76</v>
      </c>
      <c r="O65" s="92">
        <f t="shared" si="9"/>
        <v>9.5299999999999994</v>
      </c>
      <c r="P65" s="92" t="str">
        <f t="shared" si="10"/>
        <v/>
      </c>
      <c r="Q65" s="21">
        <f t="shared" si="11"/>
        <v>77.299412915851278</v>
      </c>
      <c r="R65" s="90">
        <f t="shared" si="12"/>
        <v>79.822616407982267</v>
      </c>
      <c r="S65" s="90">
        <f t="shared" si="13"/>
        <v>70.806100217864923</v>
      </c>
      <c r="T65" s="90">
        <f t="shared" si="14"/>
        <v>63.564356435643568</v>
      </c>
      <c r="U65" s="90" t="str">
        <f t="shared" si="15"/>
        <v/>
      </c>
      <c r="V65" s="25">
        <f t="shared" ref="V65:V99" si="32">IFERROR(LOG(0.01*BD65/10^-AM65),"")</f>
        <v>8.0481761954917488</v>
      </c>
      <c r="W65" s="24">
        <f t="shared" ref="W65:W99" si="33">IFERROR(LOG(0.01*BE65/10^-AN65),"")</f>
        <v>8.0739288129927917</v>
      </c>
      <c r="X65" s="24">
        <f t="shared" ref="X65:X99" si="34">IFERROR(LOG(0.01*BF65/10^-AO65),"")</f>
        <v>9.1354235402819057</v>
      </c>
      <c r="Y65" s="24">
        <f t="shared" ref="Y65:Y99" si="35">IFERROR(LOG(0.01*BG65/10^-AP65),"")</f>
        <v>9.1354235402819057</v>
      </c>
      <c r="Z65" s="24">
        <f t="shared" ref="Z65:Z99" si="36">IFERROR(LOG(0.01*BH65/10^-AQ65),"")</f>
        <v>9.0673908951577449</v>
      </c>
      <c r="AA65" s="24">
        <f t="shared" si="21"/>
        <v>8.5921259588893282</v>
      </c>
      <c r="AB65" s="24">
        <f t="shared" si="21"/>
        <v>8.5921259588893282</v>
      </c>
      <c r="AC65" s="24">
        <f t="shared" ref="AC65:AC99" si="37">IFERROR(LOG(0.01*BK65/10^-AT65),"")</f>
        <v>9.1648846330426128</v>
      </c>
      <c r="AD65" s="24">
        <f t="shared" ref="AD65:AD99" si="38">IFERROR(LOG(0.01*BL65/10^-AU65),"")</f>
        <v>9.1800706754416144</v>
      </c>
      <c r="AE65" s="24">
        <f t="shared" ref="AE65:AE99" si="39">IFERROR(LOG(0.01*BM65/10^-AV65),"")</f>
        <v>9.1800706754416144</v>
      </c>
      <c r="AF65" s="24">
        <f t="shared" ref="AF65:AF99" si="40">IFERROR(LOG(0.01*BN65/10^-AW65),"")</f>
        <v>9.4513146728399988</v>
      </c>
      <c r="AG65" s="24">
        <f t="shared" ref="AG65:AG99" si="41">IFERROR(LOG(0.01*BO65/10^-AX65),"")</f>
        <v>9.3130202870679657</v>
      </c>
      <c r="AH65" s="24">
        <f t="shared" ref="AH65:AH99" si="42">IFERROR(LOG(0.01*BP65/10^-AY65),"")</f>
        <v>9.3332136542862116</v>
      </c>
      <c r="AI65" s="24">
        <f t="shared" ref="AI65:AI99" si="43">IFERROR(LOG(0.01*BQ65/10^-AZ65),"")</f>
        <v>9.2403527085952746</v>
      </c>
      <c r="AJ65" s="24" t="str">
        <f t="shared" ref="AJ65:AJ99" si="44">IFERROR(LOG(0.01*BR65/10^-BA65),"")</f>
        <v/>
      </c>
      <c r="AK65" s="24" t="str">
        <f t="shared" ref="AK65:AK99" si="45">IFERROR(LOG(0.01*BS65/10^-BB65),"")</f>
        <v/>
      </c>
      <c r="AL65" s="24" t="str">
        <f t="shared" ref="AL65:AL99" si="46">IFERROR(LOG(0.01*BT65/10^-BC65),"")</f>
        <v/>
      </c>
      <c r="AM65" s="25">
        <f>VLOOKUP($A65,'pEC50'!$B:$Z,MATCH(AM$1,'pEC50'!$B$1:$Z$1,0),FALSE)</f>
        <v>8.16</v>
      </c>
      <c r="AN65" s="24">
        <f>VLOOKUP($A65,'pEC50'!$B:$Z,MATCH(AN$1,'pEC50'!$B$1:$Z$1,0),FALSE)</f>
        <v>8.1999999999999993</v>
      </c>
      <c r="AO65" s="24">
        <f>VLOOKUP($A65,'pEC50'!$B:$Z,MATCH(AO$1,'pEC50'!$B$1:$Z$1,0),FALSE)</f>
        <v>9.32</v>
      </c>
      <c r="AP65" s="24">
        <f>VLOOKUP($A65,'pEC50'!$B:$Z,MATCH(AP$1,'pEC50'!$B$1:$Z$1,0),FALSE)</f>
        <v>9.32</v>
      </c>
      <c r="AQ65" s="24">
        <f>VLOOKUP($A65,'pEC50'!$B:$Z,MATCH(AQ$1,'pEC50'!$B$1:$Z$1,0),FALSE)</f>
        <v>9.52</v>
      </c>
      <c r="AR65" s="24">
        <f>VLOOKUP($A65,'pEC50'!$B:$Z,MATCH(AR$1,'pEC50'!$B$1:$Z$1,0),FALSE)</f>
        <v>8.69</v>
      </c>
      <c r="AS65" s="24">
        <f>VLOOKUP($A65,'pEC50'!$B:$Z,MATCH(AS$1,'pEC50'!$B$1:$Z$1,0),FALSE)</f>
        <v>8.69</v>
      </c>
      <c r="AT65" s="24">
        <f>VLOOKUP($A65,'pEC50'!$B:$Z,MATCH(AT$1,'pEC50'!$B$1:$Z$1,0),FALSE)</f>
        <v>9.3800000000000008</v>
      </c>
      <c r="AU65" s="24">
        <f>VLOOKUP($A65,'pEC50'!$B:$Z,MATCH(AU$1,'pEC50'!$B$1:$Z$1,0),FALSE)</f>
        <v>9.33</v>
      </c>
      <c r="AV65" s="24">
        <f>VLOOKUP($A65,'pEC50'!$B:$Z,MATCH(AV$1,'pEC50'!$B$1:$Z$1,0),FALSE)</f>
        <v>9.33</v>
      </c>
      <c r="AW65" s="24">
        <f>VLOOKUP($A65,'pEC50'!$B:$Z,MATCH(AW$1,'pEC50'!$B$1:$Z$1,0),FALSE)</f>
        <v>9.6199999999999992</v>
      </c>
      <c r="AX65" s="24">
        <f>VLOOKUP($A65,'pEC50'!$B:$Z,MATCH(AX$1,'pEC50'!$B$1:$Z$1,0),FALSE)</f>
        <v>9.76</v>
      </c>
      <c r="AY65" s="24">
        <f>VLOOKUP($A65,'pEC50'!$B:$Z,MATCH(AY$1,'pEC50'!$B$1:$Z$1,0),FALSE)</f>
        <v>9.5299999999999994</v>
      </c>
      <c r="AZ65" s="24">
        <f>VLOOKUP($A65,'pEC50'!$B:$Z,MATCH(AZ$1,'pEC50'!$B$1:$Z$1,0),FALSE)</f>
        <v>9.44</v>
      </c>
      <c r="BA65" s="24" t="str">
        <f>VLOOKUP($A65,'pEC50'!$B:$Z,MATCH(BA$1,'pEC50'!$B$1:$Z$1,0),FALSE)</f>
        <v/>
      </c>
      <c r="BB65" s="24" t="str">
        <f>VLOOKUP($A65,'pEC50'!$B:$Z,MATCH(BB$1,'pEC50'!$B$1:$Z$1,0),FALSE)</f>
        <v/>
      </c>
      <c r="BC65" s="24" t="str">
        <f>VLOOKUP($A65,'pEC50'!$B:$Z,MATCH(BC$1,'pEC50'!$B$1:$Z$1,0),FALSE)</f>
        <v/>
      </c>
      <c r="BD65" s="18">
        <f>IF(VLOOKUP($A65,Emax!$B:$Z,MATCH(BD$1,Emax!$B$1:$Z$1,0),FALSE)="","",VLOOKUP($A65,Emax!$B:$Z,MATCH(BD$1,Emax!$B$1:$Z$1,0),FALSE)*100)</f>
        <v>77.299412915851278</v>
      </c>
      <c r="BE65" s="19">
        <f>IF(VLOOKUP($A65,Emax!$B:$Z,MATCH(BE$1,Emax!$B$1:$Z$1,0),FALSE)="","",VLOOKUP($A65,Emax!$B:$Z,MATCH(BE$1,Emax!$B$1:$Z$1,0),FALSE)*100)</f>
        <v>74.8046875</v>
      </c>
      <c r="BF65" s="19">
        <f>IF(VLOOKUP($A65,Emax!$B:$Z,MATCH(BF$1,Emax!$B$1:$Z$1,0),FALSE)="","",VLOOKUP($A65,Emax!$B:$Z,MATCH(BF$1,Emax!$B$1:$Z$1,0),FALSE)*100)</f>
        <v>65.376782077393074</v>
      </c>
      <c r="BG65" s="19">
        <f>IF(VLOOKUP($A65,Emax!$B:$Z,MATCH(BG$1,Emax!$B$1:$Z$1,0),FALSE)="","",VLOOKUP($A65,Emax!$B:$Z,MATCH(BG$1,Emax!$B$1:$Z$1,0),FALSE)*100)</f>
        <v>65.376782077393074</v>
      </c>
      <c r="BH65" s="19">
        <f>IF(VLOOKUP($A65,Emax!$B:$Z,MATCH(BH$1,Emax!$B$1:$Z$1,0),FALSE)="","",VLOOKUP($A65,Emax!$B:$Z,MATCH(BH$1,Emax!$B$1:$Z$1,0),FALSE)*100)</f>
        <v>35.268817204301079</v>
      </c>
      <c r="BI65" s="19">
        <f>IF(VLOOKUP($A65,Emax!$B:$Z,MATCH(BI$1,Emax!$B$1:$Z$1,0),FALSE)="","",VLOOKUP($A65,Emax!$B:$Z,MATCH(BI$1,Emax!$B$1:$Z$1,0),FALSE)*100)</f>
        <v>79.822616407982267</v>
      </c>
      <c r="BJ65" s="19">
        <f>IF(VLOOKUP($A65,Emax!$B:$Z,MATCH(BJ$1,Emax!$B$1:$Z$1,0),FALSE)="","",VLOOKUP($A65,Emax!$B:$Z,MATCH(BJ$1,Emax!$B$1:$Z$1,0),FALSE)*100)</f>
        <v>79.822616407982267</v>
      </c>
      <c r="BK65" s="19">
        <f>IF(VLOOKUP($A65,Emax!$B:$Z,MATCH(BK$1,Emax!$B$1:$Z$1,0),FALSE)="","",VLOOKUP($A65,Emax!$B:$Z,MATCH(BK$1,Emax!$B$1:$Z$1,0),FALSE)*100)</f>
        <v>60.9375</v>
      </c>
      <c r="BL65" s="19">
        <f>IF(VLOOKUP($A65,Emax!$B:$Z,MATCH(BL$1,Emax!$B$1:$Z$1,0),FALSE)="","",VLOOKUP($A65,Emax!$B:$Z,MATCH(BL$1,Emax!$B$1:$Z$1,0),FALSE)*100)</f>
        <v>70.806100217864923</v>
      </c>
      <c r="BM65" s="19">
        <f>IF(VLOOKUP($A65,Emax!$B:$Z,MATCH(BM$1,Emax!$B$1:$Z$1,0),FALSE)="","",VLOOKUP($A65,Emax!$B:$Z,MATCH(BM$1,Emax!$B$1:$Z$1,0),FALSE)*100)</f>
        <v>70.806100217864923</v>
      </c>
      <c r="BN65" s="19">
        <f>IF(VLOOKUP($A65,Emax!$B:$Z,MATCH(BN$1,Emax!$B$1:$Z$1,0),FALSE)="","",VLOOKUP($A65,Emax!$B:$Z,MATCH(BN$1,Emax!$B$1:$Z$1,0),FALSE)*100)</f>
        <v>67.813267813267814</v>
      </c>
      <c r="BO65" s="19">
        <f>IF(VLOOKUP($A65,Emax!$B:$Z,MATCH(BO$1,Emax!$B$1:$Z$1,0),FALSE)="","",VLOOKUP($A65,Emax!$B:$Z,MATCH(BO$1,Emax!$B$1:$Z$1,0),FALSE)*100)</f>
        <v>35.728952772073917</v>
      </c>
      <c r="BP65" s="19">
        <f>IF(VLOOKUP($A65,Emax!$B:$Z,MATCH(BP$1,Emax!$B$1:$Z$1,0),FALSE)="","",VLOOKUP($A65,Emax!$B:$Z,MATCH(BP$1,Emax!$B$1:$Z$1,0),FALSE)*100)</f>
        <v>63.564356435643568</v>
      </c>
      <c r="BQ65" s="19">
        <f>IF(VLOOKUP($A65,Emax!$B:$Z,MATCH(BQ$1,Emax!$B$1:$Z$1,0),FALSE)="","",VLOOKUP($A65,Emax!$B:$Z,MATCH(BQ$1,Emax!$B$1:$Z$1,0),FALSE)*100)</f>
        <v>63.146997929606606</v>
      </c>
      <c r="BR65" s="19" t="str">
        <f>IF(VLOOKUP($A65,Emax!$B:$Z,MATCH(BR$1,Emax!$B$1:$Z$1,0),FALSE)="","",VLOOKUP($A65,Emax!$B:$Z,MATCH(BR$1,Emax!$B$1:$Z$1,0),FALSE)*100)</f>
        <v/>
      </c>
      <c r="BS65" s="19" t="str">
        <f>IF(VLOOKUP($A65,Emax!$B:$Z,MATCH(BS$1,Emax!$B$1:$Z$1,0),FALSE)="","",VLOOKUP($A65,Emax!$B:$Z,MATCH(BS$1,Emax!$B$1:$Z$1,0),FALSE)*100)</f>
        <v/>
      </c>
      <c r="BT65" s="19" t="str">
        <f>IF(VLOOKUP($A65,Emax!$B:$Z,MATCH(BT$1,Emax!$B$1:$Z$1,0),FALSE)="","",VLOOKUP($A65,Emax!$B:$Z,MATCH(BT$1,Emax!$B$1:$Z$1,0),FALSE)*100)</f>
        <v/>
      </c>
    </row>
    <row r="66" spans="1:72" x14ac:dyDescent="0.2">
      <c r="A66" t="s">
        <v>531</v>
      </c>
      <c r="B66" s="5" t="str">
        <f>IF(VLOOKUP($A66,Ligands!$A:$G,3,FALSE)="","",VLOOKUP($A66,Ligands!$A:$G,3,FALSE))</f>
        <v>Orexin-A</v>
      </c>
      <c r="C66" s="4" t="str">
        <f>IF(VLOOKUP($A66,Ligands!$A:$G,4,FALSE)="","",VLOOKUP($A66,Ligands!$A:$G,4,FALSE))</f>
        <v>Pyr-PLPDCCRQKTCSCRLYELLHGAGNHAAGILTL-NH2</v>
      </c>
      <c r="D66" s="17" t="str">
        <f>IF(VLOOKUP($A66,Ligands!$A:$G,5,FALSE)="","",VLOOKUP($A66,Ligands!$A:$G,5,FALSE))</f>
        <v/>
      </c>
      <c r="E66" s="17" t="str">
        <f>IF(VLOOKUP($A66,Ligands!$A:$G,6,FALSE)="","",VLOOKUP($A66,Ligands!$A:$G,6,FALSE))</f>
        <v/>
      </c>
      <c r="F66" s="17" t="str">
        <f>IF(VLOOKUP($A66,Ligands!$A:$G,7,FALSE)="","",VLOOKUP($A66,Ligands!$A:$G,7,FALSE))</f>
        <v>Physiological</v>
      </c>
      <c r="G66" s="28">
        <f t="shared" si="1"/>
        <v>6.8651817198503871</v>
      </c>
      <c r="H66" s="92">
        <f t="shared" si="2"/>
        <v>7.6749912806163678</v>
      </c>
      <c r="I66" s="92">
        <f t="shared" si="3"/>
        <v>8.1930738068869751</v>
      </c>
      <c r="J66" s="92">
        <f t="shared" si="4"/>
        <v>7.6558364658652982</v>
      </c>
      <c r="K66" s="92" t="str">
        <f t="shared" si="5"/>
        <v/>
      </c>
      <c r="L66" s="28">
        <f t="shared" si="6"/>
        <v>7.18</v>
      </c>
      <c r="M66" s="92">
        <f t="shared" si="7"/>
        <v>7.82</v>
      </c>
      <c r="N66" s="92">
        <f t="shared" si="8"/>
        <v>8.25</v>
      </c>
      <c r="O66" s="92">
        <f t="shared" si="9"/>
        <v>7.76</v>
      </c>
      <c r="P66" s="92" t="str">
        <f t="shared" si="10"/>
        <v/>
      </c>
      <c r="Q66" s="21">
        <f t="shared" si="11"/>
        <v>52.641878669275918</v>
      </c>
      <c r="R66" s="90">
        <f t="shared" si="12"/>
        <v>71.612903225806448</v>
      </c>
      <c r="S66" s="90">
        <f t="shared" si="13"/>
        <v>87.714987714987714</v>
      </c>
      <c r="T66" s="90">
        <f t="shared" si="14"/>
        <v>78.674948240165619</v>
      </c>
      <c r="U66" s="90" t="str">
        <f t="shared" si="15"/>
        <v/>
      </c>
      <c r="V66" s="25">
        <f t="shared" si="32"/>
        <v>6.8313313798676969</v>
      </c>
      <c r="W66" s="24">
        <f t="shared" si="33"/>
        <v>6.8651817198503871</v>
      </c>
      <c r="X66" s="24">
        <f t="shared" si="34"/>
        <v>7.3678352081546876</v>
      </c>
      <c r="Y66" s="24">
        <f t="shared" si="35"/>
        <v>7.3678352081546876</v>
      </c>
      <c r="Z66" s="24">
        <f t="shared" si="36"/>
        <v>7.6749912806163678</v>
      </c>
      <c r="AA66" s="24">
        <f t="shared" si="21"/>
        <v>7.1851561519523042</v>
      </c>
      <c r="AB66" s="24">
        <f t="shared" si="21"/>
        <v>7.1851561519523042</v>
      </c>
      <c r="AC66" s="24">
        <f t="shared" si="37"/>
        <v>7.5473011114105235</v>
      </c>
      <c r="AD66" s="24">
        <f t="shared" si="38"/>
        <v>8.1547844100892011</v>
      </c>
      <c r="AE66" s="24">
        <f t="shared" si="39"/>
        <v>8.1547844100892011</v>
      </c>
      <c r="AF66" s="24">
        <f t="shared" si="40"/>
        <v>8.1930738068869751</v>
      </c>
      <c r="AG66" s="24">
        <f t="shared" si="41"/>
        <v>6.7562864047657971</v>
      </c>
      <c r="AH66" s="24">
        <f t="shared" si="42"/>
        <v>6.9950559522934963</v>
      </c>
      <c r="AI66" s="24">
        <f t="shared" si="43"/>
        <v>7.6558364658652982</v>
      </c>
      <c r="AJ66" s="24" t="str">
        <f t="shared" si="44"/>
        <v/>
      </c>
      <c r="AK66" s="24" t="str">
        <f t="shared" si="45"/>
        <v/>
      </c>
      <c r="AL66" s="24" t="str">
        <f t="shared" si="46"/>
        <v/>
      </c>
      <c r="AM66" s="25">
        <f>VLOOKUP($A66,'pEC50'!$B:$Z,MATCH(AM$1,'pEC50'!$B$1:$Z$1,0),FALSE)</f>
        <v>7.11</v>
      </c>
      <c r="AN66" s="24">
        <f>VLOOKUP($A66,'pEC50'!$B:$Z,MATCH(AN$1,'pEC50'!$B$1:$Z$1,0),FALSE)</f>
        <v>7.18</v>
      </c>
      <c r="AO66" s="24">
        <f>VLOOKUP($A66,'pEC50'!$B:$Z,MATCH(AO$1,'pEC50'!$B$1:$Z$1,0),FALSE)</f>
        <v>7.53</v>
      </c>
      <c r="AP66" s="24">
        <f>VLOOKUP($A66,'pEC50'!$B:$Z,MATCH(AP$1,'pEC50'!$B$1:$Z$1,0),FALSE)</f>
        <v>7.53</v>
      </c>
      <c r="AQ66" s="24">
        <f>VLOOKUP($A66,'pEC50'!$B:$Z,MATCH(AQ$1,'pEC50'!$B$1:$Z$1,0),FALSE)</f>
        <v>7.82</v>
      </c>
      <c r="AR66" s="24">
        <f>VLOOKUP($A66,'pEC50'!$B:$Z,MATCH(AR$1,'pEC50'!$B$1:$Z$1,0),FALSE)</f>
        <v>7.4</v>
      </c>
      <c r="AS66" s="24">
        <f>VLOOKUP($A66,'pEC50'!$B:$Z,MATCH(AS$1,'pEC50'!$B$1:$Z$1,0),FALSE)</f>
        <v>7.4</v>
      </c>
      <c r="AT66" s="24">
        <f>VLOOKUP($A66,'pEC50'!$B:$Z,MATCH(AT$1,'pEC50'!$B$1:$Z$1,0),FALSE)</f>
        <v>7.79</v>
      </c>
      <c r="AU66" s="24">
        <f>VLOOKUP($A66,'pEC50'!$B:$Z,MATCH(AU$1,'pEC50'!$B$1:$Z$1,0),FALSE)</f>
        <v>8.2200000000000006</v>
      </c>
      <c r="AV66" s="24">
        <f>VLOOKUP($A66,'pEC50'!$B:$Z,MATCH(AV$1,'pEC50'!$B$1:$Z$1,0),FALSE)</f>
        <v>8.2200000000000006</v>
      </c>
      <c r="AW66" s="24">
        <f>VLOOKUP($A66,'pEC50'!$B:$Z,MATCH(AW$1,'pEC50'!$B$1:$Z$1,0),FALSE)</f>
        <v>8.25</v>
      </c>
      <c r="AX66" s="24">
        <f>VLOOKUP($A66,'pEC50'!$B:$Z,MATCH(AX$1,'pEC50'!$B$1:$Z$1,0),FALSE)</f>
        <v>7.06</v>
      </c>
      <c r="AY66" s="24">
        <f>VLOOKUP($A66,'pEC50'!$B:$Z,MATCH(AY$1,'pEC50'!$B$1:$Z$1,0),FALSE)</f>
        <v>7.23</v>
      </c>
      <c r="AZ66" s="24">
        <f>VLOOKUP($A66,'pEC50'!$B:$Z,MATCH(AZ$1,'pEC50'!$B$1:$Z$1,0),FALSE)</f>
        <v>7.76</v>
      </c>
      <c r="BA66" s="24" t="str">
        <f>VLOOKUP($A66,'pEC50'!$B:$Z,MATCH(BA$1,'pEC50'!$B$1:$Z$1,0),FALSE)</f>
        <v/>
      </c>
      <c r="BB66" s="24" t="str">
        <f>VLOOKUP($A66,'pEC50'!$B:$Z,MATCH(BB$1,'pEC50'!$B$1:$Z$1,0),FALSE)</f>
        <v/>
      </c>
      <c r="BC66" s="24" t="str">
        <f>VLOOKUP($A66,'pEC50'!$B:$Z,MATCH(BC$1,'pEC50'!$B$1:$Z$1,0),FALSE)</f>
        <v/>
      </c>
      <c r="BD66" s="18">
        <f>IF(VLOOKUP($A66,Emax!$B:$Z,MATCH(BD$1,Emax!$B$1:$Z$1,0),FALSE)="","",VLOOKUP($A66,Emax!$B:$Z,MATCH(BD$1,Emax!$B$1:$Z$1,0),FALSE)*100)</f>
        <v>52.641878669275918</v>
      </c>
      <c r="BE66" s="19">
        <f>IF(VLOOKUP($A66,Emax!$B:$Z,MATCH(BE$1,Emax!$B$1:$Z$1,0),FALSE)="","",VLOOKUP($A66,Emax!$B:$Z,MATCH(BE$1,Emax!$B$1:$Z$1,0),FALSE)*100)</f>
        <v>48.4375</v>
      </c>
      <c r="BF66" s="19">
        <f>IF(VLOOKUP($A66,Emax!$B:$Z,MATCH(BF$1,Emax!$B$1:$Z$1,0),FALSE)="","",VLOOKUP($A66,Emax!$B:$Z,MATCH(BF$1,Emax!$B$1:$Z$1,0),FALSE)*100)</f>
        <v>68.839103869653755</v>
      </c>
      <c r="BG66" s="19">
        <f>IF(VLOOKUP($A66,Emax!$B:$Z,MATCH(BG$1,Emax!$B$1:$Z$1,0),FALSE)="","",VLOOKUP($A66,Emax!$B:$Z,MATCH(BG$1,Emax!$B$1:$Z$1,0),FALSE)*100)</f>
        <v>68.839103869653755</v>
      </c>
      <c r="BH66" s="19">
        <f>IF(VLOOKUP($A66,Emax!$B:$Z,MATCH(BH$1,Emax!$B$1:$Z$1,0),FALSE)="","",VLOOKUP($A66,Emax!$B:$Z,MATCH(BH$1,Emax!$B$1:$Z$1,0),FALSE)*100)</f>
        <v>71.612903225806448</v>
      </c>
      <c r="BI66" s="19">
        <f>IF(VLOOKUP($A66,Emax!$B:$Z,MATCH(BI$1,Emax!$B$1:$Z$1,0),FALSE)="","",VLOOKUP($A66,Emax!$B:$Z,MATCH(BI$1,Emax!$B$1:$Z$1,0),FALSE)*100)</f>
        <v>60.975609756097569</v>
      </c>
      <c r="BJ66" s="19">
        <f>IF(VLOOKUP($A66,Emax!$B:$Z,MATCH(BJ$1,Emax!$B$1:$Z$1,0),FALSE)="","",VLOOKUP($A66,Emax!$B:$Z,MATCH(BJ$1,Emax!$B$1:$Z$1,0),FALSE)*100)</f>
        <v>60.975609756097569</v>
      </c>
      <c r="BK66" s="19">
        <f>IF(VLOOKUP($A66,Emax!$B:$Z,MATCH(BK$1,Emax!$B$1:$Z$1,0),FALSE)="","",VLOOKUP($A66,Emax!$B:$Z,MATCH(BK$1,Emax!$B$1:$Z$1,0),FALSE)*100)</f>
        <v>57.1875</v>
      </c>
      <c r="BL66" s="19">
        <f>IF(VLOOKUP($A66,Emax!$B:$Z,MATCH(BL$1,Emax!$B$1:$Z$1,0),FALSE)="","",VLOOKUP($A66,Emax!$B:$Z,MATCH(BL$1,Emax!$B$1:$Z$1,0),FALSE)*100)</f>
        <v>86.056644880174275</v>
      </c>
      <c r="BM66" s="19">
        <f>IF(VLOOKUP($A66,Emax!$B:$Z,MATCH(BM$1,Emax!$B$1:$Z$1,0),FALSE)="","",VLOOKUP($A66,Emax!$B:$Z,MATCH(BM$1,Emax!$B$1:$Z$1,0),FALSE)*100)</f>
        <v>86.056644880174275</v>
      </c>
      <c r="BN66" s="19">
        <f>IF(VLOOKUP($A66,Emax!$B:$Z,MATCH(BN$1,Emax!$B$1:$Z$1,0),FALSE)="","",VLOOKUP($A66,Emax!$B:$Z,MATCH(BN$1,Emax!$B$1:$Z$1,0),FALSE)*100)</f>
        <v>87.714987714987714</v>
      </c>
      <c r="BO66" s="19">
        <f>IF(VLOOKUP($A66,Emax!$B:$Z,MATCH(BO$1,Emax!$B$1:$Z$1,0),FALSE)="","",VLOOKUP($A66,Emax!$B:$Z,MATCH(BO$1,Emax!$B$1:$Z$1,0),FALSE)*100)</f>
        <v>49.691991786447637</v>
      </c>
      <c r="BP66" s="19">
        <f>IF(VLOOKUP($A66,Emax!$B:$Z,MATCH(BP$1,Emax!$B$1:$Z$1,0),FALSE)="","",VLOOKUP($A66,Emax!$B:$Z,MATCH(BP$1,Emax!$B$1:$Z$1,0),FALSE)*100)</f>
        <v>58.217821782178213</v>
      </c>
      <c r="BQ66" s="19">
        <f>IF(VLOOKUP($A66,Emax!$B:$Z,MATCH(BQ$1,Emax!$B$1:$Z$1,0),FALSE)="","",VLOOKUP($A66,Emax!$B:$Z,MATCH(BQ$1,Emax!$B$1:$Z$1,0),FALSE)*100)</f>
        <v>78.674948240165619</v>
      </c>
      <c r="BR66" s="19" t="str">
        <f>IF(VLOOKUP($A66,Emax!$B:$Z,MATCH(BR$1,Emax!$B$1:$Z$1,0),FALSE)="","",VLOOKUP($A66,Emax!$B:$Z,MATCH(BR$1,Emax!$B$1:$Z$1,0),FALSE)*100)</f>
        <v/>
      </c>
      <c r="BS66" s="19" t="str">
        <f>IF(VLOOKUP($A66,Emax!$B:$Z,MATCH(BS$1,Emax!$B$1:$Z$1,0),FALSE)="","",VLOOKUP($A66,Emax!$B:$Z,MATCH(BS$1,Emax!$B$1:$Z$1,0),FALSE)*100)</f>
        <v/>
      </c>
      <c r="BT66" s="19" t="str">
        <f>IF(VLOOKUP($A66,Emax!$B:$Z,MATCH(BT$1,Emax!$B$1:$Z$1,0),FALSE)="","",VLOOKUP($A66,Emax!$B:$Z,MATCH(BT$1,Emax!$B$1:$Z$1,0),FALSE)*100)</f>
        <v/>
      </c>
    </row>
    <row r="67" spans="1:72" x14ac:dyDescent="0.2">
      <c r="A67" t="s">
        <v>409</v>
      </c>
      <c r="B67" s="5" t="str">
        <f>IF(VLOOKUP($A67,Ligands!$A:$G,3,FALSE)="","",VLOOKUP($A67,Ligands!$A:$G,3,FALSE))</f>
        <v>Histamine</v>
      </c>
      <c r="C67" s="4" t="str">
        <f>IF(VLOOKUP($A67,Ligands!$A:$G,4,FALSE)="","",VLOOKUP($A67,Ligands!$A:$G,4,FALSE))</f>
        <v>Histamine Dihydrochloride</v>
      </c>
      <c r="D67" s="17" t="str">
        <f>IF(VLOOKUP($A67,Ligands!$A:$G,5,FALSE)="","",VLOOKUP($A67,Ligands!$A:$G,5,FALSE))</f>
        <v/>
      </c>
      <c r="E67" s="17" t="str">
        <f>IF(VLOOKUP($A67,Ligands!$A:$G,6,FALSE)="","",VLOOKUP($A67,Ligands!$A:$G,6,FALSE))</f>
        <v/>
      </c>
      <c r="F67" s="17" t="str">
        <f>IF(VLOOKUP($A67,Ligands!$A:$G,7,FALSE)="","",VLOOKUP($A67,Ligands!$A:$G,7,FALSE))</f>
        <v>Physiological</v>
      </c>
      <c r="G67" s="28">
        <f t="shared" ref="G67:G130" si="47">MAX(V67:W67)</f>
        <v>7.0983599398955084</v>
      </c>
      <c r="H67" s="92">
        <f t="shared" ref="H67:H130" si="48">MAX(X67:AC67)</f>
        <v>7.6153803120502763</v>
      </c>
      <c r="I67" s="92">
        <f t="shared" ref="I67:I130" si="49">MAX(AD67:AG67)</f>
        <v>7.4250921657992119</v>
      </c>
      <c r="J67" s="92">
        <f t="shared" ref="J67:J130" si="50">MAX(AH67:AI67)</f>
        <v>6.2254149417864193</v>
      </c>
      <c r="K67" s="92" t="str">
        <f t="shared" ref="K67:K130" si="51">IF(MAX(AJ67:AL67)=0,"",MAX(AJ67:AL67))</f>
        <v/>
      </c>
      <c r="L67" s="28">
        <f t="shared" ref="L67:L130" si="52">MAX(AM67:AN67)</f>
        <v>7.28</v>
      </c>
      <c r="M67" s="92">
        <f t="shared" ref="M67:M130" si="53">MAX(AO67:AT67)</f>
        <v>8.0299999999999994</v>
      </c>
      <c r="N67" s="92">
        <f t="shared" ref="N67:N130" si="54">MAX(AU67:AX67)</f>
        <v>8.0299999999999994</v>
      </c>
      <c r="O67" s="92">
        <f t="shared" ref="O67:O130" si="55">MAX(AY67:AZ67)</f>
        <v>6.48</v>
      </c>
      <c r="P67" s="92" t="str">
        <f t="shared" ref="P67:P130" si="56">IF(MAX(BA67:BC67)=0,"",MAX(BA67:BC67))</f>
        <v/>
      </c>
      <c r="Q67" s="21">
        <f t="shared" ref="Q67:Q130" si="57">MAX(BD67:BE67)</f>
        <v>65.8203125</v>
      </c>
      <c r="R67" s="90">
        <f t="shared" ref="R67:R130" si="58">MAX(BF67:BK67)</f>
        <v>68.4375</v>
      </c>
      <c r="S67" s="90">
        <f t="shared" ref="S67:S130" si="59">MAX(BL67:BO67)</f>
        <v>71.047227926078023</v>
      </c>
      <c r="T67" s="90">
        <f t="shared" ref="T67:T130" si="60">MAX(BP67:BQ67)</f>
        <v>55.643564356435647</v>
      </c>
      <c r="U67" s="90" t="str">
        <f t="shared" ref="U67:U130" si="61">IF(MAX(BR67:BT67)=0,"",MAX(BR67:BT67))</f>
        <v/>
      </c>
      <c r="V67" s="25">
        <f t="shared" si="32"/>
        <v>7.0694349715611189</v>
      </c>
      <c r="W67" s="24">
        <f t="shared" si="33"/>
        <v>7.0983599398955084</v>
      </c>
      <c r="X67" s="24">
        <f t="shared" si="34"/>
        <v>7.6153803120502763</v>
      </c>
      <c r="Y67" s="24">
        <f t="shared" si="35"/>
        <v>7.6153803120502763</v>
      </c>
      <c r="Z67" s="24">
        <f t="shared" si="36"/>
        <v>7.4317282931576711</v>
      </c>
      <c r="AA67" s="24">
        <f t="shared" ref="AA67:AB130" si="62">IFERROR(LOG(0.01*BI67/10^-AR67),"")</f>
        <v>7.1098682540401166</v>
      </c>
      <c r="AB67" s="24">
        <f t="shared" si="62"/>
        <v>7.1098682540401166</v>
      </c>
      <c r="AC67" s="24">
        <f t="shared" si="37"/>
        <v>7.4052941365202134</v>
      </c>
      <c r="AD67" s="24">
        <f t="shared" si="38"/>
        <v>7.4250921657992119</v>
      </c>
      <c r="AE67" s="24">
        <f t="shared" si="39"/>
        <v>7.4250921657992119</v>
      </c>
      <c r="AF67" s="24">
        <f t="shared" si="40"/>
        <v>7.0516468281503677</v>
      </c>
      <c r="AG67" s="24">
        <f t="shared" si="41"/>
        <v>7.0915471375781429</v>
      </c>
      <c r="AH67" s="24">
        <f t="shared" si="42"/>
        <v>6.2254149417864193</v>
      </c>
      <c r="AI67" s="24">
        <f t="shared" si="43"/>
        <v>5.5339395738621615</v>
      </c>
      <c r="AJ67" s="24" t="str">
        <f t="shared" si="44"/>
        <v/>
      </c>
      <c r="AK67" s="24" t="str">
        <f t="shared" si="45"/>
        <v/>
      </c>
      <c r="AL67" s="24" t="str">
        <f t="shared" si="46"/>
        <v/>
      </c>
      <c r="AM67" s="25">
        <f>VLOOKUP($A67,'pEC50'!$B:$Z,MATCH(AM$1,'pEC50'!$B$1:$Z$1,0),FALSE)</f>
        <v>7.27</v>
      </c>
      <c r="AN67" s="24">
        <f>VLOOKUP($A67,'pEC50'!$B:$Z,MATCH(AN$1,'pEC50'!$B$1:$Z$1,0),FALSE)</f>
        <v>7.28</v>
      </c>
      <c r="AO67" s="24">
        <f>VLOOKUP($A67,'pEC50'!$B:$Z,MATCH(AO$1,'pEC50'!$B$1:$Z$1,0),FALSE)</f>
        <v>8.0299999999999994</v>
      </c>
      <c r="AP67" s="24">
        <f>VLOOKUP($A67,'pEC50'!$B:$Z,MATCH(AP$1,'pEC50'!$B$1:$Z$1,0),FALSE)</f>
        <v>8.0299999999999994</v>
      </c>
      <c r="AQ67" s="24">
        <f>VLOOKUP($A67,'pEC50'!$B:$Z,MATCH(AQ$1,'pEC50'!$B$1:$Z$1,0),FALSE)</f>
        <v>8.02</v>
      </c>
      <c r="AR67" s="24">
        <f>VLOOKUP($A67,'pEC50'!$B:$Z,MATCH(AR$1,'pEC50'!$B$1:$Z$1,0),FALSE)</f>
        <v>7.32</v>
      </c>
      <c r="AS67" s="24">
        <f>VLOOKUP($A67,'pEC50'!$B:$Z,MATCH(AS$1,'pEC50'!$B$1:$Z$1,0),FALSE)</f>
        <v>7.32</v>
      </c>
      <c r="AT67" s="24">
        <f>VLOOKUP($A67,'pEC50'!$B:$Z,MATCH(AT$1,'pEC50'!$B$1:$Z$1,0),FALSE)</f>
        <v>7.57</v>
      </c>
      <c r="AU67" s="24">
        <f>VLOOKUP($A67,'pEC50'!$B:$Z,MATCH(AU$1,'pEC50'!$B$1:$Z$1,0),FALSE)</f>
        <v>8.0299999999999994</v>
      </c>
      <c r="AV67" s="24">
        <f>VLOOKUP($A67,'pEC50'!$B:$Z,MATCH(AV$1,'pEC50'!$B$1:$Z$1,0),FALSE)</f>
        <v>8.0299999999999994</v>
      </c>
      <c r="AW67" s="24">
        <f>VLOOKUP($A67,'pEC50'!$B:$Z,MATCH(AW$1,'pEC50'!$B$1:$Z$1,0),FALSE)</f>
        <v>7.98</v>
      </c>
      <c r="AX67" s="24">
        <f>VLOOKUP($A67,'pEC50'!$B:$Z,MATCH(AX$1,'pEC50'!$B$1:$Z$1,0),FALSE)</f>
        <v>7.24</v>
      </c>
      <c r="AY67" s="24">
        <f>VLOOKUP($A67,'pEC50'!$B:$Z,MATCH(AY$1,'pEC50'!$B$1:$Z$1,0),FALSE)</f>
        <v>6.48</v>
      </c>
      <c r="AZ67" s="24">
        <f>VLOOKUP($A67,'pEC50'!$B:$Z,MATCH(AZ$1,'pEC50'!$B$1:$Z$1,0),FALSE)</f>
        <v>5.99</v>
      </c>
      <c r="BA67" s="24" t="str">
        <f>VLOOKUP($A67,'pEC50'!$B:$Z,MATCH(BA$1,'pEC50'!$B$1:$Z$1,0),FALSE)</f>
        <v/>
      </c>
      <c r="BB67" s="24" t="str">
        <f>VLOOKUP($A67,'pEC50'!$B:$Z,MATCH(BB$1,'pEC50'!$B$1:$Z$1,0),FALSE)</f>
        <v/>
      </c>
      <c r="BC67" s="24" t="str">
        <f>VLOOKUP($A67,'pEC50'!$B:$Z,MATCH(BC$1,'pEC50'!$B$1:$Z$1,0),FALSE)</f>
        <v/>
      </c>
      <c r="BD67" s="18">
        <f>IF(VLOOKUP($A67,Emax!$B:$Z,MATCH(BD$1,Emax!$B$1:$Z$1,0),FALSE)="","",VLOOKUP($A67,Emax!$B:$Z,MATCH(BD$1,Emax!$B$1:$Z$1,0),FALSE)*100)</f>
        <v>63.013698630136993</v>
      </c>
      <c r="BE67" s="19">
        <f>IF(VLOOKUP($A67,Emax!$B:$Z,MATCH(BE$1,Emax!$B$1:$Z$1,0),FALSE)="","",VLOOKUP($A67,Emax!$B:$Z,MATCH(BE$1,Emax!$B$1:$Z$1,0),FALSE)*100)</f>
        <v>65.8203125</v>
      </c>
      <c r="BF67" s="19">
        <f>IF(VLOOKUP($A67,Emax!$B:$Z,MATCH(BF$1,Emax!$B$1:$Z$1,0),FALSE)="","",VLOOKUP($A67,Emax!$B:$Z,MATCH(BF$1,Emax!$B$1:$Z$1,0),FALSE)*100)</f>
        <v>38.492871690427691</v>
      </c>
      <c r="BG67" s="19">
        <f>IF(VLOOKUP($A67,Emax!$B:$Z,MATCH(BG$1,Emax!$B$1:$Z$1,0),FALSE)="","",VLOOKUP($A67,Emax!$B:$Z,MATCH(BG$1,Emax!$B$1:$Z$1,0),FALSE)*100)</f>
        <v>38.492871690427691</v>
      </c>
      <c r="BH67" s="19">
        <f>IF(VLOOKUP($A67,Emax!$B:$Z,MATCH(BH$1,Emax!$B$1:$Z$1,0),FALSE)="","",VLOOKUP($A67,Emax!$B:$Z,MATCH(BH$1,Emax!$B$1:$Z$1,0),FALSE)*100)</f>
        <v>25.806451612903224</v>
      </c>
      <c r="BI67" s="19">
        <f>IF(VLOOKUP($A67,Emax!$B:$Z,MATCH(BI$1,Emax!$B$1:$Z$1,0),FALSE)="","",VLOOKUP($A67,Emax!$B:$Z,MATCH(BI$1,Emax!$B$1:$Z$1,0),FALSE)*100)</f>
        <v>61.640798226164087</v>
      </c>
      <c r="BJ67" s="19">
        <f>IF(VLOOKUP($A67,Emax!$B:$Z,MATCH(BJ$1,Emax!$B$1:$Z$1,0),FALSE)="","",VLOOKUP($A67,Emax!$B:$Z,MATCH(BJ$1,Emax!$B$1:$Z$1,0),FALSE)*100)</f>
        <v>61.640798226164087</v>
      </c>
      <c r="BK67" s="19">
        <f>IF(VLOOKUP($A67,Emax!$B:$Z,MATCH(BK$1,Emax!$B$1:$Z$1,0),FALSE)="","",VLOOKUP($A67,Emax!$B:$Z,MATCH(BK$1,Emax!$B$1:$Z$1,0),FALSE)*100)</f>
        <v>68.4375</v>
      </c>
      <c r="BL67" s="19">
        <f>IF(VLOOKUP($A67,Emax!$B:$Z,MATCH(BL$1,Emax!$B$1:$Z$1,0),FALSE)="","",VLOOKUP($A67,Emax!$B:$Z,MATCH(BL$1,Emax!$B$1:$Z$1,0),FALSE)*100)</f>
        <v>24.836601307189536</v>
      </c>
      <c r="BM67" s="19">
        <f>IF(VLOOKUP($A67,Emax!$B:$Z,MATCH(BM$1,Emax!$B$1:$Z$1,0),FALSE)="","",VLOOKUP($A67,Emax!$B:$Z,MATCH(BM$1,Emax!$B$1:$Z$1,0),FALSE)*100)</f>
        <v>24.836601307189536</v>
      </c>
      <c r="BN67" s="19">
        <f>IF(VLOOKUP($A67,Emax!$B:$Z,MATCH(BN$1,Emax!$B$1:$Z$1,0),FALSE)="","",VLOOKUP($A67,Emax!$B:$Z,MATCH(BN$1,Emax!$B$1:$Z$1,0),FALSE)*100)</f>
        <v>11.793611793611793</v>
      </c>
      <c r="BO67" s="19">
        <f>IF(VLOOKUP($A67,Emax!$B:$Z,MATCH(BO$1,Emax!$B$1:$Z$1,0),FALSE)="","",VLOOKUP($A67,Emax!$B:$Z,MATCH(BO$1,Emax!$B$1:$Z$1,0),FALSE)*100)</f>
        <v>71.047227926078023</v>
      </c>
      <c r="BP67" s="19">
        <f>IF(VLOOKUP($A67,Emax!$B:$Z,MATCH(BP$1,Emax!$B$1:$Z$1,0),FALSE)="","",VLOOKUP($A67,Emax!$B:$Z,MATCH(BP$1,Emax!$B$1:$Z$1,0),FALSE)*100)</f>
        <v>55.643564356435647</v>
      </c>
      <c r="BQ67" s="19">
        <f>IF(VLOOKUP($A67,Emax!$B:$Z,MATCH(BQ$1,Emax!$B$1:$Z$1,0),FALSE)="","",VLOOKUP($A67,Emax!$B:$Z,MATCH(BQ$1,Emax!$B$1:$Z$1,0),FALSE)*100)</f>
        <v>34.989648033126286</v>
      </c>
      <c r="BR67" s="19" t="str">
        <f>IF(VLOOKUP($A67,Emax!$B:$Z,MATCH(BR$1,Emax!$B$1:$Z$1,0),FALSE)="","",VLOOKUP($A67,Emax!$B:$Z,MATCH(BR$1,Emax!$B$1:$Z$1,0),FALSE)*100)</f>
        <v/>
      </c>
      <c r="BS67" s="19" t="str">
        <f>IF(VLOOKUP($A67,Emax!$B:$Z,MATCH(BS$1,Emax!$B$1:$Z$1,0),FALSE)="","",VLOOKUP($A67,Emax!$B:$Z,MATCH(BS$1,Emax!$B$1:$Z$1,0),FALSE)*100)</f>
        <v/>
      </c>
      <c r="BT67" s="19" t="str">
        <f>IF(VLOOKUP($A67,Emax!$B:$Z,MATCH(BT$1,Emax!$B$1:$Z$1,0),FALSE)="","",VLOOKUP($A67,Emax!$B:$Z,MATCH(BT$1,Emax!$B$1:$Z$1,0),FALSE)*100)</f>
        <v/>
      </c>
    </row>
    <row r="68" spans="1:72" x14ac:dyDescent="0.2">
      <c r="A68" t="s">
        <v>412</v>
      </c>
      <c r="B68" s="5" t="str">
        <f>IF(VLOOKUP($A68,Ligands!$A:$G,3,FALSE)="","",VLOOKUP($A68,Ligands!$A:$G,3,FALSE))</f>
        <v>Histamine</v>
      </c>
      <c r="C68" s="4" t="str">
        <f>IF(VLOOKUP($A68,Ligands!$A:$G,4,FALSE)="","",VLOOKUP($A68,Ligands!$A:$G,4,FALSE))</f>
        <v>Histamine Dihydrochloride</v>
      </c>
      <c r="D68" s="17" t="str">
        <f>IF(VLOOKUP($A68,Ligands!$A:$G,5,FALSE)="","",VLOOKUP($A68,Ligands!$A:$G,5,FALSE))</f>
        <v/>
      </c>
      <c r="E68" s="17" t="str">
        <f>IF(VLOOKUP($A68,Ligands!$A:$G,6,FALSE)="","",VLOOKUP($A68,Ligands!$A:$G,6,FALSE))</f>
        <v/>
      </c>
      <c r="F68" s="17" t="str">
        <f>IF(VLOOKUP($A68,Ligands!$A:$G,7,FALSE)="","",VLOOKUP($A68,Ligands!$A:$G,7,FALSE))</f>
        <v>Physiological</v>
      </c>
      <c r="G68" s="28">
        <f t="shared" si="47"/>
        <v>5.6818271181994504</v>
      </c>
      <c r="H68" s="92">
        <f t="shared" si="48"/>
        <v>5.1363973893278896</v>
      </c>
      <c r="I68" s="92">
        <f t="shared" si="49"/>
        <v>4.7746814603755698</v>
      </c>
      <c r="J68" s="92">
        <f t="shared" si="50"/>
        <v>4.7342545933154829</v>
      </c>
      <c r="K68" s="92" t="str">
        <f t="shared" si="51"/>
        <v/>
      </c>
      <c r="L68" s="28">
        <f t="shared" si="52"/>
        <v>6.04</v>
      </c>
      <c r="M68" s="92">
        <f t="shared" si="53"/>
        <v>5.67</v>
      </c>
      <c r="N68" s="92">
        <f t="shared" si="54"/>
        <v>5.67</v>
      </c>
      <c r="O68" s="92">
        <f t="shared" si="55"/>
        <v>5.85</v>
      </c>
      <c r="P68" s="92" t="str">
        <f t="shared" si="56"/>
        <v/>
      </c>
      <c r="Q68" s="21">
        <f t="shared" si="57"/>
        <v>43.835616438356162</v>
      </c>
      <c r="R68" s="90">
        <f t="shared" si="58"/>
        <v>29.268292682926834</v>
      </c>
      <c r="S68" s="90">
        <f t="shared" si="59"/>
        <v>13.022113022113022</v>
      </c>
      <c r="T68" s="90">
        <f t="shared" si="60"/>
        <v>7.6604554865424435</v>
      </c>
      <c r="U68" s="90" t="str">
        <f t="shared" si="61"/>
        <v/>
      </c>
      <c r="V68" s="25">
        <f t="shared" si="32"/>
        <v>5.6818271181994504</v>
      </c>
      <c r="W68" s="24">
        <f t="shared" si="33"/>
        <v>5.5294836399769993</v>
      </c>
      <c r="X68" s="24">
        <f t="shared" si="34"/>
        <v>4.6913101973752864</v>
      </c>
      <c r="Y68" s="24">
        <f t="shared" si="35"/>
        <v>4.6913101973752864</v>
      </c>
      <c r="Z68" s="24">
        <f t="shared" si="36"/>
        <v>5.109651845474855</v>
      </c>
      <c r="AA68" s="24">
        <f t="shared" si="62"/>
        <v>5.1363973893278896</v>
      </c>
      <c r="AB68" s="24">
        <f t="shared" si="62"/>
        <v>5.1363973893278896</v>
      </c>
      <c r="AC68" s="24">
        <f t="shared" si="37"/>
        <v>4.9791293077419754</v>
      </c>
      <c r="AD68" s="24">
        <f t="shared" si="38"/>
        <v>4.6894285518383265</v>
      </c>
      <c r="AE68" s="24">
        <f t="shared" si="39"/>
        <v>4.6894285518383265</v>
      </c>
      <c r="AF68" s="24">
        <f t="shared" si="40"/>
        <v>4.7746814603755698</v>
      </c>
      <c r="AG68" s="24" t="str">
        <f t="shared" si="41"/>
        <v/>
      </c>
      <c r="AH68" s="24" t="str">
        <f t="shared" si="42"/>
        <v/>
      </c>
      <c r="AI68" s="24">
        <f t="shared" si="43"/>
        <v>4.7342545933154829</v>
      </c>
      <c r="AJ68" s="24" t="str">
        <f t="shared" si="44"/>
        <v/>
      </c>
      <c r="AK68" s="24" t="str">
        <f t="shared" si="45"/>
        <v/>
      </c>
      <c r="AL68" s="24" t="str">
        <f t="shared" si="46"/>
        <v/>
      </c>
      <c r="AM68" s="25">
        <f>VLOOKUP($A68,'pEC50'!$B:$Z,MATCH(AM$1,'pEC50'!$B$1:$Z$1,0),FALSE)</f>
        <v>6.04</v>
      </c>
      <c r="AN68" s="24">
        <f>VLOOKUP($A68,'pEC50'!$B:$Z,MATCH(AN$1,'pEC50'!$B$1:$Z$1,0),FALSE)</f>
        <v>5.96</v>
      </c>
      <c r="AO68" s="24">
        <f>VLOOKUP($A68,'pEC50'!$B:$Z,MATCH(AO$1,'pEC50'!$B$1:$Z$1,0),FALSE)</f>
        <v>5.59</v>
      </c>
      <c r="AP68" s="24">
        <f>VLOOKUP($A68,'pEC50'!$B:$Z,MATCH(AP$1,'pEC50'!$B$1:$Z$1,0),FALSE)</f>
        <v>5.59</v>
      </c>
      <c r="AQ68" s="24">
        <f>VLOOKUP($A68,'pEC50'!$B:$Z,MATCH(AQ$1,'pEC50'!$B$1:$Z$1,0),FALSE)</f>
        <v>5.65</v>
      </c>
      <c r="AR68" s="24">
        <f>VLOOKUP($A68,'pEC50'!$B:$Z,MATCH(AR$1,'pEC50'!$B$1:$Z$1,0),FALSE)</f>
        <v>5.67</v>
      </c>
      <c r="AS68" s="24">
        <f>VLOOKUP($A68,'pEC50'!$B:$Z,MATCH(AS$1,'pEC50'!$B$1:$Z$1,0),FALSE)</f>
        <v>5.67</v>
      </c>
      <c r="AT68" s="24">
        <f>VLOOKUP($A68,'pEC50'!$B:$Z,MATCH(AT$1,'pEC50'!$B$1:$Z$1,0),FALSE)</f>
        <v>5.56</v>
      </c>
      <c r="AU68" s="24">
        <f>VLOOKUP($A68,'pEC50'!$B:$Z,MATCH(AU$1,'pEC50'!$B$1:$Z$1,0),FALSE)</f>
        <v>5.67</v>
      </c>
      <c r="AV68" s="24">
        <f>VLOOKUP($A68,'pEC50'!$B:$Z,MATCH(AV$1,'pEC50'!$B$1:$Z$1,0),FALSE)</f>
        <v>5.67</v>
      </c>
      <c r="AW68" s="24">
        <f>VLOOKUP($A68,'pEC50'!$B:$Z,MATCH(AW$1,'pEC50'!$B$1:$Z$1,0),FALSE)</f>
        <v>5.66</v>
      </c>
      <c r="AX68" s="24" t="str">
        <f>VLOOKUP($A68,'pEC50'!$B:$Z,MATCH(AX$1,'pEC50'!$B$1:$Z$1,0),FALSE)</f>
        <v/>
      </c>
      <c r="AY68" s="24" t="str">
        <f>VLOOKUP($A68,'pEC50'!$B:$Z,MATCH(AY$1,'pEC50'!$B$1:$Z$1,0),FALSE)</f>
        <v/>
      </c>
      <c r="AZ68" s="24">
        <f>VLOOKUP($A68,'pEC50'!$B:$Z,MATCH(AZ$1,'pEC50'!$B$1:$Z$1,0),FALSE)</f>
        <v>5.85</v>
      </c>
      <c r="BA68" s="24" t="str">
        <f>VLOOKUP($A68,'pEC50'!$B:$Z,MATCH(BA$1,'pEC50'!$B$1:$Z$1,0),FALSE)</f>
        <v/>
      </c>
      <c r="BB68" s="24" t="str">
        <f>VLOOKUP($A68,'pEC50'!$B:$Z,MATCH(BB$1,'pEC50'!$B$1:$Z$1,0),FALSE)</f>
        <v/>
      </c>
      <c r="BC68" s="24" t="str">
        <f>VLOOKUP($A68,'pEC50'!$B:$Z,MATCH(BC$1,'pEC50'!$B$1:$Z$1,0),FALSE)</f>
        <v/>
      </c>
      <c r="BD68" s="18">
        <f>IF(VLOOKUP($A68,Emax!$B:$Z,MATCH(BD$1,Emax!$B$1:$Z$1,0),FALSE)="","",VLOOKUP($A68,Emax!$B:$Z,MATCH(BD$1,Emax!$B$1:$Z$1,0),FALSE)*100)</f>
        <v>43.835616438356162</v>
      </c>
      <c r="BE68" s="19">
        <f>IF(VLOOKUP($A68,Emax!$B:$Z,MATCH(BE$1,Emax!$B$1:$Z$1,0),FALSE)="","",VLOOKUP($A68,Emax!$B:$Z,MATCH(BE$1,Emax!$B$1:$Z$1,0),FALSE)*100)</f>
        <v>37.109375000000007</v>
      </c>
      <c r="BF68" s="19">
        <f>IF(VLOOKUP($A68,Emax!$B:$Z,MATCH(BF$1,Emax!$B$1:$Z$1,0),FALSE)="","",VLOOKUP($A68,Emax!$B:$Z,MATCH(BF$1,Emax!$B$1:$Z$1,0),FALSE)*100)</f>
        <v>12.627291242362526</v>
      </c>
      <c r="BG68" s="19">
        <f>IF(VLOOKUP($A68,Emax!$B:$Z,MATCH(BG$1,Emax!$B$1:$Z$1,0),FALSE)="","",VLOOKUP($A68,Emax!$B:$Z,MATCH(BG$1,Emax!$B$1:$Z$1,0),FALSE)*100)</f>
        <v>12.627291242362526</v>
      </c>
      <c r="BH68" s="19">
        <f>IF(VLOOKUP($A68,Emax!$B:$Z,MATCH(BH$1,Emax!$B$1:$Z$1,0),FALSE)="","",VLOOKUP($A68,Emax!$B:$Z,MATCH(BH$1,Emax!$B$1:$Z$1,0),FALSE)*100)</f>
        <v>28.817204301075268</v>
      </c>
      <c r="BI68" s="19">
        <f>IF(VLOOKUP($A68,Emax!$B:$Z,MATCH(BI$1,Emax!$B$1:$Z$1,0),FALSE)="","",VLOOKUP($A68,Emax!$B:$Z,MATCH(BI$1,Emax!$B$1:$Z$1,0),FALSE)*100)</f>
        <v>29.268292682926834</v>
      </c>
      <c r="BJ68" s="19">
        <f>IF(VLOOKUP($A68,Emax!$B:$Z,MATCH(BJ$1,Emax!$B$1:$Z$1,0),FALSE)="","",VLOOKUP($A68,Emax!$B:$Z,MATCH(BJ$1,Emax!$B$1:$Z$1,0),FALSE)*100)</f>
        <v>29.268292682926834</v>
      </c>
      <c r="BK68" s="19">
        <f>IF(VLOOKUP($A68,Emax!$B:$Z,MATCH(BK$1,Emax!$B$1:$Z$1,0),FALSE)="","",VLOOKUP($A68,Emax!$B:$Z,MATCH(BK$1,Emax!$B$1:$Z$1,0),FALSE)*100)</f>
        <v>26.25</v>
      </c>
      <c r="BL68" s="19">
        <f>IF(VLOOKUP($A68,Emax!$B:$Z,MATCH(BL$1,Emax!$B$1:$Z$1,0),FALSE)="","",VLOOKUP($A68,Emax!$B:$Z,MATCH(BL$1,Emax!$B$1:$Z$1,0),FALSE)*100)</f>
        <v>10.457516339869279</v>
      </c>
      <c r="BM68" s="19">
        <f>IF(VLOOKUP($A68,Emax!$B:$Z,MATCH(BM$1,Emax!$B$1:$Z$1,0),FALSE)="","",VLOOKUP($A68,Emax!$B:$Z,MATCH(BM$1,Emax!$B$1:$Z$1,0),FALSE)*100)</f>
        <v>10.457516339869279</v>
      </c>
      <c r="BN68" s="19">
        <f>IF(VLOOKUP($A68,Emax!$B:$Z,MATCH(BN$1,Emax!$B$1:$Z$1,0),FALSE)="","",VLOOKUP($A68,Emax!$B:$Z,MATCH(BN$1,Emax!$B$1:$Z$1,0),FALSE)*100)</f>
        <v>13.022113022113022</v>
      </c>
      <c r="BO68" s="19" t="str">
        <f>IF(VLOOKUP($A68,Emax!$B:$Z,MATCH(BO$1,Emax!$B$1:$Z$1,0),FALSE)="","",VLOOKUP($A68,Emax!$B:$Z,MATCH(BO$1,Emax!$B$1:$Z$1,0),FALSE)*100)</f>
        <v/>
      </c>
      <c r="BP68" s="19" t="str">
        <f>IF(VLOOKUP($A68,Emax!$B:$Z,MATCH(BP$1,Emax!$B$1:$Z$1,0),FALSE)="","",VLOOKUP($A68,Emax!$B:$Z,MATCH(BP$1,Emax!$B$1:$Z$1,0),FALSE)*100)</f>
        <v/>
      </c>
      <c r="BQ68" s="19">
        <f>IF(VLOOKUP($A68,Emax!$B:$Z,MATCH(BQ$1,Emax!$B$1:$Z$1,0),FALSE)="","",VLOOKUP($A68,Emax!$B:$Z,MATCH(BQ$1,Emax!$B$1:$Z$1,0),FALSE)*100)</f>
        <v>7.6604554865424435</v>
      </c>
      <c r="BR68" s="19" t="str">
        <f>IF(VLOOKUP($A68,Emax!$B:$Z,MATCH(BR$1,Emax!$B$1:$Z$1,0),FALSE)="","",VLOOKUP($A68,Emax!$B:$Z,MATCH(BR$1,Emax!$B$1:$Z$1,0),FALSE)*100)</f>
        <v/>
      </c>
      <c r="BS68" s="19" t="str">
        <f>IF(VLOOKUP($A68,Emax!$B:$Z,MATCH(BS$1,Emax!$B$1:$Z$1,0),FALSE)="","",VLOOKUP($A68,Emax!$B:$Z,MATCH(BS$1,Emax!$B$1:$Z$1,0),FALSE)*100)</f>
        <v/>
      </c>
      <c r="BT68" s="19" t="str">
        <f>IF(VLOOKUP($A68,Emax!$B:$Z,MATCH(BT$1,Emax!$B$1:$Z$1,0),FALSE)="","",VLOOKUP($A68,Emax!$B:$Z,MATCH(BT$1,Emax!$B$1:$Z$1,0),FALSE)*100)</f>
        <v/>
      </c>
    </row>
    <row r="69" spans="1:72" x14ac:dyDescent="0.2">
      <c r="A69" t="s">
        <v>414</v>
      </c>
      <c r="B69" s="5" t="str">
        <f>IF(VLOOKUP($A69,Ligands!$A:$G,3,FALSE)="","",VLOOKUP($A69,Ligands!$A:$G,3,FALSE))</f>
        <v>Histamine</v>
      </c>
      <c r="C69" s="4" t="str">
        <f>IF(VLOOKUP($A69,Ligands!$A:$G,4,FALSE)="","",VLOOKUP($A69,Ligands!$A:$G,4,FALSE))</f>
        <v>Histamine Dihydrochloride</v>
      </c>
      <c r="D69" s="17" t="str">
        <f>IF(VLOOKUP($A69,Ligands!$A:$G,5,FALSE)="","",VLOOKUP($A69,Ligands!$A:$G,5,FALSE))</f>
        <v/>
      </c>
      <c r="E69" s="17" t="str">
        <f>IF(VLOOKUP($A69,Ligands!$A:$G,6,FALSE)="","",VLOOKUP($A69,Ligands!$A:$G,6,FALSE))</f>
        <v/>
      </c>
      <c r="F69" s="17" t="str">
        <f>IF(VLOOKUP($A69,Ligands!$A:$G,7,FALSE)="","",VLOOKUP($A69,Ligands!$A:$G,7,FALSE))</f>
        <v>Physiological</v>
      </c>
      <c r="G69" s="28">
        <f t="shared" si="47"/>
        <v>0</v>
      </c>
      <c r="H69" s="92">
        <f t="shared" si="48"/>
        <v>6.7687021044938422</v>
      </c>
      <c r="I69" s="92">
        <f t="shared" si="49"/>
        <v>5.4971773250410259</v>
      </c>
      <c r="J69" s="92">
        <f t="shared" si="50"/>
        <v>4.7279498592569267</v>
      </c>
      <c r="K69" s="92" t="str">
        <f t="shared" si="51"/>
        <v/>
      </c>
      <c r="L69" s="28">
        <f t="shared" si="52"/>
        <v>0</v>
      </c>
      <c r="M69" s="92">
        <f t="shared" si="53"/>
        <v>6.88</v>
      </c>
      <c r="N69" s="92">
        <f t="shared" si="54"/>
        <v>6.12</v>
      </c>
      <c r="O69" s="92">
        <f t="shared" si="55"/>
        <v>5.75</v>
      </c>
      <c r="P69" s="92" t="str">
        <f t="shared" si="56"/>
        <v/>
      </c>
      <c r="Q69" s="21">
        <f t="shared" si="57"/>
        <v>0</v>
      </c>
      <c r="R69" s="90">
        <f t="shared" si="58"/>
        <v>77.39307535641548</v>
      </c>
      <c r="S69" s="90">
        <f t="shared" si="59"/>
        <v>23.832923832923829</v>
      </c>
      <c r="T69" s="90">
        <f t="shared" si="60"/>
        <v>9.5049504950495045</v>
      </c>
      <c r="U69" s="90" t="str">
        <f t="shared" si="61"/>
        <v/>
      </c>
      <c r="V69" s="25" t="str">
        <f t="shared" si="32"/>
        <v/>
      </c>
      <c r="W69" s="24" t="str">
        <f t="shared" si="33"/>
        <v/>
      </c>
      <c r="X69" s="24">
        <f t="shared" si="34"/>
        <v>6.7687021044938422</v>
      </c>
      <c r="Y69" s="24">
        <f t="shared" si="35"/>
        <v>6.7687021044938422</v>
      </c>
      <c r="Z69" s="24">
        <f t="shared" si="36"/>
        <v>6.6303661421833207</v>
      </c>
      <c r="AA69" s="24">
        <f t="shared" si="62"/>
        <v>6.0857565814533352</v>
      </c>
      <c r="AB69" s="24">
        <f t="shared" si="62"/>
        <v>6.0857565814533352</v>
      </c>
      <c r="AC69" s="24">
        <f t="shared" si="37"/>
        <v>5.3638200260161133</v>
      </c>
      <c r="AD69" s="24" t="str">
        <f t="shared" si="38"/>
        <v/>
      </c>
      <c r="AE69" s="24" t="str">
        <f t="shared" si="39"/>
        <v/>
      </c>
      <c r="AF69" s="24">
        <f t="shared" si="40"/>
        <v>5.4971773250410259</v>
      </c>
      <c r="AG69" s="24" t="str">
        <f t="shared" si="41"/>
        <v/>
      </c>
      <c r="AH69" s="24">
        <f t="shared" si="42"/>
        <v>4.7279498592569267</v>
      </c>
      <c r="AI69" s="24" t="str">
        <f t="shared" si="43"/>
        <v/>
      </c>
      <c r="AJ69" s="24" t="str">
        <f t="shared" si="44"/>
        <v/>
      </c>
      <c r="AK69" s="24" t="str">
        <f t="shared" si="45"/>
        <v/>
      </c>
      <c r="AL69" s="24" t="str">
        <f t="shared" si="46"/>
        <v/>
      </c>
      <c r="AM69" s="25" t="str">
        <f>VLOOKUP($A69,'pEC50'!$B:$Z,MATCH(AM$1,'pEC50'!$B$1:$Z$1,0),FALSE)</f>
        <v/>
      </c>
      <c r="AN69" s="24" t="str">
        <f>VLOOKUP($A69,'pEC50'!$B:$Z,MATCH(AN$1,'pEC50'!$B$1:$Z$1,0),FALSE)</f>
        <v/>
      </c>
      <c r="AO69" s="24">
        <f>VLOOKUP($A69,'pEC50'!$B:$Z,MATCH(AO$1,'pEC50'!$B$1:$Z$1,0),FALSE)</f>
        <v>6.88</v>
      </c>
      <c r="AP69" s="24">
        <f>VLOOKUP($A69,'pEC50'!$B:$Z,MATCH(AP$1,'pEC50'!$B$1:$Z$1,0),FALSE)</f>
        <v>6.88</v>
      </c>
      <c r="AQ69" s="24">
        <f>VLOOKUP($A69,'pEC50'!$B:$Z,MATCH(AQ$1,'pEC50'!$B$1:$Z$1,0),FALSE)</f>
        <v>6.76</v>
      </c>
      <c r="AR69" s="24">
        <f>VLOOKUP($A69,'pEC50'!$B:$Z,MATCH(AR$1,'pEC50'!$B$1:$Z$1,0),FALSE)</f>
        <v>6.33</v>
      </c>
      <c r="AS69" s="24">
        <f>VLOOKUP($A69,'pEC50'!$B:$Z,MATCH(AS$1,'pEC50'!$B$1:$Z$1,0),FALSE)</f>
        <v>6.33</v>
      </c>
      <c r="AT69" s="24">
        <f>VLOOKUP($A69,'pEC50'!$B:$Z,MATCH(AT$1,'pEC50'!$B$1:$Z$1,0),FALSE)</f>
        <v>6.17</v>
      </c>
      <c r="AU69" s="24" t="str">
        <f>VLOOKUP($A69,'pEC50'!$B:$Z,MATCH(AU$1,'pEC50'!$B$1:$Z$1,0),FALSE)</f>
        <v/>
      </c>
      <c r="AV69" s="24" t="str">
        <f>VLOOKUP($A69,'pEC50'!$B:$Z,MATCH(AV$1,'pEC50'!$B$1:$Z$1,0),FALSE)</f>
        <v/>
      </c>
      <c r="AW69" s="24">
        <f>VLOOKUP($A69,'pEC50'!$B:$Z,MATCH(AW$1,'pEC50'!$B$1:$Z$1,0),FALSE)</f>
        <v>6.12</v>
      </c>
      <c r="AX69" s="24" t="str">
        <f>VLOOKUP($A69,'pEC50'!$B:$Z,MATCH(AX$1,'pEC50'!$B$1:$Z$1,0),FALSE)</f>
        <v/>
      </c>
      <c r="AY69" s="24">
        <f>VLOOKUP($A69,'pEC50'!$B:$Z,MATCH(AY$1,'pEC50'!$B$1:$Z$1,0),FALSE)</f>
        <v>5.75</v>
      </c>
      <c r="AZ69" s="24" t="str">
        <f>VLOOKUP($A69,'pEC50'!$B:$Z,MATCH(AZ$1,'pEC50'!$B$1:$Z$1,0),FALSE)</f>
        <v/>
      </c>
      <c r="BA69" s="24" t="str">
        <f>VLOOKUP($A69,'pEC50'!$B:$Z,MATCH(BA$1,'pEC50'!$B$1:$Z$1,0),FALSE)</f>
        <v/>
      </c>
      <c r="BB69" s="24" t="str">
        <f>VLOOKUP($A69,'pEC50'!$B:$Z,MATCH(BB$1,'pEC50'!$B$1:$Z$1,0),FALSE)</f>
        <v/>
      </c>
      <c r="BC69" s="24" t="str">
        <f>VLOOKUP($A69,'pEC50'!$B:$Z,MATCH(BC$1,'pEC50'!$B$1:$Z$1,0),FALSE)</f>
        <v/>
      </c>
      <c r="BD69" s="18" t="str">
        <f>IF(VLOOKUP($A69,Emax!$B:$Z,MATCH(BD$1,Emax!$B$1:$Z$1,0),FALSE)="","",VLOOKUP($A69,Emax!$B:$Z,MATCH(BD$1,Emax!$B$1:$Z$1,0),FALSE)*100)</f>
        <v/>
      </c>
      <c r="BE69" s="19" t="str">
        <f>IF(VLOOKUP($A69,Emax!$B:$Z,MATCH(BE$1,Emax!$B$1:$Z$1,0),FALSE)="","",VLOOKUP($A69,Emax!$B:$Z,MATCH(BE$1,Emax!$B$1:$Z$1,0),FALSE)*100)</f>
        <v/>
      </c>
      <c r="BF69" s="19">
        <f>IF(VLOOKUP($A69,Emax!$B:$Z,MATCH(BF$1,Emax!$B$1:$Z$1,0),FALSE)="","",VLOOKUP($A69,Emax!$B:$Z,MATCH(BF$1,Emax!$B$1:$Z$1,0),FALSE)*100)</f>
        <v>77.39307535641548</v>
      </c>
      <c r="BG69" s="19">
        <f>IF(VLOOKUP($A69,Emax!$B:$Z,MATCH(BG$1,Emax!$B$1:$Z$1,0),FALSE)="","",VLOOKUP($A69,Emax!$B:$Z,MATCH(BG$1,Emax!$B$1:$Z$1,0),FALSE)*100)</f>
        <v>77.39307535641548</v>
      </c>
      <c r="BH69" s="19">
        <f>IF(VLOOKUP($A69,Emax!$B:$Z,MATCH(BH$1,Emax!$B$1:$Z$1,0),FALSE)="","",VLOOKUP($A69,Emax!$B:$Z,MATCH(BH$1,Emax!$B$1:$Z$1,0),FALSE)*100)</f>
        <v>74.193548387096769</v>
      </c>
      <c r="BI69" s="19">
        <f>IF(VLOOKUP($A69,Emax!$B:$Z,MATCH(BI$1,Emax!$B$1:$Z$1,0),FALSE)="","",VLOOKUP($A69,Emax!$B:$Z,MATCH(BI$1,Emax!$B$1:$Z$1,0),FALSE)*100)</f>
        <v>56.984478935698455</v>
      </c>
      <c r="BJ69" s="19">
        <f>IF(VLOOKUP($A69,Emax!$B:$Z,MATCH(BJ$1,Emax!$B$1:$Z$1,0),FALSE)="","",VLOOKUP($A69,Emax!$B:$Z,MATCH(BJ$1,Emax!$B$1:$Z$1,0),FALSE)*100)</f>
        <v>56.984478935698455</v>
      </c>
      <c r="BK69" s="19">
        <f>IF(VLOOKUP($A69,Emax!$B:$Z,MATCH(BK$1,Emax!$B$1:$Z$1,0),FALSE)="","",VLOOKUP($A69,Emax!$B:$Z,MATCH(BK$1,Emax!$B$1:$Z$1,0),FALSE)*100)</f>
        <v>15.625</v>
      </c>
      <c r="BL69" s="19" t="str">
        <f>IF(VLOOKUP($A69,Emax!$B:$Z,MATCH(BL$1,Emax!$B$1:$Z$1,0),FALSE)="","",VLOOKUP($A69,Emax!$B:$Z,MATCH(BL$1,Emax!$B$1:$Z$1,0),FALSE)*100)</f>
        <v/>
      </c>
      <c r="BM69" s="19" t="str">
        <f>IF(VLOOKUP($A69,Emax!$B:$Z,MATCH(BM$1,Emax!$B$1:$Z$1,0),FALSE)="","",VLOOKUP($A69,Emax!$B:$Z,MATCH(BM$1,Emax!$B$1:$Z$1,0),FALSE)*100)</f>
        <v/>
      </c>
      <c r="BN69" s="19">
        <f>IF(VLOOKUP($A69,Emax!$B:$Z,MATCH(BN$1,Emax!$B$1:$Z$1,0),FALSE)="","",VLOOKUP($A69,Emax!$B:$Z,MATCH(BN$1,Emax!$B$1:$Z$1,0),FALSE)*100)</f>
        <v>23.832923832923829</v>
      </c>
      <c r="BO69" s="19" t="str">
        <f>IF(VLOOKUP($A69,Emax!$B:$Z,MATCH(BO$1,Emax!$B$1:$Z$1,0),FALSE)="","",VLOOKUP($A69,Emax!$B:$Z,MATCH(BO$1,Emax!$B$1:$Z$1,0),FALSE)*100)</f>
        <v/>
      </c>
      <c r="BP69" s="19">
        <f>IF(VLOOKUP($A69,Emax!$B:$Z,MATCH(BP$1,Emax!$B$1:$Z$1,0),FALSE)="","",VLOOKUP($A69,Emax!$B:$Z,MATCH(BP$1,Emax!$B$1:$Z$1,0),FALSE)*100)</f>
        <v>9.5049504950495045</v>
      </c>
      <c r="BQ69" s="19" t="str">
        <f>IF(VLOOKUP($A69,Emax!$B:$Z,MATCH(BQ$1,Emax!$B$1:$Z$1,0),FALSE)="","",VLOOKUP($A69,Emax!$B:$Z,MATCH(BQ$1,Emax!$B$1:$Z$1,0),FALSE)*100)</f>
        <v/>
      </c>
      <c r="BR69" s="19" t="str">
        <f>IF(VLOOKUP($A69,Emax!$B:$Z,MATCH(BR$1,Emax!$B$1:$Z$1,0),FALSE)="","",VLOOKUP($A69,Emax!$B:$Z,MATCH(BR$1,Emax!$B$1:$Z$1,0),FALSE)*100)</f>
        <v/>
      </c>
      <c r="BS69" s="19" t="str">
        <f>IF(VLOOKUP($A69,Emax!$B:$Z,MATCH(BS$1,Emax!$B$1:$Z$1,0),FALSE)="","",VLOOKUP($A69,Emax!$B:$Z,MATCH(BS$1,Emax!$B$1:$Z$1,0),FALSE)*100)</f>
        <v/>
      </c>
      <c r="BT69" s="19" t="str">
        <f>IF(VLOOKUP($A69,Emax!$B:$Z,MATCH(BT$1,Emax!$B$1:$Z$1,0),FALSE)="","",VLOOKUP($A69,Emax!$B:$Z,MATCH(BT$1,Emax!$B$1:$Z$1,0),FALSE)*100)</f>
        <v/>
      </c>
    </row>
    <row r="70" spans="1:72" x14ac:dyDescent="0.2">
      <c r="A70" t="s">
        <v>415</v>
      </c>
      <c r="B70" s="5" t="str">
        <f>IF(VLOOKUP($A70,Ligands!$A:$G,3,FALSE)="","",VLOOKUP($A70,Ligands!$A:$G,3,FALSE))</f>
        <v>Histamine</v>
      </c>
      <c r="C70" s="4" t="str">
        <f>IF(VLOOKUP($A70,Ligands!$A:$G,4,FALSE)="","",VLOOKUP($A70,Ligands!$A:$G,4,FALSE))</f>
        <v>Histamine Dihydrochloride</v>
      </c>
      <c r="D70" s="17" t="str">
        <f>IF(VLOOKUP($A70,Ligands!$A:$G,5,FALSE)="","",VLOOKUP($A70,Ligands!$A:$G,5,FALSE))</f>
        <v/>
      </c>
      <c r="E70" s="17" t="str">
        <f>IF(VLOOKUP($A70,Ligands!$A:$G,6,FALSE)="","",VLOOKUP($A70,Ligands!$A:$G,6,FALSE))</f>
        <v/>
      </c>
      <c r="F70" s="17" t="str">
        <f>IF(VLOOKUP($A70,Ligands!$A:$G,7,FALSE)="","",VLOOKUP($A70,Ligands!$A:$G,7,FALSE))</f>
        <v>Physiological</v>
      </c>
      <c r="G70" s="28">
        <f t="shared" si="47"/>
        <v>4.6166771398795454</v>
      </c>
      <c r="H70" s="92">
        <f t="shared" si="48"/>
        <v>7.0160902362800472</v>
      </c>
      <c r="I70" s="92">
        <f t="shared" si="49"/>
        <v>5.9833230504275106</v>
      </c>
      <c r="J70" s="92">
        <f t="shared" si="50"/>
        <v>5.3177386175453201</v>
      </c>
      <c r="K70" s="92" t="str">
        <f t="shared" si="51"/>
        <v/>
      </c>
      <c r="L70" s="28">
        <f t="shared" si="52"/>
        <v>6.74</v>
      </c>
      <c r="M70" s="92">
        <f t="shared" si="53"/>
        <v>7.44</v>
      </c>
      <c r="N70" s="92">
        <f t="shared" si="54"/>
        <v>6.9</v>
      </c>
      <c r="O70" s="92">
        <f t="shared" si="55"/>
        <v>6.72</v>
      </c>
      <c r="P70" s="92" t="str">
        <f t="shared" si="56"/>
        <v/>
      </c>
      <c r="Q70" s="21">
        <f t="shared" si="57"/>
        <v>1.3698630136986305</v>
      </c>
      <c r="R70" s="90">
        <f t="shared" si="58"/>
        <v>37.678207739307531</v>
      </c>
      <c r="S70" s="90">
        <f t="shared" si="59"/>
        <v>12.114989733059549</v>
      </c>
      <c r="T70" s="90">
        <f t="shared" si="60"/>
        <v>3.9603960396039604</v>
      </c>
      <c r="U70" s="90" t="str">
        <f t="shared" si="61"/>
        <v/>
      </c>
      <c r="V70" s="25">
        <f t="shared" si="32"/>
        <v>4.6166771398795454</v>
      </c>
      <c r="W70" s="24" t="str">
        <f t="shared" si="33"/>
        <v/>
      </c>
      <c r="X70" s="24">
        <f t="shared" si="34"/>
        <v>7.0160902362800472</v>
      </c>
      <c r="Y70" s="24">
        <f t="shared" si="35"/>
        <v>7.0160902362800472</v>
      </c>
      <c r="Z70" s="24">
        <f t="shared" si="36"/>
        <v>6.8855618473641416</v>
      </c>
      <c r="AA70" s="24">
        <f t="shared" si="62"/>
        <v>5.6992761346082279</v>
      </c>
      <c r="AB70" s="24">
        <f t="shared" si="62"/>
        <v>5.6992761346082279</v>
      </c>
      <c r="AC70" s="24">
        <f t="shared" si="37"/>
        <v>4.8069100130080571</v>
      </c>
      <c r="AD70" s="24" t="str">
        <f t="shared" si="38"/>
        <v/>
      </c>
      <c r="AE70" s="24" t="str">
        <f t="shared" si="39"/>
        <v/>
      </c>
      <c r="AF70" s="24">
        <f t="shared" si="40"/>
        <v>4.8824655821027427</v>
      </c>
      <c r="AG70" s="24">
        <f t="shared" si="41"/>
        <v>5.9833230504275106</v>
      </c>
      <c r="AH70" s="24">
        <f t="shared" si="42"/>
        <v>5.3177386175453201</v>
      </c>
      <c r="AI70" s="24" t="str">
        <f t="shared" si="43"/>
        <v/>
      </c>
      <c r="AJ70" s="24" t="str">
        <f t="shared" si="44"/>
        <v/>
      </c>
      <c r="AK70" s="24" t="str">
        <f t="shared" si="45"/>
        <v/>
      </c>
      <c r="AL70" s="24" t="str">
        <f t="shared" si="46"/>
        <v/>
      </c>
      <c r="AM70" s="25">
        <f>VLOOKUP($A70,'pEC50'!$B:$Z,MATCH(AM$1,'pEC50'!$B$1:$Z$1,0),FALSE)</f>
        <v>6.48</v>
      </c>
      <c r="AN70" s="24">
        <f>VLOOKUP($A70,'pEC50'!$B:$Z,MATCH(AN$1,'pEC50'!$B$1:$Z$1,0),FALSE)</f>
        <v>6.74</v>
      </c>
      <c r="AO70" s="24">
        <f>VLOOKUP($A70,'pEC50'!$B:$Z,MATCH(AO$1,'pEC50'!$B$1:$Z$1,0),FALSE)</f>
        <v>7.44</v>
      </c>
      <c r="AP70" s="24">
        <f>VLOOKUP($A70,'pEC50'!$B:$Z,MATCH(AP$1,'pEC50'!$B$1:$Z$1,0),FALSE)</f>
        <v>7.44</v>
      </c>
      <c r="AQ70" s="24">
        <f>VLOOKUP($A70,'pEC50'!$B:$Z,MATCH(AQ$1,'pEC50'!$B$1:$Z$1,0),FALSE)</f>
        <v>7.41</v>
      </c>
      <c r="AR70" s="24">
        <f>VLOOKUP($A70,'pEC50'!$B:$Z,MATCH(AR$1,'pEC50'!$B$1:$Z$1,0),FALSE)</f>
        <v>6.71</v>
      </c>
      <c r="AS70" s="24">
        <f>VLOOKUP($A70,'pEC50'!$B:$Z,MATCH(AS$1,'pEC50'!$B$1:$Z$1,0),FALSE)</f>
        <v>6.71</v>
      </c>
      <c r="AT70" s="24">
        <f>VLOOKUP($A70,'pEC50'!$B:$Z,MATCH(AT$1,'pEC50'!$B$1:$Z$1,0),FALSE)</f>
        <v>6.71</v>
      </c>
      <c r="AU70" s="24">
        <f>VLOOKUP($A70,'pEC50'!$B:$Z,MATCH(AU$1,'pEC50'!$B$1:$Z$1,0),FALSE)</f>
        <v>6.84</v>
      </c>
      <c r="AV70" s="24">
        <f>VLOOKUP($A70,'pEC50'!$B:$Z,MATCH(AV$1,'pEC50'!$B$1:$Z$1,0),FALSE)</f>
        <v>6.84</v>
      </c>
      <c r="AW70" s="24">
        <f>VLOOKUP($A70,'pEC50'!$B:$Z,MATCH(AW$1,'pEC50'!$B$1:$Z$1,0),FALSE)</f>
        <v>6.89</v>
      </c>
      <c r="AX70" s="24">
        <f>VLOOKUP($A70,'pEC50'!$B:$Z,MATCH(AX$1,'pEC50'!$B$1:$Z$1,0),FALSE)</f>
        <v>6.9</v>
      </c>
      <c r="AY70" s="24">
        <f>VLOOKUP($A70,'pEC50'!$B:$Z,MATCH(AY$1,'pEC50'!$B$1:$Z$1,0),FALSE)</f>
        <v>6.72</v>
      </c>
      <c r="AZ70" s="24" t="str">
        <f>VLOOKUP($A70,'pEC50'!$B:$Z,MATCH(AZ$1,'pEC50'!$B$1:$Z$1,0),FALSE)</f>
        <v/>
      </c>
      <c r="BA70" s="24" t="str">
        <f>VLOOKUP($A70,'pEC50'!$B:$Z,MATCH(BA$1,'pEC50'!$B$1:$Z$1,0),FALSE)</f>
        <v/>
      </c>
      <c r="BB70" s="24" t="str">
        <f>VLOOKUP($A70,'pEC50'!$B:$Z,MATCH(BB$1,'pEC50'!$B$1:$Z$1,0),FALSE)</f>
        <v/>
      </c>
      <c r="BC70" s="24" t="str">
        <f>VLOOKUP($A70,'pEC50'!$B:$Z,MATCH(BC$1,'pEC50'!$B$1:$Z$1,0),FALSE)</f>
        <v/>
      </c>
      <c r="BD70" s="18">
        <f>IF(VLOOKUP($A70,Emax!$B:$Z,MATCH(BD$1,Emax!$B$1:$Z$1,0),FALSE)="","",VLOOKUP($A70,Emax!$B:$Z,MATCH(BD$1,Emax!$B$1:$Z$1,0),FALSE)*100)</f>
        <v>1.3698630136986305</v>
      </c>
      <c r="BE70" s="19">
        <f>IF(VLOOKUP($A70,Emax!$B:$Z,MATCH(BE$1,Emax!$B$1:$Z$1,0),FALSE)="","",VLOOKUP($A70,Emax!$B:$Z,MATCH(BE$1,Emax!$B$1:$Z$1,0),FALSE)*100)</f>
        <v>0</v>
      </c>
      <c r="BF70" s="19">
        <f>IF(VLOOKUP($A70,Emax!$B:$Z,MATCH(BF$1,Emax!$B$1:$Z$1,0),FALSE)="","",VLOOKUP($A70,Emax!$B:$Z,MATCH(BF$1,Emax!$B$1:$Z$1,0),FALSE)*100)</f>
        <v>37.678207739307531</v>
      </c>
      <c r="BG70" s="19">
        <f>IF(VLOOKUP($A70,Emax!$B:$Z,MATCH(BG$1,Emax!$B$1:$Z$1,0),FALSE)="","",VLOOKUP($A70,Emax!$B:$Z,MATCH(BG$1,Emax!$B$1:$Z$1,0),FALSE)*100)</f>
        <v>37.678207739307531</v>
      </c>
      <c r="BH70" s="19">
        <f>IF(VLOOKUP($A70,Emax!$B:$Z,MATCH(BH$1,Emax!$B$1:$Z$1,0),FALSE)="","",VLOOKUP($A70,Emax!$B:$Z,MATCH(BH$1,Emax!$B$1:$Z$1,0),FALSE)*100)</f>
        <v>29.892473118279572</v>
      </c>
      <c r="BI70" s="19">
        <f>IF(VLOOKUP($A70,Emax!$B:$Z,MATCH(BI$1,Emax!$B$1:$Z$1,0),FALSE)="","",VLOOKUP($A70,Emax!$B:$Z,MATCH(BI$1,Emax!$B$1:$Z$1,0),FALSE)*100)</f>
        <v>9.7560975609756095</v>
      </c>
      <c r="BJ70" s="19">
        <f>IF(VLOOKUP($A70,Emax!$B:$Z,MATCH(BJ$1,Emax!$B$1:$Z$1,0),FALSE)="","",VLOOKUP($A70,Emax!$B:$Z,MATCH(BJ$1,Emax!$B$1:$Z$1,0),FALSE)*100)</f>
        <v>9.7560975609756095</v>
      </c>
      <c r="BK70" s="19">
        <f>IF(VLOOKUP($A70,Emax!$B:$Z,MATCH(BK$1,Emax!$B$1:$Z$1,0),FALSE)="","",VLOOKUP($A70,Emax!$B:$Z,MATCH(BK$1,Emax!$B$1:$Z$1,0),FALSE)*100)</f>
        <v>1.2499999999999998</v>
      </c>
      <c r="BL70" s="19">
        <f>IF(VLOOKUP($A70,Emax!$B:$Z,MATCH(BL$1,Emax!$B$1:$Z$1,0),FALSE)="","",VLOOKUP($A70,Emax!$B:$Z,MATCH(BL$1,Emax!$B$1:$Z$1,0),FALSE)*100)</f>
        <v>0</v>
      </c>
      <c r="BM70" s="19">
        <f>IF(VLOOKUP($A70,Emax!$B:$Z,MATCH(BM$1,Emax!$B$1:$Z$1,0),FALSE)="","",VLOOKUP($A70,Emax!$B:$Z,MATCH(BM$1,Emax!$B$1:$Z$1,0),FALSE)*100)</f>
        <v>0</v>
      </c>
      <c r="BN70" s="19">
        <f>IF(VLOOKUP($A70,Emax!$B:$Z,MATCH(BN$1,Emax!$B$1:$Z$1,0),FALSE)="","",VLOOKUP($A70,Emax!$B:$Z,MATCH(BN$1,Emax!$B$1:$Z$1,0),FALSE)*100)</f>
        <v>0.9828009828009836</v>
      </c>
      <c r="BO70" s="19">
        <f>IF(VLOOKUP($A70,Emax!$B:$Z,MATCH(BO$1,Emax!$B$1:$Z$1,0),FALSE)="","",VLOOKUP($A70,Emax!$B:$Z,MATCH(BO$1,Emax!$B$1:$Z$1,0),FALSE)*100)</f>
        <v>12.114989733059549</v>
      </c>
      <c r="BP70" s="19">
        <f>IF(VLOOKUP($A70,Emax!$B:$Z,MATCH(BP$1,Emax!$B$1:$Z$1,0),FALSE)="","",VLOOKUP($A70,Emax!$B:$Z,MATCH(BP$1,Emax!$B$1:$Z$1,0),FALSE)*100)</f>
        <v>3.9603960396039604</v>
      </c>
      <c r="BQ70" s="19" t="str">
        <f>IF(VLOOKUP($A70,Emax!$B:$Z,MATCH(BQ$1,Emax!$B$1:$Z$1,0),FALSE)="","",VLOOKUP($A70,Emax!$B:$Z,MATCH(BQ$1,Emax!$B$1:$Z$1,0),FALSE)*100)</f>
        <v/>
      </c>
      <c r="BR70" s="19" t="str">
        <f>IF(VLOOKUP($A70,Emax!$B:$Z,MATCH(BR$1,Emax!$B$1:$Z$1,0),FALSE)="","",VLOOKUP($A70,Emax!$B:$Z,MATCH(BR$1,Emax!$B$1:$Z$1,0),FALSE)*100)</f>
        <v/>
      </c>
      <c r="BS70" s="19" t="str">
        <f>IF(VLOOKUP($A70,Emax!$B:$Z,MATCH(BS$1,Emax!$B$1:$Z$1,0),FALSE)="","",VLOOKUP($A70,Emax!$B:$Z,MATCH(BS$1,Emax!$B$1:$Z$1,0),FALSE)*100)</f>
        <v/>
      </c>
      <c r="BT70" s="19" t="str">
        <f>IF(VLOOKUP($A70,Emax!$B:$Z,MATCH(BT$1,Emax!$B$1:$Z$1,0),FALSE)="","",VLOOKUP($A70,Emax!$B:$Z,MATCH(BT$1,Emax!$B$1:$Z$1,0),FALSE)*100)</f>
        <v/>
      </c>
    </row>
    <row r="71" spans="1:72" x14ac:dyDescent="0.2">
      <c r="A71" t="s">
        <v>18</v>
      </c>
      <c r="B71" s="5" t="str">
        <f>IF(VLOOKUP($A71,Ligands!$A:$G,3,FALSE)="","",VLOOKUP($A71,Ligands!$A:$G,3,FALSE))</f>
        <v>Serotonin</v>
      </c>
      <c r="C71" s="4" t="str">
        <f>IF(VLOOKUP($A71,Ligands!$A:$G,4,FALSE)="","",VLOOKUP($A71,Ligands!$A:$G,4,FALSE))</f>
        <v>5-Hydroxytryptamine Hydrochloride</v>
      </c>
      <c r="D71" s="17" t="str">
        <f>IF(VLOOKUP($A71,Ligands!$A:$G,5,FALSE)="","",VLOOKUP($A71,Ligands!$A:$G,5,FALSE))</f>
        <v/>
      </c>
      <c r="E71" s="17" t="str">
        <f>IF(VLOOKUP($A71,Ligands!$A:$G,6,FALSE)="","",VLOOKUP($A71,Ligands!$A:$G,6,FALSE))</f>
        <v/>
      </c>
      <c r="F71" s="17" t="str">
        <f>IF(VLOOKUP($A71,Ligands!$A:$G,7,FALSE)="","",VLOOKUP($A71,Ligands!$A:$G,7,FALSE))</f>
        <v>Physiological</v>
      </c>
      <c r="G71" s="28">
        <f t="shared" si="47"/>
        <v>5.1538503329048559</v>
      </c>
      <c r="H71" s="92">
        <f t="shared" si="48"/>
        <v>6.5405203134718528</v>
      </c>
      <c r="I71" s="92">
        <f t="shared" si="49"/>
        <v>6.6590626777292039</v>
      </c>
      <c r="J71" s="92">
        <f t="shared" si="50"/>
        <v>5.2736186348893952</v>
      </c>
      <c r="K71" s="92" t="str">
        <f t="shared" si="51"/>
        <v/>
      </c>
      <c r="L71" s="28">
        <f t="shared" si="52"/>
        <v>5.9</v>
      </c>
      <c r="M71" s="92">
        <f t="shared" si="53"/>
        <v>6.96</v>
      </c>
      <c r="N71" s="92">
        <f t="shared" si="54"/>
        <v>7.07</v>
      </c>
      <c r="O71" s="92">
        <f t="shared" si="55"/>
        <v>5.88</v>
      </c>
      <c r="P71" s="92" t="str">
        <f t="shared" si="56"/>
        <v/>
      </c>
      <c r="Q71" s="21">
        <f t="shared" si="57"/>
        <v>18.786692759295502</v>
      </c>
      <c r="R71" s="90">
        <f t="shared" si="58"/>
        <v>46.563192904656326</v>
      </c>
      <c r="S71" s="90">
        <f t="shared" si="59"/>
        <v>40.087145969498906</v>
      </c>
      <c r="T71" s="90">
        <f t="shared" si="60"/>
        <v>24.752475247524753</v>
      </c>
      <c r="U71" s="90" t="str">
        <f t="shared" si="61"/>
        <v/>
      </c>
      <c r="V71" s="25">
        <f t="shared" si="32"/>
        <v>5.1538503329048559</v>
      </c>
      <c r="W71" s="24">
        <f t="shared" si="33"/>
        <v>5.1045438914078867</v>
      </c>
      <c r="X71" s="24">
        <f t="shared" si="34"/>
        <v>5.9933722590279626</v>
      </c>
      <c r="Y71" s="24">
        <f t="shared" si="35"/>
        <v>5.9933722590279626</v>
      </c>
      <c r="Z71" s="24">
        <f t="shared" si="36"/>
        <v>6.5405203134718528</v>
      </c>
      <c r="AA71" s="24">
        <f t="shared" si="62"/>
        <v>6.1680427528559596</v>
      </c>
      <c r="AB71" s="24">
        <f t="shared" si="62"/>
        <v>6.1680427528559596</v>
      </c>
      <c r="AC71" s="24">
        <f t="shared" si="37"/>
        <v>5.7060393207500333</v>
      </c>
      <c r="AD71" s="24">
        <f t="shared" si="38"/>
        <v>5.6830051374722759</v>
      </c>
      <c r="AE71" s="24">
        <f t="shared" si="39"/>
        <v>5.6830051374722759</v>
      </c>
      <c r="AF71" s="24">
        <f t="shared" si="40"/>
        <v>6.6590626777292039</v>
      </c>
      <c r="AG71" s="24">
        <f t="shared" si="41"/>
        <v>5.3430607490846151</v>
      </c>
      <c r="AH71" s="24">
        <f t="shared" si="42"/>
        <v>5.2736186348893952</v>
      </c>
      <c r="AI71" s="24">
        <f t="shared" si="43"/>
        <v>5.1145358178024232</v>
      </c>
      <c r="AJ71" s="24" t="str">
        <f t="shared" si="44"/>
        <v/>
      </c>
      <c r="AK71" s="24" t="str">
        <f t="shared" si="45"/>
        <v/>
      </c>
      <c r="AL71" s="24" t="str">
        <f t="shared" si="46"/>
        <v/>
      </c>
      <c r="AM71" s="25">
        <f>VLOOKUP($A71,'pEC50'!$B:$Z,MATCH(AM$1,'pEC50'!$B$1:$Z$1,0),FALSE)</f>
        <v>5.88</v>
      </c>
      <c r="AN71" s="24">
        <f>VLOOKUP($A71,'pEC50'!$B:$Z,MATCH(AN$1,'pEC50'!$B$1:$Z$1,0),FALSE)</f>
        <v>5.9</v>
      </c>
      <c r="AO71" s="24">
        <f>VLOOKUP($A71,'pEC50'!$B:$Z,MATCH(AO$1,'pEC50'!$B$1:$Z$1,0),FALSE)</f>
        <v>6.35</v>
      </c>
      <c r="AP71" s="24">
        <f>VLOOKUP($A71,'pEC50'!$B:$Z,MATCH(AP$1,'pEC50'!$B$1:$Z$1,0),FALSE)</f>
        <v>6.35</v>
      </c>
      <c r="AQ71" s="24">
        <f>VLOOKUP($A71,'pEC50'!$B:$Z,MATCH(AQ$1,'pEC50'!$B$1:$Z$1,0),FALSE)</f>
        <v>6.96</v>
      </c>
      <c r="AR71" s="24">
        <f>VLOOKUP($A71,'pEC50'!$B:$Z,MATCH(AR$1,'pEC50'!$B$1:$Z$1,0),FALSE)</f>
        <v>6.5</v>
      </c>
      <c r="AS71" s="24">
        <f>VLOOKUP($A71,'pEC50'!$B:$Z,MATCH(AS$1,'pEC50'!$B$1:$Z$1,0),FALSE)</f>
        <v>6.5</v>
      </c>
      <c r="AT71" s="24">
        <f>VLOOKUP($A71,'pEC50'!$B:$Z,MATCH(AT$1,'pEC50'!$B$1:$Z$1,0),FALSE)</f>
        <v>6.19</v>
      </c>
      <c r="AU71" s="24">
        <f>VLOOKUP($A71,'pEC50'!$B:$Z,MATCH(AU$1,'pEC50'!$B$1:$Z$1,0),FALSE)</f>
        <v>6.08</v>
      </c>
      <c r="AV71" s="24">
        <f>VLOOKUP($A71,'pEC50'!$B:$Z,MATCH(AV$1,'pEC50'!$B$1:$Z$1,0),FALSE)</f>
        <v>6.08</v>
      </c>
      <c r="AW71" s="24">
        <f>VLOOKUP($A71,'pEC50'!$B:$Z,MATCH(AW$1,'pEC50'!$B$1:$Z$1,0),FALSE)</f>
        <v>7.07</v>
      </c>
      <c r="AX71" s="24">
        <f>VLOOKUP($A71,'pEC50'!$B:$Z,MATCH(AX$1,'pEC50'!$B$1:$Z$1,0),FALSE)</f>
        <v>5.92</v>
      </c>
      <c r="AY71" s="24">
        <f>VLOOKUP($A71,'pEC50'!$B:$Z,MATCH(AY$1,'pEC50'!$B$1:$Z$1,0),FALSE)</f>
        <v>5.88</v>
      </c>
      <c r="AZ71" s="24">
        <f>VLOOKUP($A71,'pEC50'!$B:$Z,MATCH(AZ$1,'pEC50'!$B$1:$Z$1,0),FALSE)</f>
        <v>5.83</v>
      </c>
      <c r="BA71" s="24" t="str">
        <f>VLOOKUP($A71,'pEC50'!$B:$Z,MATCH(BA$1,'pEC50'!$B$1:$Z$1,0),FALSE)</f>
        <v/>
      </c>
      <c r="BB71" s="24" t="str">
        <f>VLOOKUP($A71,'pEC50'!$B:$Z,MATCH(BB$1,'pEC50'!$B$1:$Z$1,0),FALSE)</f>
        <v/>
      </c>
      <c r="BC71" s="24" t="str">
        <f>VLOOKUP($A71,'pEC50'!$B:$Z,MATCH(BC$1,'pEC50'!$B$1:$Z$1,0),FALSE)</f>
        <v/>
      </c>
      <c r="BD71" s="18">
        <f>IF(VLOOKUP($A71,Emax!$B:$Z,MATCH(BD$1,Emax!$B$1:$Z$1,0),FALSE)="","",VLOOKUP($A71,Emax!$B:$Z,MATCH(BD$1,Emax!$B$1:$Z$1,0),FALSE)*100)</f>
        <v>18.786692759295502</v>
      </c>
      <c r="BE71" s="19">
        <f>IF(VLOOKUP($A71,Emax!$B:$Z,MATCH(BE$1,Emax!$B$1:$Z$1,0),FALSE)="","",VLOOKUP($A71,Emax!$B:$Z,MATCH(BE$1,Emax!$B$1:$Z$1,0),FALSE)*100)</f>
        <v>16.015625000000004</v>
      </c>
      <c r="BF71" s="19">
        <f>IF(VLOOKUP($A71,Emax!$B:$Z,MATCH(BF$1,Emax!$B$1:$Z$1,0),FALSE)="","",VLOOKUP($A71,Emax!$B:$Z,MATCH(BF$1,Emax!$B$1:$Z$1,0),FALSE)*100)</f>
        <v>43.99185336048879</v>
      </c>
      <c r="BG71" s="19">
        <f>IF(VLOOKUP($A71,Emax!$B:$Z,MATCH(BG$1,Emax!$B$1:$Z$1,0),FALSE)="","",VLOOKUP($A71,Emax!$B:$Z,MATCH(BG$1,Emax!$B$1:$Z$1,0),FALSE)*100)</f>
        <v>43.99185336048879</v>
      </c>
      <c r="BH71" s="19">
        <f>IF(VLOOKUP($A71,Emax!$B:$Z,MATCH(BH$1,Emax!$B$1:$Z$1,0),FALSE)="","",VLOOKUP($A71,Emax!$B:$Z,MATCH(BH$1,Emax!$B$1:$Z$1,0),FALSE)*100)</f>
        <v>38.064516129032256</v>
      </c>
      <c r="BI71" s="19">
        <f>IF(VLOOKUP($A71,Emax!$B:$Z,MATCH(BI$1,Emax!$B$1:$Z$1,0),FALSE)="","",VLOOKUP($A71,Emax!$B:$Z,MATCH(BI$1,Emax!$B$1:$Z$1,0),FALSE)*100)</f>
        <v>46.563192904656326</v>
      </c>
      <c r="BJ71" s="19">
        <f>IF(VLOOKUP($A71,Emax!$B:$Z,MATCH(BJ$1,Emax!$B$1:$Z$1,0),FALSE)="","",VLOOKUP($A71,Emax!$B:$Z,MATCH(BJ$1,Emax!$B$1:$Z$1,0),FALSE)*100)</f>
        <v>46.563192904656326</v>
      </c>
      <c r="BK71" s="19">
        <f>IF(VLOOKUP($A71,Emax!$B:$Z,MATCH(BK$1,Emax!$B$1:$Z$1,0),FALSE)="","",VLOOKUP($A71,Emax!$B:$Z,MATCH(BK$1,Emax!$B$1:$Z$1,0),FALSE)*100)</f>
        <v>32.8125</v>
      </c>
      <c r="BL71" s="19">
        <f>IF(VLOOKUP($A71,Emax!$B:$Z,MATCH(BL$1,Emax!$B$1:$Z$1,0),FALSE)="","",VLOOKUP($A71,Emax!$B:$Z,MATCH(BL$1,Emax!$B$1:$Z$1,0),FALSE)*100)</f>
        <v>40.087145969498906</v>
      </c>
      <c r="BM71" s="19">
        <f>IF(VLOOKUP($A71,Emax!$B:$Z,MATCH(BM$1,Emax!$B$1:$Z$1,0),FALSE)="","",VLOOKUP($A71,Emax!$B:$Z,MATCH(BM$1,Emax!$B$1:$Z$1,0),FALSE)*100)</f>
        <v>40.087145969498906</v>
      </c>
      <c r="BN71" s="19">
        <f>IF(VLOOKUP($A71,Emax!$B:$Z,MATCH(BN$1,Emax!$B$1:$Z$1,0),FALSE)="","",VLOOKUP($A71,Emax!$B:$Z,MATCH(BN$1,Emax!$B$1:$Z$1,0),FALSE)*100)</f>
        <v>38.82063882063882</v>
      </c>
      <c r="BO71" s="19">
        <f>IF(VLOOKUP($A71,Emax!$B:$Z,MATCH(BO$1,Emax!$B$1:$Z$1,0),FALSE)="","",VLOOKUP($A71,Emax!$B:$Z,MATCH(BO$1,Emax!$B$1:$Z$1,0),FALSE)*100)</f>
        <v>26.488706365503077</v>
      </c>
      <c r="BP71" s="19">
        <f>IF(VLOOKUP($A71,Emax!$B:$Z,MATCH(BP$1,Emax!$B$1:$Z$1,0),FALSE)="","",VLOOKUP($A71,Emax!$B:$Z,MATCH(BP$1,Emax!$B$1:$Z$1,0),FALSE)*100)</f>
        <v>24.752475247524753</v>
      </c>
      <c r="BQ71" s="19">
        <f>IF(VLOOKUP($A71,Emax!$B:$Z,MATCH(BQ$1,Emax!$B$1:$Z$1,0),FALSE)="","",VLOOKUP($A71,Emax!$B:$Z,MATCH(BQ$1,Emax!$B$1:$Z$1,0),FALSE)*100)</f>
        <v>19.254658385093169</v>
      </c>
      <c r="BR71" s="19" t="str">
        <f>IF(VLOOKUP($A71,Emax!$B:$Z,MATCH(BR$1,Emax!$B$1:$Z$1,0),FALSE)="","",VLOOKUP($A71,Emax!$B:$Z,MATCH(BR$1,Emax!$B$1:$Z$1,0),FALSE)*100)</f>
        <v/>
      </c>
      <c r="BS71" s="19" t="str">
        <f>IF(VLOOKUP($A71,Emax!$B:$Z,MATCH(BS$1,Emax!$B$1:$Z$1,0),FALSE)="","",VLOOKUP($A71,Emax!$B:$Z,MATCH(BS$1,Emax!$B$1:$Z$1,0),FALSE)*100)</f>
        <v/>
      </c>
      <c r="BT71" s="19" t="str">
        <f>IF(VLOOKUP($A71,Emax!$B:$Z,MATCH(BT$1,Emax!$B$1:$Z$1,0),FALSE)="","",VLOOKUP($A71,Emax!$B:$Z,MATCH(BT$1,Emax!$B$1:$Z$1,0),FALSE)*100)</f>
        <v/>
      </c>
    </row>
    <row r="72" spans="1:72" x14ac:dyDescent="0.2">
      <c r="A72" t="s">
        <v>24</v>
      </c>
      <c r="B72" s="5" t="str">
        <f>IF(VLOOKUP($A72,Ligands!$A:$G,3,FALSE)="","",VLOOKUP($A72,Ligands!$A:$G,3,FALSE))</f>
        <v>Serotonin</v>
      </c>
      <c r="C72" s="4" t="str">
        <f>IF(VLOOKUP($A72,Ligands!$A:$G,4,FALSE)="","",VLOOKUP($A72,Ligands!$A:$G,4,FALSE))</f>
        <v>5-Hydroxytryptamine Hydrochloride</v>
      </c>
      <c r="D72" s="17" t="str">
        <f>IF(VLOOKUP($A72,Ligands!$A:$G,5,FALSE)="","",VLOOKUP($A72,Ligands!$A:$G,5,FALSE))</f>
        <v/>
      </c>
      <c r="E72" s="17" t="str">
        <f>IF(VLOOKUP($A72,Ligands!$A:$G,6,FALSE)="","",VLOOKUP($A72,Ligands!$A:$G,6,FALSE))</f>
        <v/>
      </c>
      <c r="F72" s="17" t="str">
        <f>IF(VLOOKUP($A72,Ligands!$A:$G,7,FALSE)="","",VLOOKUP($A72,Ligands!$A:$G,7,FALSE))</f>
        <v>Physiological</v>
      </c>
      <c r="G72" s="28">
        <f t="shared" si="47"/>
        <v>0</v>
      </c>
      <c r="H72" s="92">
        <f t="shared" si="48"/>
        <v>7.3317650697802286</v>
      </c>
      <c r="I72" s="92">
        <f t="shared" si="49"/>
        <v>6.6888906096534297</v>
      </c>
      <c r="J72" s="92">
        <f t="shared" si="50"/>
        <v>5.9564922184981501</v>
      </c>
      <c r="K72" s="92" t="str">
        <f t="shared" si="51"/>
        <v/>
      </c>
      <c r="L72" s="28">
        <f t="shared" si="52"/>
        <v>0</v>
      </c>
      <c r="M72" s="92">
        <f t="shared" si="53"/>
        <v>7.95</v>
      </c>
      <c r="N72" s="92">
        <f t="shared" si="54"/>
        <v>7.39</v>
      </c>
      <c r="O72" s="92">
        <f t="shared" si="55"/>
        <v>7.08</v>
      </c>
      <c r="P72" s="92" t="str">
        <f t="shared" si="56"/>
        <v/>
      </c>
      <c r="Q72" s="21">
        <f t="shared" si="57"/>
        <v>0</v>
      </c>
      <c r="R72" s="90">
        <f t="shared" si="58"/>
        <v>24.6875</v>
      </c>
      <c r="S72" s="90">
        <f t="shared" si="59"/>
        <v>19.901719901719904</v>
      </c>
      <c r="T72" s="90">
        <f t="shared" si="60"/>
        <v>7.5247524752475243</v>
      </c>
      <c r="U72" s="90" t="str">
        <f t="shared" si="61"/>
        <v/>
      </c>
      <c r="V72" s="25" t="str">
        <f t="shared" si="32"/>
        <v/>
      </c>
      <c r="W72" s="24" t="str">
        <f t="shared" si="33"/>
        <v/>
      </c>
      <c r="X72" s="24">
        <f t="shared" si="34"/>
        <v>6.9271043696231942</v>
      </c>
      <c r="Y72" s="24">
        <f t="shared" si="35"/>
        <v>6.9271043696231942</v>
      </c>
      <c r="Z72" s="24">
        <f t="shared" si="36"/>
        <v>7.3317650697802286</v>
      </c>
      <c r="AA72" s="24">
        <f t="shared" si="62"/>
        <v>6.48430847700069</v>
      </c>
      <c r="AB72" s="24">
        <f t="shared" si="62"/>
        <v>6.48430847700069</v>
      </c>
      <c r="AC72" s="24">
        <f t="shared" si="37"/>
        <v>6.8324771129705368</v>
      </c>
      <c r="AD72" s="24">
        <f t="shared" si="38"/>
        <v>5.9822553588130143</v>
      </c>
      <c r="AE72" s="24">
        <f t="shared" si="39"/>
        <v>5.9822553588130143</v>
      </c>
      <c r="AF72" s="24">
        <f t="shared" si="40"/>
        <v>6.6888906096534297</v>
      </c>
      <c r="AG72" s="24" t="str">
        <f t="shared" si="41"/>
        <v/>
      </c>
      <c r="AH72" s="24">
        <f t="shared" si="42"/>
        <v>5.9564922184981501</v>
      </c>
      <c r="AI72" s="24" t="str">
        <f t="shared" si="43"/>
        <v/>
      </c>
      <c r="AJ72" s="24" t="str">
        <f t="shared" si="44"/>
        <v/>
      </c>
      <c r="AK72" s="24" t="str">
        <f t="shared" si="45"/>
        <v/>
      </c>
      <c r="AL72" s="24" t="str">
        <f t="shared" si="46"/>
        <v/>
      </c>
      <c r="AM72" s="25" t="str">
        <f>VLOOKUP($A72,'pEC50'!$B:$Z,MATCH(AM$1,'pEC50'!$B$1:$Z$1,0),FALSE)</f>
        <v/>
      </c>
      <c r="AN72" s="24" t="str">
        <f>VLOOKUP($A72,'pEC50'!$B:$Z,MATCH(AN$1,'pEC50'!$B$1:$Z$1,0),FALSE)</f>
        <v/>
      </c>
      <c r="AO72" s="24">
        <f>VLOOKUP($A72,'pEC50'!$B:$Z,MATCH(AO$1,'pEC50'!$B$1:$Z$1,0),FALSE)</f>
        <v>7.55</v>
      </c>
      <c r="AP72" s="24">
        <f>VLOOKUP($A72,'pEC50'!$B:$Z,MATCH(AP$1,'pEC50'!$B$1:$Z$1,0),FALSE)</f>
        <v>7.55</v>
      </c>
      <c r="AQ72" s="24">
        <f>VLOOKUP($A72,'pEC50'!$B:$Z,MATCH(AQ$1,'pEC50'!$B$1:$Z$1,0),FALSE)</f>
        <v>7.95</v>
      </c>
      <c r="AR72" s="24">
        <f>VLOOKUP($A72,'pEC50'!$B:$Z,MATCH(AR$1,'pEC50'!$B$1:$Z$1,0),FALSE)</f>
        <v>7.23</v>
      </c>
      <c r="AS72" s="24">
        <f>VLOOKUP($A72,'pEC50'!$B:$Z,MATCH(AS$1,'pEC50'!$B$1:$Z$1,0),FALSE)</f>
        <v>7.23</v>
      </c>
      <c r="AT72" s="24">
        <f>VLOOKUP($A72,'pEC50'!$B:$Z,MATCH(AT$1,'pEC50'!$B$1:$Z$1,0),FALSE)</f>
        <v>7.44</v>
      </c>
      <c r="AU72" s="24">
        <f>VLOOKUP($A72,'pEC50'!$B:$Z,MATCH(AU$1,'pEC50'!$B$1:$Z$1,0),FALSE)</f>
        <v>7.1</v>
      </c>
      <c r="AV72" s="24">
        <f>VLOOKUP($A72,'pEC50'!$B:$Z,MATCH(AV$1,'pEC50'!$B$1:$Z$1,0),FALSE)</f>
        <v>7.1</v>
      </c>
      <c r="AW72" s="24">
        <f>VLOOKUP($A72,'pEC50'!$B:$Z,MATCH(AW$1,'pEC50'!$B$1:$Z$1,0),FALSE)</f>
        <v>7.39</v>
      </c>
      <c r="AX72" s="24" t="str">
        <f>VLOOKUP($A72,'pEC50'!$B:$Z,MATCH(AX$1,'pEC50'!$B$1:$Z$1,0),FALSE)</f>
        <v/>
      </c>
      <c r="AY72" s="24">
        <f>VLOOKUP($A72,'pEC50'!$B:$Z,MATCH(AY$1,'pEC50'!$B$1:$Z$1,0),FALSE)</f>
        <v>7.08</v>
      </c>
      <c r="AZ72" s="24" t="str">
        <f>VLOOKUP($A72,'pEC50'!$B:$Z,MATCH(AZ$1,'pEC50'!$B$1:$Z$1,0),FALSE)</f>
        <v/>
      </c>
      <c r="BA72" s="24" t="str">
        <f>VLOOKUP($A72,'pEC50'!$B:$Z,MATCH(BA$1,'pEC50'!$B$1:$Z$1,0),FALSE)</f>
        <v/>
      </c>
      <c r="BB72" s="24" t="str">
        <f>VLOOKUP($A72,'pEC50'!$B:$Z,MATCH(BB$1,'pEC50'!$B$1:$Z$1,0),FALSE)</f>
        <v/>
      </c>
      <c r="BC72" s="24" t="str">
        <f>VLOOKUP($A72,'pEC50'!$B:$Z,MATCH(BC$1,'pEC50'!$B$1:$Z$1,0),FALSE)</f>
        <v/>
      </c>
      <c r="BD72" s="18" t="str">
        <f>IF(VLOOKUP($A72,Emax!$B:$Z,MATCH(BD$1,Emax!$B$1:$Z$1,0),FALSE)="","",VLOOKUP($A72,Emax!$B:$Z,MATCH(BD$1,Emax!$B$1:$Z$1,0),FALSE)*100)</f>
        <v/>
      </c>
      <c r="BE72" s="19" t="str">
        <f>IF(VLOOKUP($A72,Emax!$B:$Z,MATCH(BE$1,Emax!$B$1:$Z$1,0),FALSE)="","",VLOOKUP($A72,Emax!$B:$Z,MATCH(BE$1,Emax!$B$1:$Z$1,0),FALSE)*100)</f>
        <v/>
      </c>
      <c r="BF72" s="19">
        <f>IF(VLOOKUP($A72,Emax!$B:$Z,MATCH(BF$1,Emax!$B$1:$Z$1,0),FALSE)="","",VLOOKUP($A72,Emax!$B:$Z,MATCH(BF$1,Emax!$B$1:$Z$1,0),FALSE)*100)</f>
        <v>23.828920570264767</v>
      </c>
      <c r="BG72" s="19">
        <f>IF(VLOOKUP($A72,Emax!$B:$Z,MATCH(BG$1,Emax!$B$1:$Z$1,0),FALSE)="","",VLOOKUP($A72,Emax!$B:$Z,MATCH(BG$1,Emax!$B$1:$Z$1,0),FALSE)*100)</f>
        <v>23.828920570264767</v>
      </c>
      <c r="BH72" s="19">
        <f>IF(VLOOKUP($A72,Emax!$B:$Z,MATCH(BH$1,Emax!$B$1:$Z$1,0),FALSE)="","",VLOOKUP($A72,Emax!$B:$Z,MATCH(BH$1,Emax!$B$1:$Z$1,0),FALSE)*100)</f>
        <v>24.086021505376344</v>
      </c>
      <c r="BI72" s="19">
        <f>IF(VLOOKUP($A72,Emax!$B:$Z,MATCH(BI$1,Emax!$B$1:$Z$1,0),FALSE)="","",VLOOKUP($A72,Emax!$B:$Z,MATCH(BI$1,Emax!$B$1:$Z$1,0),FALSE)*100)</f>
        <v>17.960088691796013</v>
      </c>
      <c r="BJ72" s="19">
        <f>IF(VLOOKUP($A72,Emax!$B:$Z,MATCH(BJ$1,Emax!$B$1:$Z$1,0),FALSE)="","",VLOOKUP($A72,Emax!$B:$Z,MATCH(BJ$1,Emax!$B$1:$Z$1,0),FALSE)*100)</f>
        <v>17.960088691796013</v>
      </c>
      <c r="BK72" s="19">
        <f>IF(VLOOKUP($A72,Emax!$B:$Z,MATCH(BK$1,Emax!$B$1:$Z$1,0),FALSE)="","",VLOOKUP($A72,Emax!$B:$Z,MATCH(BK$1,Emax!$B$1:$Z$1,0),FALSE)*100)</f>
        <v>24.6875</v>
      </c>
      <c r="BL72" s="19">
        <f>IF(VLOOKUP($A72,Emax!$B:$Z,MATCH(BL$1,Emax!$B$1:$Z$1,0),FALSE)="","",VLOOKUP($A72,Emax!$B:$Z,MATCH(BL$1,Emax!$B$1:$Z$1,0),FALSE)*100)</f>
        <v>7.6252723311546839</v>
      </c>
      <c r="BM72" s="19">
        <f>IF(VLOOKUP($A72,Emax!$B:$Z,MATCH(BM$1,Emax!$B$1:$Z$1,0),FALSE)="","",VLOOKUP($A72,Emax!$B:$Z,MATCH(BM$1,Emax!$B$1:$Z$1,0),FALSE)*100)</f>
        <v>7.6252723311546839</v>
      </c>
      <c r="BN72" s="19">
        <f>IF(VLOOKUP($A72,Emax!$B:$Z,MATCH(BN$1,Emax!$B$1:$Z$1,0),FALSE)="","",VLOOKUP($A72,Emax!$B:$Z,MATCH(BN$1,Emax!$B$1:$Z$1,0),FALSE)*100)</f>
        <v>19.901719901719904</v>
      </c>
      <c r="BO72" s="19" t="str">
        <f>IF(VLOOKUP($A72,Emax!$B:$Z,MATCH(BO$1,Emax!$B$1:$Z$1,0),FALSE)="","",VLOOKUP($A72,Emax!$B:$Z,MATCH(BO$1,Emax!$B$1:$Z$1,0),FALSE)*100)</f>
        <v/>
      </c>
      <c r="BP72" s="19">
        <f>IF(VLOOKUP($A72,Emax!$B:$Z,MATCH(BP$1,Emax!$B$1:$Z$1,0),FALSE)="","",VLOOKUP($A72,Emax!$B:$Z,MATCH(BP$1,Emax!$B$1:$Z$1,0),FALSE)*100)</f>
        <v>7.5247524752475243</v>
      </c>
      <c r="BQ72" s="19" t="str">
        <f>IF(VLOOKUP($A72,Emax!$B:$Z,MATCH(BQ$1,Emax!$B$1:$Z$1,0),FALSE)="","",VLOOKUP($A72,Emax!$B:$Z,MATCH(BQ$1,Emax!$B$1:$Z$1,0),FALSE)*100)</f>
        <v/>
      </c>
      <c r="BR72" s="19" t="str">
        <f>IF(VLOOKUP($A72,Emax!$B:$Z,MATCH(BR$1,Emax!$B$1:$Z$1,0),FALSE)="","",VLOOKUP($A72,Emax!$B:$Z,MATCH(BR$1,Emax!$B$1:$Z$1,0),FALSE)*100)</f>
        <v/>
      </c>
      <c r="BS72" s="19" t="str">
        <f>IF(VLOOKUP($A72,Emax!$B:$Z,MATCH(BS$1,Emax!$B$1:$Z$1,0),FALSE)="","",VLOOKUP($A72,Emax!$B:$Z,MATCH(BS$1,Emax!$B$1:$Z$1,0),FALSE)*100)</f>
        <v/>
      </c>
      <c r="BT72" s="19" t="str">
        <f>IF(VLOOKUP($A72,Emax!$B:$Z,MATCH(BT$1,Emax!$B$1:$Z$1,0),FALSE)="","",VLOOKUP($A72,Emax!$B:$Z,MATCH(BT$1,Emax!$B$1:$Z$1,0),FALSE)*100)</f>
        <v/>
      </c>
    </row>
    <row r="73" spans="1:72" x14ac:dyDescent="0.2">
      <c r="A73" t="s">
        <v>27</v>
      </c>
      <c r="B73" s="5" t="str">
        <f>IF(VLOOKUP($A73,Ligands!$A:$G,3,FALSE)="","",VLOOKUP($A73,Ligands!$A:$G,3,FALSE))</f>
        <v>Serotonin</v>
      </c>
      <c r="C73" s="4" t="str">
        <f>IF(VLOOKUP($A73,Ligands!$A:$G,4,FALSE)="","",VLOOKUP($A73,Ligands!$A:$G,4,FALSE))</f>
        <v>5-Hydroxytryptamine Hydrochloride</v>
      </c>
      <c r="D73" s="17" t="str">
        <f>IF(VLOOKUP($A73,Ligands!$A:$G,5,FALSE)="","",VLOOKUP($A73,Ligands!$A:$G,5,FALSE))</f>
        <v/>
      </c>
      <c r="E73" s="17" t="str">
        <f>IF(VLOOKUP($A73,Ligands!$A:$G,6,FALSE)="","",VLOOKUP($A73,Ligands!$A:$G,6,FALSE))</f>
        <v/>
      </c>
      <c r="F73" s="17" t="str">
        <f>IF(VLOOKUP($A73,Ligands!$A:$G,7,FALSE)="","",VLOOKUP($A73,Ligands!$A:$G,7,FALSE))</f>
        <v>Physiological</v>
      </c>
      <c r="G73" s="28">
        <f t="shared" si="47"/>
        <v>0</v>
      </c>
      <c r="H73" s="92">
        <f t="shared" si="48"/>
        <v>8.2058233592135039</v>
      </c>
      <c r="I73" s="92">
        <f t="shared" si="49"/>
        <v>7.7538272759370148</v>
      </c>
      <c r="J73" s="92">
        <f t="shared" si="50"/>
        <v>6.6988107009300624</v>
      </c>
      <c r="K73" s="92" t="str">
        <f t="shared" si="51"/>
        <v/>
      </c>
      <c r="L73" s="28">
        <f t="shared" si="52"/>
        <v>0</v>
      </c>
      <c r="M73" s="92">
        <f t="shared" si="53"/>
        <v>8.98</v>
      </c>
      <c r="N73" s="92">
        <f t="shared" si="54"/>
        <v>8.27</v>
      </c>
      <c r="O73" s="92">
        <f t="shared" si="55"/>
        <v>7.81</v>
      </c>
      <c r="P73" s="92" t="str">
        <f t="shared" si="56"/>
        <v/>
      </c>
      <c r="Q73" s="21">
        <f t="shared" si="57"/>
        <v>0</v>
      </c>
      <c r="R73" s="90">
        <f t="shared" si="58"/>
        <v>34.368070953436813</v>
      </c>
      <c r="S73" s="90">
        <f t="shared" si="59"/>
        <v>30.466830466830462</v>
      </c>
      <c r="T73" s="90">
        <f t="shared" si="60"/>
        <v>9.5238095238095255</v>
      </c>
      <c r="U73" s="90" t="str">
        <f t="shared" si="61"/>
        <v/>
      </c>
      <c r="V73" s="25" t="str">
        <f t="shared" si="32"/>
        <v/>
      </c>
      <c r="W73" s="24" t="str">
        <f t="shared" si="33"/>
        <v/>
      </c>
      <c r="X73" s="24">
        <f t="shared" si="34"/>
        <v>8.2058233592135039</v>
      </c>
      <c r="Y73" s="24">
        <f t="shared" si="35"/>
        <v>8.2058233592135039</v>
      </c>
      <c r="Z73" s="24">
        <f t="shared" si="36"/>
        <v>8.1698795435413167</v>
      </c>
      <c r="AA73" s="24">
        <f t="shared" si="62"/>
        <v>8.1861551562923314</v>
      </c>
      <c r="AB73" s="24">
        <f t="shared" si="62"/>
        <v>8.1861551562923314</v>
      </c>
      <c r="AC73" s="24">
        <f t="shared" si="37"/>
        <v>8.1348500216800961</v>
      </c>
      <c r="AD73" s="24">
        <f t="shared" si="38"/>
        <v>6.9443672884466263</v>
      </c>
      <c r="AE73" s="24">
        <f t="shared" si="39"/>
        <v>6.9443672884466263</v>
      </c>
      <c r="AF73" s="24">
        <f t="shared" si="40"/>
        <v>7.7538272759370148</v>
      </c>
      <c r="AG73" s="24" t="str">
        <f t="shared" si="41"/>
        <v/>
      </c>
      <c r="AH73" s="24">
        <f t="shared" si="42"/>
        <v>6.2528366575595768</v>
      </c>
      <c r="AI73" s="24">
        <f t="shared" si="43"/>
        <v>6.6988107009300624</v>
      </c>
      <c r="AJ73" s="24" t="str">
        <f t="shared" si="44"/>
        <v/>
      </c>
      <c r="AK73" s="24" t="str">
        <f t="shared" si="45"/>
        <v/>
      </c>
      <c r="AL73" s="24" t="str">
        <f t="shared" si="46"/>
        <v/>
      </c>
      <c r="AM73" s="25" t="str">
        <f>VLOOKUP($A73,'pEC50'!$B:$Z,MATCH(AM$1,'pEC50'!$B$1:$Z$1,0),FALSE)</f>
        <v/>
      </c>
      <c r="AN73" s="24" t="str">
        <f>VLOOKUP($A73,'pEC50'!$B:$Z,MATCH(AN$1,'pEC50'!$B$1:$Z$1,0),FALSE)</f>
        <v/>
      </c>
      <c r="AO73" s="24">
        <f>VLOOKUP($A73,'pEC50'!$B:$Z,MATCH(AO$1,'pEC50'!$B$1:$Z$1,0),FALSE)</f>
        <v>8.84</v>
      </c>
      <c r="AP73" s="24">
        <f>VLOOKUP($A73,'pEC50'!$B:$Z,MATCH(AP$1,'pEC50'!$B$1:$Z$1,0),FALSE)</f>
        <v>8.84</v>
      </c>
      <c r="AQ73" s="24">
        <f>VLOOKUP($A73,'pEC50'!$B:$Z,MATCH(AQ$1,'pEC50'!$B$1:$Z$1,0),FALSE)</f>
        <v>8.98</v>
      </c>
      <c r="AR73" s="24">
        <f>VLOOKUP($A73,'pEC50'!$B:$Z,MATCH(AR$1,'pEC50'!$B$1:$Z$1,0),FALSE)</f>
        <v>8.65</v>
      </c>
      <c r="AS73" s="24">
        <f>VLOOKUP($A73,'pEC50'!$B:$Z,MATCH(AS$1,'pEC50'!$B$1:$Z$1,0),FALSE)</f>
        <v>8.65</v>
      </c>
      <c r="AT73" s="24">
        <f>VLOOKUP($A73,'pEC50'!$B:$Z,MATCH(AT$1,'pEC50'!$B$1:$Z$1,0),FALSE)</f>
        <v>8.64</v>
      </c>
      <c r="AU73" s="24">
        <f>VLOOKUP($A73,'pEC50'!$B:$Z,MATCH(AU$1,'pEC50'!$B$1:$Z$1,0),FALSE)</f>
        <v>7.8</v>
      </c>
      <c r="AV73" s="24">
        <f>VLOOKUP($A73,'pEC50'!$B:$Z,MATCH(AV$1,'pEC50'!$B$1:$Z$1,0),FALSE)</f>
        <v>7.8</v>
      </c>
      <c r="AW73" s="24">
        <f>VLOOKUP($A73,'pEC50'!$B:$Z,MATCH(AW$1,'pEC50'!$B$1:$Z$1,0),FALSE)</f>
        <v>8.27</v>
      </c>
      <c r="AX73" s="24">
        <f>VLOOKUP($A73,'pEC50'!$B:$Z,MATCH(AX$1,'pEC50'!$B$1:$Z$1,0),FALSE)</f>
        <v>7.93</v>
      </c>
      <c r="AY73" s="24">
        <f>VLOOKUP($A73,'pEC50'!$B:$Z,MATCH(AY$1,'pEC50'!$B$1:$Z$1,0),FALSE)</f>
        <v>7.81</v>
      </c>
      <c r="AZ73" s="24">
        <f>VLOOKUP($A73,'pEC50'!$B:$Z,MATCH(AZ$1,'pEC50'!$B$1:$Z$1,0),FALSE)</f>
        <v>7.72</v>
      </c>
      <c r="BA73" s="24" t="str">
        <f>VLOOKUP($A73,'pEC50'!$B:$Z,MATCH(BA$1,'pEC50'!$B$1:$Z$1,0),FALSE)</f>
        <v/>
      </c>
      <c r="BB73" s="24" t="str">
        <f>VLOOKUP($A73,'pEC50'!$B:$Z,MATCH(BB$1,'pEC50'!$B$1:$Z$1,0),FALSE)</f>
        <v/>
      </c>
      <c r="BC73" s="24" t="str">
        <f>VLOOKUP($A73,'pEC50'!$B:$Z,MATCH(BC$1,'pEC50'!$B$1:$Z$1,0),FALSE)</f>
        <v/>
      </c>
      <c r="BD73" s="18" t="str">
        <f>IF(VLOOKUP($A73,Emax!$B:$Z,MATCH(BD$1,Emax!$B$1:$Z$1,0),FALSE)="","",VLOOKUP($A73,Emax!$B:$Z,MATCH(BD$1,Emax!$B$1:$Z$1,0),FALSE)*100)</f>
        <v/>
      </c>
      <c r="BE73" s="19" t="str">
        <f>IF(VLOOKUP($A73,Emax!$B:$Z,MATCH(BE$1,Emax!$B$1:$Z$1,0),FALSE)="","",VLOOKUP($A73,Emax!$B:$Z,MATCH(BE$1,Emax!$B$1:$Z$1,0),FALSE)*100)</f>
        <v/>
      </c>
      <c r="BF73" s="19">
        <f>IF(VLOOKUP($A73,Emax!$B:$Z,MATCH(BF$1,Emax!$B$1:$Z$1,0),FALSE)="","",VLOOKUP($A73,Emax!$B:$Z,MATCH(BF$1,Emax!$B$1:$Z$1,0),FALSE)*100)</f>
        <v>23.217922606924642</v>
      </c>
      <c r="BG73" s="19">
        <f>IF(VLOOKUP($A73,Emax!$B:$Z,MATCH(BG$1,Emax!$B$1:$Z$1,0),FALSE)="","",VLOOKUP($A73,Emax!$B:$Z,MATCH(BG$1,Emax!$B$1:$Z$1,0),FALSE)*100)</f>
        <v>23.217922606924642</v>
      </c>
      <c r="BH73" s="19">
        <f>IF(VLOOKUP($A73,Emax!$B:$Z,MATCH(BH$1,Emax!$B$1:$Z$1,0),FALSE)="","",VLOOKUP($A73,Emax!$B:$Z,MATCH(BH$1,Emax!$B$1:$Z$1,0),FALSE)*100)</f>
        <v>15.483870967741936</v>
      </c>
      <c r="BI73" s="19">
        <f>IF(VLOOKUP($A73,Emax!$B:$Z,MATCH(BI$1,Emax!$B$1:$Z$1,0),FALSE)="","",VLOOKUP($A73,Emax!$B:$Z,MATCH(BI$1,Emax!$B$1:$Z$1,0),FALSE)*100)</f>
        <v>34.368070953436813</v>
      </c>
      <c r="BJ73" s="19">
        <f>IF(VLOOKUP($A73,Emax!$B:$Z,MATCH(BJ$1,Emax!$B$1:$Z$1,0),FALSE)="","",VLOOKUP($A73,Emax!$B:$Z,MATCH(BJ$1,Emax!$B$1:$Z$1,0),FALSE)*100)</f>
        <v>34.368070953436813</v>
      </c>
      <c r="BK73" s="19">
        <f>IF(VLOOKUP($A73,Emax!$B:$Z,MATCH(BK$1,Emax!$B$1:$Z$1,0),FALSE)="","",VLOOKUP($A73,Emax!$B:$Z,MATCH(BK$1,Emax!$B$1:$Z$1,0),FALSE)*100)</f>
        <v>31.25</v>
      </c>
      <c r="BL73" s="19">
        <f>IF(VLOOKUP($A73,Emax!$B:$Z,MATCH(BL$1,Emax!$B$1:$Z$1,0),FALSE)="","",VLOOKUP($A73,Emax!$B:$Z,MATCH(BL$1,Emax!$B$1:$Z$1,0),FALSE)*100)</f>
        <v>13.943355119825704</v>
      </c>
      <c r="BM73" s="19">
        <f>IF(VLOOKUP($A73,Emax!$B:$Z,MATCH(BM$1,Emax!$B$1:$Z$1,0),FALSE)="","",VLOOKUP($A73,Emax!$B:$Z,MATCH(BM$1,Emax!$B$1:$Z$1,0),FALSE)*100)</f>
        <v>13.943355119825704</v>
      </c>
      <c r="BN73" s="19">
        <f>IF(VLOOKUP($A73,Emax!$B:$Z,MATCH(BN$1,Emax!$B$1:$Z$1,0),FALSE)="","",VLOOKUP($A73,Emax!$B:$Z,MATCH(BN$1,Emax!$B$1:$Z$1,0),FALSE)*100)</f>
        <v>30.466830466830462</v>
      </c>
      <c r="BO73" s="19">
        <f>IF(VLOOKUP($A73,Emax!$B:$Z,MATCH(BO$1,Emax!$B$1:$Z$1,0),FALSE)="","",VLOOKUP($A73,Emax!$B:$Z,MATCH(BO$1,Emax!$B$1:$Z$1,0),FALSE)*100)</f>
        <v>0</v>
      </c>
      <c r="BP73" s="19">
        <f>IF(VLOOKUP($A73,Emax!$B:$Z,MATCH(BP$1,Emax!$B$1:$Z$1,0),FALSE)="","",VLOOKUP($A73,Emax!$B:$Z,MATCH(BP$1,Emax!$B$1:$Z$1,0),FALSE)*100)</f>
        <v>2.7722772277227721</v>
      </c>
      <c r="BQ73" s="19">
        <f>IF(VLOOKUP($A73,Emax!$B:$Z,MATCH(BQ$1,Emax!$B$1:$Z$1,0),FALSE)="","",VLOOKUP($A73,Emax!$B:$Z,MATCH(BQ$1,Emax!$B$1:$Z$1,0),FALSE)*100)</f>
        <v>9.5238095238095255</v>
      </c>
      <c r="BR73" s="19" t="str">
        <f>IF(VLOOKUP($A73,Emax!$B:$Z,MATCH(BR$1,Emax!$B$1:$Z$1,0),FALSE)="","",VLOOKUP($A73,Emax!$B:$Z,MATCH(BR$1,Emax!$B$1:$Z$1,0),FALSE)*100)</f>
        <v/>
      </c>
      <c r="BS73" s="19" t="str">
        <f>IF(VLOOKUP($A73,Emax!$B:$Z,MATCH(BS$1,Emax!$B$1:$Z$1,0),FALSE)="","",VLOOKUP($A73,Emax!$B:$Z,MATCH(BS$1,Emax!$B$1:$Z$1,0),FALSE)*100)</f>
        <v/>
      </c>
      <c r="BT73" s="19" t="str">
        <f>IF(VLOOKUP($A73,Emax!$B:$Z,MATCH(BT$1,Emax!$B$1:$Z$1,0),FALSE)="","",VLOOKUP($A73,Emax!$B:$Z,MATCH(BT$1,Emax!$B$1:$Z$1,0),FALSE)*100)</f>
        <v/>
      </c>
    </row>
    <row r="74" spans="1:72" x14ac:dyDescent="0.2">
      <c r="A74" t="s">
        <v>30</v>
      </c>
      <c r="B74" s="5" t="str">
        <f>IF(VLOOKUP($A74,Ligands!$A:$G,3,FALSE)="","",VLOOKUP($A74,Ligands!$A:$G,3,FALSE))</f>
        <v>Serotonin</v>
      </c>
      <c r="C74" s="4" t="str">
        <f>IF(VLOOKUP($A74,Ligands!$A:$G,4,FALSE)="","",VLOOKUP($A74,Ligands!$A:$G,4,FALSE))</f>
        <v>5-Hydroxytryptamine Hydrochloride</v>
      </c>
      <c r="D74" s="17" t="str">
        <f>IF(VLOOKUP($A74,Ligands!$A:$G,5,FALSE)="","",VLOOKUP($A74,Ligands!$A:$G,5,FALSE))</f>
        <v/>
      </c>
      <c r="E74" s="17" t="str">
        <f>IF(VLOOKUP($A74,Ligands!$A:$G,6,FALSE)="","",VLOOKUP($A74,Ligands!$A:$G,6,FALSE))</f>
        <v/>
      </c>
      <c r="F74" s="17" t="str">
        <f>IF(VLOOKUP($A74,Ligands!$A:$G,7,FALSE)="","",VLOOKUP($A74,Ligands!$A:$G,7,FALSE))</f>
        <v>Physiological</v>
      </c>
      <c r="G74" s="28">
        <f t="shared" si="47"/>
        <v>0</v>
      </c>
      <c r="H74" s="92">
        <f t="shared" si="48"/>
        <v>6.991930824795257</v>
      </c>
      <c r="I74" s="92">
        <f t="shared" si="49"/>
        <v>0</v>
      </c>
      <c r="J74" s="92">
        <f t="shared" si="50"/>
        <v>0</v>
      </c>
      <c r="K74" s="92" t="str">
        <f t="shared" si="51"/>
        <v/>
      </c>
      <c r="L74" s="28">
        <f t="shared" si="52"/>
        <v>0</v>
      </c>
      <c r="M74" s="92">
        <f t="shared" si="53"/>
        <v>7.63</v>
      </c>
      <c r="N74" s="92">
        <f t="shared" si="54"/>
        <v>0</v>
      </c>
      <c r="O74" s="92">
        <f t="shared" si="55"/>
        <v>0</v>
      </c>
      <c r="P74" s="92" t="str">
        <f t="shared" si="56"/>
        <v/>
      </c>
      <c r="Q74" s="21">
        <f t="shared" si="57"/>
        <v>0</v>
      </c>
      <c r="R74" s="90">
        <f t="shared" si="58"/>
        <v>23.010752688172044</v>
      </c>
      <c r="S74" s="90">
        <f t="shared" si="59"/>
        <v>0</v>
      </c>
      <c r="T74" s="90">
        <f t="shared" si="60"/>
        <v>0</v>
      </c>
      <c r="U74" s="90" t="str">
        <f t="shared" si="61"/>
        <v/>
      </c>
      <c r="V74" s="25" t="str">
        <f t="shared" si="32"/>
        <v/>
      </c>
      <c r="W74" s="24" t="str">
        <f t="shared" si="33"/>
        <v/>
      </c>
      <c r="X74" s="24">
        <f t="shared" si="34"/>
        <v>6.5201768565961071</v>
      </c>
      <c r="Y74" s="24">
        <f t="shared" si="35"/>
        <v>6.5201768565961071</v>
      </c>
      <c r="Z74" s="24">
        <f t="shared" si="36"/>
        <v>6.991930824795257</v>
      </c>
      <c r="AA74" s="24">
        <f t="shared" si="62"/>
        <v>6.5318268017568384</v>
      </c>
      <c r="AB74" s="24">
        <f t="shared" si="62"/>
        <v>6.5318268017568384</v>
      </c>
      <c r="AC74" s="24">
        <f t="shared" si="37"/>
        <v>6.345914628706594</v>
      </c>
      <c r="AD74" s="24" t="str">
        <f t="shared" si="38"/>
        <v/>
      </c>
      <c r="AE74" s="24" t="str">
        <f t="shared" si="39"/>
        <v/>
      </c>
      <c r="AF74" s="24" t="str">
        <f t="shared" si="40"/>
        <v/>
      </c>
      <c r="AG74" s="24" t="str">
        <f t="shared" si="41"/>
        <v/>
      </c>
      <c r="AH74" s="24" t="str">
        <f t="shared" si="42"/>
        <v/>
      </c>
      <c r="AI74" s="24" t="str">
        <f t="shared" si="43"/>
        <v/>
      </c>
      <c r="AJ74" s="24" t="str">
        <f t="shared" si="44"/>
        <v/>
      </c>
      <c r="AK74" s="24" t="str">
        <f t="shared" si="45"/>
        <v/>
      </c>
      <c r="AL74" s="24" t="str">
        <f t="shared" si="46"/>
        <v/>
      </c>
      <c r="AM74" s="25" t="str">
        <f>VLOOKUP($A74,'pEC50'!$B:$Z,MATCH(AM$1,'pEC50'!$B$1:$Z$1,0),FALSE)</f>
        <v/>
      </c>
      <c r="AN74" s="24" t="str">
        <f>VLOOKUP($A74,'pEC50'!$B:$Z,MATCH(AN$1,'pEC50'!$B$1:$Z$1,0),FALSE)</f>
        <v/>
      </c>
      <c r="AO74" s="24">
        <f>VLOOKUP($A74,'pEC50'!$B:$Z,MATCH(AO$1,'pEC50'!$B$1:$Z$1,0),FALSE)</f>
        <v>7.36</v>
      </c>
      <c r="AP74" s="24">
        <f>VLOOKUP($A74,'pEC50'!$B:$Z,MATCH(AP$1,'pEC50'!$B$1:$Z$1,0),FALSE)</f>
        <v>7.36</v>
      </c>
      <c r="AQ74" s="24">
        <f>VLOOKUP($A74,'pEC50'!$B:$Z,MATCH(AQ$1,'pEC50'!$B$1:$Z$1,0),FALSE)</f>
        <v>7.63</v>
      </c>
      <c r="AR74" s="24">
        <f>VLOOKUP($A74,'pEC50'!$B:$Z,MATCH(AR$1,'pEC50'!$B$1:$Z$1,0),FALSE)</f>
        <v>7.47</v>
      </c>
      <c r="AS74" s="24">
        <f>VLOOKUP($A74,'pEC50'!$B:$Z,MATCH(AS$1,'pEC50'!$B$1:$Z$1,0),FALSE)</f>
        <v>7.47</v>
      </c>
      <c r="AT74" s="24">
        <f>VLOOKUP($A74,'pEC50'!$B:$Z,MATCH(AT$1,'pEC50'!$B$1:$Z$1,0),FALSE)</f>
        <v>7.26</v>
      </c>
      <c r="AU74" s="24" t="str">
        <f>VLOOKUP($A74,'pEC50'!$B:$Z,MATCH(AU$1,'pEC50'!$B$1:$Z$1,0),FALSE)</f>
        <v/>
      </c>
      <c r="AV74" s="24" t="str">
        <f>VLOOKUP($A74,'pEC50'!$B:$Z,MATCH(AV$1,'pEC50'!$B$1:$Z$1,0),FALSE)</f>
        <v/>
      </c>
      <c r="AW74" s="24" t="str">
        <f>VLOOKUP($A74,'pEC50'!$B:$Z,MATCH(AW$1,'pEC50'!$B$1:$Z$1,0),FALSE)</f>
        <v/>
      </c>
      <c r="AX74" s="24" t="str">
        <f>VLOOKUP($A74,'pEC50'!$B:$Z,MATCH(AX$1,'pEC50'!$B$1:$Z$1,0),FALSE)</f>
        <v/>
      </c>
      <c r="AY74" s="24" t="str">
        <f>VLOOKUP($A74,'pEC50'!$B:$Z,MATCH(AY$1,'pEC50'!$B$1:$Z$1,0),FALSE)</f>
        <v/>
      </c>
      <c r="AZ74" s="24" t="str">
        <f>VLOOKUP($A74,'pEC50'!$B:$Z,MATCH(AZ$1,'pEC50'!$B$1:$Z$1,0),FALSE)</f>
        <v/>
      </c>
      <c r="BA74" s="24" t="str">
        <f>VLOOKUP($A74,'pEC50'!$B:$Z,MATCH(BA$1,'pEC50'!$B$1:$Z$1,0),FALSE)</f>
        <v/>
      </c>
      <c r="BB74" s="24" t="str">
        <f>VLOOKUP($A74,'pEC50'!$B:$Z,MATCH(BB$1,'pEC50'!$B$1:$Z$1,0),FALSE)</f>
        <v/>
      </c>
      <c r="BC74" s="24" t="str">
        <f>VLOOKUP($A74,'pEC50'!$B:$Z,MATCH(BC$1,'pEC50'!$B$1:$Z$1,0),FALSE)</f>
        <v/>
      </c>
      <c r="BD74" s="18" t="str">
        <f>IF(VLOOKUP($A74,Emax!$B:$Z,MATCH(BD$1,Emax!$B$1:$Z$1,0),FALSE)="","",VLOOKUP($A74,Emax!$B:$Z,MATCH(BD$1,Emax!$B$1:$Z$1,0),FALSE)*100)</f>
        <v/>
      </c>
      <c r="BE74" s="19" t="str">
        <f>IF(VLOOKUP($A74,Emax!$B:$Z,MATCH(BE$1,Emax!$B$1:$Z$1,0),FALSE)="","",VLOOKUP($A74,Emax!$B:$Z,MATCH(BE$1,Emax!$B$1:$Z$1,0),FALSE)*100)</f>
        <v/>
      </c>
      <c r="BF74" s="19">
        <f>IF(VLOOKUP($A74,Emax!$B:$Z,MATCH(BF$1,Emax!$B$1:$Z$1,0),FALSE)="","",VLOOKUP($A74,Emax!$B:$Z,MATCH(BF$1,Emax!$B$1:$Z$1,0),FALSE)*100)</f>
        <v>14.460285132382891</v>
      </c>
      <c r="BG74" s="19">
        <f>IF(VLOOKUP($A74,Emax!$B:$Z,MATCH(BG$1,Emax!$B$1:$Z$1,0),FALSE)="","",VLOOKUP($A74,Emax!$B:$Z,MATCH(BG$1,Emax!$B$1:$Z$1,0),FALSE)*100)</f>
        <v>14.460285132382891</v>
      </c>
      <c r="BH74" s="19">
        <f>IF(VLOOKUP($A74,Emax!$B:$Z,MATCH(BH$1,Emax!$B$1:$Z$1,0),FALSE)="","",VLOOKUP($A74,Emax!$B:$Z,MATCH(BH$1,Emax!$B$1:$Z$1,0),FALSE)*100)</f>
        <v>23.010752688172044</v>
      </c>
      <c r="BI74" s="19">
        <f>IF(VLOOKUP($A74,Emax!$B:$Z,MATCH(BI$1,Emax!$B$1:$Z$1,0),FALSE)="","",VLOOKUP($A74,Emax!$B:$Z,MATCH(BI$1,Emax!$B$1:$Z$1,0),FALSE)*100)</f>
        <v>11.529933481152996</v>
      </c>
      <c r="BJ74" s="19">
        <f>IF(VLOOKUP($A74,Emax!$B:$Z,MATCH(BJ$1,Emax!$B$1:$Z$1,0),FALSE)="","",VLOOKUP($A74,Emax!$B:$Z,MATCH(BJ$1,Emax!$B$1:$Z$1,0),FALSE)*100)</f>
        <v>11.529933481152996</v>
      </c>
      <c r="BK74" s="19">
        <f>IF(VLOOKUP($A74,Emax!$B:$Z,MATCH(BK$1,Emax!$B$1:$Z$1,0),FALSE)="","",VLOOKUP($A74,Emax!$B:$Z,MATCH(BK$1,Emax!$B$1:$Z$1,0),FALSE)*100)</f>
        <v>12.187500000000002</v>
      </c>
      <c r="BL74" s="19" t="str">
        <f>IF(VLOOKUP($A74,Emax!$B:$Z,MATCH(BL$1,Emax!$B$1:$Z$1,0),FALSE)="","",VLOOKUP($A74,Emax!$B:$Z,MATCH(BL$1,Emax!$B$1:$Z$1,0),FALSE)*100)</f>
        <v/>
      </c>
      <c r="BM74" s="19" t="str">
        <f>IF(VLOOKUP($A74,Emax!$B:$Z,MATCH(BM$1,Emax!$B$1:$Z$1,0),FALSE)="","",VLOOKUP($A74,Emax!$B:$Z,MATCH(BM$1,Emax!$B$1:$Z$1,0),FALSE)*100)</f>
        <v/>
      </c>
      <c r="BN74" s="19" t="str">
        <f>IF(VLOOKUP($A74,Emax!$B:$Z,MATCH(BN$1,Emax!$B$1:$Z$1,0),FALSE)="","",VLOOKUP($A74,Emax!$B:$Z,MATCH(BN$1,Emax!$B$1:$Z$1,0),FALSE)*100)</f>
        <v/>
      </c>
      <c r="BO74" s="19" t="str">
        <f>IF(VLOOKUP($A74,Emax!$B:$Z,MATCH(BO$1,Emax!$B$1:$Z$1,0),FALSE)="","",VLOOKUP($A74,Emax!$B:$Z,MATCH(BO$1,Emax!$B$1:$Z$1,0),FALSE)*100)</f>
        <v/>
      </c>
      <c r="BP74" s="19" t="str">
        <f>IF(VLOOKUP($A74,Emax!$B:$Z,MATCH(BP$1,Emax!$B$1:$Z$1,0),FALSE)="","",VLOOKUP($A74,Emax!$B:$Z,MATCH(BP$1,Emax!$B$1:$Z$1,0),FALSE)*100)</f>
        <v/>
      </c>
      <c r="BQ74" s="19" t="str">
        <f>IF(VLOOKUP($A74,Emax!$B:$Z,MATCH(BQ$1,Emax!$B$1:$Z$1,0),FALSE)="","",VLOOKUP($A74,Emax!$B:$Z,MATCH(BQ$1,Emax!$B$1:$Z$1,0),FALSE)*100)</f>
        <v/>
      </c>
      <c r="BR74" s="19" t="str">
        <f>IF(VLOOKUP($A74,Emax!$B:$Z,MATCH(BR$1,Emax!$B$1:$Z$1,0),FALSE)="","",VLOOKUP($A74,Emax!$B:$Z,MATCH(BR$1,Emax!$B$1:$Z$1,0),FALSE)*100)</f>
        <v/>
      </c>
      <c r="BS74" s="19" t="str">
        <f>IF(VLOOKUP($A74,Emax!$B:$Z,MATCH(BS$1,Emax!$B$1:$Z$1,0),FALSE)="","",VLOOKUP($A74,Emax!$B:$Z,MATCH(BS$1,Emax!$B$1:$Z$1,0),FALSE)*100)</f>
        <v/>
      </c>
      <c r="BT74" s="19" t="str">
        <f>IF(VLOOKUP($A74,Emax!$B:$Z,MATCH(BT$1,Emax!$B$1:$Z$1,0),FALSE)="","",VLOOKUP($A74,Emax!$B:$Z,MATCH(BT$1,Emax!$B$1:$Z$1,0),FALSE)*100)</f>
        <v/>
      </c>
    </row>
    <row r="75" spans="1:72" x14ac:dyDescent="0.2">
      <c r="A75" t="s">
        <v>34</v>
      </c>
      <c r="B75" s="5" t="str">
        <f>IF(VLOOKUP($A75,Ligands!$A:$G,3,FALSE)="","",VLOOKUP($A75,Ligands!$A:$G,3,FALSE))</f>
        <v>Serotonin</v>
      </c>
      <c r="C75" s="4" t="str">
        <f>IF(VLOOKUP($A75,Ligands!$A:$G,4,FALSE)="","",VLOOKUP($A75,Ligands!$A:$G,4,FALSE))</f>
        <v>5-Hydroxytryptamine Hydrochloride</v>
      </c>
      <c r="D75" s="17" t="str">
        <f>IF(VLOOKUP($A75,Ligands!$A:$G,5,FALSE)="","",VLOOKUP($A75,Ligands!$A:$G,5,FALSE))</f>
        <v/>
      </c>
      <c r="E75" s="17" t="str">
        <f>IF(VLOOKUP($A75,Ligands!$A:$G,6,FALSE)="","",VLOOKUP($A75,Ligands!$A:$G,6,FALSE))</f>
        <v/>
      </c>
      <c r="F75" s="17" t="str">
        <f>IF(VLOOKUP($A75,Ligands!$A:$G,7,FALSE)="","",VLOOKUP($A75,Ligands!$A:$G,7,FALSE))</f>
        <v>Physiological</v>
      </c>
      <c r="G75" s="28">
        <f t="shared" si="47"/>
        <v>0</v>
      </c>
      <c r="H75" s="92">
        <f t="shared" si="48"/>
        <v>6.8024521585494444</v>
      </c>
      <c r="I75" s="92">
        <f t="shared" si="49"/>
        <v>0</v>
      </c>
      <c r="J75" s="92">
        <f t="shared" si="50"/>
        <v>0</v>
      </c>
      <c r="K75" s="92" t="str">
        <f t="shared" si="51"/>
        <v/>
      </c>
      <c r="L75" s="28">
        <f t="shared" si="52"/>
        <v>0</v>
      </c>
      <c r="M75" s="92">
        <f t="shared" si="53"/>
        <v>7.38</v>
      </c>
      <c r="N75" s="92">
        <f t="shared" si="54"/>
        <v>0</v>
      </c>
      <c r="O75" s="92">
        <f t="shared" si="55"/>
        <v>0</v>
      </c>
      <c r="P75" s="92" t="str">
        <f t="shared" si="56"/>
        <v/>
      </c>
      <c r="Q75" s="21">
        <f t="shared" si="57"/>
        <v>0</v>
      </c>
      <c r="R75" s="90">
        <f t="shared" si="58"/>
        <v>26.451612903225808</v>
      </c>
      <c r="S75" s="90">
        <f t="shared" si="59"/>
        <v>0</v>
      </c>
      <c r="T75" s="90">
        <f t="shared" si="60"/>
        <v>0</v>
      </c>
      <c r="U75" s="90" t="str">
        <f t="shared" si="61"/>
        <v/>
      </c>
      <c r="V75" s="25" t="str">
        <f t="shared" si="32"/>
        <v/>
      </c>
      <c r="W75" s="24" t="str">
        <f t="shared" si="33"/>
        <v/>
      </c>
      <c r="X75" s="24">
        <f t="shared" si="34"/>
        <v>6.341427420583269</v>
      </c>
      <c r="Y75" s="24">
        <f t="shared" si="35"/>
        <v>6.341427420583269</v>
      </c>
      <c r="Z75" s="24">
        <f t="shared" si="36"/>
        <v>6.8024521585494444</v>
      </c>
      <c r="AA75" s="24">
        <f t="shared" si="62"/>
        <v>4.6858234581220382</v>
      </c>
      <c r="AB75" s="24">
        <f t="shared" si="62"/>
        <v>4.6858234581220382</v>
      </c>
      <c r="AC75" s="24" t="str">
        <f t="shared" si="37"/>
        <v/>
      </c>
      <c r="AD75" s="24" t="str">
        <f t="shared" si="38"/>
        <v/>
      </c>
      <c r="AE75" s="24" t="str">
        <f t="shared" si="39"/>
        <v/>
      </c>
      <c r="AF75" s="24" t="str">
        <f t="shared" si="40"/>
        <v/>
      </c>
      <c r="AG75" s="24" t="str">
        <f t="shared" si="41"/>
        <v/>
      </c>
      <c r="AH75" s="24" t="str">
        <f t="shared" si="42"/>
        <v/>
      </c>
      <c r="AI75" s="24" t="str">
        <f t="shared" si="43"/>
        <v/>
      </c>
      <c r="AJ75" s="24" t="str">
        <f t="shared" si="44"/>
        <v/>
      </c>
      <c r="AK75" s="24" t="str">
        <f t="shared" si="45"/>
        <v/>
      </c>
      <c r="AL75" s="24" t="str">
        <f t="shared" si="46"/>
        <v/>
      </c>
      <c r="AM75" s="25" t="str">
        <f>VLOOKUP($A75,'pEC50'!$B:$Z,MATCH(AM$1,'pEC50'!$B$1:$Z$1,0),FALSE)</f>
        <v/>
      </c>
      <c r="AN75" s="24" t="str">
        <f>VLOOKUP($A75,'pEC50'!$B:$Z,MATCH(AN$1,'pEC50'!$B$1:$Z$1,0),FALSE)</f>
        <v/>
      </c>
      <c r="AO75" s="24">
        <f>VLOOKUP($A75,'pEC50'!$B:$Z,MATCH(AO$1,'pEC50'!$B$1:$Z$1,0),FALSE)</f>
        <v>7.2</v>
      </c>
      <c r="AP75" s="24">
        <f>VLOOKUP($A75,'pEC50'!$B:$Z,MATCH(AP$1,'pEC50'!$B$1:$Z$1,0),FALSE)</f>
        <v>7.2</v>
      </c>
      <c r="AQ75" s="24">
        <f>VLOOKUP($A75,'pEC50'!$B:$Z,MATCH(AQ$1,'pEC50'!$B$1:$Z$1,0),FALSE)</f>
        <v>7.38</v>
      </c>
      <c r="AR75" s="24">
        <f>VLOOKUP($A75,'pEC50'!$B:$Z,MATCH(AR$1,'pEC50'!$B$1:$Z$1,0),FALSE)</f>
        <v>7.34</v>
      </c>
      <c r="AS75" s="24">
        <f>VLOOKUP($A75,'pEC50'!$B:$Z,MATCH(AS$1,'pEC50'!$B$1:$Z$1,0),FALSE)</f>
        <v>7.34</v>
      </c>
      <c r="AT75" s="24" t="str">
        <f>VLOOKUP($A75,'pEC50'!$B:$Z,MATCH(AT$1,'pEC50'!$B$1:$Z$1,0),FALSE)</f>
        <v/>
      </c>
      <c r="AU75" s="24" t="str">
        <f>VLOOKUP($A75,'pEC50'!$B:$Z,MATCH(AU$1,'pEC50'!$B$1:$Z$1,0),FALSE)</f>
        <v/>
      </c>
      <c r="AV75" s="24" t="str">
        <f>VLOOKUP($A75,'pEC50'!$B:$Z,MATCH(AV$1,'pEC50'!$B$1:$Z$1,0),FALSE)</f>
        <v/>
      </c>
      <c r="AW75" s="24" t="str">
        <f>VLOOKUP($A75,'pEC50'!$B:$Z,MATCH(AW$1,'pEC50'!$B$1:$Z$1,0),FALSE)</f>
        <v/>
      </c>
      <c r="AX75" s="24" t="str">
        <f>VLOOKUP($A75,'pEC50'!$B:$Z,MATCH(AX$1,'pEC50'!$B$1:$Z$1,0),FALSE)</f>
        <v/>
      </c>
      <c r="AY75" s="24" t="str">
        <f>VLOOKUP($A75,'pEC50'!$B:$Z,MATCH(AY$1,'pEC50'!$B$1:$Z$1,0),FALSE)</f>
        <v/>
      </c>
      <c r="AZ75" s="24" t="str">
        <f>VLOOKUP($A75,'pEC50'!$B:$Z,MATCH(AZ$1,'pEC50'!$B$1:$Z$1,0),FALSE)</f>
        <v/>
      </c>
      <c r="BA75" s="24" t="str">
        <f>VLOOKUP($A75,'pEC50'!$B:$Z,MATCH(BA$1,'pEC50'!$B$1:$Z$1,0),FALSE)</f>
        <v/>
      </c>
      <c r="BB75" s="24" t="str">
        <f>VLOOKUP($A75,'pEC50'!$B:$Z,MATCH(BB$1,'pEC50'!$B$1:$Z$1,0),FALSE)</f>
        <v/>
      </c>
      <c r="BC75" s="24" t="str">
        <f>VLOOKUP($A75,'pEC50'!$B:$Z,MATCH(BC$1,'pEC50'!$B$1:$Z$1,0),FALSE)</f>
        <v/>
      </c>
      <c r="BD75" s="18" t="str">
        <f>IF(VLOOKUP($A75,Emax!$B:$Z,MATCH(BD$1,Emax!$B$1:$Z$1,0),FALSE)="","",VLOOKUP($A75,Emax!$B:$Z,MATCH(BD$1,Emax!$B$1:$Z$1,0),FALSE)*100)</f>
        <v/>
      </c>
      <c r="BE75" s="19" t="str">
        <f>IF(VLOOKUP($A75,Emax!$B:$Z,MATCH(BE$1,Emax!$B$1:$Z$1,0),FALSE)="","",VLOOKUP($A75,Emax!$B:$Z,MATCH(BE$1,Emax!$B$1:$Z$1,0),FALSE)*100)</f>
        <v/>
      </c>
      <c r="BF75" s="19">
        <f>IF(VLOOKUP($A75,Emax!$B:$Z,MATCH(BF$1,Emax!$B$1:$Z$1,0),FALSE)="","",VLOOKUP($A75,Emax!$B:$Z,MATCH(BF$1,Emax!$B$1:$Z$1,0),FALSE)*100)</f>
        <v>13.849287169042771</v>
      </c>
      <c r="BG75" s="19">
        <f>IF(VLOOKUP($A75,Emax!$B:$Z,MATCH(BG$1,Emax!$B$1:$Z$1,0),FALSE)="","",VLOOKUP($A75,Emax!$B:$Z,MATCH(BG$1,Emax!$B$1:$Z$1,0),FALSE)*100)</f>
        <v>13.849287169042771</v>
      </c>
      <c r="BH75" s="19">
        <f>IF(VLOOKUP($A75,Emax!$B:$Z,MATCH(BH$1,Emax!$B$1:$Z$1,0),FALSE)="","",VLOOKUP($A75,Emax!$B:$Z,MATCH(BH$1,Emax!$B$1:$Z$1,0),FALSE)*100)</f>
        <v>26.451612903225808</v>
      </c>
      <c r="BI75" s="19">
        <f>IF(VLOOKUP($A75,Emax!$B:$Z,MATCH(BI$1,Emax!$B$1:$Z$1,0),FALSE)="","",VLOOKUP($A75,Emax!$B:$Z,MATCH(BI$1,Emax!$B$1:$Z$1,0),FALSE)*100)</f>
        <v>0.22172949002217218</v>
      </c>
      <c r="BJ75" s="19">
        <f>IF(VLOOKUP($A75,Emax!$B:$Z,MATCH(BJ$1,Emax!$B$1:$Z$1,0),FALSE)="","",VLOOKUP($A75,Emax!$B:$Z,MATCH(BJ$1,Emax!$B$1:$Z$1,0),FALSE)*100)</f>
        <v>0.22172949002217218</v>
      </c>
      <c r="BK75" s="19" t="str">
        <f>IF(VLOOKUP($A75,Emax!$B:$Z,MATCH(BK$1,Emax!$B$1:$Z$1,0),FALSE)="","",VLOOKUP($A75,Emax!$B:$Z,MATCH(BK$1,Emax!$B$1:$Z$1,0),FALSE)*100)</f>
        <v/>
      </c>
      <c r="BL75" s="19" t="str">
        <f>IF(VLOOKUP($A75,Emax!$B:$Z,MATCH(BL$1,Emax!$B$1:$Z$1,0),FALSE)="","",VLOOKUP($A75,Emax!$B:$Z,MATCH(BL$1,Emax!$B$1:$Z$1,0),FALSE)*100)</f>
        <v/>
      </c>
      <c r="BM75" s="19" t="str">
        <f>IF(VLOOKUP($A75,Emax!$B:$Z,MATCH(BM$1,Emax!$B$1:$Z$1,0),FALSE)="","",VLOOKUP($A75,Emax!$B:$Z,MATCH(BM$1,Emax!$B$1:$Z$1,0),FALSE)*100)</f>
        <v/>
      </c>
      <c r="BN75" s="19" t="str">
        <f>IF(VLOOKUP($A75,Emax!$B:$Z,MATCH(BN$1,Emax!$B$1:$Z$1,0),FALSE)="","",VLOOKUP($A75,Emax!$B:$Z,MATCH(BN$1,Emax!$B$1:$Z$1,0),FALSE)*100)</f>
        <v/>
      </c>
      <c r="BO75" s="19" t="str">
        <f>IF(VLOOKUP($A75,Emax!$B:$Z,MATCH(BO$1,Emax!$B$1:$Z$1,0),FALSE)="","",VLOOKUP($A75,Emax!$B:$Z,MATCH(BO$1,Emax!$B$1:$Z$1,0),FALSE)*100)</f>
        <v/>
      </c>
      <c r="BP75" s="19" t="str">
        <f>IF(VLOOKUP($A75,Emax!$B:$Z,MATCH(BP$1,Emax!$B$1:$Z$1,0),FALSE)="","",VLOOKUP($A75,Emax!$B:$Z,MATCH(BP$1,Emax!$B$1:$Z$1,0),FALSE)*100)</f>
        <v/>
      </c>
      <c r="BQ75" s="19" t="str">
        <f>IF(VLOOKUP($A75,Emax!$B:$Z,MATCH(BQ$1,Emax!$B$1:$Z$1,0),FALSE)="","",VLOOKUP($A75,Emax!$B:$Z,MATCH(BQ$1,Emax!$B$1:$Z$1,0),FALSE)*100)</f>
        <v/>
      </c>
      <c r="BR75" s="19" t="str">
        <f>IF(VLOOKUP($A75,Emax!$B:$Z,MATCH(BR$1,Emax!$B$1:$Z$1,0),FALSE)="","",VLOOKUP($A75,Emax!$B:$Z,MATCH(BR$1,Emax!$B$1:$Z$1,0),FALSE)*100)</f>
        <v/>
      </c>
      <c r="BS75" s="19" t="str">
        <f>IF(VLOOKUP($A75,Emax!$B:$Z,MATCH(BS$1,Emax!$B$1:$Z$1,0),FALSE)="","",VLOOKUP($A75,Emax!$B:$Z,MATCH(BS$1,Emax!$B$1:$Z$1,0),FALSE)*100)</f>
        <v/>
      </c>
      <c r="BT75" s="19" t="str">
        <f>IF(VLOOKUP($A75,Emax!$B:$Z,MATCH(BT$1,Emax!$B$1:$Z$1,0),FALSE)="","",VLOOKUP($A75,Emax!$B:$Z,MATCH(BT$1,Emax!$B$1:$Z$1,0),FALSE)*100)</f>
        <v/>
      </c>
    </row>
    <row r="76" spans="1:72" x14ac:dyDescent="0.2">
      <c r="A76" t="s">
        <v>37</v>
      </c>
      <c r="B76" s="5" t="str">
        <f>IF(VLOOKUP($A76,Ligands!$A:$G,3,FALSE)="","",VLOOKUP($A76,Ligands!$A:$G,3,FALSE))</f>
        <v>Serotonin</v>
      </c>
      <c r="C76" s="4" t="str">
        <f>IF(VLOOKUP($A76,Ligands!$A:$G,4,FALSE)="","",VLOOKUP($A76,Ligands!$A:$G,4,FALSE))</f>
        <v>5-Hydroxytryptamine Hydrochloride</v>
      </c>
      <c r="D76" s="17" t="str">
        <f>IF(VLOOKUP($A76,Ligands!$A:$G,5,FALSE)="","",VLOOKUP($A76,Ligands!$A:$G,5,FALSE))</f>
        <v/>
      </c>
      <c r="E76" s="17" t="str">
        <f>IF(VLOOKUP($A76,Ligands!$A:$G,6,FALSE)="","",VLOOKUP($A76,Ligands!$A:$G,6,FALSE))</f>
        <v/>
      </c>
      <c r="F76" s="17" t="str">
        <f>IF(VLOOKUP($A76,Ligands!$A:$G,7,FALSE)="","",VLOOKUP($A76,Ligands!$A:$G,7,FALSE))</f>
        <v>Physiological</v>
      </c>
      <c r="G76" s="28">
        <f t="shared" si="47"/>
        <v>5.4641537945111187</v>
      </c>
      <c r="H76" s="92">
        <f t="shared" si="48"/>
        <v>7.522547047110046</v>
      </c>
      <c r="I76" s="92">
        <f t="shared" si="49"/>
        <v>7.6727972802730342</v>
      </c>
      <c r="J76" s="92">
        <f t="shared" si="50"/>
        <v>5.9315655370626379</v>
      </c>
      <c r="K76" s="92" t="str">
        <f t="shared" si="51"/>
        <v/>
      </c>
      <c r="L76" s="28">
        <f t="shared" si="52"/>
        <v>6.16</v>
      </c>
      <c r="M76" s="92">
        <f t="shared" si="53"/>
        <v>8.19</v>
      </c>
      <c r="N76" s="92">
        <f t="shared" si="54"/>
        <v>8.49</v>
      </c>
      <c r="O76" s="92">
        <f t="shared" si="55"/>
        <v>6.37</v>
      </c>
      <c r="P76" s="92" t="str">
        <f t="shared" si="56"/>
        <v/>
      </c>
      <c r="Q76" s="21">
        <f t="shared" si="57"/>
        <v>21.093750000000004</v>
      </c>
      <c r="R76" s="90">
        <f t="shared" si="58"/>
        <v>39.911308203991133</v>
      </c>
      <c r="S76" s="90">
        <f t="shared" si="59"/>
        <v>41.478439425051334</v>
      </c>
      <c r="T76" s="90">
        <f t="shared" si="60"/>
        <v>36.43892339544513</v>
      </c>
      <c r="U76" s="90" t="str">
        <f t="shared" si="61"/>
        <v/>
      </c>
      <c r="V76" s="25">
        <f t="shared" si="32"/>
        <v>5.4247069534649865</v>
      </c>
      <c r="W76" s="24">
        <f t="shared" si="33"/>
        <v>5.4641537945111187</v>
      </c>
      <c r="X76" s="24">
        <f t="shared" si="34"/>
        <v>7.0478954551702024</v>
      </c>
      <c r="Y76" s="24">
        <f t="shared" si="35"/>
        <v>7.0478954551702024</v>
      </c>
      <c r="Z76" s="24">
        <f t="shared" si="36"/>
        <v>7.522547047110046</v>
      </c>
      <c r="AA76" s="24">
        <f t="shared" si="62"/>
        <v>6.4910959632253453</v>
      </c>
      <c r="AB76" s="24">
        <f t="shared" si="62"/>
        <v>6.4910959632253453</v>
      </c>
      <c r="AC76" s="24">
        <f t="shared" si="37"/>
        <v>7.4179284651635147</v>
      </c>
      <c r="AD76" s="24">
        <f t="shared" si="38"/>
        <v>7.365519810894007</v>
      </c>
      <c r="AE76" s="24">
        <f t="shared" si="39"/>
        <v>7.365519810894007</v>
      </c>
      <c r="AF76" s="24">
        <f t="shared" si="40"/>
        <v>7.6727972802730342</v>
      </c>
      <c r="AG76" s="24">
        <f t="shared" si="41"/>
        <v>6.6278224082319896</v>
      </c>
      <c r="AH76" s="24">
        <f t="shared" si="42"/>
        <v>5.8519811269846445</v>
      </c>
      <c r="AI76" s="24">
        <f t="shared" si="43"/>
        <v>5.9315655370626379</v>
      </c>
      <c r="AJ76" s="24" t="str">
        <f t="shared" si="44"/>
        <v/>
      </c>
      <c r="AK76" s="24" t="str">
        <f t="shared" si="45"/>
        <v/>
      </c>
      <c r="AL76" s="24" t="str">
        <f t="shared" si="46"/>
        <v/>
      </c>
      <c r="AM76" s="25">
        <f>VLOOKUP($A76,'pEC50'!$B:$Z,MATCH(AM$1,'pEC50'!$B$1:$Z$1,0),FALSE)</f>
        <v>6.16</v>
      </c>
      <c r="AN76" s="24">
        <f>VLOOKUP($A76,'pEC50'!$B:$Z,MATCH(AN$1,'pEC50'!$B$1:$Z$1,0),FALSE)</f>
        <v>6.14</v>
      </c>
      <c r="AO76" s="24">
        <f>VLOOKUP($A76,'pEC50'!$B:$Z,MATCH(AO$1,'pEC50'!$B$1:$Z$1,0),FALSE)</f>
        <v>7.56</v>
      </c>
      <c r="AP76" s="24">
        <f>VLOOKUP($A76,'pEC50'!$B:$Z,MATCH(AP$1,'pEC50'!$B$1:$Z$1,0),FALSE)</f>
        <v>7.56</v>
      </c>
      <c r="AQ76" s="24">
        <f>VLOOKUP($A76,'pEC50'!$B:$Z,MATCH(AQ$1,'pEC50'!$B$1:$Z$1,0),FALSE)</f>
        <v>8.19</v>
      </c>
      <c r="AR76" s="24">
        <f>VLOOKUP($A76,'pEC50'!$B:$Z,MATCH(AR$1,'pEC50'!$B$1:$Z$1,0),FALSE)</f>
        <v>6.89</v>
      </c>
      <c r="AS76" s="24">
        <f>VLOOKUP($A76,'pEC50'!$B:$Z,MATCH(AS$1,'pEC50'!$B$1:$Z$1,0),FALSE)</f>
        <v>6.89</v>
      </c>
      <c r="AT76" s="24">
        <f>VLOOKUP($A76,'pEC50'!$B:$Z,MATCH(AT$1,'pEC50'!$B$1:$Z$1,0),FALSE)</f>
        <v>7.87</v>
      </c>
      <c r="AU76" s="24">
        <f>VLOOKUP($A76,'pEC50'!$B:$Z,MATCH(AU$1,'pEC50'!$B$1:$Z$1,0),FALSE)</f>
        <v>8.17</v>
      </c>
      <c r="AV76" s="24">
        <f>VLOOKUP($A76,'pEC50'!$B:$Z,MATCH(AV$1,'pEC50'!$B$1:$Z$1,0),FALSE)</f>
        <v>8.17</v>
      </c>
      <c r="AW76" s="24">
        <f>VLOOKUP($A76,'pEC50'!$B:$Z,MATCH(AW$1,'pEC50'!$B$1:$Z$1,0),FALSE)</f>
        <v>8.49</v>
      </c>
      <c r="AX76" s="24">
        <f>VLOOKUP($A76,'pEC50'!$B:$Z,MATCH(AX$1,'pEC50'!$B$1:$Z$1,0),FALSE)</f>
        <v>7.01</v>
      </c>
      <c r="AY76" s="24">
        <f>VLOOKUP($A76,'pEC50'!$B:$Z,MATCH(AY$1,'pEC50'!$B$1:$Z$1,0),FALSE)</f>
        <v>6.3</v>
      </c>
      <c r="AZ76" s="24">
        <f>VLOOKUP($A76,'pEC50'!$B:$Z,MATCH(AZ$1,'pEC50'!$B$1:$Z$1,0),FALSE)</f>
        <v>6.37</v>
      </c>
      <c r="BA76" s="24" t="str">
        <f>VLOOKUP($A76,'pEC50'!$B:$Z,MATCH(BA$1,'pEC50'!$B$1:$Z$1,0),FALSE)</f>
        <v/>
      </c>
      <c r="BB76" s="24" t="str">
        <f>VLOOKUP($A76,'pEC50'!$B:$Z,MATCH(BB$1,'pEC50'!$B$1:$Z$1,0),FALSE)</f>
        <v/>
      </c>
      <c r="BC76" s="24" t="str">
        <f>VLOOKUP($A76,'pEC50'!$B:$Z,MATCH(BC$1,'pEC50'!$B$1:$Z$1,0),FALSE)</f>
        <v/>
      </c>
      <c r="BD76" s="18">
        <f>IF(VLOOKUP($A76,Emax!$B:$Z,MATCH(BD$1,Emax!$B$1:$Z$1,0),FALSE)="","",VLOOKUP($A76,Emax!$B:$Z,MATCH(BD$1,Emax!$B$1:$Z$1,0),FALSE)*100)</f>
        <v>18.395303326810172</v>
      </c>
      <c r="BE76" s="19">
        <f>IF(VLOOKUP($A76,Emax!$B:$Z,MATCH(BE$1,Emax!$B$1:$Z$1,0),FALSE)="","",VLOOKUP($A76,Emax!$B:$Z,MATCH(BE$1,Emax!$B$1:$Z$1,0),FALSE)*100)</f>
        <v>21.093750000000004</v>
      </c>
      <c r="BF76" s="19">
        <f>IF(VLOOKUP($A76,Emax!$B:$Z,MATCH(BF$1,Emax!$B$1:$Z$1,0),FALSE)="","",VLOOKUP($A76,Emax!$B:$Z,MATCH(BF$1,Emax!$B$1:$Z$1,0),FALSE)*100)</f>
        <v>30.753564154786151</v>
      </c>
      <c r="BG76" s="19">
        <f>IF(VLOOKUP($A76,Emax!$B:$Z,MATCH(BG$1,Emax!$B$1:$Z$1,0),FALSE)="","",VLOOKUP($A76,Emax!$B:$Z,MATCH(BG$1,Emax!$B$1:$Z$1,0),FALSE)*100)</f>
        <v>30.753564154786151</v>
      </c>
      <c r="BH76" s="19">
        <f>IF(VLOOKUP($A76,Emax!$B:$Z,MATCH(BH$1,Emax!$B$1:$Z$1,0),FALSE)="","",VLOOKUP($A76,Emax!$B:$Z,MATCH(BH$1,Emax!$B$1:$Z$1,0),FALSE)*100)</f>
        <v>21.50537634408602</v>
      </c>
      <c r="BI76" s="19">
        <f>IF(VLOOKUP($A76,Emax!$B:$Z,MATCH(BI$1,Emax!$B$1:$Z$1,0),FALSE)="","",VLOOKUP($A76,Emax!$B:$Z,MATCH(BI$1,Emax!$B$1:$Z$1,0),FALSE)*100)</f>
        <v>39.911308203991133</v>
      </c>
      <c r="BJ76" s="19">
        <f>IF(VLOOKUP($A76,Emax!$B:$Z,MATCH(BJ$1,Emax!$B$1:$Z$1,0),FALSE)="","",VLOOKUP($A76,Emax!$B:$Z,MATCH(BJ$1,Emax!$B$1:$Z$1,0),FALSE)*100)</f>
        <v>39.911308203991133</v>
      </c>
      <c r="BK76" s="19">
        <f>IF(VLOOKUP($A76,Emax!$B:$Z,MATCH(BK$1,Emax!$B$1:$Z$1,0),FALSE)="","",VLOOKUP($A76,Emax!$B:$Z,MATCH(BK$1,Emax!$B$1:$Z$1,0),FALSE)*100)</f>
        <v>35.3125</v>
      </c>
      <c r="BL76" s="19">
        <f>IF(VLOOKUP($A76,Emax!$B:$Z,MATCH(BL$1,Emax!$B$1:$Z$1,0),FALSE)="","",VLOOKUP($A76,Emax!$B:$Z,MATCH(BL$1,Emax!$B$1:$Z$1,0),FALSE)*100)</f>
        <v>15.686274509803921</v>
      </c>
      <c r="BM76" s="19">
        <f>IF(VLOOKUP($A76,Emax!$B:$Z,MATCH(BM$1,Emax!$B$1:$Z$1,0),FALSE)="","",VLOOKUP($A76,Emax!$B:$Z,MATCH(BM$1,Emax!$B$1:$Z$1,0),FALSE)*100)</f>
        <v>15.686274509803921</v>
      </c>
      <c r="BN76" s="19">
        <f>IF(VLOOKUP($A76,Emax!$B:$Z,MATCH(BN$1,Emax!$B$1:$Z$1,0),FALSE)="","",VLOOKUP($A76,Emax!$B:$Z,MATCH(BN$1,Emax!$B$1:$Z$1,0),FALSE)*100)</f>
        <v>15.233415233415231</v>
      </c>
      <c r="BO76" s="19">
        <f>IF(VLOOKUP($A76,Emax!$B:$Z,MATCH(BO$1,Emax!$B$1:$Z$1,0),FALSE)="","",VLOOKUP($A76,Emax!$B:$Z,MATCH(BO$1,Emax!$B$1:$Z$1,0),FALSE)*100)</f>
        <v>41.478439425051334</v>
      </c>
      <c r="BP76" s="19">
        <f>IF(VLOOKUP($A76,Emax!$B:$Z,MATCH(BP$1,Emax!$B$1:$Z$1,0),FALSE)="","",VLOOKUP($A76,Emax!$B:$Z,MATCH(BP$1,Emax!$B$1:$Z$1,0),FALSE)*100)</f>
        <v>35.64356435643564</v>
      </c>
      <c r="BQ76" s="19">
        <f>IF(VLOOKUP($A76,Emax!$B:$Z,MATCH(BQ$1,Emax!$B$1:$Z$1,0),FALSE)="","",VLOOKUP($A76,Emax!$B:$Z,MATCH(BQ$1,Emax!$B$1:$Z$1,0),FALSE)*100)</f>
        <v>36.43892339544513</v>
      </c>
      <c r="BR76" s="19" t="str">
        <f>IF(VLOOKUP($A76,Emax!$B:$Z,MATCH(BR$1,Emax!$B$1:$Z$1,0),FALSE)="","",VLOOKUP($A76,Emax!$B:$Z,MATCH(BR$1,Emax!$B$1:$Z$1,0),FALSE)*100)</f>
        <v/>
      </c>
      <c r="BS76" s="19" t="str">
        <f>IF(VLOOKUP($A76,Emax!$B:$Z,MATCH(BS$1,Emax!$B$1:$Z$1,0),FALSE)="","",VLOOKUP($A76,Emax!$B:$Z,MATCH(BS$1,Emax!$B$1:$Z$1,0),FALSE)*100)</f>
        <v/>
      </c>
      <c r="BT76" s="19" t="str">
        <f>IF(VLOOKUP($A76,Emax!$B:$Z,MATCH(BT$1,Emax!$B$1:$Z$1,0),FALSE)="","",VLOOKUP($A76,Emax!$B:$Z,MATCH(BT$1,Emax!$B$1:$Z$1,0),FALSE)*100)</f>
        <v/>
      </c>
    </row>
    <row r="77" spans="1:72" x14ac:dyDescent="0.2">
      <c r="A77" t="s">
        <v>40</v>
      </c>
      <c r="B77" s="5" t="str">
        <f>IF(VLOOKUP($A77,Ligands!$A:$G,3,FALSE)="","",VLOOKUP($A77,Ligands!$A:$G,3,FALSE))</f>
        <v>Serotonin</v>
      </c>
      <c r="C77" s="4" t="str">
        <f>IF(VLOOKUP($A77,Ligands!$A:$G,4,FALSE)="","",VLOOKUP($A77,Ligands!$A:$G,4,FALSE))</f>
        <v>5-Hydroxytryptamine Hydrochloride</v>
      </c>
      <c r="D77" s="17" t="str">
        <f>IF(VLOOKUP($A77,Ligands!$A:$G,5,FALSE)="","",VLOOKUP($A77,Ligands!$A:$G,5,FALSE))</f>
        <v/>
      </c>
      <c r="E77" s="17" t="str">
        <f>IF(VLOOKUP($A77,Ligands!$A:$G,6,FALSE)="","",VLOOKUP($A77,Ligands!$A:$G,6,FALSE))</f>
        <v/>
      </c>
      <c r="F77" s="17" t="str">
        <f>IF(VLOOKUP($A77,Ligands!$A:$G,7,FALSE)="","",VLOOKUP($A77,Ligands!$A:$G,7,FALSE))</f>
        <v>Physiological</v>
      </c>
      <c r="G77" s="28">
        <f t="shared" si="47"/>
        <v>5.8595191085373264</v>
      </c>
      <c r="H77" s="92">
        <f t="shared" si="48"/>
        <v>7.8404852162776448</v>
      </c>
      <c r="I77" s="92">
        <f t="shared" si="49"/>
        <v>7.8476062401770328</v>
      </c>
      <c r="J77" s="92">
        <f t="shared" si="50"/>
        <v>5.934806470201317</v>
      </c>
      <c r="K77" s="92" t="str">
        <f t="shared" si="51"/>
        <v/>
      </c>
      <c r="L77" s="28">
        <f t="shared" si="52"/>
        <v>7.51</v>
      </c>
      <c r="M77" s="92">
        <f t="shared" si="53"/>
        <v>8.35</v>
      </c>
      <c r="N77" s="92">
        <f t="shared" si="54"/>
        <v>8.58</v>
      </c>
      <c r="O77" s="92">
        <f t="shared" si="55"/>
        <v>7.51</v>
      </c>
      <c r="P77" s="92" t="str">
        <f t="shared" si="56"/>
        <v/>
      </c>
      <c r="Q77" s="21">
        <f t="shared" si="57"/>
        <v>4.8923679060665357</v>
      </c>
      <c r="R77" s="90">
        <f t="shared" si="58"/>
        <v>30.9375</v>
      </c>
      <c r="S77" s="90">
        <f t="shared" si="59"/>
        <v>19.164619164619161</v>
      </c>
      <c r="T77" s="90">
        <f t="shared" si="60"/>
        <v>3.9337474120082825</v>
      </c>
      <c r="U77" s="90" t="str">
        <f t="shared" si="61"/>
        <v/>
      </c>
      <c r="V77" s="25">
        <f t="shared" si="32"/>
        <v>5.8595191085373264</v>
      </c>
      <c r="W77" s="24">
        <f t="shared" si="33"/>
        <v>5.1017600346881515</v>
      </c>
      <c r="X77" s="24">
        <f t="shared" si="34"/>
        <v>6.9711897409166008</v>
      </c>
      <c r="Y77" s="24">
        <f t="shared" si="35"/>
        <v>6.9711897409166008</v>
      </c>
      <c r="Z77" s="24">
        <f t="shared" si="36"/>
        <v>7.1824521585494443</v>
      </c>
      <c r="AA77" s="24">
        <f t="shared" si="62"/>
        <v>6.7096373105057578</v>
      </c>
      <c r="AB77" s="24">
        <f t="shared" si="62"/>
        <v>6.7096373105057578</v>
      </c>
      <c r="AC77" s="24">
        <f t="shared" si="37"/>
        <v>7.8404852162776448</v>
      </c>
      <c r="AD77" s="24">
        <f t="shared" si="38"/>
        <v>7.8476062401770328</v>
      </c>
      <c r="AE77" s="24">
        <f t="shared" si="39"/>
        <v>7.8476062401770328</v>
      </c>
      <c r="AF77" s="24">
        <f t="shared" si="40"/>
        <v>7.7925001934652602</v>
      </c>
      <c r="AG77" s="24">
        <f t="shared" si="41"/>
        <v>6.0985622978410481</v>
      </c>
      <c r="AH77" s="24" t="str">
        <f t="shared" si="42"/>
        <v/>
      </c>
      <c r="AI77" s="24">
        <f t="shared" si="43"/>
        <v>5.934806470201317</v>
      </c>
      <c r="AJ77" s="24" t="str">
        <f t="shared" si="44"/>
        <v/>
      </c>
      <c r="AK77" s="24" t="str">
        <f t="shared" si="45"/>
        <v/>
      </c>
      <c r="AL77" s="24" t="str">
        <f t="shared" si="46"/>
        <v/>
      </c>
      <c r="AM77" s="25">
        <f>VLOOKUP($A77,'pEC50'!$B:$Z,MATCH(AM$1,'pEC50'!$B$1:$Z$1,0),FALSE)</f>
        <v>7.17</v>
      </c>
      <c r="AN77" s="24">
        <f>VLOOKUP($A77,'pEC50'!$B:$Z,MATCH(AN$1,'pEC50'!$B$1:$Z$1,0),FALSE)</f>
        <v>7.51</v>
      </c>
      <c r="AO77" s="24">
        <f>VLOOKUP($A77,'pEC50'!$B:$Z,MATCH(AO$1,'pEC50'!$B$1:$Z$1,0),FALSE)</f>
        <v>7.68</v>
      </c>
      <c r="AP77" s="24">
        <f>VLOOKUP($A77,'pEC50'!$B:$Z,MATCH(AP$1,'pEC50'!$B$1:$Z$1,0),FALSE)</f>
        <v>7.68</v>
      </c>
      <c r="AQ77" s="24">
        <f>VLOOKUP($A77,'pEC50'!$B:$Z,MATCH(AQ$1,'pEC50'!$B$1:$Z$1,0),FALSE)</f>
        <v>7.76</v>
      </c>
      <c r="AR77" s="24">
        <f>VLOOKUP($A77,'pEC50'!$B:$Z,MATCH(AR$1,'pEC50'!$B$1:$Z$1,0),FALSE)</f>
        <v>7.45</v>
      </c>
      <c r="AS77" s="24">
        <f>VLOOKUP($A77,'pEC50'!$B:$Z,MATCH(AS$1,'pEC50'!$B$1:$Z$1,0),FALSE)</f>
        <v>7.45</v>
      </c>
      <c r="AT77" s="24">
        <f>VLOOKUP($A77,'pEC50'!$B:$Z,MATCH(AT$1,'pEC50'!$B$1:$Z$1,0),FALSE)</f>
        <v>8.35</v>
      </c>
      <c r="AU77" s="24">
        <f>VLOOKUP($A77,'pEC50'!$B:$Z,MATCH(AU$1,'pEC50'!$B$1:$Z$1,0),FALSE)</f>
        <v>8.58</v>
      </c>
      <c r="AV77" s="24">
        <f>VLOOKUP($A77,'pEC50'!$B:$Z,MATCH(AV$1,'pEC50'!$B$1:$Z$1,0),FALSE)</f>
        <v>8.58</v>
      </c>
      <c r="AW77" s="24">
        <f>VLOOKUP($A77,'pEC50'!$B:$Z,MATCH(AW$1,'pEC50'!$B$1:$Z$1,0),FALSE)</f>
        <v>8.51</v>
      </c>
      <c r="AX77" s="24">
        <f>VLOOKUP($A77,'pEC50'!$B:$Z,MATCH(AX$1,'pEC50'!$B$1:$Z$1,0),FALSE)</f>
        <v>7.61</v>
      </c>
      <c r="AY77" s="24">
        <f>VLOOKUP($A77,'pEC50'!$B:$Z,MATCH(AY$1,'pEC50'!$B$1:$Z$1,0),FALSE)</f>
        <v>7.51</v>
      </c>
      <c r="AZ77" s="24">
        <f>VLOOKUP($A77,'pEC50'!$B:$Z,MATCH(AZ$1,'pEC50'!$B$1:$Z$1,0),FALSE)</f>
        <v>7.34</v>
      </c>
      <c r="BA77" s="24" t="str">
        <f>VLOOKUP($A77,'pEC50'!$B:$Z,MATCH(BA$1,'pEC50'!$B$1:$Z$1,0),FALSE)</f>
        <v/>
      </c>
      <c r="BB77" s="24" t="str">
        <f>VLOOKUP($A77,'pEC50'!$B:$Z,MATCH(BB$1,'pEC50'!$B$1:$Z$1,0),FALSE)</f>
        <v/>
      </c>
      <c r="BC77" s="24" t="str">
        <f>VLOOKUP($A77,'pEC50'!$B:$Z,MATCH(BC$1,'pEC50'!$B$1:$Z$1,0),FALSE)</f>
        <v/>
      </c>
      <c r="BD77" s="18">
        <f>IF(VLOOKUP($A77,Emax!$B:$Z,MATCH(BD$1,Emax!$B$1:$Z$1,0),FALSE)="","",VLOOKUP($A77,Emax!$B:$Z,MATCH(BD$1,Emax!$B$1:$Z$1,0),FALSE)*100)</f>
        <v>4.8923679060665357</v>
      </c>
      <c r="BE77" s="19">
        <f>IF(VLOOKUP($A77,Emax!$B:$Z,MATCH(BE$1,Emax!$B$1:$Z$1,0),FALSE)="","",VLOOKUP($A77,Emax!$B:$Z,MATCH(BE$1,Emax!$B$1:$Z$1,0),FALSE)*100)</f>
        <v>0.3906249999999995</v>
      </c>
      <c r="BF77" s="19">
        <f>IF(VLOOKUP($A77,Emax!$B:$Z,MATCH(BF$1,Emax!$B$1:$Z$1,0),FALSE)="","",VLOOKUP($A77,Emax!$B:$Z,MATCH(BF$1,Emax!$B$1:$Z$1,0),FALSE)*100)</f>
        <v>19.551934826883908</v>
      </c>
      <c r="BG77" s="19">
        <f>IF(VLOOKUP($A77,Emax!$B:$Z,MATCH(BG$1,Emax!$B$1:$Z$1,0),FALSE)="","",VLOOKUP($A77,Emax!$B:$Z,MATCH(BG$1,Emax!$B$1:$Z$1,0),FALSE)*100)</f>
        <v>19.551934826883908</v>
      </c>
      <c r="BH77" s="19">
        <f>IF(VLOOKUP($A77,Emax!$B:$Z,MATCH(BH$1,Emax!$B$1:$Z$1,0),FALSE)="","",VLOOKUP($A77,Emax!$B:$Z,MATCH(BH$1,Emax!$B$1:$Z$1,0),FALSE)*100)</f>
        <v>26.451612903225808</v>
      </c>
      <c r="BI77" s="19">
        <f>IF(VLOOKUP($A77,Emax!$B:$Z,MATCH(BI$1,Emax!$B$1:$Z$1,0),FALSE)="","",VLOOKUP($A77,Emax!$B:$Z,MATCH(BI$1,Emax!$B$1:$Z$1,0),FALSE)*100)</f>
        <v>18.181818181818183</v>
      </c>
      <c r="BJ77" s="19">
        <f>IF(VLOOKUP($A77,Emax!$B:$Z,MATCH(BJ$1,Emax!$B$1:$Z$1,0),FALSE)="","",VLOOKUP($A77,Emax!$B:$Z,MATCH(BJ$1,Emax!$B$1:$Z$1,0),FALSE)*100)</f>
        <v>18.181818181818183</v>
      </c>
      <c r="BK77" s="19">
        <f>IF(VLOOKUP($A77,Emax!$B:$Z,MATCH(BK$1,Emax!$B$1:$Z$1,0),FALSE)="","",VLOOKUP($A77,Emax!$B:$Z,MATCH(BK$1,Emax!$B$1:$Z$1,0),FALSE)*100)</f>
        <v>30.9375</v>
      </c>
      <c r="BL77" s="19">
        <f>IF(VLOOKUP($A77,Emax!$B:$Z,MATCH(BL$1,Emax!$B$1:$Z$1,0),FALSE)="","",VLOOKUP($A77,Emax!$B:$Z,MATCH(BL$1,Emax!$B$1:$Z$1,0),FALSE)*100)</f>
        <v>18.518518518518519</v>
      </c>
      <c r="BM77" s="19">
        <f>IF(VLOOKUP($A77,Emax!$B:$Z,MATCH(BM$1,Emax!$B$1:$Z$1,0),FALSE)="","",VLOOKUP($A77,Emax!$B:$Z,MATCH(BM$1,Emax!$B$1:$Z$1,0),FALSE)*100)</f>
        <v>18.518518518518519</v>
      </c>
      <c r="BN77" s="19">
        <f>IF(VLOOKUP($A77,Emax!$B:$Z,MATCH(BN$1,Emax!$B$1:$Z$1,0),FALSE)="","",VLOOKUP($A77,Emax!$B:$Z,MATCH(BN$1,Emax!$B$1:$Z$1,0),FALSE)*100)</f>
        <v>19.164619164619161</v>
      </c>
      <c r="BO77" s="19">
        <f>IF(VLOOKUP($A77,Emax!$B:$Z,MATCH(BO$1,Emax!$B$1:$Z$1,0),FALSE)="","",VLOOKUP($A77,Emax!$B:$Z,MATCH(BO$1,Emax!$B$1:$Z$1,0),FALSE)*100)</f>
        <v>3.0800821355236137</v>
      </c>
      <c r="BP77" s="19">
        <f>IF(VLOOKUP($A77,Emax!$B:$Z,MATCH(BP$1,Emax!$B$1:$Z$1,0),FALSE)="","",VLOOKUP($A77,Emax!$B:$Z,MATCH(BP$1,Emax!$B$1:$Z$1,0),FALSE)*100)</f>
        <v>0</v>
      </c>
      <c r="BQ77" s="19">
        <f>IF(VLOOKUP($A77,Emax!$B:$Z,MATCH(BQ$1,Emax!$B$1:$Z$1,0),FALSE)="","",VLOOKUP($A77,Emax!$B:$Z,MATCH(BQ$1,Emax!$B$1:$Z$1,0),FALSE)*100)</f>
        <v>3.9337474120082825</v>
      </c>
      <c r="BR77" s="19" t="str">
        <f>IF(VLOOKUP($A77,Emax!$B:$Z,MATCH(BR$1,Emax!$B$1:$Z$1,0),FALSE)="","",VLOOKUP($A77,Emax!$B:$Z,MATCH(BR$1,Emax!$B$1:$Z$1,0),FALSE)*100)</f>
        <v/>
      </c>
      <c r="BS77" s="19" t="str">
        <f>IF(VLOOKUP($A77,Emax!$B:$Z,MATCH(BS$1,Emax!$B$1:$Z$1,0),FALSE)="","",VLOOKUP($A77,Emax!$B:$Z,MATCH(BS$1,Emax!$B$1:$Z$1,0),FALSE)*100)</f>
        <v/>
      </c>
      <c r="BT77" s="19" t="str">
        <f>IF(VLOOKUP($A77,Emax!$B:$Z,MATCH(BT$1,Emax!$B$1:$Z$1,0),FALSE)="","",VLOOKUP($A77,Emax!$B:$Z,MATCH(BT$1,Emax!$B$1:$Z$1,0),FALSE)*100)</f>
        <v/>
      </c>
    </row>
    <row r="78" spans="1:72" x14ac:dyDescent="0.2">
      <c r="A78" t="s">
        <v>43</v>
      </c>
      <c r="B78" s="5" t="str">
        <f>IF(VLOOKUP($A78,Ligands!$A:$G,3,FALSE)="","",VLOOKUP($A78,Ligands!$A:$G,3,FALSE))</f>
        <v>Serotonin</v>
      </c>
      <c r="C78" s="4" t="str">
        <f>IF(VLOOKUP($A78,Ligands!$A:$G,4,FALSE)="","",VLOOKUP($A78,Ligands!$A:$G,4,FALSE))</f>
        <v>5-Hydroxytryptamine Hydrochloride</v>
      </c>
      <c r="D78" s="17" t="str">
        <f>IF(VLOOKUP($A78,Ligands!$A:$G,5,FALSE)="","",VLOOKUP($A78,Ligands!$A:$G,5,FALSE))</f>
        <v/>
      </c>
      <c r="E78" s="17" t="str">
        <f>IF(VLOOKUP($A78,Ligands!$A:$G,6,FALSE)="","",VLOOKUP($A78,Ligands!$A:$G,6,FALSE))</f>
        <v/>
      </c>
      <c r="F78" s="17" t="str">
        <f>IF(VLOOKUP($A78,Ligands!$A:$G,7,FALSE)="","",VLOOKUP($A78,Ligands!$A:$G,7,FALSE))</f>
        <v>Physiological</v>
      </c>
      <c r="G78" s="28">
        <f t="shared" si="47"/>
        <v>6.2899415919605373</v>
      </c>
      <c r="H78" s="92">
        <f t="shared" si="48"/>
        <v>7.9419712763997579</v>
      </c>
      <c r="I78" s="92">
        <f t="shared" si="49"/>
        <v>7.8425791268254219</v>
      </c>
      <c r="J78" s="92">
        <f t="shared" si="50"/>
        <v>7.3562236364239695</v>
      </c>
      <c r="K78" s="92" t="str">
        <f t="shared" si="51"/>
        <v/>
      </c>
      <c r="L78" s="28">
        <f t="shared" si="52"/>
        <v>6.84</v>
      </c>
      <c r="M78" s="92">
        <f t="shared" si="53"/>
        <v>8.9700000000000006</v>
      </c>
      <c r="N78" s="92">
        <f t="shared" si="54"/>
        <v>8.85</v>
      </c>
      <c r="O78" s="92">
        <f t="shared" si="55"/>
        <v>7.85</v>
      </c>
      <c r="P78" s="92" t="str">
        <f t="shared" si="56"/>
        <v/>
      </c>
      <c r="Q78" s="21">
        <f t="shared" si="57"/>
        <v>28.180039138943247</v>
      </c>
      <c r="R78" s="90">
        <f t="shared" si="58"/>
        <v>18.403547671840357</v>
      </c>
      <c r="S78" s="90">
        <f t="shared" si="59"/>
        <v>34.086242299794662</v>
      </c>
      <c r="T78" s="90">
        <f t="shared" si="60"/>
        <v>34.575569358178051</v>
      </c>
      <c r="U78" s="90" t="str">
        <f t="shared" si="61"/>
        <v/>
      </c>
      <c r="V78" s="25">
        <f t="shared" si="32"/>
        <v>6.2899415919605373</v>
      </c>
      <c r="W78" s="24">
        <f t="shared" si="33"/>
        <v>6.1513039702300194</v>
      </c>
      <c r="X78" s="24">
        <f t="shared" si="34"/>
        <v>7.7310163658127493</v>
      </c>
      <c r="Y78" s="24">
        <f t="shared" si="35"/>
        <v>7.7310163658127493</v>
      </c>
      <c r="Z78" s="24">
        <f t="shared" si="36"/>
        <v>7.2235770427740285</v>
      </c>
      <c r="AA78" s="24">
        <f t="shared" si="62"/>
        <v>7.834901550498115</v>
      </c>
      <c r="AB78" s="24">
        <f t="shared" si="62"/>
        <v>7.834901550498115</v>
      </c>
      <c r="AC78" s="24">
        <f t="shared" si="37"/>
        <v>7.9419712763997579</v>
      </c>
      <c r="AD78" s="24">
        <f t="shared" si="38"/>
        <v>7.3761273231347779</v>
      </c>
      <c r="AE78" s="24">
        <f t="shared" si="39"/>
        <v>7.3761273231347779</v>
      </c>
      <c r="AF78" s="24">
        <f t="shared" si="40"/>
        <v>7.0855036307890371</v>
      </c>
      <c r="AG78" s="24">
        <f t="shared" si="41"/>
        <v>7.8425791268254219</v>
      </c>
      <c r="AH78" s="24">
        <f t="shared" si="42"/>
        <v>7.3562236364239695</v>
      </c>
      <c r="AI78" s="24">
        <f t="shared" si="43"/>
        <v>7.3487693403960712</v>
      </c>
      <c r="AJ78" s="24" t="str">
        <f t="shared" si="44"/>
        <v/>
      </c>
      <c r="AK78" s="24" t="str">
        <f t="shared" si="45"/>
        <v/>
      </c>
      <c r="AL78" s="24" t="str">
        <f t="shared" si="46"/>
        <v/>
      </c>
      <c r="AM78" s="25">
        <f>VLOOKUP($A78,'pEC50'!$B:$Z,MATCH(AM$1,'pEC50'!$B$1:$Z$1,0),FALSE)</f>
        <v>6.84</v>
      </c>
      <c r="AN78" s="24">
        <f>VLOOKUP($A78,'pEC50'!$B:$Z,MATCH(AN$1,'pEC50'!$B$1:$Z$1,0),FALSE)</f>
        <v>6.74</v>
      </c>
      <c r="AO78" s="24">
        <f>VLOOKUP($A78,'pEC50'!$B:$Z,MATCH(AO$1,'pEC50'!$B$1:$Z$1,0),FALSE)</f>
        <v>8.75</v>
      </c>
      <c r="AP78" s="24">
        <f>VLOOKUP($A78,'pEC50'!$B:$Z,MATCH(AP$1,'pEC50'!$B$1:$Z$1,0),FALSE)</f>
        <v>8.75</v>
      </c>
      <c r="AQ78" s="24">
        <f>VLOOKUP($A78,'pEC50'!$B:$Z,MATCH(AQ$1,'pEC50'!$B$1:$Z$1,0),FALSE)</f>
        <v>8.59</v>
      </c>
      <c r="AR78" s="24">
        <f>VLOOKUP($A78,'pEC50'!$B:$Z,MATCH(AR$1,'pEC50'!$B$1:$Z$1,0),FALSE)</f>
        <v>8.57</v>
      </c>
      <c r="AS78" s="24">
        <f>VLOOKUP($A78,'pEC50'!$B:$Z,MATCH(AS$1,'pEC50'!$B$1:$Z$1,0),FALSE)</f>
        <v>8.57</v>
      </c>
      <c r="AT78" s="24">
        <f>VLOOKUP($A78,'pEC50'!$B:$Z,MATCH(AT$1,'pEC50'!$B$1:$Z$1,0),FALSE)</f>
        <v>8.9700000000000006</v>
      </c>
      <c r="AU78" s="24">
        <f>VLOOKUP($A78,'pEC50'!$B:$Z,MATCH(AU$1,'pEC50'!$B$1:$Z$1,0),FALSE)</f>
        <v>8.64</v>
      </c>
      <c r="AV78" s="24">
        <f>VLOOKUP($A78,'pEC50'!$B:$Z,MATCH(AV$1,'pEC50'!$B$1:$Z$1,0),FALSE)</f>
        <v>8.64</v>
      </c>
      <c r="AW78" s="24">
        <f>VLOOKUP($A78,'pEC50'!$B:$Z,MATCH(AW$1,'pEC50'!$B$1:$Z$1,0),FALSE)</f>
        <v>8.85</v>
      </c>
      <c r="AX78" s="24">
        <f>VLOOKUP($A78,'pEC50'!$B:$Z,MATCH(AX$1,'pEC50'!$B$1:$Z$1,0),FALSE)</f>
        <v>8.31</v>
      </c>
      <c r="AY78" s="24">
        <f>VLOOKUP($A78,'pEC50'!$B:$Z,MATCH(AY$1,'pEC50'!$B$1:$Z$1,0),FALSE)</f>
        <v>7.85</v>
      </c>
      <c r="AZ78" s="24">
        <f>VLOOKUP($A78,'pEC50'!$B:$Z,MATCH(AZ$1,'pEC50'!$B$1:$Z$1,0),FALSE)</f>
        <v>7.81</v>
      </c>
      <c r="BA78" s="24" t="str">
        <f>VLOOKUP($A78,'pEC50'!$B:$Z,MATCH(BA$1,'pEC50'!$B$1:$Z$1,0),FALSE)</f>
        <v/>
      </c>
      <c r="BB78" s="24" t="str">
        <f>VLOOKUP($A78,'pEC50'!$B:$Z,MATCH(BB$1,'pEC50'!$B$1:$Z$1,0),FALSE)</f>
        <v/>
      </c>
      <c r="BC78" s="24" t="str">
        <f>VLOOKUP($A78,'pEC50'!$B:$Z,MATCH(BC$1,'pEC50'!$B$1:$Z$1,0),FALSE)</f>
        <v/>
      </c>
      <c r="BD78" s="18">
        <f>IF(VLOOKUP($A78,Emax!$B:$Z,MATCH(BD$1,Emax!$B$1:$Z$1,0),FALSE)="","",VLOOKUP($A78,Emax!$B:$Z,MATCH(BD$1,Emax!$B$1:$Z$1,0),FALSE)*100)</f>
        <v>28.180039138943247</v>
      </c>
      <c r="BE78" s="19">
        <f>IF(VLOOKUP($A78,Emax!$B:$Z,MATCH(BE$1,Emax!$B$1:$Z$1,0),FALSE)="","",VLOOKUP($A78,Emax!$B:$Z,MATCH(BE$1,Emax!$B$1:$Z$1,0),FALSE)*100)</f>
        <v>25.781250000000007</v>
      </c>
      <c r="BF78" s="19">
        <f>IF(VLOOKUP($A78,Emax!$B:$Z,MATCH(BF$1,Emax!$B$1:$Z$1,0),FALSE)="","",VLOOKUP($A78,Emax!$B:$Z,MATCH(BF$1,Emax!$B$1:$Z$1,0),FALSE)*100)</f>
        <v>9.5723014256619123</v>
      </c>
      <c r="BG78" s="19">
        <f>IF(VLOOKUP($A78,Emax!$B:$Z,MATCH(BG$1,Emax!$B$1:$Z$1,0),FALSE)="","",VLOOKUP($A78,Emax!$B:$Z,MATCH(BG$1,Emax!$B$1:$Z$1,0),FALSE)*100)</f>
        <v>9.5723014256619123</v>
      </c>
      <c r="BH78" s="19">
        <f>IF(VLOOKUP($A78,Emax!$B:$Z,MATCH(BH$1,Emax!$B$1:$Z$1,0),FALSE)="","",VLOOKUP($A78,Emax!$B:$Z,MATCH(BH$1,Emax!$B$1:$Z$1,0),FALSE)*100)</f>
        <v>4.3010752688172049</v>
      </c>
      <c r="BI78" s="19">
        <f>IF(VLOOKUP($A78,Emax!$B:$Z,MATCH(BI$1,Emax!$B$1:$Z$1,0),FALSE)="","",VLOOKUP($A78,Emax!$B:$Z,MATCH(BI$1,Emax!$B$1:$Z$1,0),FALSE)*100)</f>
        <v>18.403547671840357</v>
      </c>
      <c r="BJ78" s="19">
        <f>IF(VLOOKUP($A78,Emax!$B:$Z,MATCH(BJ$1,Emax!$B$1:$Z$1,0),FALSE)="","",VLOOKUP($A78,Emax!$B:$Z,MATCH(BJ$1,Emax!$B$1:$Z$1,0),FALSE)*100)</f>
        <v>18.403547671840357</v>
      </c>
      <c r="BK78" s="19">
        <f>IF(VLOOKUP($A78,Emax!$B:$Z,MATCH(BK$1,Emax!$B$1:$Z$1,0),FALSE)="","",VLOOKUP($A78,Emax!$B:$Z,MATCH(BK$1,Emax!$B$1:$Z$1,0),FALSE)*100)</f>
        <v>9.375</v>
      </c>
      <c r="BL78" s="19">
        <f>IF(VLOOKUP($A78,Emax!$B:$Z,MATCH(BL$1,Emax!$B$1:$Z$1,0),FALSE)="","",VLOOKUP($A78,Emax!$B:$Z,MATCH(BL$1,Emax!$B$1:$Z$1,0),FALSE)*100)</f>
        <v>5.4466230936819171</v>
      </c>
      <c r="BM78" s="19">
        <f>IF(VLOOKUP($A78,Emax!$B:$Z,MATCH(BM$1,Emax!$B$1:$Z$1,0),FALSE)="","",VLOOKUP($A78,Emax!$B:$Z,MATCH(BM$1,Emax!$B$1:$Z$1,0),FALSE)*100)</f>
        <v>5.4466230936819171</v>
      </c>
      <c r="BN78" s="19">
        <f>IF(VLOOKUP($A78,Emax!$B:$Z,MATCH(BN$1,Emax!$B$1:$Z$1,0),FALSE)="","",VLOOKUP($A78,Emax!$B:$Z,MATCH(BN$1,Emax!$B$1:$Z$1,0),FALSE)*100)</f>
        <v>1.7199017199017201</v>
      </c>
      <c r="BO78" s="19">
        <f>IF(VLOOKUP($A78,Emax!$B:$Z,MATCH(BO$1,Emax!$B$1:$Z$1,0),FALSE)="","",VLOOKUP($A78,Emax!$B:$Z,MATCH(BO$1,Emax!$B$1:$Z$1,0),FALSE)*100)</f>
        <v>34.086242299794662</v>
      </c>
      <c r="BP78" s="19">
        <f>IF(VLOOKUP($A78,Emax!$B:$Z,MATCH(BP$1,Emax!$B$1:$Z$1,0),FALSE)="","",VLOOKUP($A78,Emax!$B:$Z,MATCH(BP$1,Emax!$B$1:$Z$1,0),FALSE)*100)</f>
        <v>32.079207920792079</v>
      </c>
      <c r="BQ78" s="19">
        <f>IF(VLOOKUP($A78,Emax!$B:$Z,MATCH(BQ$1,Emax!$B$1:$Z$1,0),FALSE)="","",VLOOKUP($A78,Emax!$B:$Z,MATCH(BQ$1,Emax!$B$1:$Z$1,0),FALSE)*100)</f>
        <v>34.575569358178051</v>
      </c>
      <c r="BR78" s="19" t="str">
        <f>IF(VLOOKUP($A78,Emax!$B:$Z,MATCH(BR$1,Emax!$B$1:$Z$1,0),FALSE)="","",VLOOKUP($A78,Emax!$B:$Z,MATCH(BR$1,Emax!$B$1:$Z$1,0),FALSE)*100)</f>
        <v/>
      </c>
      <c r="BS78" s="19" t="str">
        <f>IF(VLOOKUP($A78,Emax!$B:$Z,MATCH(BS$1,Emax!$B$1:$Z$1,0),FALSE)="","",VLOOKUP($A78,Emax!$B:$Z,MATCH(BS$1,Emax!$B$1:$Z$1,0),FALSE)*100)</f>
        <v/>
      </c>
      <c r="BT78" s="19" t="str">
        <f>IF(VLOOKUP($A78,Emax!$B:$Z,MATCH(BT$1,Emax!$B$1:$Z$1,0),FALSE)="","",VLOOKUP($A78,Emax!$B:$Z,MATCH(BT$1,Emax!$B$1:$Z$1,0),FALSE)*100)</f>
        <v/>
      </c>
    </row>
    <row r="79" spans="1:72" x14ac:dyDescent="0.2">
      <c r="A79" t="s">
        <v>46</v>
      </c>
      <c r="B79" s="5" t="str">
        <f>IF(VLOOKUP($A79,Ligands!$A:$G,3,FALSE)="","",VLOOKUP($A79,Ligands!$A:$G,3,FALSE))</f>
        <v>Serotonin</v>
      </c>
      <c r="C79" s="4" t="str">
        <f>IF(VLOOKUP($A79,Ligands!$A:$G,4,FALSE)="","",VLOOKUP($A79,Ligands!$A:$G,4,FALSE))</f>
        <v>5-Hydroxytryptamine Hydrochloride</v>
      </c>
      <c r="D79" s="17" t="str">
        <f>IF(VLOOKUP($A79,Ligands!$A:$G,5,FALSE)="","",VLOOKUP($A79,Ligands!$A:$G,5,FALSE))</f>
        <v/>
      </c>
      <c r="E79" s="17" t="str">
        <f>IF(VLOOKUP($A79,Ligands!$A:$G,6,FALSE)="","",VLOOKUP($A79,Ligands!$A:$G,6,FALSE))</f>
        <v/>
      </c>
      <c r="F79" s="17" t="str">
        <f>IF(VLOOKUP($A79,Ligands!$A:$G,7,FALSE)="","",VLOOKUP($A79,Ligands!$A:$G,7,FALSE))</f>
        <v>Physiological</v>
      </c>
      <c r="G79" s="28">
        <f t="shared" si="47"/>
        <v>6.5937983945992071</v>
      </c>
      <c r="H79" s="92">
        <f t="shared" si="48"/>
        <v>7.252995968488321</v>
      </c>
      <c r="I79" s="92">
        <f t="shared" si="49"/>
        <v>7.0007393592697875</v>
      </c>
      <c r="J79" s="92">
        <f t="shared" si="50"/>
        <v>6.2272578701639389</v>
      </c>
      <c r="K79" s="92" t="str">
        <f t="shared" si="51"/>
        <v/>
      </c>
      <c r="L79" s="28">
        <f t="shared" si="52"/>
        <v>6.98</v>
      </c>
      <c r="M79" s="92">
        <f t="shared" si="53"/>
        <v>7.7</v>
      </c>
      <c r="N79" s="92">
        <f t="shared" si="54"/>
        <v>7.48</v>
      </c>
      <c r="O79" s="92">
        <f t="shared" si="55"/>
        <v>6.7</v>
      </c>
      <c r="P79" s="92" t="str">
        <f t="shared" si="56"/>
        <v/>
      </c>
      <c r="Q79" s="21">
        <f t="shared" si="57"/>
        <v>41.095890410958901</v>
      </c>
      <c r="R79" s="90">
        <f t="shared" si="58"/>
        <v>38.802660753880268</v>
      </c>
      <c r="S79" s="90">
        <f t="shared" si="59"/>
        <v>36.383442265795203</v>
      </c>
      <c r="T79" s="90">
        <f t="shared" si="60"/>
        <v>34.455445544554451</v>
      </c>
      <c r="U79" s="90" t="str">
        <f t="shared" si="61"/>
        <v/>
      </c>
      <c r="V79" s="25">
        <f t="shared" si="32"/>
        <v>6.5937983945992071</v>
      </c>
      <c r="W79" s="24">
        <f t="shared" si="33"/>
        <v>6.5187933739869317</v>
      </c>
      <c r="X79" s="24">
        <f t="shared" si="34"/>
        <v>7.217672108829861</v>
      </c>
      <c r="Y79" s="24">
        <f t="shared" si="35"/>
        <v>7.217672108829861</v>
      </c>
      <c r="Z79" s="24">
        <f t="shared" si="36"/>
        <v>7.252995968488321</v>
      </c>
      <c r="AA79" s="24">
        <f t="shared" si="62"/>
        <v>6.9088615068083348</v>
      </c>
      <c r="AB79" s="24">
        <f t="shared" si="62"/>
        <v>6.9088615068083348</v>
      </c>
      <c r="AC79" s="24">
        <f t="shared" si="37"/>
        <v>7.2160393207500322</v>
      </c>
      <c r="AD79" s="24">
        <f t="shared" si="38"/>
        <v>6.7709037856103231</v>
      </c>
      <c r="AE79" s="24">
        <f t="shared" si="39"/>
        <v>6.7709037856103231</v>
      </c>
      <c r="AF79" s="24">
        <f t="shared" si="40"/>
        <v>7.0007393592697875</v>
      </c>
      <c r="AG79" s="24">
        <f t="shared" si="41"/>
        <v>6.0968238945698037</v>
      </c>
      <c r="AH79" s="24">
        <f t="shared" si="42"/>
        <v>6.2272578701639389</v>
      </c>
      <c r="AI79" s="24">
        <f t="shared" si="43"/>
        <v>6.1774208714834637</v>
      </c>
      <c r="AJ79" s="24" t="str">
        <f t="shared" si="44"/>
        <v/>
      </c>
      <c r="AK79" s="24" t="str">
        <f t="shared" si="45"/>
        <v/>
      </c>
      <c r="AL79" s="24" t="str">
        <f t="shared" si="46"/>
        <v/>
      </c>
      <c r="AM79" s="25">
        <f>VLOOKUP($A79,'pEC50'!$B:$Z,MATCH(AM$1,'pEC50'!$B$1:$Z$1,0),FALSE)</f>
        <v>6.98</v>
      </c>
      <c r="AN79" s="24">
        <f>VLOOKUP($A79,'pEC50'!$B:$Z,MATCH(AN$1,'pEC50'!$B$1:$Z$1,0),FALSE)</f>
        <v>6.91</v>
      </c>
      <c r="AO79" s="24">
        <f>VLOOKUP($A79,'pEC50'!$B:$Z,MATCH(AO$1,'pEC50'!$B$1:$Z$1,0),FALSE)</f>
        <v>7.63</v>
      </c>
      <c r="AP79" s="24">
        <f>VLOOKUP($A79,'pEC50'!$B:$Z,MATCH(AP$1,'pEC50'!$B$1:$Z$1,0),FALSE)</f>
        <v>7.63</v>
      </c>
      <c r="AQ79" s="24">
        <f>VLOOKUP($A79,'pEC50'!$B:$Z,MATCH(AQ$1,'pEC50'!$B$1:$Z$1,0),FALSE)</f>
        <v>7.69</v>
      </c>
      <c r="AR79" s="24">
        <f>VLOOKUP($A79,'pEC50'!$B:$Z,MATCH(AR$1,'pEC50'!$B$1:$Z$1,0),FALSE)</f>
        <v>7.32</v>
      </c>
      <c r="AS79" s="24">
        <f>VLOOKUP($A79,'pEC50'!$B:$Z,MATCH(AS$1,'pEC50'!$B$1:$Z$1,0),FALSE)</f>
        <v>7.32</v>
      </c>
      <c r="AT79" s="24">
        <f>VLOOKUP($A79,'pEC50'!$B:$Z,MATCH(AT$1,'pEC50'!$B$1:$Z$1,0),FALSE)</f>
        <v>7.7</v>
      </c>
      <c r="AU79" s="24">
        <f>VLOOKUP($A79,'pEC50'!$B:$Z,MATCH(AU$1,'pEC50'!$B$1:$Z$1,0),FALSE)</f>
        <v>7.21</v>
      </c>
      <c r="AV79" s="24">
        <f>VLOOKUP($A79,'pEC50'!$B:$Z,MATCH(AV$1,'pEC50'!$B$1:$Z$1,0),FALSE)</f>
        <v>7.21</v>
      </c>
      <c r="AW79" s="24">
        <f>VLOOKUP($A79,'pEC50'!$B:$Z,MATCH(AW$1,'pEC50'!$B$1:$Z$1,0),FALSE)</f>
        <v>7.48</v>
      </c>
      <c r="AX79" s="24">
        <f>VLOOKUP($A79,'pEC50'!$B:$Z,MATCH(AX$1,'pEC50'!$B$1:$Z$1,0),FALSE)</f>
        <v>6.62</v>
      </c>
      <c r="AY79" s="24">
        <f>VLOOKUP($A79,'pEC50'!$B:$Z,MATCH(AY$1,'pEC50'!$B$1:$Z$1,0),FALSE)</f>
        <v>6.69</v>
      </c>
      <c r="AZ79" s="24">
        <f>VLOOKUP($A79,'pEC50'!$B:$Z,MATCH(AZ$1,'pEC50'!$B$1:$Z$1,0),FALSE)</f>
        <v>6.7</v>
      </c>
      <c r="BA79" s="24" t="str">
        <f>VLOOKUP($A79,'pEC50'!$B:$Z,MATCH(BA$1,'pEC50'!$B$1:$Z$1,0),FALSE)</f>
        <v/>
      </c>
      <c r="BB79" s="24" t="str">
        <f>VLOOKUP($A79,'pEC50'!$B:$Z,MATCH(BB$1,'pEC50'!$B$1:$Z$1,0),FALSE)</f>
        <v/>
      </c>
      <c r="BC79" s="24" t="str">
        <f>VLOOKUP($A79,'pEC50'!$B:$Z,MATCH(BC$1,'pEC50'!$B$1:$Z$1,0),FALSE)</f>
        <v/>
      </c>
      <c r="BD79" s="18">
        <f>IF(VLOOKUP($A79,Emax!$B:$Z,MATCH(BD$1,Emax!$B$1:$Z$1,0),FALSE)="","",VLOOKUP($A79,Emax!$B:$Z,MATCH(BD$1,Emax!$B$1:$Z$1,0),FALSE)*100)</f>
        <v>41.095890410958901</v>
      </c>
      <c r="BE79" s="19">
        <f>IF(VLOOKUP($A79,Emax!$B:$Z,MATCH(BE$1,Emax!$B$1:$Z$1,0),FALSE)="","",VLOOKUP($A79,Emax!$B:$Z,MATCH(BE$1,Emax!$B$1:$Z$1,0),FALSE)*100)</f>
        <v>40.625</v>
      </c>
      <c r="BF79" s="19">
        <f>IF(VLOOKUP($A79,Emax!$B:$Z,MATCH(BF$1,Emax!$B$1:$Z$1,0),FALSE)="","",VLOOKUP($A79,Emax!$B:$Z,MATCH(BF$1,Emax!$B$1:$Z$1,0),FALSE)*100)</f>
        <v>38.69653767820774</v>
      </c>
      <c r="BG79" s="19">
        <f>IF(VLOOKUP($A79,Emax!$B:$Z,MATCH(BG$1,Emax!$B$1:$Z$1,0),FALSE)="","",VLOOKUP($A79,Emax!$B:$Z,MATCH(BG$1,Emax!$B$1:$Z$1,0),FALSE)*100)</f>
        <v>38.69653767820774</v>
      </c>
      <c r="BH79" s="19">
        <f>IF(VLOOKUP($A79,Emax!$B:$Z,MATCH(BH$1,Emax!$B$1:$Z$1,0),FALSE)="","",VLOOKUP($A79,Emax!$B:$Z,MATCH(BH$1,Emax!$B$1:$Z$1,0),FALSE)*100)</f>
        <v>36.55913978494624</v>
      </c>
      <c r="BI79" s="19">
        <f>IF(VLOOKUP($A79,Emax!$B:$Z,MATCH(BI$1,Emax!$B$1:$Z$1,0),FALSE)="","",VLOOKUP($A79,Emax!$B:$Z,MATCH(BI$1,Emax!$B$1:$Z$1,0),FALSE)*100)</f>
        <v>38.802660753880268</v>
      </c>
      <c r="BJ79" s="19">
        <f>IF(VLOOKUP($A79,Emax!$B:$Z,MATCH(BJ$1,Emax!$B$1:$Z$1,0),FALSE)="","",VLOOKUP($A79,Emax!$B:$Z,MATCH(BJ$1,Emax!$B$1:$Z$1,0),FALSE)*100)</f>
        <v>38.802660753880268</v>
      </c>
      <c r="BK79" s="19">
        <f>IF(VLOOKUP($A79,Emax!$B:$Z,MATCH(BK$1,Emax!$B$1:$Z$1,0),FALSE)="","",VLOOKUP($A79,Emax!$B:$Z,MATCH(BK$1,Emax!$B$1:$Z$1,0),FALSE)*100)</f>
        <v>32.8125</v>
      </c>
      <c r="BL79" s="19">
        <f>IF(VLOOKUP($A79,Emax!$B:$Z,MATCH(BL$1,Emax!$B$1:$Z$1,0),FALSE)="","",VLOOKUP($A79,Emax!$B:$Z,MATCH(BL$1,Emax!$B$1:$Z$1,0),FALSE)*100)</f>
        <v>36.383442265795203</v>
      </c>
      <c r="BM79" s="19">
        <f>IF(VLOOKUP($A79,Emax!$B:$Z,MATCH(BM$1,Emax!$B$1:$Z$1,0),FALSE)="","",VLOOKUP($A79,Emax!$B:$Z,MATCH(BM$1,Emax!$B$1:$Z$1,0),FALSE)*100)</f>
        <v>36.383442265795203</v>
      </c>
      <c r="BN79" s="19">
        <f>IF(VLOOKUP($A79,Emax!$B:$Z,MATCH(BN$1,Emax!$B$1:$Z$1,0),FALSE)="","",VLOOKUP($A79,Emax!$B:$Z,MATCH(BN$1,Emax!$B$1:$Z$1,0),FALSE)*100)</f>
        <v>33.169533169533167</v>
      </c>
      <c r="BO79" s="19">
        <f>IF(VLOOKUP($A79,Emax!$B:$Z,MATCH(BO$1,Emax!$B$1:$Z$1,0),FALSE)="","",VLOOKUP($A79,Emax!$B:$Z,MATCH(BO$1,Emax!$B$1:$Z$1,0),FALSE)*100)</f>
        <v>29.979466119096511</v>
      </c>
      <c r="BP79" s="19">
        <f>IF(VLOOKUP($A79,Emax!$B:$Z,MATCH(BP$1,Emax!$B$1:$Z$1,0),FALSE)="","",VLOOKUP($A79,Emax!$B:$Z,MATCH(BP$1,Emax!$B$1:$Z$1,0),FALSE)*100)</f>
        <v>34.455445544554451</v>
      </c>
      <c r="BQ79" s="19">
        <f>IF(VLOOKUP($A79,Emax!$B:$Z,MATCH(BQ$1,Emax!$B$1:$Z$1,0),FALSE)="","",VLOOKUP($A79,Emax!$B:$Z,MATCH(BQ$1,Emax!$B$1:$Z$1,0),FALSE)*100)</f>
        <v>30.020703933747413</v>
      </c>
      <c r="BR79" s="19" t="str">
        <f>IF(VLOOKUP($A79,Emax!$B:$Z,MATCH(BR$1,Emax!$B$1:$Z$1,0),FALSE)="","",VLOOKUP($A79,Emax!$B:$Z,MATCH(BR$1,Emax!$B$1:$Z$1,0),FALSE)*100)</f>
        <v/>
      </c>
      <c r="BS79" s="19" t="str">
        <f>IF(VLOOKUP($A79,Emax!$B:$Z,MATCH(BS$1,Emax!$B$1:$Z$1,0),FALSE)="","",VLOOKUP($A79,Emax!$B:$Z,MATCH(BS$1,Emax!$B$1:$Z$1,0),FALSE)*100)</f>
        <v/>
      </c>
      <c r="BT79" s="19" t="str">
        <f>IF(VLOOKUP($A79,Emax!$B:$Z,MATCH(BT$1,Emax!$B$1:$Z$1,0),FALSE)="","",VLOOKUP($A79,Emax!$B:$Z,MATCH(BT$1,Emax!$B$1:$Z$1,0),FALSE)*100)</f>
        <v/>
      </c>
    </row>
    <row r="80" spans="1:72" x14ac:dyDescent="0.2">
      <c r="A80" t="s">
        <v>50</v>
      </c>
      <c r="B80" s="5" t="str">
        <f>IF(VLOOKUP($A80,Ligands!$A:$G,3,FALSE)="","",VLOOKUP($A80,Ligands!$A:$G,3,FALSE))</f>
        <v>Serotonin</v>
      </c>
      <c r="C80" s="4" t="str">
        <f>IF(VLOOKUP($A80,Ligands!$A:$G,4,FALSE)="","",VLOOKUP($A80,Ligands!$A:$G,4,FALSE))</f>
        <v>5-Hydroxytryptamine Hydrochloride</v>
      </c>
      <c r="D80" s="17" t="str">
        <f>IF(VLOOKUP($A80,Ligands!$A:$G,5,FALSE)="","",VLOOKUP($A80,Ligands!$A:$G,5,FALSE))</f>
        <v/>
      </c>
      <c r="E80" s="17" t="str">
        <f>IF(VLOOKUP($A80,Ligands!$A:$G,6,FALSE)="","",VLOOKUP($A80,Ligands!$A:$G,6,FALSE))</f>
        <v/>
      </c>
      <c r="F80" s="17" t="str">
        <f>IF(VLOOKUP($A80,Ligands!$A:$G,7,FALSE)="","",VLOOKUP($A80,Ligands!$A:$G,7,FALSE))</f>
        <v>Physiological</v>
      </c>
      <c r="G80" s="28">
        <f t="shared" si="47"/>
        <v>6.3671364088730611</v>
      </c>
      <c r="H80" s="92">
        <f t="shared" si="48"/>
        <v>6.1817548730165672</v>
      </c>
      <c r="I80" s="92">
        <f t="shared" si="49"/>
        <v>5.7516399909489264</v>
      </c>
      <c r="J80" s="92">
        <f t="shared" si="50"/>
        <v>6.0355678837911197</v>
      </c>
      <c r="K80" s="92" t="str">
        <f t="shared" si="51"/>
        <v/>
      </c>
      <c r="L80" s="28">
        <f t="shared" si="52"/>
        <v>6.79</v>
      </c>
      <c r="M80" s="92">
        <f t="shared" si="53"/>
        <v>6.63</v>
      </c>
      <c r="N80" s="92">
        <f t="shared" si="54"/>
        <v>6.77</v>
      </c>
      <c r="O80" s="92">
        <f t="shared" si="55"/>
        <v>6.51</v>
      </c>
      <c r="P80" s="92" t="str">
        <f t="shared" si="56"/>
        <v/>
      </c>
      <c r="Q80" s="21">
        <f t="shared" si="57"/>
        <v>41.2109375</v>
      </c>
      <c r="R80" s="90">
        <f t="shared" si="58"/>
        <v>35.625</v>
      </c>
      <c r="S80" s="90">
        <f t="shared" si="59"/>
        <v>12.776412776412776</v>
      </c>
      <c r="T80" s="90">
        <f t="shared" si="60"/>
        <v>33.54037267080745</v>
      </c>
      <c r="U80" s="90" t="str">
        <f t="shared" si="61"/>
        <v/>
      </c>
      <c r="V80" s="25">
        <f t="shared" si="32"/>
        <v>6.3671364088730611</v>
      </c>
      <c r="W80" s="24">
        <f t="shared" si="33"/>
        <v>6.3350124943218624</v>
      </c>
      <c r="X80" s="24" t="str">
        <f t="shared" si="34"/>
        <v/>
      </c>
      <c r="Y80" s="24" t="str">
        <f t="shared" si="35"/>
        <v/>
      </c>
      <c r="Z80" s="24" t="str">
        <f t="shared" si="36"/>
        <v/>
      </c>
      <c r="AA80" s="24" t="str">
        <f t="shared" si="62"/>
        <v/>
      </c>
      <c r="AB80" s="24" t="str">
        <f t="shared" si="62"/>
        <v/>
      </c>
      <c r="AC80" s="24">
        <f t="shared" si="37"/>
        <v>6.1817548730165672</v>
      </c>
      <c r="AD80" s="24">
        <f t="shared" si="38"/>
        <v>5.7516399909489264</v>
      </c>
      <c r="AE80" s="24">
        <f t="shared" si="39"/>
        <v>5.7516399909489264</v>
      </c>
      <c r="AF80" s="24">
        <f t="shared" si="40"/>
        <v>5.5264089344095799</v>
      </c>
      <c r="AG80" s="24" t="str">
        <f t="shared" si="41"/>
        <v/>
      </c>
      <c r="AH80" s="24">
        <f t="shared" si="42"/>
        <v>4.6438666532235588</v>
      </c>
      <c r="AI80" s="24">
        <f t="shared" si="43"/>
        <v>6.0355678837911197</v>
      </c>
      <c r="AJ80" s="24" t="str">
        <f t="shared" si="44"/>
        <v/>
      </c>
      <c r="AK80" s="24" t="str">
        <f t="shared" si="45"/>
        <v/>
      </c>
      <c r="AL80" s="24" t="str">
        <f t="shared" si="46"/>
        <v/>
      </c>
      <c r="AM80" s="25">
        <f>VLOOKUP($A80,'pEC50'!$B:$Z,MATCH(AM$1,'pEC50'!$B$1:$Z$1,0),FALSE)</f>
        <v>6.79</v>
      </c>
      <c r="AN80" s="24">
        <f>VLOOKUP($A80,'pEC50'!$B:$Z,MATCH(AN$1,'pEC50'!$B$1:$Z$1,0),FALSE)</f>
        <v>6.72</v>
      </c>
      <c r="AO80" s="24" t="str">
        <f>VLOOKUP($A80,'pEC50'!$B:$Z,MATCH(AO$1,'pEC50'!$B$1:$Z$1,0),FALSE)</f>
        <v/>
      </c>
      <c r="AP80" s="24" t="str">
        <f>VLOOKUP($A80,'pEC50'!$B:$Z,MATCH(AP$1,'pEC50'!$B$1:$Z$1,0),FALSE)</f>
        <v/>
      </c>
      <c r="AQ80" s="24" t="str">
        <f>VLOOKUP($A80,'pEC50'!$B:$Z,MATCH(AQ$1,'pEC50'!$B$1:$Z$1,0),FALSE)</f>
        <v/>
      </c>
      <c r="AR80" s="24" t="str">
        <f>VLOOKUP($A80,'pEC50'!$B:$Z,MATCH(AR$1,'pEC50'!$B$1:$Z$1,0),FALSE)</f>
        <v/>
      </c>
      <c r="AS80" s="24" t="str">
        <f>VLOOKUP($A80,'pEC50'!$B:$Z,MATCH(AS$1,'pEC50'!$B$1:$Z$1,0),FALSE)</f>
        <v/>
      </c>
      <c r="AT80" s="24">
        <f>VLOOKUP($A80,'pEC50'!$B:$Z,MATCH(AT$1,'pEC50'!$B$1:$Z$1,0),FALSE)</f>
        <v>6.63</v>
      </c>
      <c r="AU80" s="24">
        <f>VLOOKUP($A80,'pEC50'!$B:$Z,MATCH(AU$1,'pEC50'!$B$1:$Z$1,0),FALSE)</f>
        <v>6.77</v>
      </c>
      <c r="AV80" s="24">
        <f>VLOOKUP($A80,'pEC50'!$B:$Z,MATCH(AV$1,'pEC50'!$B$1:$Z$1,0),FALSE)</f>
        <v>6.77</v>
      </c>
      <c r="AW80" s="24">
        <f>VLOOKUP($A80,'pEC50'!$B:$Z,MATCH(AW$1,'pEC50'!$B$1:$Z$1,0),FALSE)</f>
        <v>6.42</v>
      </c>
      <c r="AX80" s="24" t="str">
        <f>VLOOKUP($A80,'pEC50'!$B:$Z,MATCH(AX$1,'pEC50'!$B$1:$Z$1,0),FALSE)</f>
        <v/>
      </c>
      <c r="AY80" s="24">
        <f>VLOOKUP($A80,'pEC50'!$B:$Z,MATCH(AY$1,'pEC50'!$B$1:$Z$1,0),FALSE)</f>
        <v>5.9</v>
      </c>
      <c r="AZ80" s="24">
        <f>VLOOKUP($A80,'pEC50'!$B:$Z,MATCH(AZ$1,'pEC50'!$B$1:$Z$1,0),FALSE)</f>
        <v>6.51</v>
      </c>
      <c r="BA80" s="24" t="str">
        <f>VLOOKUP($A80,'pEC50'!$B:$Z,MATCH(BA$1,'pEC50'!$B$1:$Z$1,0),FALSE)</f>
        <v/>
      </c>
      <c r="BB80" s="24" t="str">
        <f>VLOOKUP($A80,'pEC50'!$B:$Z,MATCH(BB$1,'pEC50'!$B$1:$Z$1,0),FALSE)</f>
        <v/>
      </c>
      <c r="BC80" s="24" t="str">
        <f>VLOOKUP($A80,'pEC50'!$B:$Z,MATCH(BC$1,'pEC50'!$B$1:$Z$1,0),FALSE)</f>
        <v/>
      </c>
      <c r="BD80" s="18">
        <f>IF(VLOOKUP($A80,Emax!$B:$Z,MATCH(BD$1,Emax!$B$1:$Z$1,0),FALSE)="","",VLOOKUP($A80,Emax!$B:$Z,MATCH(BD$1,Emax!$B$1:$Z$1,0),FALSE)*100)</f>
        <v>37.769080234833659</v>
      </c>
      <c r="BE80" s="19">
        <f>IF(VLOOKUP($A80,Emax!$B:$Z,MATCH(BE$1,Emax!$B$1:$Z$1,0),FALSE)="","",VLOOKUP($A80,Emax!$B:$Z,MATCH(BE$1,Emax!$B$1:$Z$1,0),FALSE)*100)</f>
        <v>41.2109375</v>
      </c>
      <c r="BF80" s="19" t="str">
        <f>IF(VLOOKUP($A80,Emax!$B:$Z,MATCH(BF$1,Emax!$B$1:$Z$1,0),FALSE)="","",VLOOKUP($A80,Emax!$B:$Z,MATCH(BF$1,Emax!$B$1:$Z$1,0),FALSE)*100)</f>
        <v/>
      </c>
      <c r="BG80" s="19" t="str">
        <f>IF(VLOOKUP($A80,Emax!$B:$Z,MATCH(BG$1,Emax!$B$1:$Z$1,0),FALSE)="","",VLOOKUP($A80,Emax!$B:$Z,MATCH(BG$1,Emax!$B$1:$Z$1,0),FALSE)*100)</f>
        <v/>
      </c>
      <c r="BH80" s="19" t="str">
        <f>IF(VLOOKUP($A80,Emax!$B:$Z,MATCH(BH$1,Emax!$B$1:$Z$1,0),FALSE)="","",VLOOKUP($A80,Emax!$B:$Z,MATCH(BH$1,Emax!$B$1:$Z$1,0),FALSE)*100)</f>
        <v/>
      </c>
      <c r="BI80" s="19" t="str">
        <f>IF(VLOOKUP($A80,Emax!$B:$Z,MATCH(BI$1,Emax!$B$1:$Z$1,0),FALSE)="","",VLOOKUP($A80,Emax!$B:$Z,MATCH(BI$1,Emax!$B$1:$Z$1,0),FALSE)*100)</f>
        <v/>
      </c>
      <c r="BJ80" s="19" t="str">
        <f>IF(VLOOKUP($A80,Emax!$B:$Z,MATCH(BJ$1,Emax!$B$1:$Z$1,0),FALSE)="","",VLOOKUP($A80,Emax!$B:$Z,MATCH(BJ$1,Emax!$B$1:$Z$1,0),FALSE)*100)</f>
        <v/>
      </c>
      <c r="BK80" s="19">
        <f>IF(VLOOKUP($A80,Emax!$B:$Z,MATCH(BK$1,Emax!$B$1:$Z$1,0),FALSE)="","",VLOOKUP($A80,Emax!$B:$Z,MATCH(BK$1,Emax!$B$1:$Z$1,0),FALSE)*100)</f>
        <v>35.625</v>
      </c>
      <c r="BL80" s="19">
        <f>IF(VLOOKUP($A80,Emax!$B:$Z,MATCH(BL$1,Emax!$B$1:$Z$1,0),FALSE)="","",VLOOKUP($A80,Emax!$B:$Z,MATCH(BL$1,Emax!$B$1:$Z$1,0),FALSE)*100)</f>
        <v>9.5860566448801734</v>
      </c>
      <c r="BM80" s="19">
        <f>IF(VLOOKUP($A80,Emax!$B:$Z,MATCH(BM$1,Emax!$B$1:$Z$1,0),FALSE)="","",VLOOKUP($A80,Emax!$B:$Z,MATCH(BM$1,Emax!$B$1:$Z$1,0),FALSE)*100)</f>
        <v>9.5860566448801734</v>
      </c>
      <c r="BN80" s="19">
        <f>IF(VLOOKUP($A80,Emax!$B:$Z,MATCH(BN$1,Emax!$B$1:$Z$1,0),FALSE)="","",VLOOKUP($A80,Emax!$B:$Z,MATCH(BN$1,Emax!$B$1:$Z$1,0),FALSE)*100)</f>
        <v>12.776412776412776</v>
      </c>
      <c r="BO80" s="19" t="str">
        <f>IF(VLOOKUP($A80,Emax!$B:$Z,MATCH(BO$1,Emax!$B$1:$Z$1,0),FALSE)="","",VLOOKUP($A80,Emax!$B:$Z,MATCH(BO$1,Emax!$B$1:$Z$1,0),FALSE)*100)</f>
        <v/>
      </c>
      <c r="BP80" s="19">
        <f>IF(VLOOKUP($A80,Emax!$B:$Z,MATCH(BP$1,Emax!$B$1:$Z$1,0),FALSE)="","",VLOOKUP($A80,Emax!$B:$Z,MATCH(BP$1,Emax!$B$1:$Z$1,0),FALSE)*100)</f>
        <v>5.5445544554455441</v>
      </c>
      <c r="BQ80" s="19">
        <f>IF(VLOOKUP($A80,Emax!$B:$Z,MATCH(BQ$1,Emax!$B$1:$Z$1,0),FALSE)="","",VLOOKUP($A80,Emax!$B:$Z,MATCH(BQ$1,Emax!$B$1:$Z$1,0),FALSE)*100)</f>
        <v>33.54037267080745</v>
      </c>
      <c r="BR80" s="19" t="str">
        <f>IF(VLOOKUP($A80,Emax!$B:$Z,MATCH(BR$1,Emax!$B$1:$Z$1,0),FALSE)="","",VLOOKUP($A80,Emax!$B:$Z,MATCH(BR$1,Emax!$B$1:$Z$1,0),FALSE)*100)</f>
        <v/>
      </c>
      <c r="BS80" s="19" t="str">
        <f>IF(VLOOKUP($A80,Emax!$B:$Z,MATCH(BS$1,Emax!$B$1:$Z$1,0),FALSE)="","",VLOOKUP($A80,Emax!$B:$Z,MATCH(BS$1,Emax!$B$1:$Z$1,0),FALSE)*100)</f>
        <v/>
      </c>
      <c r="BT80" s="19" t="str">
        <f>IF(VLOOKUP($A80,Emax!$B:$Z,MATCH(BT$1,Emax!$B$1:$Z$1,0),FALSE)="","",VLOOKUP($A80,Emax!$B:$Z,MATCH(BT$1,Emax!$B$1:$Z$1,0),FALSE)*100)</f>
        <v/>
      </c>
    </row>
    <row r="81" spans="1:72" x14ac:dyDescent="0.2">
      <c r="A81" t="s">
        <v>53</v>
      </c>
      <c r="B81" s="5" t="str">
        <f>IF(VLOOKUP($A81,Ligands!$A:$G,3,FALSE)="","",VLOOKUP($A81,Ligands!$A:$G,3,FALSE))</f>
        <v>Serotonin</v>
      </c>
      <c r="C81" s="4" t="str">
        <f>IF(VLOOKUP($A81,Ligands!$A:$G,4,FALSE)="","",VLOOKUP($A81,Ligands!$A:$G,4,FALSE))</f>
        <v>5-Hydroxytryptamine Hydrochloride</v>
      </c>
      <c r="D81" s="17" t="str">
        <f>IF(VLOOKUP($A81,Ligands!$A:$G,5,FALSE)="","",VLOOKUP($A81,Ligands!$A:$G,5,FALSE))</f>
        <v/>
      </c>
      <c r="E81" s="17" t="str">
        <f>IF(VLOOKUP($A81,Ligands!$A:$G,6,FALSE)="","",VLOOKUP($A81,Ligands!$A:$G,6,FALSE))</f>
        <v/>
      </c>
      <c r="F81" s="17" t="str">
        <f>IF(VLOOKUP($A81,Ligands!$A:$G,7,FALSE)="","",VLOOKUP($A81,Ligands!$A:$G,7,FALSE))</f>
        <v>Physiological</v>
      </c>
      <c r="G81" s="28">
        <f t="shared" si="47"/>
        <v>8.2450828948086077</v>
      </c>
      <c r="H81" s="92">
        <f t="shared" si="48"/>
        <v>8.2382780152430328</v>
      </c>
      <c r="I81" s="92">
        <f t="shared" si="49"/>
        <v>8.3390057625366971</v>
      </c>
      <c r="J81" s="92">
        <f t="shared" si="50"/>
        <v>8.2298406965940423</v>
      </c>
      <c r="K81" s="92" t="str">
        <f t="shared" si="51"/>
        <v/>
      </c>
      <c r="L81" s="28">
        <f t="shared" si="52"/>
        <v>8.7899999999999991</v>
      </c>
      <c r="M81" s="92">
        <f t="shared" si="53"/>
        <v>8.98</v>
      </c>
      <c r="N81" s="92">
        <f t="shared" si="54"/>
        <v>8.94</v>
      </c>
      <c r="O81" s="92">
        <f t="shared" si="55"/>
        <v>8.98</v>
      </c>
      <c r="P81" s="92" t="str">
        <f t="shared" si="56"/>
        <v/>
      </c>
      <c r="Q81" s="21">
        <f t="shared" si="57"/>
        <v>30.724070450097845</v>
      </c>
      <c r="R81" s="90">
        <f t="shared" si="58"/>
        <v>18.125000000000004</v>
      </c>
      <c r="S81" s="90">
        <f t="shared" si="59"/>
        <v>25.061425061425059</v>
      </c>
      <c r="T81" s="90">
        <f t="shared" si="60"/>
        <v>19.047619047619044</v>
      </c>
      <c r="U81" s="90" t="str">
        <f t="shared" si="61"/>
        <v/>
      </c>
      <c r="V81" s="25">
        <f t="shared" si="32"/>
        <v>8.2274787522745214</v>
      </c>
      <c r="W81" s="24">
        <f t="shared" si="33"/>
        <v>8.2450828948086077</v>
      </c>
      <c r="X81" s="24">
        <f t="shared" si="34"/>
        <v>7.7587021044938416</v>
      </c>
      <c r="Y81" s="24">
        <f t="shared" si="35"/>
        <v>7.7587021044938416</v>
      </c>
      <c r="Z81" s="24">
        <f t="shared" si="36"/>
        <v>7.9859750406729848</v>
      </c>
      <c r="AA81" s="24">
        <f t="shared" si="62"/>
        <v>8.0609214981362971</v>
      </c>
      <c r="AB81" s="24">
        <f t="shared" si="62"/>
        <v>8.0609214981362971</v>
      </c>
      <c r="AC81" s="24">
        <f t="shared" si="37"/>
        <v>8.2382780152430328</v>
      </c>
      <c r="AD81" s="24">
        <f t="shared" si="38"/>
        <v>8.0604585475023072</v>
      </c>
      <c r="AE81" s="24">
        <f t="shared" si="39"/>
        <v>8.0604585475023072</v>
      </c>
      <c r="AF81" s="24">
        <f t="shared" si="40"/>
        <v>8.3390057625366971</v>
      </c>
      <c r="AG81" s="24">
        <f t="shared" si="41"/>
        <v>7.8667469083861548</v>
      </c>
      <c r="AH81" s="24">
        <f t="shared" si="42"/>
        <v>8.0248966488875411</v>
      </c>
      <c r="AI81" s="24">
        <f t="shared" si="43"/>
        <v>8.2298406965940423</v>
      </c>
      <c r="AJ81" s="24" t="str">
        <f t="shared" si="44"/>
        <v/>
      </c>
      <c r="AK81" s="24" t="str">
        <f t="shared" si="45"/>
        <v/>
      </c>
      <c r="AL81" s="24" t="str">
        <f t="shared" si="46"/>
        <v/>
      </c>
      <c r="AM81" s="25">
        <f>VLOOKUP($A81,'pEC50'!$B:$Z,MATCH(AM$1,'pEC50'!$B$1:$Z$1,0),FALSE)</f>
        <v>8.74</v>
      </c>
      <c r="AN81" s="24">
        <f>VLOOKUP($A81,'pEC50'!$B:$Z,MATCH(AN$1,'pEC50'!$B$1:$Z$1,0),FALSE)</f>
        <v>8.7899999999999991</v>
      </c>
      <c r="AO81" s="24">
        <f>VLOOKUP($A81,'pEC50'!$B:$Z,MATCH(AO$1,'pEC50'!$B$1:$Z$1,0),FALSE)</f>
        <v>8.8699999999999992</v>
      </c>
      <c r="AP81" s="24">
        <f>VLOOKUP($A81,'pEC50'!$B:$Z,MATCH(AP$1,'pEC50'!$B$1:$Z$1,0),FALSE)</f>
        <v>8.8699999999999992</v>
      </c>
      <c r="AQ81" s="24">
        <f>VLOOKUP($A81,'pEC50'!$B:$Z,MATCH(AQ$1,'pEC50'!$B$1:$Z$1,0),FALSE)</f>
        <v>8.89</v>
      </c>
      <c r="AR81" s="24">
        <f>VLOOKUP($A81,'pEC50'!$B:$Z,MATCH(AR$1,'pEC50'!$B$1:$Z$1,0),FALSE)</f>
        <v>8.8699999999999992</v>
      </c>
      <c r="AS81" s="24">
        <f>VLOOKUP($A81,'pEC50'!$B:$Z,MATCH(AS$1,'pEC50'!$B$1:$Z$1,0),FALSE)</f>
        <v>8.8699999999999992</v>
      </c>
      <c r="AT81" s="24">
        <f>VLOOKUP($A81,'pEC50'!$B:$Z,MATCH(AT$1,'pEC50'!$B$1:$Z$1,0),FALSE)</f>
        <v>8.98</v>
      </c>
      <c r="AU81" s="24">
        <f>VLOOKUP($A81,'pEC50'!$B:$Z,MATCH(AU$1,'pEC50'!$B$1:$Z$1,0),FALSE)</f>
        <v>8.74</v>
      </c>
      <c r="AV81" s="24">
        <f>VLOOKUP($A81,'pEC50'!$B:$Z,MATCH(AV$1,'pEC50'!$B$1:$Z$1,0),FALSE)</f>
        <v>8.74</v>
      </c>
      <c r="AW81" s="24">
        <f>VLOOKUP($A81,'pEC50'!$B:$Z,MATCH(AW$1,'pEC50'!$B$1:$Z$1,0),FALSE)</f>
        <v>8.94</v>
      </c>
      <c r="AX81" s="24">
        <f>VLOOKUP($A81,'pEC50'!$B:$Z,MATCH(AX$1,'pEC50'!$B$1:$Z$1,0),FALSE)</f>
        <v>8.83</v>
      </c>
      <c r="AY81" s="24">
        <f>VLOOKUP($A81,'pEC50'!$B:$Z,MATCH(AY$1,'pEC50'!$B$1:$Z$1,0),FALSE)</f>
        <v>8.98</v>
      </c>
      <c r="AZ81" s="24">
        <f>VLOOKUP($A81,'pEC50'!$B:$Z,MATCH(AZ$1,'pEC50'!$B$1:$Z$1,0),FALSE)</f>
        <v>8.9499999999999993</v>
      </c>
      <c r="BA81" s="24" t="str">
        <f>VLOOKUP($A81,'pEC50'!$B:$Z,MATCH(BA$1,'pEC50'!$B$1:$Z$1,0),FALSE)</f>
        <v/>
      </c>
      <c r="BB81" s="24" t="str">
        <f>VLOOKUP($A81,'pEC50'!$B:$Z,MATCH(BB$1,'pEC50'!$B$1:$Z$1,0),FALSE)</f>
        <v/>
      </c>
      <c r="BC81" s="24" t="str">
        <f>VLOOKUP($A81,'pEC50'!$B:$Z,MATCH(BC$1,'pEC50'!$B$1:$Z$1,0),FALSE)</f>
        <v/>
      </c>
      <c r="BD81" s="18">
        <f>IF(VLOOKUP($A81,Emax!$B:$Z,MATCH(BD$1,Emax!$B$1:$Z$1,0),FALSE)="","",VLOOKUP($A81,Emax!$B:$Z,MATCH(BD$1,Emax!$B$1:$Z$1,0),FALSE)*100)</f>
        <v>30.724070450097845</v>
      </c>
      <c r="BE81" s="19">
        <f>IF(VLOOKUP($A81,Emax!$B:$Z,MATCH(BE$1,Emax!$B$1:$Z$1,0),FALSE)="","",VLOOKUP($A81,Emax!$B:$Z,MATCH(BE$1,Emax!$B$1:$Z$1,0),FALSE)*100)</f>
        <v>28.515625</v>
      </c>
      <c r="BF81" s="19">
        <f>IF(VLOOKUP($A81,Emax!$B:$Z,MATCH(BF$1,Emax!$B$1:$Z$1,0),FALSE)="","",VLOOKUP($A81,Emax!$B:$Z,MATCH(BF$1,Emax!$B$1:$Z$1,0),FALSE)*100)</f>
        <v>7.7393075356415491</v>
      </c>
      <c r="BG81" s="19">
        <f>IF(VLOOKUP($A81,Emax!$B:$Z,MATCH(BG$1,Emax!$B$1:$Z$1,0),FALSE)="","",VLOOKUP($A81,Emax!$B:$Z,MATCH(BG$1,Emax!$B$1:$Z$1,0),FALSE)*100)</f>
        <v>7.7393075356415491</v>
      </c>
      <c r="BH81" s="19">
        <f>IF(VLOOKUP($A81,Emax!$B:$Z,MATCH(BH$1,Emax!$B$1:$Z$1,0),FALSE)="","",VLOOKUP($A81,Emax!$B:$Z,MATCH(BH$1,Emax!$B$1:$Z$1,0),FALSE)*100)</f>
        <v>12.473118279569892</v>
      </c>
      <c r="BI81" s="19">
        <f>IF(VLOOKUP($A81,Emax!$B:$Z,MATCH(BI$1,Emax!$B$1:$Z$1,0),FALSE)="","",VLOOKUP($A81,Emax!$B:$Z,MATCH(BI$1,Emax!$B$1:$Z$1,0),FALSE)*100)</f>
        <v>15.521064301552107</v>
      </c>
      <c r="BJ81" s="19">
        <f>IF(VLOOKUP($A81,Emax!$B:$Z,MATCH(BJ$1,Emax!$B$1:$Z$1,0),FALSE)="","",VLOOKUP($A81,Emax!$B:$Z,MATCH(BJ$1,Emax!$B$1:$Z$1,0),FALSE)*100)</f>
        <v>15.521064301552107</v>
      </c>
      <c r="BK81" s="19">
        <f>IF(VLOOKUP($A81,Emax!$B:$Z,MATCH(BK$1,Emax!$B$1:$Z$1,0),FALSE)="","",VLOOKUP($A81,Emax!$B:$Z,MATCH(BK$1,Emax!$B$1:$Z$1,0),FALSE)*100)</f>
        <v>18.125000000000004</v>
      </c>
      <c r="BL81" s="19">
        <f>IF(VLOOKUP($A81,Emax!$B:$Z,MATCH(BL$1,Emax!$B$1:$Z$1,0),FALSE)="","",VLOOKUP($A81,Emax!$B:$Z,MATCH(BL$1,Emax!$B$1:$Z$1,0),FALSE)*100)</f>
        <v>20.915032679738562</v>
      </c>
      <c r="BM81" s="19">
        <f>IF(VLOOKUP($A81,Emax!$B:$Z,MATCH(BM$1,Emax!$B$1:$Z$1,0),FALSE)="","",VLOOKUP($A81,Emax!$B:$Z,MATCH(BM$1,Emax!$B$1:$Z$1,0),FALSE)*100)</f>
        <v>20.915032679738562</v>
      </c>
      <c r="BN81" s="19">
        <f>IF(VLOOKUP($A81,Emax!$B:$Z,MATCH(BN$1,Emax!$B$1:$Z$1,0),FALSE)="","",VLOOKUP($A81,Emax!$B:$Z,MATCH(BN$1,Emax!$B$1:$Z$1,0),FALSE)*100)</f>
        <v>25.061425061425059</v>
      </c>
      <c r="BO81" s="19">
        <f>IF(VLOOKUP($A81,Emax!$B:$Z,MATCH(BO$1,Emax!$B$1:$Z$1,0),FALSE)="","",VLOOKUP($A81,Emax!$B:$Z,MATCH(BO$1,Emax!$B$1:$Z$1,0),FALSE)*100)</f>
        <v>10.882956878850102</v>
      </c>
      <c r="BP81" s="19">
        <f>IF(VLOOKUP($A81,Emax!$B:$Z,MATCH(BP$1,Emax!$B$1:$Z$1,0),FALSE)="","",VLOOKUP($A81,Emax!$B:$Z,MATCH(BP$1,Emax!$B$1:$Z$1,0),FALSE)*100)</f>
        <v>11.089108910891088</v>
      </c>
      <c r="BQ81" s="19">
        <f>IF(VLOOKUP($A81,Emax!$B:$Z,MATCH(BQ$1,Emax!$B$1:$Z$1,0),FALSE)="","",VLOOKUP($A81,Emax!$B:$Z,MATCH(BQ$1,Emax!$B$1:$Z$1,0),FALSE)*100)</f>
        <v>19.047619047619044</v>
      </c>
      <c r="BR81" s="19" t="str">
        <f>IF(VLOOKUP($A81,Emax!$B:$Z,MATCH(BR$1,Emax!$B$1:$Z$1,0),FALSE)="","",VLOOKUP($A81,Emax!$B:$Z,MATCH(BR$1,Emax!$B$1:$Z$1,0),FALSE)*100)</f>
        <v/>
      </c>
      <c r="BS81" s="19" t="str">
        <f>IF(VLOOKUP($A81,Emax!$B:$Z,MATCH(BS$1,Emax!$B$1:$Z$1,0),FALSE)="","",VLOOKUP($A81,Emax!$B:$Z,MATCH(BS$1,Emax!$B$1:$Z$1,0),FALSE)*100)</f>
        <v/>
      </c>
      <c r="BT81" s="19" t="str">
        <f>IF(VLOOKUP($A81,Emax!$B:$Z,MATCH(BT$1,Emax!$B$1:$Z$1,0),FALSE)="","",VLOOKUP($A81,Emax!$B:$Z,MATCH(BT$1,Emax!$B$1:$Z$1,0),FALSE)*100)</f>
        <v/>
      </c>
    </row>
    <row r="82" spans="1:72" x14ac:dyDescent="0.2">
      <c r="A82" t="s">
        <v>422</v>
      </c>
      <c r="B82" s="5" t="str">
        <f>IF(VLOOKUP($A82,Ligands!$A:$G,3,FALSE)="","",VLOOKUP($A82,Ligands!$A:$G,3,FALSE))</f>
        <v xml:space="preserve">Kisspeptin-10 </v>
      </c>
      <c r="C82" s="4" t="str">
        <f>IF(VLOOKUP($A82,Ligands!$A:$G,4,FALSE)="","",VLOOKUP($A82,Ligands!$A:$G,4,FALSE))</f>
        <v>YNWNSFGLRF-NH2</v>
      </c>
      <c r="D82" s="17" t="str">
        <f>IF(VLOOKUP($A82,Ligands!$A:$G,5,FALSE)="","",VLOOKUP($A82,Ligands!$A:$G,5,FALSE))</f>
        <v/>
      </c>
      <c r="E82" s="17" t="str">
        <f>IF(VLOOKUP($A82,Ligands!$A:$G,6,FALSE)="","",VLOOKUP($A82,Ligands!$A:$G,6,FALSE))</f>
        <v/>
      </c>
      <c r="F82" s="17" t="str">
        <f>IF(VLOOKUP($A82,Ligands!$A:$G,7,FALSE)="","",VLOOKUP($A82,Ligands!$A:$G,7,FALSE))</f>
        <v>Physiological</v>
      </c>
      <c r="G82" s="28">
        <f t="shared" si="47"/>
        <v>7.4530290978381633</v>
      </c>
      <c r="H82" s="92">
        <f t="shared" si="48"/>
        <v>8.1608576008996483</v>
      </c>
      <c r="I82" s="92">
        <f t="shared" si="49"/>
        <v>9.1830321744712506</v>
      </c>
      <c r="J82" s="92">
        <f t="shared" si="50"/>
        <v>7.2791528553876583</v>
      </c>
      <c r="K82" s="92" t="str">
        <f t="shared" si="51"/>
        <v/>
      </c>
      <c r="L82" s="28">
        <f t="shared" si="52"/>
        <v>7.61</v>
      </c>
      <c r="M82" s="92">
        <f t="shared" si="53"/>
        <v>8.33</v>
      </c>
      <c r="N82" s="92">
        <f t="shared" si="54"/>
        <v>9.39</v>
      </c>
      <c r="O82" s="92">
        <f t="shared" si="55"/>
        <v>7.46</v>
      </c>
      <c r="P82" s="92" t="str">
        <f t="shared" si="56"/>
        <v/>
      </c>
      <c r="Q82" s="21">
        <f t="shared" si="57"/>
        <v>69.667318982387471</v>
      </c>
      <c r="R82" s="90">
        <f t="shared" si="58"/>
        <v>67.741935483870975</v>
      </c>
      <c r="S82" s="90">
        <f t="shared" si="59"/>
        <v>66.339066339066335</v>
      </c>
      <c r="T82" s="90">
        <f t="shared" si="60"/>
        <v>65.940594059405939</v>
      </c>
      <c r="U82" s="90" t="str">
        <f t="shared" si="61"/>
        <v/>
      </c>
      <c r="V82" s="25">
        <f t="shared" si="32"/>
        <v>7.4530290978381633</v>
      </c>
      <c r="W82" s="24">
        <f t="shared" si="33"/>
        <v>7.3747561450803056</v>
      </c>
      <c r="X82" s="24">
        <f t="shared" si="34"/>
        <v>7.7100565915810693</v>
      </c>
      <c r="Y82" s="24">
        <f t="shared" si="35"/>
        <v>7.7100565915810693</v>
      </c>
      <c r="Z82" s="24">
        <f t="shared" si="36"/>
        <v>8.1608576008996483</v>
      </c>
      <c r="AA82" s="24">
        <f t="shared" si="62"/>
        <v>7.248221456020997</v>
      </c>
      <c r="AB82" s="24">
        <f t="shared" si="62"/>
        <v>7.248221456020997</v>
      </c>
      <c r="AC82" s="24">
        <f t="shared" si="37"/>
        <v>6.877846132072249</v>
      </c>
      <c r="AD82" s="24">
        <f t="shared" si="38"/>
        <v>9.1830321744712506</v>
      </c>
      <c r="AE82" s="24">
        <f t="shared" si="39"/>
        <v>9.1830321744712506</v>
      </c>
      <c r="AF82" s="24">
        <f t="shared" si="40"/>
        <v>9.131769354933768</v>
      </c>
      <c r="AG82" s="24">
        <f t="shared" si="41"/>
        <v>6.4768633124704778</v>
      </c>
      <c r="AH82" s="24">
        <f t="shared" si="42"/>
        <v>7.2791528553876583</v>
      </c>
      <c r="AI82" s="24">
        <f t="shared" si="43"/>
        <v>6.9085326383129377</v>
      </c>
      <c r="AJ82" s="24" t="str">
        <f t="shared" si="44"/>
        <v/>
      </c>
      <c r="AK82" s="24" t="str">
        <f t="shared" si="45"/>
        <v/>
      </c>
      <c r="AL82" s="24" t="str">
        <f t="shared" si="46"/>
        <v/>
      </c>
      <c r="AM82" s="25">
        <f>VLOOKUP($A82,'pEC50'!$B:$Z,MATCH(AM$1,'pEC50'!$B$1:$Z$1,0),FALSE)</f>
        <v>7.61</v>
      </c>
      <c r="AN82" s="24">
        <f>VLOOKUP($A82,'pEC50'!$B:$Z,MATCH(AN$1,'pEC50'!$B$1:$Z$1,0),FALSE)</f>
        <v>7.55</v>
      </c>
      <c r="AO82" s="24">
        <f>VLOOKUP($A82,'pEC50'!$B:$Z,MATCH(AO$1,'pEC50'!$B$1:$Z$1,0),FALSE)</f>
        <v>7.88</v>
      </c>
      <c r="AP82" s="24">
        <f>VLOOKUP($A82,'pEC50'!$B:$Z,MATCH(AP$1,'pEC50'!$B$1:$Z$1,0),FALSE)</f>
        <v>7.88</v>
      </c>
      <c r="AQ82" s="24">
        <f>VLOOKUP($A82,'pEC50'!$B:$Z,MATCH(AQ$1,'pEC50'!$B$1:$Z$1,0),FALSE)</f>
        <v>8.33</v>
      </c>
      <c r="AR82" s="24">
        <f>VLOOKUP($A82,'pEC50'!$B:$Z,MATCH(AR$1,'pEC50'!$B$1:$Z$1,0),FALSE)</f>
        <v>7.44</v>
      </c>
      <c r="AS82" s="24">
        <f>VLOOKUP($A82,'pEC50'!$B:$Z,MATCH(AS$1,'pEC50'!$B$1:$Z$1,0),FALSE)</f>
        <v>7.44</v>
      </c>
      <c r="AT82" s="24">
        <f>VLOOKUP($A82,'pEC50'!$B:$Z,MATCH(AT$1,'pEC50'!$B$1:$Z$1,0),FALSE)</f>
        <v>7.15</v>
      </c>
      <c r="AU82" s="24">
        <f>VLOOKUP($A82,'pEC50'!$B:$Z,MATCH(AU$1,'pEC50'!$B$1:$Z$1,0),FALSE)</f>
        <v>9.39</v>
      </c>
      <c r="AV82" s="24">
        <f>VLOOKUP($A82,'pEC50'!$B:$Z,MATCH(AV$1,'pEC50'!$B$1:$Z$1,0),FALSE)</f>
        <v>9.39</v>
      </c>
      <c r="AW82" s="24">
        <f>VLOOKUP($A82,'pEC50'!$B:$Z,MATCH(AW$1,'pEC50'!$B$1:$Z$1,0),FALSE)</f>
        <v>9.31</v>
      </c>
      <c r="AX82" s="24">
        <f>VLOOKUP($A82,'pEC50'!$B:$Z,MATCH(AX$1,'pEC50'!$B$1:$Z$1,0),FALSE)</f>
        <v>6.82</v>
      </c>
      <c r="AY82" s="24">
        <f>VLOOKUP($A82,'pEC50'!$B:$Z,MATCH(AY$1,'pEC50'!$B$1:$Z$1,0),FALSE)</f>
        <v>7.46</v>
      </c>
      <c r="AZ82" s="24">
        <f>VLOOKUP($A82,'pEC50'!$B:$Z,MATCH(AZ$1,'pEC50'!$B$1:$Z$1,0),FALSE)</f>
        <v>7.15</v>
      </c>
      <c r="BA82" s="24" t="str">
        <f>VLOOKUP($A82,'pEC50'!$B:$Z,MATCH(BA$1,'pEC50'!$B$1:$Z$1,0),FALSE)</f>
        <v/>
      </c>
      <c r="BB82" s="24" t="str">
        <f>VLOOKUP($A82,'pEC50'!$B:$Z,MATCH(BB$1,'pEC50'!$B$1:$Z$1,0),FALSE)</f>
        <v/>
      </c>
      <c r="BC82" s="24" t="str">
        <f>VLOOKUP($A82,'pEC50'!$B:$Z,MATCH(BC$1,'pEC50'!$B$1:$Z$1,0),FALSE)</f>
        <v/>
      </c>
      <c r="BD82" s="18">
        <f>IF(VLOOKUP($A82,Emax!$B:$Z,MATCH(BD$1,Emax!$B$1:$Z$1,0),FALSE)="","",VLOOKUP($A82,Emax!$B:$Z,MATCH(BD$1,Emax!$B$1:$Z$1,0),FALSE)*100)</f>
        <v>69.667318982387471</v>
      </c>
      <c r="BE82" s="19">
        <f>IF(VLOOKUP($A82,Emax!$B:$Z,MATCH(BE$1,Emax!$B$1:$Z$1,0),FALSE)="","",VLOOKUP($A82,Emax!$B:$Z,MATCH(BE$1,Emax!$B$1:$Z$1,0),FALSE)*100)</f>
        <v>66.796875</v>
      </c>
      <c r="BF82" s="19">
        <f>IF(VLOOKUP($A82,Emax!$B:$Z,MATCH(BF$1,Emax!$B$1:$Z$1,0),FALSE)="","",VLOOKUP($A82,Emax!$B:$Z,MATCH(BF$1,Emax!$B$1:$Z$1,0),FALSE)*100)</f>
        <v>67.617107942973504</v>
      </c>
      <c r="BG82" s="19">
        <f>IF(VLOOKUP($A82,Emax!$B:$Z,MATCH(BG$1,Emax!$B$1:$Z$1,0),FALSE)="","",VLOOKUP($A82,Emax!$B:$Z,MATCH(BG$1,Emax!$B$1:$Z$1,0),FALSE)*100)</f>
        <v>67.617107942973504</v>
      </c>
      <c r="BH82" s="19">
        <f>IF(VLOOKUP($A82,Emax!$B:$Z,MATCH(BH$1,Emax!$B$1:$Z$1,0),FALSE)="","",VLOOKUP($A82,Emax!$B:$Z,MATCH(BH$1,Emax!$B$1:$Z$1,0),FALSE)*100)</f>
        <v>67.741935483870975</v>
      </c>
      <c r="BI82" s="19">
        <f>IF(VLOOKUP($A82,Emax!$B:$Z,MATCH(BI$1,Emax!$B$1:$Z$1,0),FALSE)="","",VLOOKUP($A82,Emax!$B:$Z,MATCH(BI$1,Emax!$B$1:$Z$1,0),FALSE)*100)</f>
        <v>64.301552106430165</v>
      </c>
      <c r="BJ82" s="19">
        <f>IF(VLOOKUP($A82,Emax!$B:$Z,MATCH(BJ$1,Emax!$B$1:$Z$1,0),FALSE)="","",VLOOKUP($A82,Emax!$B:$Z,MATCH(BJ$1,Emax!$B$1:$Z$1,0),FALSE)*100)</f>
        <v>64.301552106430165</v>
      </c>
      <c r="BK82" s="19">
        <f>IF(VLOOKUP($A82,Emax!$B:$Z,MATCH(BK$1,Emax!$B$1:$Z$1,0),FALSE)="","",VLOOKUP($A82,Emax!$B:$Z,MATCH(BK$1,Emax!$B$1:$Z$1,0),FALSE)*100)</f>
        <v>53.437500000000007</v>
      </c>
      <c r="BL82" s="19">
        <f>IF(VLOOKUP($A82,Emax!$B:$Z,MATCH(BL$1,Emax!$B$1:$Z$1,0),FALSE)="","",VLOOKUP($A82,Emax!$B:$Z,MATCH(BL$1,Emax!$B$1:$Z$1,0),FALSE)*100)</f>
        <v>62.091503267973849</v>
      </c>
      <c r="BM82" s="19">
        <f>IF(VLOOKUP($A82,Emax!$B:$Z,MATCH(BM$1,Emax!$B$1:$Z$1,0),FALSE)="","",VLOOKUP($A82,Emax!$B:$Z,MATCH(BM$1,Emax!$B$1:$Z$1,0),FALSE)*100)</f>
        <v>62.091503267973849</v>
      </c>
      <c r="BN82" s="19">
        <f>IF(VLOOKUP($A82,Emax!$B:$Z,MATCH(BN$1,Emax!$B$1:$Z$1,0),FALSE)="","",VLOOKUP($A82,Emax!$B:$Z,MATCH(BN$1,Emax!$B$1:$Z$1,0),FALSE)*100)</f>
        <v>66.339066339066335</v>
      </c>
      <c r="BO82" s="19">
        <f>IF(VLOOKUP($A82,Emax!$B:$Z,MATCH(BO$1,Emax!$B$1:$Z$1,0),FALSE)="","",VLOOKUP($A82,Emax!$B:$Z,MATCH(BO$1,Emax!$B$1:$Z$1,0),FALSE)*100)</f>
        <v>45.379876796714584</v>
      </c>
      <c r="BP82" s="19">
        <f>IF(VLOOKUP($A82,Emax!$B:$Z,MATCH(BP$1,Emax!$B$1:$Z$1,0),FALSE)="","",VLOOKUP($A82,Emax!$B:$Z,MATCH(BP$1,Emax!$B$1:$Z$1,0),FALSE)*100)</f>
        <v>65.940594059405939</v>
      </c>
      <c r="BQ82" s="19">
        <f>IF(VLOOKUP($A82,Emax!$B:$Z,MATCH(BQ$1,Emax!$B$1:$Z$1,0),FALSE)="","",VLOOKUP($A82,Emax!$B:$Z,MATCH(BQ$1,Emax!$B$1:$Z$1,0),FALSE)*100)</f>
        <v>57.349896480331253</v>
      </c>
      <c r="BR82" s="19" t="str">
        <f>IF(VLOOKUP($A82,Emax!$B:$Z,MATCH(BR$1,Emax!$B$1:$Z$1,0),FALSE)="","",VLOOKUP($A82,Emax!$B:$Z,MATCH(BR$1,Emax!$B$1:$Z$1,0),FALSE)*100)</f>
        <v/>
      </c>
      <c r="BS82" s="19" t="str">
        <f>IF(VLOOKUP($A82,Emax!$B:$Z,MATCH(BS$1,Emax!$B$1:$Z$1,0),FALSE)="","",VLOOKUP($A82,Emax!$B:$Z,MATCH(BS$1,Emax!$B$1:$Z$1,0),FALSE)*100)</f>
        <v/>
      </c>
      <c r="BT82" s="19" t="str">
        <f>IF(VLOOKUP($A82,Emax!$B:$Z,MATCH(BT$1,Emax!$B$1:$Z$1,0),FALSE)="","",VLOOKUP($A82,Emax!$B:$Z,MATCH(BT$1,Emax!$B$1:$Z$1,0),FALSE)*100)</f>
        <v/>
      </c>
    </row>
    <row r="83" spans="1:72" x14ac:dyDescent="0.2">
      <c r="A83" t="s">
        <v>438</v>
      </c>
      <c r="B83" s="5" t="str">
        <f>IF(VLOOKUP($A83,Ligands!$A:$G,3,FALSE)="","",VLOOKUP($A83,Ligands!$A:$G,3,FALSE))</f>
        <v>Lysophosphatidic acid</v>
      </c>
      <c r="C83" s="4" t="str">
        <f>IF(VLOOKUP($A83,Ligands!$A:$G,4,FALSE)="","",VLOOKUP($A83,Ligands!$A:$G,4,FALSE))</f>
        <v>1-oleoyl-2-hydroxy-sn-glycero-3-phosphate, sodium salt</v>
      </c>
      <c r="D83" s="17" t="str">
        <f>IF(VLOOKUP($A83,Ligands!$A:$G,5,FALSE)="","",VLOOKUP($A83,Ligands!$A:$G,5,FALSE))</f>
        <v/>
      </c>
      <c r="E83" s="17" t="str">
        <f>IF(VLOOKUP($A83,Ligands!$A:$G,6,FALSE)="","",VLOOKUP($A83,Ligands!$A:$G,6,FALSE))</f>
        <v/>
      </c>
      <c r="F83" s="17" t="str">
        <f>IF(VLOOKUP($A83,Ligands!$A:$G,7,FALSE)="","",VLOOKUP($A83,Ligands!$A:$G,7,FALSE))</f>
        <v>Physiological</v>
      </c>
      <c r="G83" s="28">
        <f t="shared" si="47"/>
        <v>0</v>
      </c>
      <c r="H83" s="92">
        <f t="shared" si="48"/>
        <v>7.5148182801496146</v>
      </c>
      <c r="I83" s="92">
        <f t="shared" si="49"/>
        <v>7.6526939351578367</v>
      </c>
      <c r="J83" s="92">
        <f t="shared" si="50"/>
        <v>7.5583241022880578</v>
      </c>
      <c r="K83" s="92" t="str">
        <f t="shared" si="51"/>
        <v/>
      </c>
      <c r="L83" s="28">
        <f t="shared" si="52"/>
        <v>0</v>
      </c>
      <c r="M83" s="92">
        <f t="shared" si="53"/>
        <v>8.1999999999999993</v>
      </c>
      <c r="N83" s="92">
        <f t="shared" si="54"/>
        <v>8.11</v>
      </c>
      <c r="O83" s="92">
        <f t="shared" si="55"/>
        <v>8.26</v>
      </c>
      <c r="P83" s="92" t="str">
        <f t="shared" si="56"/>
        <v/>
      </c>
      <c r="Q83" s="21">
        <f t="shared" si="57"/>
        <v>0</v>
      </c>
      <c r="R83" s="90">
        <f t="shared" si="58"/>
        <v>37.067209775967413</v>
      </c>
      <c r="S83" s="90">
        <f t="shared" si="59"/>
        <v>45.098039215686271</v>
      </c>
      <c r="T83" s="90">
        <f t="shared" si="60"/>
        <v>45.544554455445549</v>
      </c>
      <c r="U83" s="90" t="str">
        <f t="shared" si="61"/>
        <v/>
      </c>
      <c r="V83" s="25" t="str">
        <f t="shared" si="32"/>
        <v/>
      </c>
      <c r="W83" s="24" t="str">
        <f t="shared" si="33"/>
        <v/>
      </c>
      <c r="X83" s="24">
        <f t="shared" si="34"/>
        <v>7.4589898958621061</v>
      </c>
      <c r="Y83" s="24">
        <f t="shared" si="35"/>
        <v>7.4589898958621061</v>
      </c>
      <c r="Z83" s="24">
        <f t="shared" si="36"/>
        <v>7.5148182801496146</v>
      </c>
      <c r="AA83" s="24">
        <f t="shared" si="62"/>
        <v>7.0186073148417751</v>
      </c>
      <c r="AB83" s="24">
        <f t="shared" si="62"/>
        <v>7.0186073148417751</v>
      </c>
      <c r="AC83" s="24" t="str">
        <f t="shared" si="37"/>
        <v/>
      </c>
      <c r="AD83" s="24">
        <f t="shared" si="38"/>
        <v>7.3141576599196574</v>
      </c>
      <c r="AE83" s="24">
        <f t="shared" si="39"/>
        <v>7.3141576599196574</v>
      </c>
      <c r="AF83" s="24">
        <f t="shared" si="40"/>
        <v>7.6526939351578367</v>
      </c>
      <c r="AG83" s="24">
        <f t="shared" si="41"/>
        <v>7.648028347793141</v>
      </c>
      <c r="AH83" s="24">
        <f t="shared" si="42"/>
        <v>7.3684364578989321</v>
      </c>
      <c r="AI83" s="24">
        <f t="shared" si="43"/>
        <v>7.5583241022880578</v>
      </c>
      <c r="AJ83" s="24" t="str">
        <f t="shared" si="44"/>
        <v/>
      </c>
      <c r="AK83" s="24" t="str">
        <f t="shared" si="45"/>
        <v/>
      </c>
      <c r="AL83" s="24" t="str">
        <f t="shared" si="46"/>
        <v/>
      </c>
      <c r="AM83" s="25" t="str">
        <f>VLOOKUP($A83,'pEC50'!$B:$Z,MATCH(AM$1,'pEC50'!$B$1:$Z$1,0),FALSE)</f>
        <v/>
      </c>
      <c r="AN83" s="24" t="str">
        <f>VLOOKUP($A83,'pEC50'!$B:$Z,MATCH(AN$1,'pEC50'!$B$1:$Z$1,0),FALSE)</f>
        <v/>
      </c>
      <c r="AO83" s="24">
        <f>VLOOKUP($A83,'pEC50'!$B:$Z,MATCH(AO$1,'pEC50'!$B$1:$Z$1,0),FALSE)</f>
        <v>7.89</v>
      </c>
      <c r="AP83" s="24">
        <f>VLOOKUP($A83,'pEC50'!$B:$Z,MATCH(AP$1,'pEC50'!$B$1:$Z$1,0),FALSE)</f>
        <v>7.89</v>
      </c>
      <c r="AQ83" s="24">
        <f>VLOOKUP($A83,'pEC50'!$B:$Z,MATCH(AQ$1,'pEC50'!$B$1:$Z$1,0),FALSE)</f>
        <v>8.1999999999999993</v>
      </c>
      <c r="AR83" s="24">
        <f>VLOOKUP($A83,'pEC50'!$B:$Z,MATCH(AR$1,'pEC50'!$B$1:$Z$1,0),FALSE)</f>
        <v>8.06</v>
      </c>
      <c r="AS83" s="24">
        <f>VLOOKUP($A83,'pEC50'!$B:$Z,MATCH(AS$1,'pEC50'!$B$1:$Z$1,0),FALSE)</f>
        <v>8.06</v>
      </c>
      <c r="AT83" s="24" t="str">
        <f>VLOOKUP($A83,'pEC50'!$B:$Z,MATCH(AT$1,'pEC50'!$B$1:$Z$1,0),FALSE)</f>
        <v/>
      </c>
      <c r="AU83" s="24">
        <f>VLOOKUP($A83,'pEC50'!$B:$Z,MATCH(AU$1,'pEC50'!$B$1:$Z$1,0),FALSE)</f>
        <v>7.66</v>
      </c>
      <c r="AV83" s="24">
        <f>VLOOKUP($A83,'pEC50'!$B:$Z,MATCH(AV$1,'pEC50'!$B$1:$Z$1,0),FALSE)</f>
        <v>7.66</v>
      </c>
      <c r="AW83" s="24">
        <f>VLOOKUP($A83,'pEC50'!$B:$Z,MATCH(AW$1,'pEC50'!$B$1:$Z$1,0),FALSE)</f>
        <v>8.11</v>
      </c>
      <c r="AX83" s="24">
        <f>VLOOKUP($A83,'pEC50'!$B:$Z,MATCH(AX$1,'pEC50'!$B$1:$Z$1,0),FALSE)</f>
        <v>8.0500000000000007</v>
      </c>
      <c r="AY83" s="24">
        <f>VLOOKUP($A83,'pEC50'!$B:$Z,MATCH(AY$1,'pEC50'!$B$1:$Z$1,0),FALSE)</f>
        <v>7.71</v>
      </c>
      <c r="AZ83" s="24">
        <f>VLOOKUP($A83,'pEC50'!$B:$Z,MATCH(AZ$1,'pEC50'!$B$1:$Z$1,0),FALSE)</f>
        <v>8.26</v>
      </c>
      <c r="BA83" s="24" t="str">
        <f>VLOOKUP($A83,'pEC50'!$B:$Z,MATCH(BA$1,'pEC50'!$B$1:$Z$1,0),FALSE)</f>
        <v/>
      </c>
      <c r="BB83" s="24" t="str">
        <f>VLOOKUP($A83,'pEC50'!$B:$Z,MATCH(BB$1,'pEC50'!$B$1:$Z$1,0),FALSE)</f>
        <v/>
      </c>
      <c r="BC83" s="24" t="str">
        <f>VLOOKUP($A83,'pEC50'!$B:$Z,MATCH(BC$1,'pEC50'!$B$1:$Z$1,0),FALSE)</f>
        <v/>
      </c>
      <c r="BD83" s="18" t="str">
        <f>IF(VLOOKUP($A83,Emax!$B:$Z,MATCH(BD$1,Emax!$B$1:$Z$1,0),FALSE)="","",VLOOKUP($A83,Emax!$B:$Z,MATCH(BD$1,Emax!$B$1:$Z$1,0),FALSE)*100)</f>
        <v/>
      </c>
      <c r="BE83" s="19" t="str">
        <f>IF(VLOOKUP($A83,Emax!$B:$Z,MATCH(BE$1,Emax!$B$1:$Z$1,0),FALSE)="","",VLOOKUP($A83,Emax!$B:$Z,MATCH(BE$1,Emax!$B$1:$Z$1,0),FALSE)*100)</f>
        <v/>
      </c>
      <c r="BF83" s="19">
        <f>IF(VLOOKUP($A83,Emax!$B:$Z,MATCH(BF$1,Emax!$B$1:$Z$1,0),FALSE)="","",VLOOKUP($A83,Emax!$B:$Z,MATCH(BF$1,Emax!$B$1:$Z$1,0),FALSE)*100)</f>
        <v>37.067209775967413</v>
      </c>
      <c r="BG83" s="19">
        <f>IF(VLOOKUP($A83,Emax!$B:$Z,MATCH(BG$1,Emax!$B$1:$Z$1,0),FALSE)="","",VLOOKUP($A83,Emax!$B:$Z,MATCH(BG$1,Emax!$B$1:$Z$1,0),FALSE)*100)</f>
        <v>37.067209775967413</v>
      </c>
      <c r="BH83" s="19">
        <f>IF(VLOOKUP($A83,Emax!$B:$Z,MATCH(BH$1,Emax!$B$1:$Z$1,0),FALSE)="","",VLOOKUP($A83,Emax!$B:$Z,MATCH(BH$1,Emax!$B$1:$Z$1,0),FALSE)*100)</f>
        <v>20.645161290322584</v>
      </c>
      <c r="BI83" s="19">
        <f>IF(VLOOKUP($A83,Emax!$B:$Z,MATCH(BI$1,Emax!$B$1:$Z$1,0),FALSE)="","",VLOOKUP($A83,Emax!$B:$Z,MATCH(BI$1,Emax!$B$1:$Z$1,0),FALSE)*100)</f>
        <v>9.0909090909090917</v>
      </c>
      <c r="BJ83" s="19">
        <f>IF(VLOOKUP($A83,Emax!$B:$Z,MATCH(BJ$1,Emax!$B$1:$Z$1,0),FALSE)="","",VLOOKUP($A83,Emax!$B:$Z,MATCH(BJ$1,Emax!$B$1:$Z$1,0),FALSE)*100)</f>
        <v>9.0909090909090917</v>
      </c>
      <c r="BK83" s="19" t="str">
        <f>IF(VLOOKUP($A83,Emax!$B:$Z,MATCH(BK$1,Emax!$B$1:$Z$1,0),FALSE)="","",VLOOKUP($A83,Emax!$B:$Z,MATCH(BK$1,Emax!$B$1:$Z$1,0),FALSE)*100)</f>
        <v/>
      </c>
      <c r="BL83" s="19">
        <f>IF(VLOOKUP($A83,Emax!$B:$Z,MATCH(BL$1,Emax!$B$1:$Z$1,0),FALSE)="","",VLOOKUP($A83,Emax!$B:$Z,MATCH(BL$1,Emax!$B$1:$Z$1,0),FALSE)*100)</f>
        <v>45.098039215686271</v>
      </c>
      <c r="BM83" s="19">
        <f>IF(VLOOKUP($A83,Emax!$B:$Z,MATCH(BM$1,Emax!$B$1:$Z$1,0),FALSE)="","",VLOOKUP($A83,Emax!$B:$Z,MATCH(BM$1,Emax!$B$1:$Z$1,0),FALSE)*100)</f>
        <v>45.098039215686271</v>
      </c>
      <c r="BN83" s="19">
        <f>IF(VLOOKUP($A83,Emax!$B:$Z,MATCH(BN$1,Emax!$B$1:$Z$1,0),FALSE)="","",VLOOKUP($A83,Emax!$B:$Z,MATCH(BN$1,Emax!$B$1:$Z$1,0),FALSE)*100)</f>
        <v>34.889434889434881</v>
      </c>
      <c r="BO83" s="19">
        <f>IF(VLOOKUP($A83,Emax!$B:$Z,MATCH(BO$1,Emax!$B$1:$Z$1,0),FALSE)="","",VLOOKUP($A83,Emax!$B:$Z,MATCH(BO$1,Emax!$B$1:$Z$1,0),FALSE)*100)</f>
        <v>39.630390143737166</v>
      </c>
      <c r="BP83" s="19">
        <f>IF(VLOOKUP($A83,Emax!$B:$Z,MATCH(BP$1,Emax!$B$1:$Z$1,0),FALSE)="","",VLOOKUP($A83,Emax!$B:$Z,MATCH(BP$1,Emax!$B$1:$Z$1,0),FALSE)*100)</f>
        <v>45.544554455445549</v>
      </c>
      <c r="BQ83" s="19">
        <f>IF(VLOOKUP($A83,Emax!$B:$Z,MATCH(BQ$1,Emax!$B$1:$Z$1,0),FALSE)="","",VLOOKUP($A83,Emax!$B:$Z,MATCH(BQ$1,Emax!$B$1:$Z$1,0),FALSE)*100)</f>
        <v>19.87577639751553</v>
      </c>
      <c r="BR83" s="19" t="str">
        <f>IF(VLOOKUP($A83,Emax!$B:$Z,MATCH(BR$1,Emax!$B$1:$Z$1,0),FALSE)="","",VLOOKUP($A83,Emax!$B:$Z,MATCH(BR$1,Emax!$B$1:$Z$1,0),FALSE)*100)</f>
        <v/>
      </c>
      <c r="BS83" s="19" t="str">
        <f>IF(VLOOKUP($A83,Emax!$B:$Z,MATCH(BS$1,Emax!$B$1:$Z$1,0),FALSE)="","",VLOOKUP($A83,Emax!$B:$Z,MATCH(BS$1,Emax!$B$1:$Z$1,0),FALSE)*100)</f>
        <v/>
      </c>
      <c r="BT83" s="19" t="str">
        <f>IF(VLOOKUP($A83,Emax!$B:$Z,MATCH(BT$1,Emax!$B$1:$Z$1,0),FALSE)="","",VLOOKUP($A83,Emax!$B:$Z,MATCH(BT$1,Emax!$B$1:$Z$1,0),FALSE)*100)</f>
        <v/>
      </c>
    </row>
    <row r="84" spans="1:72" x14ac:dyDescent="0.2">
      <c r="A84" t="s">
        <v>440</v>
      </c>
      <c r="B84" s="5" t="str">
        <f>IF(VLOOKUP($A84,Ligands!$A:$G,3,FALSE)="","",VLOOKUP($A84,Ligands!$A:$G,3,FALSE))</f>
        <v>Lysophosphatidic acid</v>
      </c>
      <c r="C84" s="4" t="str">
        <f>IF(VLOOKUP($A84,Ligands!$A:$G,4,FALSE)="","",VLOOKUP($A84,Ligands!$A:$G,4,FALSE))</f>
        <v>1-oleoyl-2-hydroxy-sn-glycero-3-phosphate, sodium salt</v>
      </c>
      <c r="D84" s="17" t="str">
        <f>IF(VLOOKUP($A84,Ligands!$A:$G,5,FALSE)="","",VLOOKUP($A84,Ligands!$A:$G,5,FALSE))</f>
        <v/>
      </c>
      <c r="E84" s="17" t="str">
        <f>IF(VLOOKUP($A84,Ligands!$A:$G,6,FALSE)="","",VLOOKUP($A84,Ligands!$A:$G,6,FALSE))</f>
        <v/>
      </c>
      <c r="F84" s="17" t="str">
        <f>IF(VLOOKUP($A84,Ligands!$A:$G,7,FALSE)="","",VLOOKUP($A84,Ligands!$A:$G,7,FALSE))</f>
        <v>Physiological</v>
      </c>
      <c r="G84" s="28">
        <f t="shared" si="47"/>
        <v>7.3742760531249534</v>
      </c>
      <c r="H84" s="92">
        <f t="shared" si="48"/>
        <v>7.3713122677000005</v>
      </c>
      <c r="I84" s="92">
        <f t="shared" si="49"/>
        <v>7.8056138124033625</v>
      </c>
      <c r="J84" s="92">
        <f t="shared" si="50"/>
        <v>7.8010299956639813</v>
      </c>
      <c r="K84" s="92" t="str">
        <f t="shared" si="51"/>
        <v/>
      </c>
      <c r="L84" s="28">
        <f t="shared" si="52"/>
        <v>7.69</v>
      </c>
      <c r="M84" s="92">
        <f t="shared" si="53"/>
        <v>8.5500000000000007</v>
      </c>
      <c r="N84" s="92">
        <f t="shared" si="54"/>
        <v>8.43</v>
      </c>
      <c r="O84" s="92">
        <f t="shared" si="55"/>
        <v>8.5</v>
      </c>
      <c r="P84" s="92" t="str">
        <f t="shared" si="56"/>
        <v/>
      </c>
      <c r="Q84" s="21">
        <f t="shared" si="57"/>
        <v>48.336594911937375</v>
      </c>
      <c r="R84" s="90">
        <f t="shared" si="58"/>
        <v>10.997963340122199</v>
      </c>
      <c r="S84" s="90">
        <f t="shared" si="59"/>
        <v>23.747276688453152</v>
      </c>
      <c r="T84" s="90">
        <f t="shared" si="60"/>
        <v>20</v>
      </c>
      <c r="U84" s="90" t="str">
        <f t="shared" si="61"/>
        <v/>
      </c>
      <c r="V84" s="25">
        <f t="shared" si="32"/>
        <v>7.3742760531249534</v>
      </c>
      <c r="W84" s="24">
        <f t="shared" si="33"/>
        <v>7.3124578750417628</v>
      </c>
      <c r="X84" s="24">
        <f t="shared" si="34"/>
        <v>7.3713122677000005</v>
      </c>
      <c r="Y84" s="24">
        <f t="shared" si="35"/>
        <v>7.3713122677000005</v>
      </c>
      <c r="Z84" s="24">
        <f t="shared" si="36"/>
        <v>7.2975203950808654</v>
      </c>
      <c r="AA84" s="24">
        <f t="shared" si="62"/>
        <v>7.2671872222810272</v>
      </c>
      <c r="AB84" s="24">
        <f t="shared" si="62"/>
        <v>7.2671872222810272</v>
      </c>
      <c r="AC84" s="24">
        <f t="shared" si="37"/>
        <v>7.1870693164140143</v>
      </c>
      <c r="AD84" s="24">
        <f t="shared" si="38"/>
        <v>7.8056138124033625</v>
      </c>
      <c r="AE84" s="24">
        <f t="shared" si="39"/>
        <v>7.8056138124033625</v>
      </c>
      <c r="AF84" s="24">
        <f t="shared" si="40"/>
        <v>7.2289195306526679</v>
      </c>
      <c r="AG84" s="24">
        <f t="shared" si="41"/>
        <v>7.7238637239435919</v>
      </c>
      <c r="AH84" s="24">
        <f t="shared" si="42"/>
        <v>7.8010299956639813</v>
      </c>
      <c r="AI84" s="24">
        <f t="shared" si="43"/>
        <v>7.5413827042592549</v>
      </c>
      <c r="AJ84" s="24" t="str">
        <f t="shared" si="44"/>
        <v/>
      </c>
      <c r="AK84" s="24" t="str">
        <f t="shared" si="45"/>
        <v/>
      </c>
      <c r="AL84" s="24" t="str">
        <f t="shared" si="46"/>
        <v/>
      </c>
      <c r="AM84" s="25">
        <f>VLOOKUP($A84,'pEC50'!$B:$Z,MATCH(AM$1,'pEC50'!$B$1:$Z$1,0),FALSE)</f>
        <v>7.69</v>
      </c>
      <c r="AN84" s="24">
        <f>VLOOKUP($A84,'pEC50'!$B:$Z,MATCH(AN$1,'pEC50'!$B$1:$Z$1,0),FALSE)</f>
        <v>7.66</v>
      </c>
      <c r="AO84" s="24">
        <f>VLOOKUP($A84,'pEC50'!$B:$Z,MATCH(AO$1,'pEC50'!$B$1:$Z$1,0),FALSE)</f>
        <v>8.33</v>
      </c>
      <c r="AP84" s="24">
        <f>VLOOKUP($A84,'pEC50'!$B:$Z,MATCH(AP$1,'pEC50'!$B$1:$Z$1,0),FALSE)</f>
        <v>8.33</v>
      </c>
      <c r="AQ84" s="24">
        <f>VLOOKUP($A84,'pEC50'!$B:$Z,MATCH(AQ$1,'pEC50'!$B$1:$Z$1,0),FALSE)</f>
        <v>8.5500000000000007</v>
      </c>
      <c r="AR84" s="24">
        <f>VLOOKUP($A84,'pEC50'!$B:$Z,MATCH(AR$1,'pEC50'!$B$1:$Z$1,0),FALSE)</f>
        <v>8.49</v>
      </c>
      <c r="AS84" s="24">
        <f>VLOOKUP($A84,'pEC50'!$B:$Z,MATCH(AS$1,'pEC50'!$B$1:$Z$1,0),FALSE)</f>
        <v>8.49</v>
      </c>
      <c r="AT84" s="24">
        <f>VLOOKUP($A84,'pEC50'!$B:$Z,MATCH(AT$1,'pEC50'!$B$1:$Z$1,0),FALSE)</f>
        <v>8.3699999999999992</v>
      </c>
      <c r="AU84" s="24">
        <f>VLOOKUP($A84,'pEC50'!$B:$Z,MATCH(AU$1,'pEC50'!$B$1:$Z$1,0),FALSE)</f>
        <v>8.43</v>
      </c>
      <c r="AV84" s="24">
        <f>VLOOKUP($A84,'pEC50'!$B:$Z,MATCH(AV$1,'pEC50'!$B$1:$Z$1,0),FALSE)</f>
        <v>8.43</v>
      </c>
      <c r="AW84" s="24">
        <f>VLOOKUP($A84,'pEC50'!$B:$Z,MATCH(AW$1,'pEC50'!$B$1:$Z$1,0),FALSE)</f>
        <v>8.32</v>
      </c>
      <c r="AX84" s="24">
        <f>VLOOKUP($A84,'pEC50'!$B:$Z,MATCH(AX$1,'pEC50'!$B$1:$Z$1,0),FALSE)</f>
        <v>8.3699999999999992</v>
      </c>
      <c r="AY84" s="24">
        <f>VLOOKUP($A84,'pEC50'!$B:$Z,MATCH(AY$1,'pEC50'!$B$1:$Z$1,0),FALSE)</f>
        <v>8.5</v>
      </c>
      <c r="AZ84" s="24">
        <f>VLOOKUP($A84,'pEC50'!$B:$Z,MATCH(AZ$1,'pEC50'!$B$1:$Z$1,0),FALSE)</f>
        <v>8.44</v>
      </c>
      <c r="BA84" s="24" t="str">
        <f>VLOOKUP($A84,'pEC50'!$B:$Z,MATCH(BA$1,'pEC50'!$B$1:$Z$1,0),FALSE)</f>
        <v/>
      </c>
      <c r="BB84" s="24" t="str">
        <f>VLOOKUP($A84,'pEC50'!$B:$Z,MATCH(BB$1,'pEC50'!$B$1:$Z$1,0),FALSE)</f>
        <v/>
      </c>
      <c r="BC84" s="24" t="str">
        <f>VLOOKUP($A84,'pEC50'!$B:$Z,MATCH(BC$1,'pEC50'!$B$1:$Z$1,0),FALSE)</f>
        <v/>
      </c>
      <c r="BD84" s="18">
        <f>IF(VLOOKUP($A84,Emax!$B:$Z,MATCH(BD$1,Emax!$B$1:$Z$1,0),FALSE)="","",VLOOKUP($A84,Emax!$B:$Z,MATCH(BD$1,Emax!$B$1:$Z$1,0),FALSE)*100)</f>
        <v>48.336594911937375</v>
      </c>
      <c r="BE84" s="19">
        <f>IF(VLOOKUP($A84,Emax!$B:$Z,MATCH(BE$1,Emax!$B$1:$Z$1,0),FALSE)="","",VLOOKUP($A84,Emax!$B:$Z,MATCH(BE$1,Emax!$B$1:$Z$1,0),FALSE)*100)</f>
        <v>44.921875000000007</v>
      </c>
      <c r="BF84" s="19">
        <f>IF(VLOOKUP($A84,Emax!$B:$Z,MATCH(BF$1,Emax!$B$1:$Z$1,0),FALSE)="","",VLOOKUP($A84,Emax!$B:$Z,MATCH(BF$1,Emax!$B$1:$Z$1,0),FALSE)*100)</f>
        <v>10.997963340122199</v>
      </c>
      <c r="BG84" s="19">
        <f>IF(VLOOKUP($A84,Emax!$B:$Z,MATCH(BG$1,Emax!$B$1:$Z$1,0),FALSE)="","",VLOOKUP($A84,Emax!$B:$Z,MATCH(BG$1,Emax!$B$1:$Z$1,0),FALSE)*100)</f>
        <v>10.997963340122199</v>
      </c>
      <c r="BH84" s="19">
        <f>IF(VLOOKUP($A84,Emax!$B:$Z,MATCH(BH$1,Emax!$B$1:$Z$1,0),FALSE)="","",VLOOKUP($A84,Emax!$B:$Z,MATCH(BH$1,Emax!$B$1:$Z$1,0),FALSE)*100)</f>
        <v>5.5913978494623651</v>
      </c>
      <c r="BI84" s="19">
        <f>IF(VLOOKUP($A84,Emax!$B:$Z,MATCH(BI$1,Emax!$B$1:$Z$1,0),FALSE)="","",VLOOKUP($A84,Emax!$B:$Z,MATCH(BI$1,Emax!$B$1:$Z$1,0),FALSE)*100)</f>
        <v>5.9866962305986711</v>
      </c>
      <c r="BJ84" s="19">
        <f>IF(VLOOKUP($A84,Emax!$B:$Z,MATCH(BJ$1,Emax!$B$1:$Z$1,0),FALSE)="","",VLOOKUP($A84,Emax!$B:$Z,MATCH(BJ$1,Emax!$B$1:$Z$1,0),FALSE)*100)</f>
        <v>5.9866962305986711</v>
      </c>
      <c r="BK84" s="19">
        <f>IF(VLOOKUP($A84,Emax!$B:$Z,MATCH(BK$1,Emax!$B$1:$Z$1,0),FALSE)="","",VLOOKUP($A84,Emax!$B:$Z,MATCH(BK$1,Emax!$B$1:$Z$1,0),FALSE)*100)</f>
        <v>6.5624999999999991</v>
      </c>
      <c r="BL84" s="19">
        <f>IF(VLOOKUP($A84,Emax!$B:$Z,MATCH(BL$1,Emax!$B$1:$Z$1,0),FALSE)="","",VLOOKUP($A84,Emax!$B:$Z,MATCH(BL$1,Emax!$B$1:$Z$1,0),FALSE)*100)</f>
        <v>23.747276688453152</v>
      </c>
      <c r="BM84" s="19">
        <f>IF(VLOOKUP($A84,Emax!$B:$Z,MATCH(BM$1,Emax!$B$1:$Z$1,0),FALSE)="","",VLOOKUP($A84,Emax!$B:$Z,MATCH(BM$1,Emax!$B$1:$Z$1,0),FALSE)*100)</f>
        <v>23.747276688453152</v>
      </c>
      <c r="BN84" s="19">
        <f>IF(VLOOKUP($A84,Emax!$B:$Z,MATCH(BN$1,Emax!$B$1:$Z$1,0),FALSE)="","",VLOOKUP($A84,Emax!$B:$Z,MATCH(BN$1,Emax!$B$1:$Z$1,0),FALSE)*100)</f>
        <v>8.108108108108107</v>
      </c>
      <c r="BO84" s="19">
        <f>IF(VLOOKUP($A84,Emax!$B:$Z,MATCH(BO$1,Emax!$B$1:$Z$1,0),FALSE)="","",VLOOKUP($A84,Emax!$B:$Z,MATCH(BO$1,Emax!$B$1:$Z$1,0),FALSE)*100)</f>
        <v>22.587268993839835</v>
      </c>
      <c r="BP84" s="19">
        <f>IF(VLOOKUP($A84,Emax!$B:$Z,MATCH(BP$1,Emax!$B$1:$Z$1,0),FALSE)="","",VLOOKUP($A84,Emax!$B:$Z,MATCH(BP$1,Emax!$B$1:$Z$1,0),FALSE)*100)</f>
        <v>20</v>
      </c>
      <c r="BQ84" s="19">
        <f>IF(VLOOKUP($A84,Emax!$B:$Z,MATCH(BQ$1,Emax!$B$1:$Z$1,0),FALSE)="","",VLOOKUP($A84,Emax!$B:$Z,MATCH(BQ$1,Emax!$B$1:$Z$1,0),FALSE)*100)</f>
        <v>12.629399585921325</v>
      </c>
      <c r="BR84" s="19" t="str">
        <f>IF(VLOOKUP($A84,Emax!$B:$Z,MATCH(BR$1,Emax!$B$1:$Z$1,0),FALSE)="","",VLOOKUP($A84,Emax!$B:$Z,MATCH(BR$1,Emax!$B$1:$Z$1,0),FALSE)*100)</f>
        <v/>
      </c>
      <c r="BS84" s="19" t="str">
        <f>IF(VLOOKUP($A84,Emax!$B:$Z,MATCH(BS$1,Emax!$B$1:$Z$1,0),FALSE)="","",VLOOKUP($A84,Emax!$B:$Z,MATCH(BS$1,Emax!$B$1:$Z$1,0),FALSE)*100)</f>
        <v/>
      </c>
      <c r="BT84" s="19" t="str">
        <f>IF(VLOOKUP($A84,Emax!$B:$Z,MATCH(BT$1,Emax!$B$1:$Z$1,0),FALSE)="","",VLOOKUP($A84,Emax!$B:$Z,MATCH(BT$1,Emax!$B$1:$Z$1,0),FALSE)*100)</f>
        <v/>
      </c>
    </row>
    <row r="85" spans="1:72" x14ac:dyDescent="0.2">
      <c r="A85" t="s">
        <v>441</v>
      </c>
      <c r="B85" s="5" t="str">
        <f>IF(VLOOKUP($A85,Ligands!$A:$G,3,FALSE)="","",VLOOKUP($A85,Ligands!$A:$G,3,FALSE))</f>
        <v>Lysophosphatidic acid</v>
      </c>
      <c r="C85" s="4" t="str">
        <f>IF(VLOOKUP($A85,Ligands!$A:$G,4,FALSE)="","",VLOOKUP($A85,Ligands!$A:$G,4,FALSE))</f>
        <v>1-oleoyl-2-hydroxy-sn-glycero-3-phosphate, sodium salt</v>
      </c>
      <c r="D85" s="17" t="str">
        <f>IF(VLOOKUP($A85,Ligands!$A:$G,5,FALSE)="","",VLOOKUP($A85,Ligands!$A:$G,5,FALSE))</f>
        <v/>
      </c>
      <c r="E85" s="17" t="str">
        <f>IF(VLOOKUP($A85,Ligands!$A:$G,6,FALSE)="","",VLOOKUP($A85,Ligands!$A:$G,6,FALSE))</f>
        <v/>
      </c>
      <c r="F85" s="17" t="str">
        <f>IF(VLOOKUP($A85,Ligands!$A:$G,7,FALSE)="","",VLOOKUP($A85,Ligands!$A:$G,7,FALSE))</f>
        <v>Physiological</v>
      </c>
      <c r="G85" s="28">
        <f t="shared" si="47"/>
        <v>5.8092807555246138</v>
      </c>
      <c r="H85" s="92">
        <f t="shared" si="48"/>
        <v>6.8943650362227258</v>
      </c>
      <c r="I85" s="92">
        <f t="shared" si="49"/>
        <v>6.390737288945072</v>
      </c>
      <c r="J85" s="92">
        <f t="shared" si="50"/>
        <v>6.2841876632772777</v>
      </c>
      <c r="K85" s="92" t="str">
        <f t="shared" si="51"/>
        <v/>
      </c>
      <c r="L85" s="28">
        <f t="shared" si="52"/>
        <v>6.03</v>
      </c>
      <c r="M85" s="92">
        <f t="shared" si="53"/>
        <v>7.19</v>
      </c>
      <c r="N85" s="92">
        <f t="shared" si="54"/>
        <v>6.81</v>
      </c>
      <c r="O85" s="92">
        <f t="shared" si="55"/>
        <v>6.54</v>
      </c>
      <c r="P85" s="92" t="str">
        <f t="shared" si="56"/>
        <v/>
      </c>
      <c r="Q85" s="21">
        <f t="shared" si="57"/>
        <v>73.18982387475539</v>
      </c>
      <c r="R85" s="90">
        <f t="shared" si="58"/>
        <v>58.859470468431766</v>
      </c>
      <c r="S85" s="90">
        <f t="shared" si="59"/>
        <v>60.369609856262826</v>
      </c>
      <c r="T85" s="90">
        <f t="shared" si="60"/>
        <v>55.486542443064181</v>
      </c>
      <c r="U85" s="90" t="str">
        <f t="shared" si="61"/>
        <v/>
      </c>
      <c r="V85" s="25">
        <f t="shared" si="32"/>
        <v>5.6744507020657675</v>
      </c>
      <c r="W85" s="24">
        <f t="shared" si="33"/>
        <v>5.8092807555246138</v>
      </c>
      <c r="X85" s="24">
        <f t="shared" si="34"/>
        <v>6.4898163506335802</v>
      </c>
      <c r="Y85" s="24">
        <f t="shared" si="35"/>
        <v>6.4898163506335802</v>
      </c>
      <c r="Z85" s="24">
        <f t="shared" si="36"/>
        <v>6.6785729043031692</v>
      </c>
      <c r="AA85" s="24">
        <f t="shared" si="62"/>
        <v>6.6624004151785527</v>
      </c>
      <c r="AB85" s="24">
        <f t="shared" si="62"/>
        <v>6.6624004151785527</v>
      </c>
      <c r="AC85" s="24">
        <f t="shared" si="37"/>
        <v>6.8943650362227258</v>
      </c>
      <c r="AD85" s="24">
        <f t="shared" si="38"/>
        <v>6.2820545348318921</v>
      </c>
      <c r="AE85" s="24">
        <f t="shared" si="39"/>
        <v>6.2820545348318921</v>
      </c>
      <c r="AF85" s="24">
        <f t="shared" si="40"/>
        <v>6.390737288945072</v>
      </c>
      <c r="AG85" s="24">
        <f t="shared" si="41"/>
        <v>6.1608183691975231</v>
      </c>
      <c r="AH85" s="24">
        <f t="shared" si="42"/>
        <v>5.9859244792914819</v>
      </c>
      <c r="AI85" s="24">
        <f t="shared" si="43"/>
        <v>6.2841876632772777</v>
      </c>
      <c r="AJ85" s="24" t="str">
        <f t="shared" si="44"/>
        <v/>
      </c>
      <c r="AK85" s="24" t="str">
        <f t="shared" si="45"/>
        <v/>
      </c>
      <c r="AL85" s="24" t="str">
        <f t="shared" si="46"/>
        <v/>
      </c>
      <c r="AM85" s="25">
        <f>VLOOKUP($A85,'pEC50'!$B:$Z,MATCH(AM$1,'pEC50'!$B$1:$Z$1,0),FALSE)</f>
        <v>5.81</v>
      </c>
      <c r="AN85" s="24">
        <f>VLOOKUP($A85,'pEC50'!$B:$Z,MATCH(AN$1,'pEC50'!$B$1:$Z$1,0),FALSE)</f>
        <v>6.03</v>
      </c>
      <c r="AO85" s="24">
        <f>VLOOKUP($A85,'pEC50'!$B:$Z,MATCH(AO$1,'pEC50'!$B$1:$Z$1,0),FALSE)</f>
        <v>6.72</v>
      </c>
      <c r="AP85" s="24">
        <f>VLOOKUP($A85,'pEC50'!$B:$Z,MATCH(AP$1,'pEC50'!$B$1:$Z$1,0),FALSE)</f>
        <v>6.72</v>
      </c>
      <c r="AQ85" s="24">
        <f>VLOOKUP($A85,'pEC50'!$B:$Z,MATCH(AQ$1,'pEC50'!$B$1:$Z$1,0),FALSE)</f>
        <v>6.99</v>
      </c>
      <c r="AR85" s="24">
        <f>VLOOKUP($A85,'pEC50'!$B:$Z,MATCH(AR$1,'pEC50'!$B$1:$Z$1,0),FALSE)</f>
        <v>6.94</v>
      </c>
      <c r="AS85" s="24">
        <f>VLOOKUP($A85,'pEC50'!$B:$Z,MATCH(AS$1,'pEC50'!$B$1:$Z$1,0),FALSE)</f>
        <v>6.94</v>
      </c>
      <c r="AT85" s="24">
        <f>VLOOKUP($A85,'pEC50'!$B:$Z,MATCH(AT$1,'pEC50'!$B$1:$Z$1,0),FALSE)</f>
        <v>7.19</v>
      </c>
      <c r="AU85" s="24">
        <f>VLOOKUP($A85,'pEC50'!$B:$Z,MATCH(AU$1,'pEC50'!$B$1:$Z$1,0),FALSE)</f>
        <v>6.63</v>
      </c>
      <c r="AV85" s="24">
        <f>VLOOKUP($A85,'pEC50'!$B:$Z,MATCH(AV$1,'pEC50'!$B$1:$Z$1,0),FALSE)</f>
        <v>6.63</v>
      </c>
      <c r="AW85" s="24">
        <f>VLOOKUP($A85,'pEC50'!$B:$Z,MATCH(AW$1,'pEC50'!$B$1:$Z$1,0),FALSE)</f>
        <v>6.81</v>
      </c>
      <c r="AX85" s="24">
        <f>VLOOKUP($A85,'pEC50'!$B:$Z,MATCH(AX$1,'pEC50'!$B$1:$Z$1,0),FALSE)</f>
        <v>6.38</v>
      </c>
      <c r="AY85" s="24">
        <f>VLOOKUP($A85,'pEC50'!$B:$Z,MATCH(AY$1,'pEC50'!$B$1:$Z$1,0),FALSE)</f>
        <v>6.32</v>
      </c>
      <c r="AZ85" s="24">
        <f>VLOOKUP($A85,'pEC50'!$B:$Z,MATCH(AZ$1,'pEC50'!$B$1:$Z$1,0),FALSE)</f>
        <v>6.54</v>
      </c>
      <c r="BA85" s="24" t="str">
        <f>VLOOKUP($A85,'pEC50'!$B:$Z,MATCH(BA$1,'pEC50'!$B$1:$Z$1,0),FALSE)</f>
        <v/>
      </c>
      <c r="BB85" s="24" t="str">
        <f>VLOOKUP($A85,'pEC50'!$B:$Z,MATCH(BB$1,'pEC50'!$B$1:$Z$1,0),FALSE)</f>
        <v/>
      </c>
      <c r="BC85" s="24" t="str">
        <f>VLOOKUP($A85,'pEC50'!$B:$Z,MATCH(BC$1,'pEC50'!$B$1:$Z$1,0),FALSE)</f>
        <v/>
      </c>
      <c r="BD85" s="18">
        <f>IF(VLOOKUP($A85,Emax!$B:$Z,MATCH(BD$1,Emax!$B$1:$Z$1,0),FALSE)="","",VLOOKUP($A85,Emax!$B:$Z,MATCH(BD$1,Emax!$B$1:$Z$1,0),FALSE)*100)</f>
        <v>73.18982387475539</v>
      </c>
      <c r="BE85" s="19">
        <f>IF(VLOOKUP($A85,Emax!$B:$Z,MATCH(BE$1,Emax!$B$1:$Z$1,0),FALSE)="","",VLOOKUP($A85,Emax!$B:$Z,MATCH(BE$1,Emax!$B$1:$Z$1,0),FALSE)*100)</f>
        <v>60.15625</v>
      </c>
      <c r="BF85" s="19">
        <f>IF(VLOOKUP($A85,Emax!$B:$Z,MATCH(BF$1,Emax!$B$1:$Z$1,0),FALSE)="","",VLOOKUP($A85,Emax!$B:$Z,MATCH(BF$1,Emax!$B$1:$Z$1,0),FALSE)*100)</f>
        <v>58.859470468431766</v>
      </c>
      <c r="BG85" s="19">
        <f>IF(VLOOKUP($A85,Emax!$B:$Z,MATCH(BG$1,Emax!$B$1:$Z$1,0),FALSE)="","",VLOOKUP($A85,Emax!$B:$Z,MATCH(BG$1,Emax!$B$1:$Z$1,0),FALSE)*100)</f>
        <v>58.859470468431766</v>
      </c>
      <c r="BH85" s="19">
        <f>IF(VLOOKUP($A85,Emax!$B:$Z,MATCH(BH$1,Emax!$B$1:$Z$1,0),FALSE)="","",VLOOKUP($A85,Emax!$B:$Z,MATCH(BH$1,Emax!$B$1:$Z$1,0),FALSE)*100)</f>
        <v>48.817204301075265</v>
      </c>
      <c r="BI85" s="19">
        <f>IF(VLOOKUP($A85,Emax!$B:$Z,MATCH(BI$1,Emax!$B$1:$Z$1,0),FALSE)="","",VLOOKUP($A85,Emax!$B:$Z,MATCH(BI$1,Emax!$B$1:$Z$1,0),FALSE)*100)</f>
        <v>52.771618625277171</v>
      </c>
      <c r="BJ85" s="19">
        <f>IF(VLOOKUP($A85,Emax!$B:$Z,MATCH(BJ$1,Emax!$B$1:$Z$1,0),FALSE)="","",VLOOKUP($A85,Emax!$B:$Z,MATCH(BJ$1,Emax!$B$1:$Z$1,0),FALSE)*100)</f>
        <v>52.771618625277171</v>
      </c>
      <c r="BK85" s="19">
        <f>IF(VLOOKUP($A85,Emax!$B:$Z,MATCH(BK$1,Emax!$B$1:$Z$1,0),FALSE)="","",VLOOKUP($A85,Emax!$B:$Z,MATCH(BK$1,Emax!$B$1:$Z$1,0),FALSE)*100)</f>
        <v>50.625</v>
      </c>
      <c r="BL85" s="19">
        <f>IF(VLOOKUP($A85,Emax!$B:$Z,MATCH(BL$1,Emax!$B$1:$Z$1,0),FALSE)="","",VLOOKUP($A85,Emax!$B:$Z,MATCH(BL$1,Emax!$B$1:$Z$1,0),FALSE)*100)</f>
        <v>44.880174291938992</v>
      </c>
      <c r="BM85" s="19">
        <f>IF(VLOOKUP($A85,Emax!$B:$Z,MATCH(BM$1,Emax!$B$1:$Z$1,0),FALSE)="","",VLOOKUP($A85,Emax!$B:$Z,MATCH(BM$1,Emax!$B$1:$Z$1,0),FALSE)*100)</f>
        <v>44.880174291938992</v>
      </c>
      <c r="BN85" s="19">
        <f>IF(VLOOKUP($A85,Emax!$B:$Z,MATCH(BN$1,Emax!$B$1:$Z$1,0),FALSE)="","",VLOOKUP($A85,Emax!$B:$Z,MATCH(BN$1,Emax!$B$1:$Z$1,0),FALSE)*100)</f>
        <v>38.08353808353808</v>
      </c>
      <c r="BO85" s="19">
        <f>IF(VLOOKUP($A85,Emax!$B:$Z,MATCH(BO$1,Emax!$B$1:$Z$1,0),FALSE)="","",VLOOKUP($A85,Emax!$B:$Z,MATCH(BO$1,Emax!$B$1:$Z$1,0),FALSE)*100)</f>
        <v>60.369609856262826</v>
      </c>
      <c r="BP85" s="19">
        <f>IF(VLOOKUP($A85,Emax!$B:$Z,MATCH(BP$1,Emax!$B$1:$Z$1,0),FALSE)="","",VLOOKUP($A85,Emax!$B:$Z,MATCH(BP$1,Emax!$B$1:$Z$1,0),FALSE)*100)</f>
        <v>46.336633663366335</v>
      </c>
      <c r="BQ85" s="19">
        <f>IF(VLOOKUP($A85,Emax!$B:$Z,MATCH(BQ$1,Emax!$B$1:$Z$1,0),FALSE)="","",VLOOKUP($A85,Emax!$B:$Z,MATCH(BQ$1,Emax!$B$1:$Z$1,0),FALSE)*100)</f>
        <v>55.486542443064181</v>
      </c>
      <c r="BR85" s="19" t="str">
        <f>IF(VLOOKUP($A85,Emax!$B:$Z,MATCH(BR$1,Emax!$B$1:$Z$1,0),FALSE)="","",VLOOKUP($A85,Emax!$B:$Z,MATCH(BR$1,Emax!$B$1:$Z$1,0),FALSE)*100)</f>
        <v/>
      </c>
      <c r="BS85" s="19" t="str">
        <f>IF(VLOOKUP($A85,Emax!$B:$Z,MATCH(BS$1,Emax!$B$1:$Z$1,0),FALSE)="","",VLOOKUP($A85,Emax!$B:$Z,MATCH(BS$1,Emax!$B$1:$Z$1,0),FALSE)*100)</f>
        <v/>
      </c>
      <c r="BT85" s="19" t="str">
        <f>IF(VLOOKUP($A85,Emax!$B:$Z,MATCH(BT$1,Emax!$B$1:$Z$1,0),FALSE)="","",VLOOKUP($A85,Emax!$B:$Z,MATCH(BT$1,Emax!$B$1:$Z$1,0),FALSE)*100)</f>
        <v/>
      </c>
    </row>
    <row r="86" spans="1:72" x14ac:dyDescent="0.2">
      <c r="A86" t="s">
        <v>442</v>
      </c>
      <c r="B86" s="5" t="str">
        <f>IF(VLOOKUP($A86,Ligands!$A:$G,3,FALSE)="","",VLOOKUP($A86,Ligands!$A:$G,3,FALSE))</f>
        <v>Lysophosphatidic acid</v>
      </c>
      <c r="C86" s="4" t="str">
        <f>IF(VLOOKUP($A86,Ligands!$A:$G,4,FALSE)="","",VLOOKUP($A86,Ligands!$A:$G,4,FALSE))</f>
        <v>1-oleoyl-2-hydroxy-sn-glycero-3-phosphate, sodium salt</v>
      </c>
      <c r="D86" s="17" t="str">
        <f>IF(VLOOKUP($A86,Ligands!$A:$G,5,FALSE)="","",VLOOKUP($A86,Ligands!$A:$G,5,FALSE))</f>
        <v/>
      </c>
      <c r="E86" s="17" t="str">
        <f>IF(VLOOKUP($A86,Ligands!$A:$G,6,FALSE)="","",VLOOKUP($A86,Ligands!$A:$G,6,FALSE))</f>
        <v/>
      </c>
      <c r="F86" s="17" t="str">
        <f>IF(VLOOKUP($A86,Ligands!$A:$G,7,FALSE)="","",VLOOKUP($A86,Ligands!$A:$G,7,FALSE))</f>
        <v>Physiological</v>
      </c>
      <c r="G86" s="28">
        <f t="shared" si="47"/>
        <v>6.6390055978059115</v>
      </c>
      <c r="H86" s="92">
        <f t="shared" si="48"/>
        <v>6.5551837901751009</v>
      </c>
      <c r="I86" s="92">
        <f t="shared" si="49"/>
        <v>6.3199917596218294</v>
      </c>
      <c r="J86" s="92">
        <f t="shared" si="50"/>
        <v>6.5172789449409834</v>
      </c>
      <c r="K86" s="92" t="str">
        <f t="shared" si="51"/>
        <v/>
      </c>
      <c r="L86" s="28">
        <f t="shared" si="52"/>
        <v>7.31</v>
      </c>
      <c r="M86" s="92">
        <f t="shared" si="53"/>
        <v>7.19</v>
      </c>
      <c r="N86" s="92">
        <f t="shared" si="54"/>
        <v>6.85</v>
      </c>
      <c r="O86" s="92">
        <f t="shared" si="55"/>
        <v>7.21</v>
      </c>
      <c r="P86" s="92" t="str">
        <f t="shared" si="56"/>
        <v/>
      </c>
      <c r="Q86" s="21">
        <f t="shared" si="57"/>
        <v>21.6796875</v>
      </c>
      <c r="R86" s="90">
        <f t="shared" si="58"/>
        <v>42.1875</v>
      </c>
      <c r="S86" s="90">
        <f t="shared" si="59"/>
        <v>33.11546840958605</v>
      </c>
      <c r="T86" s="90">
        <f t="shared" si="60"/>
        <v>20.289855072463766</v>
      </c>
      <c r="U86" s="90" t="str">
        <f t="shared" si="61"/>
        <v/>
      </c>
      <c r="V86" s="25">
        <f t="shared" si="32"/>
        <v>6.6390055978059115</v>
      </c>
      <c r="W86" s="24">
        <f t="shared" si="33"/>
        <v>6.5860530178108272</v>
      </c>
      <c r="X86" s="24">
        <f t="shared" si="34"/>
        <v>6.4601445835695275</v>
      </c>
      <c r="Y86" s="24">
        <f t="shared" si="35"/>
        <v>6.4601445835695275</v>
      </c>
      <c r="Z86" s="24">
        <f t="shared" si="36"/>
        <v>6.3798795435413158</v>
      </c>
      <c r="AA86" s="24">
        <f t="shared" si="62"/>
        <v>6.5377054654281661</v>
      </c>
      <c r="AB86" s="24">
        <f t="shared" si="62"/>
        <v>6.5377054654281661</v>
      </c>
      <c r="AC86" s="24">
        <f t="shared" si="37"/>
        <v>6.5551837901751009</v>
      </c>
      <c r="AD86" s="24">
        <f t="shared" si="38"/>
        <v>6.0500309024075118</v>
      </c>
      <c r="AE86" s="24">
        <f t="shared" si="39"/>
        <v>6.0500309024075118</v>
      </c>
      <c r="AF86" s="24">
        <f t="shared" si="40"/>
        <v>6.2532428154799522</v>
      </c>
      <c r="AG86" s="24">
        <f t="shared" si="41"/>
        <v>6.3199917596218294</v>
      </c>
      <c r="AH86" s="24">
        <f t="shared" si="42"/>
        <v>5.9494924786010746</v>
      </c>
      <c r="AI86" s="24">
        <f t="shared" si="43"/>
        <v>6.5172789449409834</v>
      </c>
      <c r="AJ86" s="24" t="str">
        <f t="shared" si="44"/>
        <v/>
      </c>
      <c r="AK86" s="24" t="str">
        <f t="shared" si="45"/>
        <v/>
      </c>
      <c r="AL86" s="24" t="str">
        <f t="shared" si="46"/>
        <v/>
      </c>
      <c r="AM86" s="25">
        <f>VLOOKUP($A86,'pEC50'!$B:$Z,MATCH(AM$1,'pEC50'!$B$1:$Z$1,0),FALSE)</f>
        <v>7.31</v>
      </c>
      <c r="AN86" s="24">
        <f>VLOOKUP($A86,'pEC50'!$B:$Z,MATCH(AN$1,'pEC50'!$B$1:$Z$1,0),FALSE)</f>
        <v>7.25</v>
      </c>
      <c r="AO86" s="24">
        <f>VLOOKUP($A86,'pEC50'!$B:$Z,MATCH(AO$1,'pEC50'!$B$1:$Z$1,0),FALSE)</f>
        <v>7.16</v>
      </c>
      <c r="AP86" s="24">
        <f>VLOOKUP($A86,'pEC50'!$B:$Z,MATCH(AP$1,'pEC50'!$B$1:$Z$1,0),FALSE)</f>
        <v>7.16</v>
      </c>
      <c r="AQ86" s="24">
        <f>VLOOKUP($A86,'pEC50'!$B:$Z,MATCH(AQ$1,'pEC50'!$B$1:$Z$1,0),FALSE)</f>
        <v>7.19</v>
      </c>
      <c r="AR86" s="24">
        <f>VLOOKUP($A86,'pEC50'!$B:$Z,MATCH(AR$1,'pEC50'!$B$1:$Z$1,0),FALSE)</f>
        <v>7.12</v>
      </c>
      <c r="AS86" s="24">
        <f>VLOOKUP($A86,'pEC50'!$B:$Z,MATCH(AS$1,'pEC50'!$B$1:$Z$1,0),FALSE)</f>
        <v>7.12</v>
      </c>
      <c r="AT86" s="24">
        <f>VLOOKUP($A86,'pEC50'!$B:$Z,MATCH(AT$1,'pEC50'!$B$1:$Z$1,0),FALSE)</f>
        <v>6.93</v>
      </c>
      <c r="AU86" s="24">
        <f>VLOOKUP($A86,'pEC50'!$B:$Z,MATCH(AU$1,'pEC50'!$B$1:$Z$1,0),FALSE)</f>
        <v>6.53</v>
      </c>
      <c r="AV86" s="24">
        <f>VLOOKUP($A86,'pEC50'!$B:$Z,MATCH(AV$1,'pEC50'!$B$1:$Z$1,0),FALSE)</f>
        <v>6.53</v>
      </c>
      <c r="AW86" s="24">
        <f>VLOOKUP($A86,'pEC50'!$B:$Z,MATCH(AW$1,'pEC50'!$B$1:$Z$1,0),FALSE)</f>
        <v>6.85</v>
      </c>
      <c r="AX86" s="24">
        <f>VLOOKUP($A86,'pEC50'!$B:$Z,MATCH(AX$1,'pEC50'!$B$1:$Z$1,0),FALSE)</f>
        <v>6.82</v>
      </c>
      <c r="AY86" s="24">
        <f>VLOOKUP($A86,'pEC50'!$B:$Z,MATCH(AY$1,'pEC50'!$B$1:$Z$1,0),FALSE)</f>
        <v>7.04</v>
      </c>
      <c r="AZ86" s="24">
        <f>VLOOKUP($A86,'pEC50'!$B:$Z,MATCH(AZ$1,'pEC50'!$B$1:$Z$1,0),FALSE)</f>
        <v>7.21</v>
      </c>
      <c r="BA86" s="24" t="str">
        <f>VLOOKUP($A86,'pEC50'!$B:$Z,MATCH(BA$1,'pEC50'!$B$1:$Z$1,0),FALSE)</f>
        <v/>
      </c>
      <c r="BB86" s="24" t="str">
        <f>VLOOKUP($A86,'pEC50'!$B:$Z,MATCH(BB$1,'pEC50'!$B$1:$Z$1,0),FALSE)</f>
        <v/>
      </c>
      <c r="BC86" s="24" t="str">
        <f>VLOOKUP($A86,'pEC50'!$B:$Z,MATCH(BC$1,'pEC50'!$B$1:$Z$1,0),FALSE)</f>
        <v/>
      </c>
      <c r="BD86" s="18">
        <f>IF(VLOOKUP($A86,Emax!$B:$Z,MATCH(BD$1,Emax!$B$1:$Z$1,0),FALSE)="","",VLOOKUP($A86,Emax!$B:$Z,MATCH(BD$1,Emax!$B$1:$Z$1,0),FALSE)*100)</f>
        <v>21.330724070450096</v>
      </c>
      <c r="BE86" s="19">
        <f>IF(VLOOKUP($A86,Emax!$B:$Z,MATCH(BE$1,Emax!$B$1:$Z$1,0),FALSE)="","",VLOOKUP($A86,Emax!$B:$Z,MATCH(BE$1,Emax!$B$1:$Z$1,0),FALSE)*100)</f>
        <v>21.6796875</v>
      </c>
      <c r="BF86" s="19">
        <f>IF(VLOOKUP($A86,Emax!$B:$Z,MATCH(BF$1,Emax!$B$1:$Z$1,0),FALSE)="","",VLOOKUP($A86,Emax!$B:$Z,MATCH(BF$1,Emax!$B$1:$Z$1,0),FALSE)*100)</f>
        <v>19.959266802443992</v>
      </c>
      <c r="BG86" s="19">
        <f>IF(VLOOKUP($A86,Emax!$B:$Z,MATCH(BG$1,Emax!$B$1:$Z$1,0),FALSE)="","",VLOOKUP($A86,Emax!$B:$Z,MATCH(BG$1,Emax!$B$1:$Z$1,0),FALSE)*100)</f>
        <v>19.959266802443992</v>
      </c>
      <c r="BH86" s="19">
        <f>IF(VLOOKUP($A86,Emax!$B:$Z,MATCH(BH$1,Emax!$B$1:$Z$1,0),FALSE)="","",VLOOKUP($A86,Emax!$B:$Z,MATCH(BH$1,Emax!$B$1:$Z$1,0),FALSE)*100)</f>
        <v>15.483870967741936</v>
      </c>
      <c r="BI86" s="19">
        <f>IF(VLOOKUP($A86,Emax!$B:$Z,MATCH(BI$1,Emax!$B$1:$Z$1,0),FALSE)="","",VLOOKUP($A86,Emax!$B:$Z,MATCH(BI$1,Emax!$B$1:$Z$1,0),FALSE)*100)</f>
        <v>26.164079822616415</v>
      </c>
      <c r="BJ86" s="19">
        <f>IF(VLOOKUP($A86,Emax!$B:$Z,MATCH(BJ$1,Emax!$B$1:$Z$1,0),FALSE)="","",VLOOKUP($A86,Emax!$B:$Z,MATCH(BJ$1,Emax!$B$1:$Z$1,0),FALSE)*100)</f>
        <v>26.164079822616415</v>
      </c>
      <c r="BK86" s="19">
        <f>IF(VLOOKUP($A86,Emax!$B:$Z,MATCH(BK$1,Emax!$B$1:$Z$1,0),FALSE)="","",VLOOKUP($A86,Emax!$B:$Z,MATCH(BK$1,Emax!$B$1:$Z$1,0),FALSE)*100)</f>
        <v>42.1875</v>
      </c>
      <c r="BL86" s="19">
        <f>IF(VLOOKUP($A86,Emax!$B:$Z,MATCH(BL$1,Emax!$B$1:$Z$1,0),FALSE)="","",VLOOKUP($A86,Emax!$B:$Z,MATCH(BL$1,Emax!$B$1:$Z$1,0),FALSE)*100)</f>
        <v>33.11546840958605</v>
      </c>
      <c r="BM86" s="19">
        <f>IF(VLOOKUP($A86,Emax!$B:$Z,MATCH(BM$1,Emax!$B$1:$Z$1,0),FALSE)="","",VLOOKUP($A86,Emax!$B:$Z,MATCH(BM$1,Emax!$B$1:$Z$1,0),FALSE)*100)</f>
        <v>33.11546840958605</v>
      </c>
      <c r="BN86" s="19">
        <f>IF(VLOOKUP($A86,Emax!$B:$Z,MATCH(BN$1,Emax!$B$1:$Z$1,0),FALSE)="","",VLOOKUP($A86,Emax!$B:$Z,MATCH(BN$1,Emax!$B$1:$Z$1,0),FALSE)*100)</f>
        <v>25.307125307125304</v>
      </c>
      <c r="BO86" s="19">
        <f>IF(VLOOKUP($A86,Emax!$B:$Z,MATCH(BO$1,Emax!$B$1:$Z$1,0),FALSE)="","",VLOOKUP($A86,Emax!$B:$Z,MATCH(BO$1,Emax!$B$1:$Z$1,0),FALSE)*100)</f>
        <v>31.622176591375766</v>
      </c>
      <c r="BP86" s="19">
        <f>IF(VLOOKUP($A86,Emax!$B:$Z,MATCH(BP$1,Emax!$B$1:$Z$1,0),FALSE)="","",VLOOKUP($A86,Emax!$B:$Z,MATCH(BP$1,Emax!$B$1:$Z$1,0),FALSE)*100)</f>
        <v>8.1188118811881171</v>
      </c>
      <c r="BQ86" s="19">
        <f>IF(VLOOKUP($A86,Emax!$B:$Z,MATCH(BQ$1,Emax!$B$1:$Z$1,0),FALSE)="","",VLOOKUP($A86,Emax!$B:$Z,MATCH(BQ$1,Emax!$B$1:$Z$1,0),FALSE)*100)</f>
        <v>20.289855072463766</v>
      </c>
      <c r="BR86" s="19" t="str">
        <f>IF(VLOOKUP($A86,Emax!$B:$Z,MATCH(BR$1,Emax!$B$1:$Z$1,0),FALSE)="","",VLOOKUP($A86,Emax!$B:$Z,MATCH(BR$1,Emax!$B$1:$Z$1,0),FALSE)*100)</f>
        <v/>
      </c>
      <c r="BS86" s="19" t="str">
        <f>IF(VLOOKUP($A86,Emax!$B:$Z,MATCH(BS$1,Emax!$B$1:$Z$1,0),FALSE)="","",VLOOKUP($A86,Emax!$B:$Z,MATCH(BS$1,Emax!$B$1:$Z$1,0),FALSE)*100)</f>
        <v/>
      </c>
      <c r="BT86" s="19" t="str">
        <f>IF(VLOOKUP($A86,Emax!$B:$Z,MATCH(BT$1,Emax!$B$1:$Z$1,0),FALSE)="","",VLOOKUP($A86,Emax!$B:$Z,MATCH(BT$1,Emax!$B$1:$Z$1,0),FALSE)*100)</f>
        <v/>
      </c>
    </row>
    <row r="87" spans="1:72" x14ac:dyDescent="0.2">
      <c r="A87" t="s">
        <v>443</v>
      </c>
      <c r="B87" s="5" t="str">
        <f>IF(VLOOKUP($A87,Ligands!$A:$G,3,FALSE)="","",VLOOKUP($A87,Ligands!$A:$G,3,FALSE))</f>
        <v>Lysophosphatidic acid</v>
      </c>
      <c r="C87" s="4" t="str">
        <f>IF(VLOOKUP($A87,Ligands!$A:$G,4,FALSE)="","",VLOOKUP($A87,Ligands!$A:$G,4,FALSE))</f>
        <v>1-oleoyl-2-hydroxy-sn-glycero-3-phosphate, sodium salt</v>
      </c>
      <c r="D87" s="17" t="str">
        <f>IF(VLOOKUP($A87,Ligands!$A:$G,5,FALSE)="","",VLOOKUP($A87,Ligands!$A:$G,5,FALSE))</f>
        <v/>
      </c>
      <c r="E87" s="17" t="str">
        <f>IF(VLOOKUP($A87,Ligands!$A:$G,6,FALSE)="","",VLOOKUP($A87,Ligands!$A:$G,6,FALSE))</f>
        <v/>
      </c>
      <c r="F87" s="17" t="str">
        <f>IF(VLOOKUP($A87,Ligands!$A:$G,7,FALSE)="","",VLOOKUP($A87,Ligands!$A:$G,7,FALSE))</f>
        <v>Physiological</v>
      </c>
      <c r="G87" s="28">
        <f t="shared" si="47"/>
        <v>0</v>
      </c>
      <c r="H87" s="92">
        <f t="shared" si="48"/>
        <v>6.4531548847282556</v>
      </c>
      <c r="I87" s="92">
        <f t="shared" si="49"/>
        <v>0</v>
      </c>
      <c r="J87" s="92">
        <f t="shared" si="50"/>
        <v>0</v>
      </c>
      <c r="K87" s="92" t="str">
        <f t="shared" si="51"/>
        <v/>
      </c>
      <c r="L87" s="28">
        <f t="shared" si="52"/>
        <v>0</v>
      </c>
      <c r="M87" s="92">
        <f t="shared" si="53"/>
        <v>6.86</v>
      </c>
      <c r="N87" s="92">
        <f t="shared" si="54"/>
        <v>0</v>
      </c>
      <c r="O87" s="92">
        <f t="shared" si="55"/>
        <v>0</v>
      </c>
      <c r="P87" s="92" t="str">
        <f t="shared" si="56"/>
        <v/>
      </c>
      <c r="Q87" s="21">
        <f t="shared" si="57"/>
        <v>0</v>
      </c>
      <c r="R87" s="90">
        <f t="shared" si="58"/>
        <v>69.6875</v>
      </c>
      <c r="S87" s="90">
        <f t="shared" si="59"/>
        <v>0</v>
      </c>
      <c r="T87" s="90">
        <f t="shared" si="60"/>
        <v>0</v>
      </c>
      <c r="U87" s="90" t="str">
        <f t="shared" si="61"/>
        <v/>
      </c>
      <c r="V87" s="25" t="str">
        <f t="shared" si="32"/>
        <v/>
      </c>
      <c r="W87" s="24" t="str">
        <f t="shared" si="33"/>
        <v/>
      </c>
      <c r="X87" s="24">
        <f t="shared" si="34"/>
        <v>6.3093322812262231</v>
      </c>
      <c r="Y87" s="24">
        <f t="shared" si="35"/>
        <v>6.3093322812262231</v>
      </c>
      <c r="Z87" s="24">
        <f t="shared" si="36"/>
        <v>6.2053842718152188</v>
      </c>
      <c r="AA87" s="24">
        <f t="shared" si="62"/>
        <v>6.398520411381706</v>
      </c>
      <c r="AB87" s="24">
        <f t="shared" si="62"/>
        <v>6.398520411381706</v>
      </c>
      <c r="AC87" s="24">
        <f t="shared" si="37"/>
        <v>6.4531548847282556</v>
      </c>
      <c r="AD87" s="24" t="str">
        <f t="shared" si="38"/>
        <v/>
      </c>
      <c r="AE87" s="24" t="str">
        <f t="shared" si="39"/>
        <v/>
      </c>
      <c r="AF87" s="24" t="str">
        <f t="shared" si="40"/>
        <v/>
      </c>
      <c r="AG87" s="24" t="str">
        <f t="shared" si="41"/>
        <v/>
      </c>
      <c r="AH87" s="24" t="str">
        <f t="shared" si="42"/>
        <v/>
      </c>
      <c r="AI87" s="24" t="str">
        <f t="shared" si="43"/>
        <v/>
      </c>
      <c r="AJ87" s="24" t="str">
        <f t="shared" si="44"/>
        <v/>
      </c>
      <c r="AK87" s="24" t="str">
        <f t="shared" si="45"/>
        <v/>
      </c>
      <c r="AL87" s="24" t="str">
        <f t="shared" si="46"/>
        <v/>
      </c>
      <c r="AM87" s="25" t="str">
        <f>VLOOKUP($A87,'pEC50'!$B:$Z,MATCH(AM$1,'pEC50'!$B$1:$Z$1,0),FALSE)</f>
        <v/>
      </c>
      <c r="AN87" s="24" t="str">
        <f>VLOOKUP($A87,'pEC50'!$B:$Z,MATCH(AN$1,'pEC50'!$B$1:$Z$1,0),FALSE)</f>
        <v/>
      </c>
      <c r="AO87" s="24">
        <f>VLOOKUP($A87,'pEC50'!$B:$Z,MATCH(AO$1,'pEC50'!$B$1:$Z$1,0),FALSE)</f>
        <v>6.67</v>
      </c>
      <c r="AP87" s="24">
        <f>VLOOKUP($A87,'pEC50'!$B:$Z,MATCH(AP$1,'pEC50'!$B$1:$Z$1,0),FALSE)</f>
        <v>6.67</v>
      </c>
      <c r="AQ87" s="24">
        <f>VLOOKUP($A87,'pEC50'!$B:$Z,MATCH(AQ$1,'pEC50'!$B$1:$Z$1,0),FALSE)</f>
        <v>6.86</v>
      </c>
      <c r="AR87" s="24">
        <f>VLOOKUP($A87,'pEC50'!$B:$Z,MATCH(AR$1,'pEC50'!$B$1:$Z$1,0),FALSE)</f>
        <v>6.66</v>
      </c>
      <c r="AS87" s="24">
        <f>VLOOKUP($A87,'pEC50'!$B:$Z,MATCH(AS$1,'pEC50'!$B$1:$Z$1,0),FALSE)</f>
        <v>6.66</v>
      </c>
      <c r="AT87" s="24">
        <f>VLOOKUP($A87,'pEC50'!$B:$Z,MATCH(AT$1,'pEC50'!$B$1:$Z$1,0),FALSE)</f>
        <v>6.61</v>
      </c>
      <c r="AU87" s="24" t="str">
        <f>VLOOKUP($A87,'pEC50'!$B:$Z,MATCH(AU$1,'pEC50'!$B$1:$Z$1,0),FALSE)</f>
        <v/>
      </c>
      <c r="AV87" s="24" t="str">
        <f>VLOOKUP($A87,'pEC50'!$B:$Z,MATCH(AV$1,'pEC50'!$B$1:$Z$1,0),FALSE)</f>
        <v/>
      </c>
      <c r="AW87" s="24" t="str">
        <f>VLOOKUP($A87,'pEC50'!$B:$Z,MATCH(AW$1,'pEC50'!$B$1:$Z$1,0),FALSE)</f>
        <v/>
      </c>
      <c r="AX87" s="24" t="str">
        <f>VLOOKUP($A87,'pEC50'!$B:$Z,MATCH(AX$1,'pEC50'!$B$1:$Z$1,0),FALSE)</f>
        <v/>
      </c>
      <c r="AY87" s="24" t="str">
        <f>VLOOKUP($A87,'pEC50'!$B:$Z,MATCH(AY$1,'pEC50'!$B$1:$Z$1,0),FALSE)</f>
        <v/>
      </c>
      <c r="AZ87" s="24" t="str">
        <f>VLOOKUP($A87,'pEC50'!$B:$Z,MATCH(AZ$1,'pEC50'!$B$1:$Z$1,0),FALSE)</f>
        <v/>
      </c>
      <c r="BA87" s="24" t="str">
        <f>VLOOKUP($A87,'pEC50'!$B:$Z,MATCH(BA$1,'pEC50'!$B$1:$Z$1,0),FALSE)</f>
        <v/>
      </c>
      <c r="BB87" s="24" t="str">
        <f>VLOOKUP($A87,'pEC50'!$B:$Z,MATCH(BB$1,'pEC50'!$B$1:$Z$1,0),FALSE)</f>
        <v/>
      </c>
      <c r="BC87" s="24" t="str">
        <f>VLOOKUP($A87,'pEC50'!$B:$Z,MATCH(BC$1,'pEC50'!$B$1:$Z$1,0),FALSE)</f>
        <v/>
      </c>
      <c r="BD87" s="18" t="str">
        <f>IF(VLOOKUP($A87,Emax!$B:$Z,MATCH(BD$1,Emax!$B$1:$Z$1,0),FALSE)="","",VLOOKUP($A87,Emax!$B:$Z,MATCH(BD$1,Emax!$B$1:$Z$1,0),FALSE)*100)</f>
        <v/>
      </c>
      <c r="BE87" s="19" t="str">
        <f>IF(VLOOKUP($A87,Emax!$B:$Z,MATCH(BE$1,Emax!$B$1:$Z$1,0),FALSE)="","",VLOOKUP($A87,Emax!$B:$Z,MATCH(BE$1,Emax!$B$1:$Z$1,0),FALSE)*100)</f>
        <v/>
      </c>
      <c r="BF87" s="19">
        <f>IF(VLOOKUP($A87,Emax!$B:$Z,MATCH(BF$1,Emax!$B$1:$Z$1,0),FALSE)="","",VLOOKUP($A87,Emax!$B:$Z,MATCH(BF$1,Emax!$B$1:$Z$1,0),FALSE)*100)</f>
        <v>43.584521384928713</v>
      </c>
      <c r="BG87" s="19">
        <f>IF(VLOOKUP($A87,Emax!$B:$Z,MATCH(BG$1,Emax!$B$1:$Z$1,0),FALSE)="","",VLOOKUP($A87,Emax!$B:$Z,MATCH(BG$1,Emax!$B$1:$Z$1,0),FALSE)*100)</f>
        <v>43.584521384928713</v>
      </c>
      <c r="BH87" s="19">
        <f>IF(VLOOKUP($A87,Emax!$B:$Z,MATCH(BH$1,Emax!$B$1:$Z$1,0),FALSE)="","",VLOOKUP($A87,Emax!$B:$Z,MATCH(BH$1,Emax!$B$1:$Z$1,0),FALSE)*100)</f>
        <v>22.150537634408604</v>
      </c>
      <c r="BI87" s="19">
        <f>IF(VLOOKUP($A87,Emax!$B:$Z,MATCH(BI$1,Emax!$B$1:$Z$1,0),FALSE)="","",VLOOKUP($A87,Emax!$B:$Z,MATCH(BI$1,Emax!$B$1:$Z$1,0),FALSE)*100)</f>
        <v>54.767184035476724</v>
      </c>
      <c r="BJ87" s="19">
        <f>IF(VLOOKUP($A87,Emax!$B:$Z,MATCH(BJ$1,Emax!$B$1:$Z$1,0),FALSE)="","",VLOOKUP($A87,Emax!$B:$Z,MATCH(BJ$1,Emax!$B$1:$Z$1,0),FALSE)*100)</f>
        <v>54.767184035476724</v>
      </c>
      <c r="BK87" s="19">
        <f>IF(VLOOKUP($A87,Emax!$B:$Z,MATCH(BK$1,Emax!$B$1:$Z$1,0),FALSE)="","",VLOOKUP($A87,Emax!$B:$Z,MATCH(BK$1,Emax!$B$1:$Z$1,0),FALSE)*100)</f>
        <v>69.6875</v>
      </c>
      <c r="BL87" s="19" t="str">
        <f>IF(VLOOKUP($A87,Emax!$B:$Z,MATCH(BL$1,Emax!$B$1:$Z$1,0),FALSE)="","",VLOOKUP($A87,Emax!$B:$Z,MATCH(BL$1,Emax!$B$1:$Z$1,0),FALSE)*100)</f>
        <v/>
      </c>
      <c r="BM87" s="19" t="str">
        <f>IF(VLOOKUP($A87,Emax!$B:$Z,MATCH(BM$1,Emax!$B$1:$Z$1,0),FALSE)="","",VLOOKUP($A87,Emax!$B:$Z,MATCH(BM$1,Emax!$B$1:$Z$1,0),FALSE)*100)</f>
        <v/>
      </c>
      <c r="BN87" s="19" t="str">
        <f>IF(VLOOKUP($A87,Emax!$B:$Z,MATCH(BN$1,Emax!$B$1:$Z$1,0),FALSE)="","",VLOOKUP($A87,Emax!$B:$Z,MATCH(BN$1,Emax!$B$1:$Z$1,0),FALSE)*100)</f>
        <v/>
      </c>
      <c r="BO87" s="19" t="str">
        <f>IF(VLOOKUP($A87,Emax!$B:$Z,MATCH(BO$1,Emax!$B$1:$Z$1,0),FALSE)="","",VLOOKUP($A87,Emax!$B:$Z,MATCH(BO$1,Emax!$B$1:$Z$1,0),FALSE)*100)</f>
        <v/>
      </c>
      <c r="BP87" s="19" t="str">
        <f>IF(VLOOKUP($A87,Emax!$B:$Z,MATCH(BP$1,Emax!$B$1:$Z$1,0),FALSE)="","",VLOOKUP($A87,Emax!$B:$Z,MATCH(BP$1,Emax!$B$1:$Z$1,0),FALSE)*100)</f>
        <v/>
      </c>
      <c r="BQ87" s="19" t="str">
        <f>IF(VLOOKUP($A87,Emax!$B:$Z,MATCH(BQ$1,Emax!$B$1:$Z$1,0),FALSE)="","",VLOOKUP($A87,Emax!$B:$Z,MATCH(BQ$1,Emax!$B$1:$Z$1,0),FALSE)*100)</f>
        <v/>
      </c>
      <c r="BR87" s="19" t="str">
        <f>IF(VLOOKUP($A87,Emax!$B:$Z,MATCH(BR$1,Emax!$B$1:$Z$1,0),FALSE)="","",VLOOKUP($A87,Emax!$B:$Z,MATCH(BR$1,Emax!$B$1:$Z$1,0),FALSE)*100)</f>
        <v/>
      </c>
      <c r="BS87" s="19" t="str">
        <f>IF(VLOOKUP($A87,Emax!$B:$Z,MATCH(BS$1,Emax!$B$1:$Z$1,0),FALSE)="","",VLOOKUP($A87,Emax!$B:$Z,MATCH(BS$1,Emax!$B$1:$Z$1,0),FALSE)*100)</f>
        <v/>
      </c>
      <c r="BT87" s="19" t="str">
        <f>IF(VLOOKUP($A87,Emax!$B:$Z,MATCH(BT$1,Emax!$B$1:$Z$1,0),FALSE)="","",VLOOKUP($A87,Emax!$B:$Z,MATCH(BT$1,Emax!$B$1:$Z$1,0),FALSE)*100)</f>
        <v/>
      </c>
    </row>
    <row r="88" spans="1:72" x14ac:dyDescent="0.2">
      <c r="A88" t="s">
        <v>444</v>
      </c>
      <c r="B88" s="5" t="str">
        <f>IF(VLOOKUP($A88,Ligands!$A:$G,3,FALSE)="","",VLOOKUP($A88,Ligands!$A:$G,3,FALSE))</f>
        <v>Lysophosphatidic acid</v>
      </c>
      <c r="C88" s="4" t="str">
        <f>IF(VLOOKUP($A88,Ligands!$A:$G,4,FALSE)="","",VLOOKUP($A88,Ligands!$A:$G,4,FALSE))</f>
        <v>1-oleoyl-2-hydroxy-sn-glycero-3-phosphate, sodium salt</v>
      </c>
      <c r="D88" s="17" t="str">
        <f>IF(VLOOKUP($A88,Ligands!$A:$G,5,FALSE)="","",VLOOKUP($A88,Ligands!$A:$G,5,FALSE))</f>
        <v/>
      </c>
      <c r="E88" s="17" t="str">
        <f>IF(VLOOKUP($A88,Ligands!$A:$G,6,FALSE)="","",VLOOKUP($A88,Ligands!$A:$G,6,FALSE))</f>
        <v/>
      </c>
      <c r="F88" s="17" t="str">
        <f>IF(VLOOKUP($A88,Ligands!$A:$G,7,FALSE)="","",VLOOKUP($A88,Ligands!$A:$G,7,FALSE))</f>
        <v>Physiological</v>
      </c>
      <c r="G88" s="28">
        <f t="shared" si="47"/>
        <v>5.4675494453222067</v>
      </c>
      <c r="H88" s="92">
        <f t="shared" si="48"/>
        <v>6.5938387581689852</v>
      </c>
      <c r="I88" s="92">
        <f t="shared" si="49"/>
        <v>6.0260118643730927</v>
      </c>
      <c r="J88" s="92">
        <f t="shared" si="50"/>
        <v>6.6892489266689781</v>
      </c>
      <c r="K88" s="92" t="str">
        <f t="shared" si="51"/>
        <v/>
      </c>
      <c r="L88" s="28">
        <f t="shared" si="52"/>
        <v>5.86</v>
      </c>
      <c r="M88" s="92">
        <f t="shared" si="53"/>
        <v>6.79</v>
      </c>
      <c r="N88" s="92">
        <f t="shared" si="54"/>
        <v>6.25</v>
      </c>
      <c r="O88" s="92">
        <f t="shared" si="55"/>
        <v>7.07</v>
      </c>
      <c r="P88" s="92" t="str">
        <f t="shared" si="56"/>
        <v/>
      </c>
      <c r="Q88" s="21">
        <f t="shared" si="57"/>
        <v>43.1640625</v>
      </c>
      <c r="R88" s="90">
        <f t="shared" si="58"/>
        <v>79.6875</v>
      </c>
      <c r="S88" s="90">
        <f t="shared" si="59"/>
        <v>59.705159705159701</v>
      </c>
      <c r="T88" s="90">
        <f t="shared" si="60"/>
        <v>55.643564356435647</v>
      </c>
      <c r="U88" s="90" t="str">
        <f t="shared" si="61"/>
        <v/>
      </c>
      <c r="V88" s="25">
        <f t="shared" si="32"/>
        <v>5.4675494453222067</v>
      </c>
      <c r="W88" s="24">
        <f t="shared" si="33"/>
        <v>5.1451223127092804</v>
      </c>
      <c r="X88" s="24">
        <f t="shared" si="34"/>
        <v>6.3713627413833516</v>
      </c>
      <c r="Y88" s="24">
        <f t="shared" si="35"/>
        <v>6.3713627413833516</v>
      </c>
      <c r="Z88" s="24">
        <f t="shared" si="36"/>
        <v>6.5938387581689852</v>
      </c>
      <c r="AA88" s="24">
        <f t="shared" si="62"/>
        <v>6.5023284905269128</v>
      </c>
      <c r="AB88" s="24">
        <f t="shared" si="62"/>
        <v>6.5023284905269128</v>
      </c>
      <c r="AC88" s="24">
        <f t="shared" si="37"/>
        <v>6.1813902021140503</v>
      </c>
      <c r="AD88" s="24">
        <f t="shared" si="38"/>
        <v>5.5541576599196576</v>
      </c>
      <c r="AE88" s="24">
        <f t="shared" si="39"/>
        <v>5.5541576599196576</v>
      </c>
      <c r="AF88" s="24">
        <f t="shared" si="40"/>
        <v>6.0260118643730927</v>
      </c>
      <c r="AG88" s="24">
        <f t="shared" si="41"/>
        <v>5.5441988748029587</v>
      </c>
      <c r="AH88" s="24">
        <f t="shared" si="42"/>
        <v>6.6854149417864202</v>
      </c>
      <c r="AI88" s="24">
        <f t="shared" si="43"/>
        <v>6.6892489266689781</v>
      </c>
      <c r="AJ88" s="24" t="str">
        <f t="shared" si="44"/>
        <v/>
      </c>
      <c r="AK88" s="24" t="str">
        <f t="shared" si="45"/>
        <v/>
      </c>
      <c r="AL88" s="24" t="str">
        <f t="shared" si="46"/>
        <v/>
      </c>
      <c r="AM88" s="25">
        <f>VLOOKUP($A88,'pEC50'!$B:$Z,MATCH(AM$1,'pEC50'!$B$1:$Z$1,0),FALSE)</f>
        <v>5.86</v>
      </c>
      <c r="AN88" s="24">
        <f>VLOOKUP($A88,'pEC50'!$B:$Z,MATCH(AN$1,'pEC50'!$B$1:$Z$1,0),FALSE)</f>
        <v>5.51</v>
      </c>
      <c r="AO88" s="24">
        <f>VLOOKUP($A88,'pEC50'!$B:$Z,MATCH(AO$1,'pEC50'!$B$1:$Z$1,0),FALSE)</f>
        <v>6.54</v>
      </c>
      <c r="AP88" s="24">
        <f>VLOOKUP($A88,'pEC50'!$B:$Z,MATCH(AP$1,'pEC50'!$B$1:$Z$1,0),FALSE)</f>
        <v>6.54</v>
      </c>
      <c r="AQ88" s="24">
        <f>VLOOKUP($A88,'pEC50'!$B:$Z,MATCH(AQ$1,'pEC50'!$B$1:$Z$1,0),FALSE)</f>
        <v>6.79</v>
      </c>
      <c r="AR88" s="24">
        <f>VLOOKUP($A88,'pEC50'!$B:$Z,MATCH(AR$1,'pEC50'!$B$1:$Z$1,0),FALSE)</f>
        <v>6.65</v>
      </c>
      <c r="AS88" s="24">
        <f>VLOOKUP($A88,'pEC50'!$B:$Z,MATCH(AS$1,'pEC50'!$B$1:$Z$1,0),FALSE)</f>
        <v>6.65</v>
      </c>
      <c r="AT88" s="24">
        <f>VLOOKUP($A88,'pEC50'!$B:$Z,MATCH(AT$1,'pEC50'!$B$1:$Z$1,0),FALSE)</f>
        <v>6.28</v>
      </c>
      <c r="AU88" s="24">
        <f>VLOOKUP($A88,'pEC50'!$B:$Z,MATCH(AU$1,'pEC50'!$B$1:$Z$1,0),FALSE)</f>
        <v>5.9</v>
      </c>
      <c r="AV88" s="24">
        <f>VLOOKUP($A88,'pEC50'!$B:$Z,MATCH(AV$1,'pEC50'!$B$1:$Z$1,0),FALSE)</f>
        <v>5.9</v>
      </c>
      <c r="AW88" s="24">
        <f>VLOOKUP($A88,'pEC50'!$B:$Z,MATCH(AW$1,'pEC50'!$B$1:$Z$1,0),FALSE)</f>
        <v>6.25</v>
      </c>
      <c r="AX88" s="24">
        <f>VLOOKUP($A88,'pEC50'!$B:$Z,MATCH(AX$1,'pEC50'!$B$1:$Z$1,0),FALSE)</f>
        <v>5.87</v>
      </c>
      <c r="AY88" s="24">
        <f>VLOOKUP($A88,'pEC50'!$B:$Z,MATCH(AY$1,'pEC50'!$B$1:$Z$1,0),FALSE)</f>
        <v>6.94</v>
      </c>
      <c r="AZ88" s="24">
        <f>VLOOKUP($A88,'pEC50'!$B:$Z,MATCH(AZ$1,'pEC50'!$B$1:$Z$1,0),FALSE)</f>
        <v>7.07</v>
      </c>
      <c r="BA88" s="24" t="str">
        <f>VLOOKUP($A88,'pEC50'!$B:$Z,MATCH(BA$1,'pEC50'!$B$1:$Z$1,0),FALSE)</f>
        <v/>
      </c>
      <c r="BB88" s="24" t="str">
        <f>VLOOKUP($A88,'pEC50'!$B:$Z,MATCH(BB$1,'pEC50'!$B$1:$Z$1,0),FALSE)</f>
        <v/>
      </c>
      <c r="BC88" s="24" t="str">
        <f>VLOOKUP($A88,'pEC50'!$B:$Z,MATCH(BC$1,'pEC50'!$B$1:$Z$1,0),FALSE)</f>
        <v/>
      </c>
      <c r="BD88" s="18">
        <f>IF(VLOOKUP($A88,Emax!$B:$Z,MATCH(BD$1,Emax!$B$1:$Z$1,0),FALSE)="","",VLOOKUP($A88,Emax!$B:$Z,MATCH(BD$1,Emax!$B$1:$Z$1,0),FALSE)*100)</f>
        <v>40.50880626223092</v>
      </c>
      <c r="BE88" s="19">
        <f>IF(VLOOKUP($A88,Emax!$B:$Z,MATCH(BE$1,Emax!$B$1:$Z$1,0),FALSE)="","",VLOOKUP($A88,Emax!$B:$Z,MATCH(BE$1,Emax!$B$1:$Z$1,0),FALSE)*100)</f>
        <v>43.1640625</v>
      </c>
      <c r="BF88" s="19">
        <f>IF(VLOOKUP($A88,Emax!$B:$Z,MATCH(BF$1,Emax!$B$1:$Z$1,0),FALSE)="","",VLOOKUP($A88,Emax!$B:$Z,MATCH(BF$1,Emax!$B$1:$Z$1,0),FALSE)*100)</f>
        <v>67.820773930753546</v>
      </c>
      <c r="BG88" s="19">
        <f>IF(VLOOKUP($A88,Emax!$B:$Z,MATCH(BG$1,Emax!$B$1:$Z$1,0),FALSE)="","",VLOOKUP($A88,Emax!$B:$Z,MATCH(BG$1,Emax!$B$1:$Z$1,0),FALSE)*100)</f>
        <v>67.820773930753546</v>
      </c>
      <c r="BH88" s="19">
        <f>IF(VLOOKUP($A88,Emax!$B:$Z,MATCH(BH$1,Emax!$B$1:$Z$1,0),FALSE)="","",VLOOKUP($A88,Emax!$B:$Z,MATCH(BH$1,Emax!$B$1:$Z$1,0),FALSE)*100)</f>
        <v>63.655913978494624</v>
      </c>
      <c r="BI88" s="19">
        <f>IF(VLOOKUP($A88,Emax!$B:$Z,MATCH(BI$1,Emax!$B$1:$Z$1,0),FALSE)="","",VLOOKUP($A88,Emax!$B:$Z,MATCH(BI$1,Emax!$B$1:$Z$1,0),FALSE)*100)</f>
        <v>71.175166297117514</v>
      </c>
      <c r="BJ88" s="19">
        <f>IF(VLOOKUP($A88,Emax!$B:$Z,MATCH(BJ$1,Emax!$B$1:$Z$1,0),FALSE)="","",VLOOKUP($A88,Emax!$B:$Z,MATCH(BJ$1,Emax!$B$1:$Z$1,0),FALSE)*100)</f>
        <v>71.175166297117514</v>
      </c>
      <c r="BK88" s="19">
        <f>IF(VLOOKUP($A88,Emax!$B:$Z,MATCH(BK$1,Emax!$B$1:$Z$1,0),FALSE)="","",VLOOKUP($A88,Emax!$B:$Z,MATCH(BK$1,Emax!$B$1:$Z$1,0),FALSE)*100)</f>
        <v>79.6875</v>
      </c>
      <c r="BL88" s="19">
        <f>IF(VLOOKUP($A88,Emax!$B:$Z,MATCH(BL$1,Emax!$B$1:$Z$1,0),FALSE)="","",VLOOKUP($A88,Emax!$B:$Z,MATCH(BL$1,Emax!$B$1:$Z$1,0),FALSE)*100)</f>
        <v>45.098039215686271</v>
      </c>
      <c r="BM88" s="19">
        <f>IF(VLOOKUP($A88,Emax!$B:$Z,MATCH(BM$1,Emax!$B$1:$Z$1,0),FALSE)="","",VLOOKUP($A88,Emax!$B:$Z,MATCH(BM$1,Emax!$B$1:$Z$1,0),FALSE)*100)</f>
        <v>45.098039215686271</v>
      </c>
      <c r="BN88" s="19">
        <f>IF(VLOOKUP($A88,Emax!$B:$Z,MATCH(BN$1,Emax!$B$1:$Z$1,0),FALSE)="","",VLOOKUP($A88,Emax!$B:$Z,MATCH(BN$1,Emax!$B$1:$Z$1,0),FALSE)*100)</f>
        <v>59.705159705159701</v>
      </c>
      <c r="BO88" s="19">
        <f>IF(VLOOKUP($A88,Emax!$B:$Z,MATCH(BO$1,Emax!$B$1:$Z$1,0),FALSE)="","",VLOOKUP($A88,Emax!$B:$Z,MATCH(BO$1,Emax!$B$1:$Z$1,0),FALSE)*100)</f>
        <v>47.227926078028744</v>
      </c>
      <c r="BP88" s="19">
        <f>IF(VLOOKUP($A88,Emax!$B:$Z,MATCH(BP$1,Emax!$B$1:$Z$1,0),FALSE)="","",VLOOKUP($A88,Emax!$B:$Z,MATCH(BP$1,Emax!$B$1:$Z$1,0),FALSE)*100)</f>
        <v>55.643564356435647</v>
      </c>
      <c r="BQ88" s="19">
        <f>IF(VLOOKUP($A88,Emax!$B:$Z,MATCH(BQ$1,Emax!$B$1:$Z$1,0),FALSE)="","",VLOOKUP($A88,Emax!$B:$Z,MATCH(BQ$1,Emax!$B$1:$Z$1,0),FALSE)*100)</f>
        <v>41.614906832298125</v>
      </c>
      <c r="BR88" s="19" t="str">
        <f>IF(VLOOKUP($A88,Emax!$B:$Z,MATCH(BR$1,Emax!$B$1:$Z$1,0),FALSE)="","",VLOOKUP($A88,Emax!$B:$Z,MATCH(BR$1,Emax!$B$1:$Z$1,0),FALSE)*100)</f>
        <v/>
      </c>
      <c r="BS88" s="19" t="str">
        <f>IF(VLOOKUP($A88,Emax!$B:$Z,MATCH(BS$1,Emax!$B$1:$Z$1,0),FALSE)="","",VLOOKUP($A88,Emax!$B:$Z,MATCH(BS$1,Emax!$B$1:$Z$1,0),FALSE)*100)</f>
        <v/>
      </c>
      <c r="BT88" s="19" t="str">
        <f>IF(VLOOKUP($A88,Emax!$B:$Z,MATCH(BT$1,Emax!$B$1:$Z$1,0),FALSE)="","",VLOOKUP($A88,Emax!$B:$Z,MATCH(BT$1,Emax!$B$1:$Z$1,0),FALSE)*100)</f>
        <v/>
      </c>
    </row>
    <row r="89" spans="1:72" x14ac:dyDescent="0.2">
      <c r="A89" t="s">
        <v>197</v>
      </c>
      <c r="B89" s="5" t="str">
        <f>IF(VLOOKUP($A89,Ligands!$A:$G,3,FALSE)="","",VLOOKUP($A89,Ligands!$A:$G,3,FALSE))</f>
        <v>Leukotriene B4</v>
      </c>
      <c r="C89" s="4" t="str">
        <f>IF(VLOOKUP($A89,Ligands!$A:$G,4,FALSE)="","",VLOOKUP($A89,Ligands!$A:$G,4,FALSE))</f>
        <v>Leukotriene B4</v>
      </c>
      <c r="D89" s="17" t="str">
        <f>IF(VLOOKUP($A89,Ligands!$A:$G,5,FALSE)="","",VLOOKUP($A89,Ligands!$A:$G,5,FALSE))</f>
        <v/>
      </c>
      <c r="E89" s="17" t="str">
        <f>IF(VLOOKUP($A89,Ligands!$A:$G,6,FALSE)="","",VLOOKUP($A89,Ligands!$A:$G,6,FALSE))</f>
        <v/>
      </c>
      <c r="F89" s="17" t="str">
        <f>IF(VLOOKUP($A89,Ligands!$A:$G,7,FALSE)="","",VLOOKUP($A89,Ligands!$A:$G,7,FALSE))</f>
        <v>Physiological</v>
      </c>
      <c r="G89" s="28">
        <f t="shared" si="47"/>
        <v>7.4213626964820989</v>
      </c>
      <c r="H89" s="92">
        <f t="shared" si="48"/>
        <v>8.7387463942057835</v>
      </c>
      <c r="I89" s="92">
        <f t="shared" si="49"/>
        <v>8.0152494388224778</v>
      </c>
      <c r="J89" s="92">
        <f t="shared" si="50"/>
        <v>7.6648598722649837</v>
      </c>
      <c r="K89" s="92" t="str">
        <f t="shared" si="51"/>
        <v/>
      </c>
      <c r="L89" s="28">
        <f t="shared" si="52"/>
        <v>8.5500000000000007</v>
      </c>
      <c r="M89" s="92">
        <f t="shared" si="53"/>
        <v>9.01</v>
      </c>
      <c r="N89" s="92">
        <f t="shared" si="54"/>
        <v>8.48</v>
      </c>
      <c r="O89" s="92">
        <f t="shared" si="55"/>
        <v>8.59</v>
      </c>
      <c r="P89" s="92" t="str">
        <f t="shared" si="56"/>
        <v/>
      </c>
      <c r="Q89" s="21">
        <f t="shared" si="57"/>
        <v>8.7890625000000018</v>
      </c>
      <c r="R89" s="90">
        <f t="shared" si="58"/>
        <v>53.548387096774199</v>
      </c>
      <c r="S89" s="90">
        <f t="shared" si="59"/>
        <v>40.294840294840292</v>
      </c>
      <c r="T89" s="90">
        <f t="shared" si="60"/>
        <v>11.881188118811881</v>
      </c>
      <c r="U89" s="90" t="str">
        <f t="shared" si="61"/>
        <v/>
      </c>
      <c r="V89" s="25">
        <f t="shared" si="32"/>
        <v>7.4213626964820989</v>
      </c>
      <c r="W89" s="24">
        <f t="shared" si="33"/>
        <v>7.4139425527995151</v>
      </c>
      <c r="X89" s="24">
        <f t="shared" si="34"/>
        <v>8.2667202378072577</v>
      </c>
      <c r="Y89" s="24">
        <f t="shared" si="35"/>
        <v>8.2667202378072577</v>
      </c>
      <c r="Z89" s="24">
        <f t="shared" si="36"/>
        <v>8.7387463942057835</v>
      </c>
      <c r="AA89" s="24">
        <f t="shared" si="62"/>
        <v>7.6892514516849779</v>
      </c>
      <c r="AB89" s="24">
        <f t="shared" si="62"/>
        <v>7.6892514516849779</v>
      </c>
      <c r="AC89" s="24">
        <f t="shared" si="37"/>
        <v>7.4889180660303705</v>
      </c>
      <c r="AD89" s="24">
        <f t="shared" si="38"/>
        <v>7.4114366048606399</v>
      </c>
      <c r="AE89" s="24">
        <f t="shared" si="39"/>
        <v>7.4114366048606399</v>
      </c>
      <c r="AF89" s="24">
        <f t="shared" si="40"/>
        <v>8.0152494388224778</v>
      </c>
      <c r="AG89" s="24">
        <f t="shared" si="41"/>
        <v>7.3606727628523627</v>
      </c>
      <c r="AH89" s="24">
        <f t="shared" si="42"/>
        <v>7.6648598722649837</v>
      </c>
      <c r="AI89" s="24">
        <f t="shared" si="43"/>
        <v>7.4423553700157763</v>
      </c>
      <c r="AJ89" s="24" t="str">
        <f t="shared" si="44"/>
        <v/>
      </c>
      <c r="AK89" s="24" t="str">
        <f t="shared" si="45"/>
        <v/>
      </c>
      <c r="AL89" s="24" t="str">
        <f t="shared" si="46"/>
        <v/>
      </c>
      <c r="AM89" s="25">
        <f>VLOOKUP($A89,'pEC50'!$B:$Z,MATCH(AM$1,'pEC50'!$B$1:$Z$1,0),FALSE)</f>
        <v>8.5500000000000007</v>
      </c>
      <c r="AN89" s="24">
        <f>VLOOKUP($A89,'pEC50'!$B:$Z,MATCH(AN$1,'pEC50'!$B$1:$Z$1,0),FALSE)</f>
        <v>8.4700000000000006</v>
      </c>
      <c r="AO89" s="24">
        <f>VLOOKUP($A89,'pEC50'!$B:$Z,MATCH(AO$1,'pEC50'!$B$1:$Z$1,0),FALSE)</f>
        <v>8.67</v>
      </c>
      <c r="AP89" s="24">
        <f>VLOOKUP($A89,'pEC50'!$B:$Z,MATCH(AP$1,'pEC50'!$B$1:$Z$1,0),FALSE)</f>
        <v>8.67</v>
      </c>
      <c r="AQ89" s="24">
        <f>VLOOKUP($A89,'pEC50'!$B:$Z,MATCH(AQ$1,'pEC50'!$B$1:$Z$1,0),FALSE)</f>
        <v>9.01</v>
      </c>
      <c r="AR89" s="24">
        <f>VLOOKUP($A89,'pEC50'!$B:$Z,MATCH(AR$1,'pEC50'!$B$1:$Z$1,0),FALSE)</f>
        <v>8.58</v>
      </c>
      <c r="AS89" s="24">
        <f>VLOOKUP($A89,'pEC50'!$B:$Z,MATCH(AS$1,'pEC50'!$B$1:$Z$1,0),FALSE)</f>
        <v>8.58</v>
      </c>
      <c r="AT89" s="24">
        <f>VLOOKUP($A89,'pEC50'!$B:$Z,MATCH(AT$1,'pEC50'!$B$1:$Z$1,0),FALSE)</f>
        <v>8.4499999999999993</v>
      </c>
      <c r="AU89" s="24">
        <f>VLOOKUP($A89,'pEC50'!$B:$Z,MATCH(AU$1,'pEC50'!$B$1:$Z$1,0),FALSE)</f>
        <v>8.4499999999999993</v>
      </c>
      <c r="AV89" s="24">
        <f>VLOOKUP($A89,'pEC50'!$B:$Z,MATCH(AV$1,'pEC50'!$B$1:$Z$1,0),FALSE)</f>
        <v>8.4499999999999993</v>
      </c>
      <c r="AW89" s="24">
        <f>VLOOKUP($A89,'pEC50'!$B:$Z,MATCH(AW$1,'pEC50'!$B$1:$Z$1,0),FALSE)</f>
        <v>8.41</v>
      </c>
      <c r="AX89" s="24">
        <f>VLOOKUP($A89,'pEC50'!$B:$Z,MATCH(AX$1,'pEC50'!$B$1:$Z$1,0),FALSE)</f>
        <v>8.48</v>
      </c>
      <c r="AY89" s="24">
        <f>VLOOKUP($A89,'pEC50'!$B:$Z,MATCH(AY$1,'pEC50'!$B$1:$Z$1,0),FALSE)</f>
        <v>8.59</v>
      </c>
      <c r="AZ89" s="24">
        <f>VLOOKUP($A89,'pEC50'!$B:$Z,MATCH(AZ$1,'pEC50'!$B$1:$Z$1,0),FALSE)</f>
        <v>8.57</v>
      </c>
      <c r="BA89" s="24" t="str">
        <f>VLOOKUP($A89,'pEC50'!$B:$Z,MATCH(BA$1,'pEC50'!$B$1:$Z$1,0),FALSE)</f>
        <v/>
      </c>
      <c r="BB89" s="24" t="str">
        <f>VLOOKUP($A89,'pEC50'!$B:$Z,MATCH(BB$1,'pEC50'!$B$1:$Z$1,0),FALSE)</f>
        <v/>
      </c>
      <c r="BC89" s="24" t="str">
        <f>VLOOKUP($A89,'pEC50'!$B:$Z,MATCH(BC$1,'pEC50'!$B$1:$Z$1,0),FALSE)</f>
        <v/>
      </c>
      <c r="BD89" s="18">
        <f>IF(VLOOKUP($A89,Emax!$B:$Z,MATCH(BD$1,Emax!$B$1:$Z$1,0),FALSE)="","",VLOOKUP($A89,Emax!$B:$Z,MATCH(BD$1,Emax!$B$1:$Z$1,0),FALSE)*100)</f>
        <v>7.4363992172211351</v>
      </c>
      <c r="BE89" s="19">
        <f>IF(VLOOKUP($A89,Emax!$B:$Z,MATCH(BE$1,Emax!$B$1:$Z$1,0),FALSE)="","",VLOOKUP($A89,Emax!$B:$Z,MATCH(BE$1,Emax!$B$1:$Z$1,0),FALSE)*100)</f>
        <v>8.7890625000000018</v>
      </c>
      <c r="BF89" s="19">
        <f>IF(VLOOKUP($A89,Emax!$B:$Z,MATCH(BF$1,Emax!$B$1:$Z$1,0),FALSE)="","",VLOOKUP($A89,Emax!$B:$Z,MATCH(BF$1,Emax!$B$1:$Z$1,0),FALSE)*100)</f>
        <v>39.5112016293279</v>
      </c>
      <c r="BG89" s="19">
        <f>IF(VLOOKUP($A89,Emax!$B:$Z,MATCH(BG$1,Emax!$B$1:$Z$1,0),FALSE)="","",VLOOKUP($A89,Emax!$B:$Z,MATCH(BG$1,Emax!$B$1:$Z$1,0),FALSE)*100)</f>
        <v>39.5112016293279</v>
      </c>
      <c r="BH89" s="19">
        <f>IF(VLOOKUP($A89,Emax!$B:$Z,MATCH(BH$1,Emax!$B$1:$Z$1,0),FALSE)="","",VLOOKUP($A89,Emax!$B:$Z,MATCH(BH$1,Emax!$B$1:$Z$1,0),FALSE)*100)</f>
        <v>53.548387096774199</v>
      </c>
      <c r="BI89" s="19">
        <f>IF(VLOOKUP($A89,Emax!$B:$Z,MATCH(BI$1,Emax!$B$1:$Z$1,0),FALSE)="","",VLOOKUP($A89,Emax!$B:$Z,MATCH(BI$1,Emax!$B$1:$Z$1,0),FALSE)*100)</f>
        <v>12.860310421286034</v>
      </c>
      <c r="BJ89" s="19">
        <f>IF(VLOOKUP($A89,Emax!$B:$Z,MATCH(BJ$1,Emax!$B$1:$Z$1,0),FALSE)="","",VLOOKUP($A89,Emax!$B:$Z,MATCH(BJ$1,Emax!$B$1:$Z$1,0),FALSE)*100)</f>
        <v>12.860310421286034</v>
      </c>
      <c r="BK89" s="19">
        <f>IF(VLOOKUP($A89,Emax!$B:$Z,MATCH(BK$1,Emax!$B$1:$Z$1,0),FALSE)="","",VLOOKUP($A89,Emax!$B:$Z,MATCH(BK$1,Emax!$B$1:$Z$1,0),FALSE)*100)</f>
        <v>10.9375</v>
      </c>
      <c r="BL89" s="19">
        <f>IF(VLOOKUP($A89,Emax!$B:$Z,MATCH(BL$1,Emax!$B$1:$Z$1,0),FALSE)="","",VLOOKUP($A89,Emax!$B:$Z,MATCH(BL$1,Emax!$B$1:$Z$1,0),FALSE)*100)</f>
        <v>9.1503267973856204</v>
      </c>
      <c r="BM89" s="19">
        <f>IF(VLOOKUP($A89,Emax!$B:$Z,MATCH(BM$1,Emax!$B$1:$Z$1,0),FALSE)="","",VLOOKUP($A89,Emax!$B:$Z,MATCH(BM$1,Emax!$B$1:$Z$1,0),FALSE)*100)</f>
        <v>9.1503267973856204</v>
      </c>
      <c r="BN89" s="19">
        <f>IF(VLOOKUP($A89,Emax!$B:$Z,MATCH(BN$1,Emax!$B$1:$Z$1,0),FALSE)="","",VLOOKUP($A89,Emax!$B:$Z,MATCH(BN$1,Emax!$B$1:$Z$1,0),FALSE)*100)</f>
        <v>40.294840294840292</v>
      </c>
      <c r="BO89" s="19">
        <f>IF(VLOOKUP($A89,Emax!$B:$Z,MATCH(BO$1,Emax!$B$1:$Z$1,0),FALSE)="","",VLOOKUP($A89,Emax!$B:$Z,MATCH(BO$1,Emax!$B$1:$Z$1,0),FALSE)*100)</f>
        <v>7.5975359342915816</v>
      </c>
      <c r="BP89" s="19">
        <f>IF(VLOOKUP($A89,Emax!$B:$Z,MATCH(BP$1,Emax!$B$1:$Z$1,0),FALSE)="","",VLOOKUP($A89,Emax!$B:$Z,MATCH(BP$1,Emax!$B$1:$Z$1,0),FALSE)*100)</f>
        <v>11.881188118811881</v>
      </c>
      <c r="BQ89" s="19">
        <f>IF(VLOOKUP($A89,Emax!$B:$Z,MATCH(BQ$1,Emax!$B$1:$Z$1,0),FALSE)="","",VLOOKUP($A89,Emax!$B:$Z,MATCH(BQ$1,Emax!$B$1:$Z$1,0),FALSE)*100)</f>
        <v>7.4534161490683228</v>
      </c>
      <c r="BR89" s="19" t="str">
        <f>IF(VLOOKUP($A89,Emax!$B:$Z,MATCH(BR$1,Emax!$B$1:$Z$1,0),FALSE)="","",VLOOKUP($A89,Emax!$B:$Z,MATCH(BR$1,Emax!$B$1:$Z$1,0),FALSE)*100)</f>
        <v/>
      </c>
      <c r="BS89" s="19" t="str">
        <f>IF(VLOOKUP($A89,Emax!$B:$Z,MATCH(BS$1,Emax!$B$1:$Z$1,0),FALSE)="","",VLOOKUP($A89,Emax!$B:$Z,MATCH(BS$1,Emax!$B$1:$Z$1,0),FALSE)*100)</f>
        <v/>
      </c>
      <c r="BT89" s="19" t="str">
        <f>IF(VLOOKUP($A89,Emax!$B:$Z,MATCH(BT$1,Emax!$B$1:$Z$1,0),FALSE)="","",VLOOKUP($A89,Emax!$B:$Z,MATCH(BT$1,Emax!$B$1:$Z$1,0),FALSE)*100)</f>
        <v/>
      </c>
    </row>
    <row r="90" spans="1:72" x14ac:dyDescent="0.2">
      <c r="A90" t="s">
        <v>434</v>
      </c>
      <c r="B90" s="5" t="str">
        <f>IF(VLOOKUP($A90,Ligands!$A:$G,3,FALSE)="","",VLOOKUP($A90,Ligands!$A:$G,3,FALSE))</f>
        <v>CAY10583</v>
      </c>
      <c r="C90" s="4" t="str">
        <f>IF(VLOOKUP($A90,Ligands!$A:$G,4,FALSE)="","",VLOOKUP($A90,Ligands!$A:$G,4,FALSE))</f>
        <v>CAY10583</v>
      </c>
      <c r="D90" s="17" t="str">
        <f>IF(VLOOKUP($A90,Ligands!$A:$G,5,FALSE)="","",VLOOKUP($A90,Ligands!$A:$G,5,FALSE))</f>
        <v/>
      </c>
      <c r="E90" s="17" t="str">
        <f>IF(VLOOKUP($A90,Ligands!$A:$G,6,FALSE)="","",VLOOKUP($A90,Ligands!$A:$G,6,FALSE))</f>
        <v/>
      </c>
      <c r="F90" s="17" t="str">
        <f>IF(VLOOKUP($A90,Ligands!$A:$G,7,FALSE)="","",VLOOKUP($A90,Ligands!$A:$G,7,FALSE))</f>
        <v>Surrogate</v>
      </c>
      <c r="G90" s="28">
        <f t="shared" si="47"/>
        <v>0</v>
      </c>
      <c r="H90" s="92">
        <f t="shared" si="48"/>
        <v>7.4991875544483273</v>
      </c>
      <c r="I90" s="92">
        <f t="shared" si="49"/>
        <v>5.5969409154155683</v>
      </c>
      <c r="J90" s="92">
        <f t="shared" si="50"/>
        <v>5.7501366154442763</v>
      </c>
      <c r="K90" s="92" t="str">
        <f t="shared" si="51"/>
        <v/>
      </c>
      <c r="L90" s="28">
        <f t="shared" si="52"/>
        <v>0</v>
      </c>
      <c r="M90" s="92">
        <f t="shared" si="53"/>
        <v>7.75</v>
      </c>
      <c r="N90" s="92">
        <f t="shared" si="54"/>
        <v>6.98</v>
      </c>
      <c r="O90" s="92">
        <f t="shared" si="55"/>
        <v>6.69</v>
      </c>
      <c r="P90" s="92" t="str">
        <f t="shared" si="56"/>
        <v/>
      </c>
      <c r="Q90" s="21">
        <f t="shared" si="57"/>
        <v>0</v>
      </c>
      <c r="R90" s="90">
        <f t="shared" si="58"/>
        <v>56.129032258064512</v>
      </c>
      <c r="S90" s="90">
        <f t="shared" si="59"/>
        <v>18.427518427518429</v>
      </c>
      <c r="T90" s="90">
        <f t="shared" si="60"/>
        <v>11.485148514851485</v>
      </c>
      <c r="U90" s="90" t="str">
        <f t="shared" si="61"/>
        <v/>
      </c>
      <c r="V90" s="25" t="str">
        <f t="shared" si="32"/>
        <v/>
      </c>
      <c r="W90" s="24" t="str">
        <f t="shared" si="33"/>
        <v/>
      </c>
      <c r="X90" s="24">
        <f t="shared" si="34"/>
        <v>6.9584335224196643</v>
      </c>
      <c r="Y90" s="24">
        <f t="shared" si="35"/>
        <v>6.9584335224196643</v>
      </c>
      <c r="Z90" s="24">
        <f t="shared" si="36"/>
        <v>7.4991875544483273</v>
      </c>
      <c r="AA90" s="24">
        <f t="shared" si="62"/>
        <v>4.531351905029589</v>
      </c>
      <c r="AB90" s="24">
        <f t="shared" si="62"/>
        <v>4.531351905029589</v>
      </c>
      <c r="AC90" s="24" t="str">
        <f t="shared" si="37"/>
        <v/>
      </c>
      <c r="AD90" s="24">
        <f t="shared" si="38"/>
        <v>5.5969409154155683</v>
      </c>
      <c r="AE90" s="24">
        <f t="shared" si="39"/>
        <v>5.5969409154155683</v>
      </c>
      <c r="AF90" s="24">
        <f t="shared" si="40"/>
        <v>5.4654668541664808</v>
      </c>
      <c r="AG90" s="24" t="str">
        <f t="shared" si="41"/>
        <v/>
      </c>
      <c r="AH90" s="24">
        <f t="shared" si="42"/>
        <v>5.7501366154442763</v>
      </c>
      <c r="AI90" s="24" t="str">
        <f t="shared" si="43"/>
        <v/>
      </c>
      <c r="AJ90" s="24" t="str">
        <f t="shared" si="44"/>
        <v/>
      </c>
      <c r="AK90" s="24" t="str">
        <f t="shared" si="45"/>
        <v/>
      </c>
      <c r="AL90" s="24" t="str">
        <f t="shared" si="46"/>
        <v/>
      </c>
      <c r="AM90" s="25" t="str">
        <f>VLOOKUP($A90,'pEC50'!$B:$Z,MATCH(AM$1,'pEC50'!$B$1:$Z$1,0),FALSE)</f>
        <v/>
      </c>
      <c r="AN90" s="24" t="str">
        <f>VLOOKUP($A90,'pEC50'!$B:$Z,MATCH(AN$1,'pEC50'!$B$1:$Z$1,0),FALSE)</f>
        <v/>
      </c>
      <c r="AO90" s="24">
        <f>VLOOKUP($A90,'pEC50'!$B:$Z,MATCH(AO$1,'pEC50'!$B$1:$Z$1,0),FALSE)</f>
        <v>7.44</v>
      </c>
      <c r="AP90" s="24">
        <f>VLOOKUP($A90,'pEC50'!$B:$Z,MATCH(AP$1,'pEC50'!$B$1:$Z$1,0),FALSE)</f>
        <v>7.44</v>
      </c>
      <c r="AQ90" s="24">
        <f>VLOOKUP($A90,'pEC50'!$B:$Z,MATCH(AQ$1,'pEC50'!$B$1:$Z$1,0),FALSE)</f>
        <v>7.75</v>
      </c>
      <c r="AR90" s="24">
        <f>VLOOKUP($A90,'pEC50'!$B:$Z,MATCH(AR$1,'pEC50'!$B$1:$Z$1,0),FALSE)</f>
        <v>4.95</v>
      </c>
      <c r="AS90" s="24">
        <f>VLOOKUP($A90,'pEC50'!$B:$Z,MATCH(AS$1,'pEC50'!$B$1:$Z$1,0),FALSE)</f>
        <v>4.95</v>
      </c>
      <c r="AT90" s="24" t="str">
        <f>VLOOKUP($A90,'pEC50'!$B:$Z,MATCH(AT$1,'pEC50'!$B$1:$Z$1,0),FALSE)</f>
        <v/>
      </c>
      <c r="AU90" s="24">
        <f>VLOOKUP($A90,'pEC50'!$B:$Z,MATCH(AU$1,'pEC50'!$B$1:$Z$1,0),FALSE)</f>
        <v>6.98</v>
      </c>
      <c r="AV90" s="24">
        <f>VLOOKUP($A90,'pEC50'!$B:$Z,MATCH(AV$1,'pEC50'!$B$1:$Z$1,0),FALSE)</f>
        <v>6.98</v>
      </c>
      <c r="AW90" s="24">
        <f>VLOOKUP($A90,'pEC50'!$B:$Z,MATCH(AW$1,'pEC50'!$B$1:$Z$1,0),FALSE)</f>
        <v>6.2</v>
      </c>
      <c r="AX90" s="24" t="str">
        <f>VLOOKUP($A90,'pEC50'!$B:$Z,MATCH(AX$1,'pEC50'!$B$1:$Z$1,0),FALSE)</f>
        <v/>
      </c>
      <c r="AY90" s="24">
        <f>VLOOKUP($A90,'pEC50'!$B:$Z,MATCH(AY$1,'pEC50'!$B$1:$Z$1,0),FALSE)</f>
        <v>6.69</v>
      </c>
      <c r="AZ90" s="24" t="str">
        <f>VLOOKUP($A90,'pEC50'!$B:$Z,MATCH(AZ$1,'pEC50'!$B$1:$Z$1,0),FALSE)</f>
        <v/>
      </c>
      <c r="BA90" s="24" t="str">
        <f>VLOOKUP($A90,'pEC50'!$B:$Z,MATCH(BA$1,'pEC50'!$B$1:$Z$1,0),FALSE)</f>
        <v/>
      </c>
      <c r="BB90" s="24" t="str">
        <f>VLOOKUP($A90,'pEC50'!$B:$Z,MATCH(BB$1,'pEC50'!$B$1:$Z$1,0),FALSE)</f>
        <v/>
      </c>
      <c r="BC90" s="24" t="str">
        <f>VLOOKUP($A90,'pEC50'!$B:$Z,MATCH(BC$1,'pEC50'!$B$1:$Z$1,0),FALSE)</f>
        <v/>
      </c>
      <c r="BD90" s="18" t="str">
        <f>IF(VLOOKUP($A90,Emax!$B:$Z,MATCH(BD$1,Emax!$B$1:$Z$1,0),FALSE)="","",VLOOKUP($A90,Emax!$B:$Z,MATCH(BD$1,Emax!$B$1:$Z$1,0),FALSE)*100)</f>
        <v/>
      </c>
      <c r="BE90" s="19" t="str">
        <f>IF(VLOOKUP($A90,Emax!$B:$Z,MATCH(BE$1,Emax!$B$1:$Z$1,0),FALSE)="","",VLOOKUP($A90,Emax!$B:$Z,MATCH(BE$1,Emax!$B$1:$Z$1,0),FALSE)*100)</f>
        <v/>
      </c>
      <c r="BF90" s="19">
        <f>IF(VLOOKUP($A90,Emax!$B:$Z,MATCH(BF$1,Emax!$B$1:$Z$1,0),FALSE)="","",VLOOKUP($A90,Emax!$B:$Z,MATCH(BF$1,Emax!$B$1:$Z$1,0),FALSE)*100)</f>
        <v>32.993890020366592</v>
      </c>
      <c r="BG90" s="19">
        <f>IF(VLOOKUP($A90,Emax!$B:$Z,MATCH(BG$1,Emax!$B$1:$Z$1,0),FALSE)="","",VLOOKUP($A90,Emax!$B:$Z,MATCH(BG$1,Emax!$B$1:$Z$1,0),FALSE)*100)</f>
        <v>32.993890020366592</v>
      </c>
      <c r="BH90" s="19">
        <f>IF(VLOOKUP($A90,Emax!$B:$Z,MATCH(BH$1,Emax!$B$1:$Z$1,0),FALSE)="","",VLOOKUP($A90,Emax!$B:$Z,MATCH(BH$1,Emax!$B$1:$Z$1,0),FALSE)*100)</f>
        <v>56.129032258064512</v>
      </c>
      <c r="BI90" s="19">
        <f>IF(VLOOKUP($A90,Emax!$B:$Z,MATCH(BI$1,Emax!$B$1:$Z$1,0),FALSE)="","",VLOOKUP($A90,Emax!$B:$Z,MATCH(BI$1,Emax!$B$1:$Z$1,0),FALSE)*100)</f>
        <v>38.13747228381375</v>
      </c>
      <c r="BJ90" s="19">
        <f>IF(VLOOKUP($A90,Emax!$B:$Z,MATCH(BJ$1,Emax!$B$1:$Z$1,0),FALSE)="","",VLOOKUP($A90,Emax!$B:$Z,MATCH(BJ$1,Emax!$B$1:$Z$1,0),FALSE)*100)</f>
        <v>38.13747228381375</v>
      </c>
      <c r="BK90" s="19" t="str">
        <f>IF(VLOOKUP($A90,Emax!$B:$Z,MATCH(BK$1,Emax!$B$1:$Z$1,0),FALSE)="","",VLOOKUP($A90,Emax!$B:$Z,MATCH(BK$1,Emax!$B$1:$Z$1,0),FALSE)*100)</f>
        <v/>
      </c>
      <c r="BL90" s="19">
        <f>IF(VLOOKUP($A90,Emax!$B:$Z,MATCH(BL$1,Emax!$B$1:$Z$1,0),FALSE)="","",VLOOKUP($A90,Emax!$B:$Z,MATCH(BL$1,Emax!$B$1:$Z$1,0),FALSE)*100)</f>
        <v>4.1394335511982572</v>
      </c>
      <c r="BM90" s="19">
        <f>IF(VLOOKUP($A90,Emax!$B:$Z,MATCH(BM$1,Emax!$B$1:$Z$1,0),FALSE)="","",VLOOKUP($A90,Emax!$B:$Z,MATCH(BM$1,Emax!$B$1:$Z$1,0),FALSE)*100)</f>
        <v>4.1394335511982572</v>
      </c>
      <c r="BN90" s="19">
        <f>IF(VLOOKUP($A90,Emax!$B:$Z,MATCH(BN$1,Emax!$B$1:$Z$1,0),FALSE)="","",VLOOKUP($A90,Emax!$B:$Z,MATCH(BN$1,Emax!$B$1:$Z$1,0),FALSE)*100)</f>
        <v>18.427518427518429</v>
      </c>
      <c r="BO90" s="19" t="str">
        <f>IF(VLOOKUP($A90,Emax!$B:$Z,MATCH(BO$1,Emax!$B$1:$Z$1,0),FALSE)="","",VLOOKUP($A90,Emax!$B:$Z,MATCH(BO$1,Emax!$B$1:$Z$1,0),FALSE)*100)</f>
        <v/>
      </c>
      <c r="BP90" s="19">
        <f>IF(VLOOKUP($A90,Emax!$B:$Z,MATCH(BP$1,Emax!$B$1:$Z$1,0),FALSE)="","",VLOOKUP($A90,Emax!$B:$Z,MATCH(BP$1,Emax!$B$1:$Z$1,0),FALSE)*100)</f>
        <v>11.485148514851485</v>
      </c>
      <c r="BQ90" s="19" t="str">
        <f>IF(VLOOKUP($A90,Emax!$B:$Z,MATCH(BQ$1,Emax!$B$1:$Z$1,0),FALSE)="","",VLOOKUP($A90,Emax!$B:$Z,MATCH(BQ$1,Emax!$B$1:$Z$1,0),FALSE)*100)</f>
        <v/>
      </c>
      <c r="BR90" s="19" t="str">
        <f>IF(VLOOKUP($A90,Emax!$B:$Z,MATCH(BR$1,Emax!$B$1:$Z$1,0),FALSE)="","",VLOOKUP($A90,Emax!$B:$Z,MATCH(BR$1,Emax!$B$1:$Z$1,0),FALSE)*100)</f>
        <v/>
      </c>
      <c r="BS90" s="19" t="str">
        <f>IF(VLOOKUP($A90,Emax!$B:$Z,MATCH(BS$1,Emax!$B$1:$Z$1,0),FALSE)="","",VLOOKUP($A90,Emax!$B:$Z,MATCH(BS$1,Emax!$B$1:$Z$1,0),FALSE)*100)</f>
        <v/>
      </c>
      <c r="BT90" s="19" t="str">
        <f>IF(VLOOKUP($A90,Emax!$B:$Z,MATCH(BT$1,Emax!$B$1:$Z$1,0),FALSE)="","",VLOOKUP($A90,Emax!$B:$Z,MATCH(BT$1,Emax!$B$1:$Z$1,0),FALSE)*100)</f>
        <v/>
      </c>
    </row>
    <row r="91" spans="1:72" x14ac:dyDescent="0.2">
      <c r="A91" t="s">
        <v>459</v>
      </c>
      <c r="B91" s="5" t="str">
        <f>IF(VLOOKUP($A91,Ligands!$A:$G,3,FALSE)="","",VLOOKUP($A91,Ligands!$A:$G,3,FALSE))</f>
        <v>α-MSH</v>
      </c>
      <c r="C91" s="4" t="str">
        <f>IF(VLOOKUP($A91,Ligands!$A:$G,4,FALSE)="","",VLOOKUP($A91,Ligands!$A:$G,4,FALSE))</f>
        <v>Ac-SYSMEHFRWGKPV-NH2</v>
      </c>
      <c r="D91" s="17" t="str">
        <f>IF(VLOOKUP($A91,Ligands!$A:$G,5,FALSE)="","",VLOOKUP($A91,Ligands!$A:$G,5,FALSE))</f>
        <v/>
      </c>
      <c r="E91" s="17" t="str">
        <f>IF(VLOOKUP($A91,Ligands!$A:$G,6,FALSE)="","",VLOOKUP($A91,Ligands!$A:$G,6,FALSE))</f>
        <v/>
      </c>
      <c r="F91" s="17" t="str">
        <f>IF(VLOOKUP($A91,Ligands!$A:$G,7,FALSE)="","",VLOOKUP($A91,Ligands!$A:$G,7,FALSE))</f>
        <v>Physiological</v>
      </c>
      <c r="G91" s="28">
        <f t="shared" si="47"/>
        <v>0</v>
      </c>
      <c r="H91" s="92">
        <f t="shared" si="48"/>
        <v>0</v>
      </c>
      <c r="I91" s="92">
        <f t="shared" si="49"/>
        <v>7.4412576024169237</v>
      </c>
      <c r="J91" s="92">
        <f t="shared" si="50"/>
        <v>0</v>
      </c>
      <c r="K91" s="92" t="str">
        <f t="shared" si="51"/>
        <v/>
      </c>
      <c r="L91" s="28">
        <f t="shared" si="52"/>
        <v>0</v>
      </c>
      <c r="M91" s="92">
        <f t="shared" si="53"/>
        <v>0</v>
      </c>
      <c r="N91" s="92">
        <f t="shared" si="54"/>
        <v>8.2799999999999994</v>
      </c>
      <c r="O91" s="92">
        <f t="shared" si="55"/>
        <v>0</v>
      </c>
      <c r="P91" s="92" t="str">
        <f t="shared" si="56"/>
        <v/>
      </c>
      <c r="Q91" s="21">
        <f t="shared" si="57"/>
        <v>0</v>
      </c>
      <c r="R91" s="90">
        <f t="shared" si="58"/>
        <v>0</v>
      </c>
      <c r="S91" s="90">
        <f t="shared" si="59"/>
        <v>14.496314496314493</v>
      </c>
      <c r="T91" s="90">
        <f t="shared" si="60"/>
        <v>0</v>
      </c>
      <c r="U91" s="90" t="str">
        <f t="shared" si="61"/>
        <v/>
      </c>
      <c r="V91" s="25" t="str">
        <f t="shared" si="32"/>
        <v/>
      </c>
      <c r="W91" s="24" t="str">
        <f t="shared" si="33"/>
        <v/>
      </c>
      <c r="X91" s="24" t="str">
        <f t="shared" si="34"/>
        <v/>
      </c>
      <c r="Y91" s="24" t="str">
        <f t="shared" si="35"/>
        <v/>
      </c>
      <c r="Z91" s="24" t="str">
        <f t="shared" si="36"/>
        <v/>
      </c>
      <c r="AA91" s="24" t="str">
        <f t="shared" si="62"/>
        <v/>
      </c>
      <c r="AB91" s="24" t="str">
        <f t="shared" si="62"/>
        <v/>
      </c>
      <c r="AC91" s="24" t="str">
        <f t="shared" si="37"/>
        <v/>
      </c>
      <c r="AD91" s="24">
        <f t="shared" si="38"/>
        <v>6.8914366048606404</v>
      </c>
      <c r="AE91" s="24">
        <f t="shared" si="39"/>
        <v>6.8914366048606404</v>
      </c>
      <c r="AF91" s="24">
        <f t="shared" si="40"/>
        <v>7.4412576024169237</v>
      </c>
      <c r="AG91" s="24" t="str">
        <f t="shared" si="41"/>
        <v/>
      </c>
      <c r="AH91" s="24" t="str">
        <f t="shared" si="42"/>
        <v/>
      </c>
      <c r="AI91" s="24" t="str">
        <f t="shared" si="43"/>
        <v/>
      </c>
      <c r="AJ91" s="24" t="str">
        <f t="shared" si="44"/>
        <v/>
      </c>
      <c r="AK91" s="24" t="str">
        <f t="shared" si="45"/>
        <v/>
      </c>
      <c r="AL91" s="24" t="str">
        <f t="shared" si="46"/>
        <v/>
      </c>
      <c r="AM91" s="25" t="str">
        <f>VLOOKUP($A91,'pEC50'!$B:$Z,MATCH(AM$1,'pEC50'!$B$1:$Z$1,0),FALSE)</f>
        <v/>
      </c>
      <c r="AN91" s="24" t="str">
        <f>VLOOKUP($A91,'pEC50'!$B:$Z,MATCH(AN$1,'pEC50'!$B$1:$Z$1,0),FALSE)</f>
        <v/>
      </c>
      <c r="AO91" s="24" t="str">
        <f>VLOOKUP($A91,'pEC50'!$B:$Z,MATCH(AO$1,'pEC50'!$B$1:$Z$1,0),FALSE)</f>
        <v/>
      </c>
      <c r="AP91" s="24" t="str">
        <f>VLOOKUP($A91,'pEC50'!$B:$Z,MATCH(AP$1,'pEC50'!$B$1:$Z$1,0),FALSE)</f>
        <v/>
      </c>
      <c r="AQ91" s="24" t="str">
        <f>VLOOKUP($A91,'pEC50'!$B:$Z,MATCH(AQ$1,'pEC50'!$B$1:$Z$1,0),FALSE)</f>
        <v/>
      </c>
      <c r="AR91" s="24" t="str">
        <f>VLOOKUP($A91,'pEC50'!$B:$Z,MATCH(AR$1,'pEC50'!$B$1:$Z$1,0),FALSE)</f>
        <v/>
      </c>
      <c r="AS91" s="24" t="str">
        <f>VLOOKUP($A91,'pEC50'!$B:$Z,MATCH(AS$1,'pEC50'!$B$1:$Z$1,0),FALSE)</f>
        <v/>
      </c>
      <c r="AT91" s="24" t="str">
        <f>VLOOKUP($A91,'pEC50'!$B:$Z,MATCH(AT$1,'pEC50'!$B$1:$Z$1,0),FALSE)</f>
        <v/>
      </c>
      <c r="AU91" s="24">
        <f>VLOOKUP($A91,'pEC50'!$B:$Z,MATCH(AU$1,'pEC50'!$B$1:$Z$1,0),FALSE)</f>
        <v>7.93</v>
      </c>
      <c r="AV91" s="24">
        <f>VLOOKUP($A91,'pEC50'!$B:$Z,MATCH(AV$1,'pEC50'!$B$1:$Z$1,0),FALSE)</f>
        <v>7.93</v>
      </c>
      <c r="AW91" s="24">
        <f>VLOOKUP($A91,'pEC50'!$B:$Z,MATCH(AW$1,'pEC50'!$B$1:$Z$1,0),FALSE)</f>
        <v>8.2799999999999994</v>
      </c>
      <c r="AX91" s="24" t="str">
        <f>VLOOKUP($A91,'pEC50'!$B:$Z,MATCH(AX$1,'pEC50'!$B$1:$Z$1,0),FALSE)</f>
        <v/>
      </c>
      <c r="AY91" s="24" t="str">
        <f>VLOOKUP($A91,'pEC50'!$B:$Z,MATCH(AY$1,'pEC50'!$B$1:$Z$1,0),FALSE)</f>
        <v/>
      </c>
      <c r="AZ91" s="24" t="str">
        <f>VLOOKUP($A91,'pEC50'!$B:$Z,MATCH(AZ$1,'pEC50'!$B$1:$Z$1,0),FALSE)</f>
        <v/>
      </c>
      <c r="BA91" s="24" t="str">
        <f>VLOOKUP($A91,'pEC50'!$B:$Z,MATCH(BA$1,'pEC50'!$B$1:$Z$1,0),FALSE)</f>
        <v/>
      </c>
      <c r="BB91" s="24" t="str">
        <f>VLOOKUP($A91,'pEC50'!$B:$Z,MATCH(BB$1,'pEC50'!$B$1:$Z$1,0),FALSE)</f>
        <v/>
      </c>
      <c r="BC91" s="24" t="str">
        <f>VLOOKUP($A91,'pEC50'!$B:$Z,MATCH(BC$1,'pEC50'!$B$1:$Z$1,0),FALSE)</f>
        <v/>
      </c>
      <c r="BD91" s="18" t="str">
        <f>IF(VLOOKUP($A91,Emax!$B:$Z,MATCH(BD$1,Emax!$B$1:$Z$1,0),FALSE)="","",VLOOKUP($A91,Emax!$B:$Z,MATCH(BD$1,Emax!$B$1:$Z$1,0),FALSE)*100)</f>
        <v/>
      </c>
      <c r="BE91" s="19" t="str">
        <f>IF(VLOOKUP($A91,Emax!$B:$Z,MATCH(BE$1,Emax!$B$1:$Z$1,0),FALSE)="","",VLOOKUP($A91,Emax!$B:$Z,MATCH(BE$1,Emax!$B$1:$Z$1,0),FALSE)*100)</f>
        <v/>
      </c>
      <c r="BF91" s="19" t="str">
        <f>IF(VLOOKUP($A91,Emax!$B:$Z,MATCH(BF$1,Emax!$B$1:$Z$1,0),FALSE)="","",VLOOKUP($A91,Emax!$B:$Z,MATCH(BF$1,Emax!$B$1:$Z$1,0),FALSE)*100)</f>
        <v/>
      </c>
      <c r="BG91" s="19" t="str">
        <f>IF(VLOOKUP($A91,Emax!$B:$Z,MATCH(BG$1,Emax!$B$1:$Z$1,0),FALSE)="","",VLOOKUP($A91,Emax!$B:$Z,MATCH(BG$1,Emax!$B$1:$Z$1,0),FALSE)*100)</f>
        <v/>
      </c>
      <c r="BH91" s="19" t="str">
        <f>IF(VLOOKUP($A91,Emax!$B:$Z,MATCH(BH$1,Emax!$B$1:$Z$1,0),FALSE)="","",VLOOKUP($A91,Emax!$B:$Z,MATCH(BH$1,Emax!$B$1:$Z$1,0),FALSE)*100)</f>
        <v/>
      </c>
      <c r="BI91" s="19" t="str">
        <f>IF(VLOOKUP($A91,Emax!$B:$Z,MATCH(BI$1,Emax!$B$1:$Z$1,0),FALSE)="","",VLOOKUP($A91,Emax!$B:$Z,MATCH(BI$1,Emax!$B$1:$Z$1,0),FALSE)*100)</f>
        <v/>
      </c>
      <c r="BJ91" s="19" t="str">
        <f>IF(VLOOKUP($A91,Emax!$B:$Z,MATCH(BJ$1,Emax!$B$1:$Z$1,0),FALSE)="","",VLOOKUP($A91,Emax!$B:$Z,MATCH(BJ$1,Emax!$B$1:$Z$1,0),FALSE)*100)</f>
        <v/>
      </c>
      <c r="BK91" s="19" t="str">
        <f>IF(VLOOKUP($A91,Emax!$B:$Z,MATCH(BK$1,Emax!$B$1:$Z$1,0),FALSE)="","",VLOOKUP($A91,Emax!$B:$Z,MATCH(BK$1,Emax!$B$1:$Z$1,0),FALSE)*100)</f>
        <v/>
      </c>
      <c r="BL91" s="19">
        <f>IF(VLOOKUP($A91,Emax!$B:$Z,MATCH(BL$1,Emax!$B$1:$Z$1,0),FALSE)="","",VLOOKUP($A91,Emax!$B:$Z,MATCH(BL$1,Emax!$B$1:$Z$1,0),FALSE)*100)</f>
        <v>9.1503267973856204</v>
      </c>
      <c r="BM91" s="19">
        <f>IF(VLOOKUP($A91,Emax!$B:$Z,MATCH(BM$1,Emax!$B$1:$Z$1,0),FALSE)="","",VLOOKUP($A91,Emax!$B:$Z,MATCH(BM$1,Emax!$B$1:$Z$1,0),FALSE)*100)</f>
        <v>9.1503267973856204</v>
      </c>
      <c r="BN91" s="19">
        <f>IF(VLOOKUP($A91,Emax!$B:$Z,MATCH(BN$1,Emax!$B$1:$Z$1,0),FALSE)="","",VLOOKUP($A91,Emax!$B:$Z,MATCH(BN$1,Emax!$B$1:$Z$1,0),FALSE)*100)</f>
        <v>14.496314496314493</v>
      </c>
      <c r="BO91" s="19" t="str">
        <f>IF(VLOOKUP($A91,Emax!$B:$Z,MATCH(BO$1,Emax!$B$1:$Z$1,0),FALSE)="","",VLOOKUP($A91,Emax!$B:$Z,MATCH(BO$1,Emax!$B$1:$Z$1,0),FALSE)*100)</f>
        <v/>
      </c>
      <c r="BP91" s="19" t="str">
        <f>IF(VLOOKUP($A91,Emax!$B:$Z,MATCH(BP$1,Emax!$B$1:$Z$1,0),FALSE)="","",VLOOKUP($A91,Emax!$B:$Z,MATCH(BP$1,Emax!$B$1:$Z$1,0),FALSE)*100)</f>
        <v/>
      </c>
      <c r="BQ91" s="19" t="str">
        <f>IF(VLOOKUP($A91,Emax!$B:$Z,MATCH(BQ$1,Emax!$B$1:$Z$1,0),FALSE)="","",VLOOKUP($A91,Emax!$B:$Z,MATCH(BQ$1,Emax!$B$1:$Z$1,0),FALSE)*100)</f>
        <v/>
      </c>
      <c r="BR91" s="19" t="str">
        <f>IF(VLOOKUP($A91,Emax!$B:$Z,MATCH(BR$1,Emax!$B$1:$Z$1,0),FALSE)="","",VLOOKUP($A91,Emax!$B:$Z,MATCH(BR$1,Emax!$B$1:$Z$1,0),FALSE)*100)</f>
        <v/>
      </c>
      <c r="BS91" s="19" t="str">
        <f>IF(VLOOKUP($A91,Emax!$B:$Z,MATCH(BS$1,Emax!$B$1:$Z$1,0),FALSE)="","",VLOOKUP($A91,Emax!$B:$Z,MATCH(BS$1,Emax!$B$1:$Z$1,0),FALSE)*100)</f>
        <v/>
      </c>
      <c r="BT91" s="19" t="str">
        <f>IF(VLOOKUP($A91,Emax!$B:$Z,MATCH(BT$1,Emax!$B$1:$Z$1,0),FALSE)="","",VLOOKUP($A91,Emax!$B:$Z,MATCH(BT$1,Emax!$B$1:$Z$1,0),FALSE)*100)</f>
        <v/>
      </c>
    </row>
    <row r="92" spans="1:72" x14ac:dyDescent="0.2">
      <c r="A92" t="s">
        <v>456</v>
      </c>
      <c r="B92" s="5" t="str">
        <f>IF(VLOOKUP($A92,Ligands!$A:$G,3,FALSE)="","",VLOOKUP($A92,Ligands!$A:$G,3,FALSE))</f>
        <v>α-MSH</v>
      </c>
      <c r="C92" s="4" t="str">
        <f>IF(VLOOKUP($A92,Ligands!$A:$G,4,FALSE)="","",VLOOKUP($A92,Ligands!$A:$G,4,FALSE))</f>
        <v>Ac-SYSMEHFRWGKPV-NH2</v>
      </c>
      <c r="D92" s="17" t="str">
        <f>IF(VLOOKUP($A92,Ligands!$A:$G,5,FALSE)="","",VLOOKUP($A92,Ligands!$A:$G,5,FALSE))</f>
        <v/>
      </c>
      <c r="E92" s="17" t="str">
        <f>IF(VLOOKUP($A92,Ligands!$A:$G,6,FALSE)="","",VLOOKUP($A92,Ligands!$A:$G,6,FALSE))</f>
        <v/>
      </c>
      <c r="F92" s="17" t="str">
        <f>IF(VLOOKUP($A92,Ligands!$A:$G,7,FALSE)="","",VLOOKUP($A92,Ligands!$A:$G,7,FALSE))</f>
        <v>Physiological</v>
      </c>
      <c r="G92" s="28">
        <f t="shared" si="47"/>
        <v>7.0721227241823952</v>
      </c>
      <c r="H92" s="92">
        <f t="shared" si="48"/>
        <v>7.9033639615579832</v>
      </c>
      <c r="I92" s="92">
        <f t="shared" si="49"/>
        <v>7.982799350597749</v>
      </c>
      <c r="J92" s="92">
        <f t="shared" si="50"/>
        <v>7.6797986088732832</v>
      </c>
      <c r="K92" s="92" t="str">
        <f t="shared" si="51"/>
        <v/>
      </c>
      <c r="L92" s="28">
        <f t="shared" si="52"/>
        <v>8.74</v>
      </c>
      <c r="M92" s="92">
        <f t="shared" si="53"/>
        <v>8.89</v>
      </c>
      <c r="N92" s="92">
        <f t="shared" si="54"/>
        <v>9.2799999999999994</v>
      </c>
      <c r="O92" s="92">
        <f t="shared" si="55"/>
        <v>9.48</v>
      </c>
      <c r="P92" s="92" t="str">
        <f t="shared" si="56"/>
        <v/>
      </c>
      <c r="Q92" s="21">
        <f t="shared" si="57"/>
        <v>2.1484375000000004</v>
      </c>
      <c r="R92" s="90">
        <f t="shared" si="58"/>
        <v>10.3125</v>
      </c>
      <c r="S92" s="90">
        <f t="shared" si="59"/>
        <v>13.267813267813267</v>
      </c>
      <c r="T92" s="90">
        <f t="shared" si="60"/>
        <v>2.0703933747412009</v>
      </c>
      <c r="U92" s="90" t="str">
        <f t="shared" si="61"/>
        <v/>
      </c>
      <c r="V92" s="25">
        <f t="shared" si="32"/>
        <v>6.0587003545849498</v>
      </c>
      <c r="W92" s="24">
        <f t="shared" si="33"/>
        <v>7.0721227241823952</v>
      </c>
      <c r="X92" s="24" t="str">
        <f t="shared" si="34"/>
        <v/>
      </c>
      <c r="Y92" s="24" t="str">
        <f t="shared" si="35"/>
        <v/>
      </c>
      <c r="Z92" s="24">
        <f t="shared" si="36"/>
        <v>7.6376970254299543</v>
      </c>
      <c r="AA92" s="24" t="str">
        <f t="shared" si="62"/>
        <v/>
      </c>
      <c r="AB92" s="24" t="str">
        <f t="shared" si="62"/>
        <v/>
      </c>
      <c r="AC92" s="24">
        <f t="shared" si="37"/>
        <v>7.9033639615579832</v>
      </c>
      <c r="AD92" s="24">
        <f t="shared" si="38"/>
        <v>7.5131606624335578</v>
      </c>
      <c r="AE92" s="24">
        <f t="shared" si="39"/>
        <v>7.5131606624335578</v>
      </c>
      <c r="AF92" s="24">
        <f t="shared" si="40"/>
        <v>7.982799350597749</v>
      </c>
      <c r="AG92" s="24">
        <f t="shared" si="41"/>
        <v>7.738599074463604</v>
      </c>
      <c r="AH92" s="24">
        <f t="shared" si="42"/>
        <v>7.6797986088732832</v>
      </c>
      <c r="AI92" s="24">
        <f t="shared" si="43"/>
        <v>7.366052869248489</v>
      </c>
      <c r="AJ92" s="24" t="str">
        <f t="shared" si="44"/>
        <v/>
      </c>
      <c r="AK92" s="24" t="str">
        <f t="shared" si="45"/>
        <v/>
      </c>
      <c r="AL92" s="24" t="str">
        <f t="shared" si="46"/>
        <v/>
      </c>
      <c r="AM92" s="25">
        <f>VLOOKUP($A92,'pEC50'!$B:$Z,MATCH(AM$1,'pEC50'!$B$1:$Z$1,0),FALSE)</f>
        <v>8.2899999999999991</v>
      </c>
      <c r="AN92" s="24">
        <f>VLOOKUP($A92,'pEC50'!$B:$Z,MATCH(AN$1,'pEC50'!$B$1:$Z$1,0),FALSE)</f>
        <v>8.74</v>
      </c>
      <c r="AO92" s="24">
        <f>VLOOKUP($A92,'pEC50'!$B:$Z,MATCH(AO$1,'pEC50'!$B$1:$Z$1,0),FALSE)</f>
        <v>8.52</v>
      </c>
      <c r="AP92" s="24">
        <f>VLOOKUP($A92,'pEC50'!$B:$Z,MATCH(AP$1,'pEC50'!$B$1:$Z$1,0),FALSE)</f>
        <v>8.52</v>
      </c>
      <c r="AQ92" s="24">
        <f>VLOOKUP($A92,'pEC50'!$B:$Z,MATCH(AQ$1,'pEC50'!$B$1:$Z$1,0),FALSE)</f>
        <v>8.8000000000000007</v>
      </c>
      <c r="AR92" s="24">
        <f>VLOOKUP($A92,'pEC50'!$B:$Z,MATCH(AR$1,'pEC50'!$B$1:$Z$1,0),FALSE)</f>
        <v>8.83</v>
      </c>
      <c r="AS92" s="24">
        <f>VLOOKUP($A92,'pEC50'!$B:$Z,MATCH(AS$1,'pEC50'!$B$1:$Z$1,0),FALSE)</f>
        <v>8.83</v>
      </c>
      <c r="AT92" s="24">
        <f>VLOOKUP($A92,'pEC50'!$B:$Z,MATCH(AT$1,'pEC50'!$B$1:$Z$1,0),FALSE)</f>
        <v>8.89</v>
      </c>
      <c r="AU92" s="24">
        <f>VLOOKUP($A92,'pEC50'!$B:$Z,MATCH(AU$1,'pEC50'!$B$1:$Z$1,0),FALSE)</f>
        <v>8.76</v>
      </c>
      <c r="AV92" s="24">
        <f>VLOOKUP($A92,'pEC50'!$B:$Z,MATCH(AV$1,'pEC50'!$B$1:$Z$1,0),FALSE)</f>
        <v>8.76</v>
      </c>
      <c r="AW92" s="24">
        <f>VLOOKUP($A92,'pEC50'!$B:$Z,MATCH(AW$1,'pEC50'!$B$1:$Z$1,0),FALSE)</f>
        <v>8.86</v>
      </c>
      <c r="AX92" s="24">
        <f>VLOOKUP($A92,'pEC50'!$B:$Z,MATCH(AX$1,'pEC50'!$B$1:$Z$1,0),FALSE)</f>
        <v>9.2799999999999994</v>
      </c>
      <c r="AY92" s="24">
        <f>VLOOKUP($A92,'pEC50'!$B:$Z,MATCH(AY$1,'pEC50'!$B$1:$Z$1,0),FALSE)</f>
        <v>9.48</v>
      </c>
      <c r="AZ92" s="24">
        <f>VLOOKUP($A92,'pEC50'!$B:$Z,MATCH(AZ$1,'pEC50'!$B$1:$Z$1,0),FALSE)</f>
        <v>9.0500000000000007</v>
      </c>
      <c r="BA92" s="24" t="str">
        <f>VLOOKUP($A92,'pEC50'!$B:$Z,MATCH(BA$1,'pEC50'!$B$1:$Z$1,0),FALSE)</f>
        <v/>
      </c>
      <c r="BB92" s="24" t="str">
        <f>VLOOKUP($A92,'pEC50'!$B:$Z,MATCH(BB$1,'pEC50'!$B$1:$Z$1,0),FALSE)</f>
        <v/>
      </c>
      <c r="BC92" s="24" t="str">
        <f>VLOOKUP($A92,'pEC50'!$B:$Z,MATCH(BC$1,'pEC50'!$B$1:$Z$1,0),FALSE)</f>
        <v/>
      </c>
      <c r="BD92" s="18">
        <f>IF(VLOOKUP($A92,Emax!$B:$Z,MATCH(BD$1,Emax!$B$1:$Z$1,0),FALSE)="","",VLOOKUP($A92,Emax!$B:$Z,MATCH(BD$1,Emax!$B$1:$Z$1,0),FALSE)*100)</f>
        <v>0.58708414872798487</v>
      </c>
      <c r="BE92" s="19">
        <f>IF(VLOOKUP($A92,Emax!$B:$Z,MATCH(BE$1,Emax!$B$1:$Z$1,0),FALSE)="","",VLOOKUP($A92,Emax!$B:$Z,MATCH(BE$1,Emax!$B$1:$Z$1,0),FALSE)*100)</f>
        <v>2.1484375000000004</v>
      </c>
      <c r="BF92" s="19">
        <f>IF(VLOOKUP($A92,Emax!$B:$Z,MATCH(BF$1,Emax!$B$1:$Z$1,0),FALSE)="","",VLOOKUP($A92,Emax!$B:$Z,MATCH(BF$1,Emax!$B$1:$Z$1,0),FALSE)*100)</f>
        <v>0</v>
      </c>
      <c r="BG92" s="19">
        <f>IF(VLOOKUP($A92,Emax!$B:$Z,MATCH(BG$1,Emax!$B$1:$Z$1,0),FALSE)="","",VLOOKUP($A92,Emax!$B:$Z,MATCH(BG$1,Emax!$B$1:$Z$1,0),FALSE)*100)</f>
        <v>0</v>
      </c>
      <c r="BH92" s="19">
        <f>IF(VLOOKUP($A92,Emax!$B:$Z,MATCH(BH$1,Emax!$B$1:$Z$1,0),FALSE)="","",VLOOKUP($A92,Emax!$B:$Z,MATCH(BH$1,Emax!$B$1:$Z$1,0),FALSE)*100)</f>
        <v>6.881720430107527</v>
      </c>
      <c r="BI92" s="19">
        <f>IF(VLOOKUP($A92,Emax!$B:$Z,MATCH(BI$1,Emax!$B$1:$Z$1,0),FALSE)="","",VLOOKUP($A92,Emax!$B:$Z,MATCH(BI$1,Emax!$B$1:$Z$1,0),FALSE)*100)</f>
        <v>0</v>
      </c>
      <c r="BJ92" s="19">
        <f>IF(VLOOKUP($A92,Emax!$B:$Z,MATCH(BJ$1,Emax!$B$1:$Z$1,0),FALSE)="","",VLOOKUP($A92,Emax!$B:$Z,MATCH(BJ$1,Emax!$B$1:$Z$1,0),FALSE)*100)</f>
        <v>0</v>
      </c>
      <c r="BK92" s="19">
        <f>IF(VLOOKUP($A92,Emax!$B:$Z,MATCH(BK$1,Emax!$B$1:$Z$1,0),FALSE)="","",VLOOKUP($A92,Emax!$B:$Z,MATCH(BK$1,Emax!$B$1:$Z$1,0),FALSE)*100)</f>
        <v>10.3125</v>
      </c>
      <c r="BL92" s="19">
        <f>IF(VLOOKUP($A92,Emax!$B:$Z,MATCH(BL$1,Emax!$B$1:$Z$1,0),FALSE)="","",VLOOKUP($A92,Emax!$B:$Z,MATCH(BL$1,Emax!$B$1:$Z$1,0),FALSE)*100)</f>
        <v>5.6644880174291945</v>
      </c>
      <c r="BM92" s="19">
        <f>IF(VLOOKUP($A92,Emax!$B:$Z,MATCH(BM$1,Emax!$B$1:$Z$1,0),FALSE)="","",VLOOKUP($A92,Emax!$B:$Z,MATCH(BM$1,Emax!$B$1:$Z$1,0),FALSE)*100)</f>
        <v>5.6644880174291945</v>
      </c>
      <c r="BN92" s="19">
        <f>IF(VLOOKUP($A92,Emax!$B:$Z,MATCH(BN$1,Emax!$B$1:$Z$1,0),FALSE)="","",VLOOKUP($A92,Emax!$B:$Z,MATCH(BN$1,Emax!$B$1:$Z$1,0),FALSE)*100)</f>
        <v>13.267813267813267</v>
      </c>
      <c r="BO92" s="19">
        <f>IF(VLOOKUP($A92,Emax!$B:$Z,MATCH(BO$1,Emax!$B$1:$Z$1,0),FALSE)="","",VLOOKUP($A92,Emax!$B:$Z,MATCH(BO$1,Emax!$B$1:$Z$1,0),FALSE)*100)</f>
        <v>2.8747433264887059</v>
      </c>
      <c r="BP92" s="19">
        <f>IF(VLOOKUP($A92,Emax!$B:$Z,MATCH(BP$1,Emax!$B$1:$Z$1,0),FALSE)="","",VLOOKUP($A92,Emax!$B:$Z,MATCH(BP$1,Emax!$B$1:$Z$1,0),FALSE)*100)</f>
        <v>1.5841584158415838</v>
      </c>
      <c r="BQ92" s="19">
        <f>IF(VLOOKUP($A92,Emax!$B:$Z,MATCH(BQ$1,Emax!$B$1:$Z$1,0),FALSE)="","",VLOOKUP($A92,Emax!$B:$Z,MATCH(BQ$1,Emax!$B$1:$Z$1,0),FALSE)*100)</f>
        <v>2.0703933747412009</v>
      </c>
      <c r="BR92" s="19" t="str">
        <f>IF(VLOOKUP($A92,Emax!$B:$Z,MATCH(BR$1,Emax!$B$1:$Z$1,0),FALSE)="","",VLOOKUP($A92,Emax!$B:$Z,MATCH(BR$1,Emax!$B$1:$Z$1,0),FALSE)*100)</f>
        <v/>
      </c>
      <c r="BS92" s="19" t="str">
        <f>IF(VLOOKUP($A92,Emax!$B:$Z,MATCH(BS$1,Emax!$B$1:$Z$1,0),FALSE)="","",VLOOKUP($A92,Emax!$B:$Z,MATCH(BS$1,Emax!$B$1:$Z$1,0),FALSE)*100)</f>
        <v/>
      </c>
      <c r="BT92" s="19" t="str">
        <f>IF(VLOOKUP($A92,Emax!$B:$Z,MATCH(BT$1,Emax!$B$1:$Z$1,0),FALSE)="","",VLOOKUP($A92,Emax!$B:$Z,MATCH(BT$1,Emax!$B$1:$Z$1,0),FALSE)*100)</f>
        <v/>
      </c>
    </row>
    <row r="93" spans="1:72" x14ac:dyDescent="0.2">
      <c r="A93" t="s">
        <v>457</v>
      </c>
      <c r="B93" s="5" t="str">
        <f>IF(VLOOKUP($A93,Ligands!$A:$G,3,FALSE)="","",VLOOKUP($A93,Ligands!$A:$G,3,FALSE))</f>
        <v>α-MSH</v>
      </c>
      <c r="C93" s="4" t="str">
        <f>IF(VLOOKUP($A93,Ligands!$A:$G,4,FALSE)="","",VLOOKUP($A93,Ligands!$A:$G,4,FALSE))</f>
        <v>Ac-SYSMEHFRWGKPV-NH2</v>
      </c>
      <c r="D93" s="17" t="str">
        <f>IF(VLOOKUP($A93,Ligands!$A:$G,5,FALSE)="","",VLOOKUP($A93,Ligands!$A:$G,5,FALSE))</f>
        <v/>
      </c>
      <c r="E93" s="17" t="str">
        <f>IF(VLOOKUP($A93,Ligands!$A:$G,6,FALSE)="","",VLOOKUP($A93,Ligands!$A:$G,6,FALSE))</f>
        <v/>
      </c>
      <c r="F93" s="17" t="str">
        <f>IF(VLOOKUP($A93,Ligands!$A:$G,7,FALSE)="","",VLOOKUP($A93,Ligands!$A:$G,7,FALSE))</f>
        <v>Physiological</v>
      </c>
      <c r="G93" s="28">
        <f t="shared" si="47"/>
        <v>6.9297069863173384</v>
      </c>
      <c r="H93" s="92">
        <f t="shared" si="48"/>
        <v>7.0262427068383202</v>
      </c>
      <c r="I93" s="92">
        <f t="shared" si="49"/>
        <v>7.2777229255229567</v>
      </c>
      <c r="J93" s="92">
        <f t="shared" si="50"/>
        <v>0</v>
      </c>
      <c r="K93" s="92" t="str">
        <f t="shared" si="51"/>
        <v/>
      </c>
      <c r="L93" s="28">
        <f t="shared" si="52"/>
        <v>7.46</v>
      </c>
      <c r="M93" s="92">
        <f t="shared" si="53"/>
        <v>7.49</v>
      </c>
      <c r="N93" s="92">
        <f t="shared" si="54"/>
        <v>7.72</v>
      </c>
      <c r="O93" s="92">
        <f t="shared" si="55"/>
        <v>0</v>
      </c>
      <c r="P93" s="92" t="str">
        <f t="shared" si="56"/>
        <v/>
      </c>
      <c r="Q93" s="21">
        <f t="shared" si="57"/>
        <v>29.54990215264187</v>
      </c>
      <c r="R93" s="90">
        <f t="shared" si="58"/>
        <v>34.375</v>
      </c>
      <c r="S93" s="90">
        <f t="shared" si="59"/>
        <v>36.117936117936111</v>
      </c>
      <c r="T93" s="90">
        <f t="shared" si="60"/>
        <v>0</v>
      </c>
      <c r="U93" s="90" t="str">
        <f t="shared" si="61"/>
        <v/>
      </c>
      <c r="V93" s="25">
        <f t="shared" si="32"/>
        <v>6.6405560471584577</v>
      </c>
      <c r="W93" s="24">
        <f t="shared" si="33"/>
        <v>6.9297069863173384</v>
      </c>
      <c r="X93" s="24">
        <f t="shared" si="34"/>
        <v>6.4831610173163572</v>
      </c>
      <c r="Y93" s="24">
        <f t="shared" si="35"/>
        <v>6.4831610173163572</v>
      </c>
      <c r="Z93" s="24">
        <f t="shared" si="36"/>
        <v>6.9368999028944849</v>
      </c>
      <c r="AA93" s="24">
        <f t="shared" si="62"/>
        <v>5.7487368147648956</v>
      </c>
      <c r="AB93" s="24">
        <f t="shared" si="62"/>
        <v>5.7487368147648956</v>
      </c>
      <c r="AC93" s="24">
        <f t="shared" si="37"/>
        <v>7.0262427068383202</v>
      </c>
      <c r="AD93" s="24">
        <f t="shared" si="38"/>
        <v>6.9181873144627399</v>
      </c>
      <c r="AE93" s="24">
        <f t="shared" si="39"/>
        <v>6.9181873144627399</v>
      </c>
      <c r="AF93" s="24">
        <f t="shared" si="40"/>
        <v>7.2777229255229567</v>
      </c>
      <c r="AG93" s="24" t="str">
        <f t="shared" si="41"/>
        <v/>
      </c>
      <c r="AH93" s="24" t="str">
        <f t="shared" si="42"/>
        <v/>
      </c>
      <c r="AI93" s="24" t="str">
        <f t="shared" si="43"/>
        <v/>
      </c>
      <c r="AJ93" s="24" t="str">
        <f t="shared" si="44"/>
        <v/>
      </c>
      <c r="AK93" s="24" t="str">
        <f t="shared" si="45"/>
        <v/>
      </c>
      <c r="AL93" s="24" t="str">
        <f t="shared" si="46"/>
        <v/>
      </c>
      <c r="AM93" s="25">
        <f>VLOOKUP($A93,'pEC50'!$B:$Z,MATCH(AM$1,'pEC50'!$B$1:$Z$1,0),FALSE)</f>
        <v>7.17</v>
      </c>
      <c r="AN93" s="24">
        <f>VLOOKUP($A93,'pEC50'!$B:$Z,MATCH(AN$1,'pEC50'!$B$1:$Z$1,0),FALSE)</f>
        <v>7.46</v>
      </c>
      <c r="AO93" s="24">
        <f>VLOOKUP($A93,'pEC50'!$B:$Z,MATCH(AO$1,'pEC50'!$B$1:$Z$1,0),FALSE)</f>
        <v>7.22</v>
      </c>
      <c r="AP93" s="24">
        <f>VLOOKUP($A93,'pEC50'!$B:$Z,MATCH(AP$1,'pEC50'!$B$1:$Z$1,0),FALSE)</f>
        <v>7.22</v>
      </c>
      <c r="AQ93" s="24">
        <f>VLOOKUP($A93,'pEC50'!$B:$Z,MATCH(AQ$1,'pEC50'!$B$1:$Z$1,0),FALSE)</f>
        <v>7.44</v>
      </c>
      <c r="AR93" s="24">
        <f>VLOOKUP($A93,'pEC50'!$B:$Z,MATCH(AR$1,'pEC50'!$B$1:$Z$1,0),FALSE)</f>
        <v>6.59</v>
      </c>
      <c r="AS93" s="24">
        <f>VLOOKUP($A93,'pEC50'!$B:$Z,MATCH(AS$1,'pEC50'!$B$1:$Z$1,0),FALSE)</f>
        <v>6.59</v>
      </c>
      <c r="AT93" s="24">
        <f>VLOOKUP($A93,'pEC50'!$B:$Z,MATCH(AT$1,'pEC50'!$B$1:$Z$1,0),FALSE)</f>
        <v>7.49</v>
      </c>
      <c r="AU93" s="24">
        <f>VLOOKUP($A93,'pEC50'!$B:$Z,MATCH(AU$1,'pEC50'!$B$1:$Z$1,0),FALSE)</f>
        <v>7.58</v>
      </c>
      <c r="AV93" s="24">
        <f>VLOOKUP($A93,'pEC50'!$B:$Z,MATCH(AV$1,'pEC50'!$B$1:$Z$1,0),FALSE)</f>
        <v>7.58</v>
      </c>
      <c r="AW93" s="24">
        <f>VLOOKUP($A93,'pEC50'!$B:$Z,MATCH(AW$1,'pEC50'!$B$1:$Z$1,0),FALSE)</f>
        <v>7.72</v>
      </c>
      <c r="AX93" s="24" t="str">
        <f>VLOOKUP($A93,'pEC50'!$B:$Z,MATCH(AX$1,'pEC50'!$B$1:$Z$1,0),FALSE)</f>
        <v/>
      </c>
      <c r="AY93" s="24" t="str">
        <f>VLOOKUP($A93,'pEC50'!$B:$Z,MATCH(AY$1,'pEC50'!$B$1:$Z$1,0),FALSE)</f>
        <v/>
      </c>
      <c r="AZ93" s="24" t="str">
        <f>VLOOKUP($A93,'pEC50'!$B:$Z,MATCH(AZ$1,'pEC50'!$B$1:$Z$1,0),FALSE)</f>
        <v/>
      </c>
      <c r="BA93" s="24" t="str">
        <f>VLOOKUP($A93,'pEC50'!$B:$Z,MATCH(BA$1,'pEC50'!$B$1:$Z$1,0),FALSE)</f>
        <v/>
      </c>
      <c r="BB93" s="24" t="str">
        <f>VLOOKUP($A93,'pEC50'!$B:$Z,MATCH(BB$1,'pEC50'!$B$1:$Z$1,0),FALSE)</f>
        <v/>
      </c>
      <c r="BC93" s="24" t="str">
        <f>VLOOKUP($A93,'pEC50'!$B:$Z,MATCH(BC$1,'pEC50'!$B$1:$Z$1,0),FALSE)</f>
        <v/>
      </c>
      <c r="BD93" s="18">
        <f>IF(VLOOKUP($A93,Emax!$B:$Z,MATCH(BD$1,Emax!$B$1:$Z$1,0),FALSE)="","",VLOOKUP($A93,Emax!$B:$Z,MATCH(BD$1,Emax!$B$1:$Z$1,0),FALSE)*100)</f>
        <v>29.54990215264187</v>
      </c>
      <c r="BE93" s="19">
        <f>IF(VLOOKUP($A93,Emax!$B:$Z,MATCH(BE$1,Emax!$B$1:$Z$1,0),FALSE)="","",VLOOKUP($A93,Emax!$B:$Z,MATCH(BE$1,Emax!$B$1:$Z$1,0),FALSE)*100)</f>
        <v>29.4921875</v>
      </c>
      <c r="BF93" s="19">
        <f>IF(VLOOKUP($A93,Emax!$B:$Z,MATCH(BF$1,Emax!$B$1:$Z$1,0),FALSE)="","",VLOOKUP($A93,Emax!$B:$Z,MATCH(BF$1,Emax!$B$1:$Z$1,0),FALSE)*100)</f>
        <v>18.329938900203665</v>
      </c>
      <c r="BG93" s="19">
        <f>IF(VLOOKUP($A93,Emax!$B:$Z,MATCH(BG$1,Emax!$B$1:$Z$1,0),FALSE)="","",VLOOKUP($A93,Emax!$B:$Z,MATCH(BG$1,Emax!$B$1:$Z$1,0),FALSE)*100)</f>
        <v>18.329938900203665</v>
      </c>
      <c r="BH93" s="19">
        <f>IF(VLOOKUP($A93,Emax!$B:$Z,MATCH(BH$1,Emax!$B$1:$Z$1,0),FALSE)="","",VLOOKUP($A93,Emax!$B:$Z,MATCH(BH$1,Emax!$B$1:$Z$1,0),FALSE)*100)</f>
        <v>31.397849462365595</v>
      </c>
      <c r="BI93" s="19">
        <f>IF(VLOOKUP($A93,Emax!$B:$Z,MATCH(BI$1,Emax!$B$1:$Z$1,0),FALSE)="","",VLOOKUP($A93,Emax!$B:$Z,MATCH(BI$1,Emax!$B$1:$Z$1,0),FALSE)*100)</f>
        <v>14.412416851441243</v>
      </c>
      <c r="BJ93" s="19">
        <f>IF(VLOOKUP($A93,Emax!$B:$Z,MATCH(BJ$1,Emax!$B$1:$Z$1,0),FALSE)="","",VLOOKUP($A93,Emax!$B:$Z,MATCH(BJ$1,Emax!$B$1:$Z$1,0),FALSE)*100)</f>
        <v>14.412416851441243</v>
      </c>
      <c r="BK93" s="19">
        <f>IF(VLOOKUP($A93,Emax!$B:$Z,MATCH(BK$1,Emax!$B$1:$Z$1,0),FALSE)="","",VLOOKUP($A93,Emax!$B:$Z,MATCH(BK$1,Emax!$B$1:$Z$1,0),FALSE)*100)</f>
        <v>34.375</v>
      </c>
      <c r="BL93" s="19">
        <f>IF(VLOOKUP($A93,Emax!$B:$Z,MATCH(BL$1,Emax!$B$1:$Z$1,0),FALSE)="","",VLOOKUP($A93,Emax!$B:$Z,MATCH(BL$1,Emax!$B$1:$Z$1,0),FALSE)*100)</f>
        <v>21.786492374727668</v>
      </c>
      <c r="BM93" s="19">
        <f>IF(VLOOKUP($A93,Emax!$B:$Z,MATCH(BM$1,Emax!$B$1:$Z$1,0),FALSE)="","",VLOOKUP($A93,Emax!$B:$Z,MATCH(BM$1,Emax!$B$1:$Z$1,0),FALSE)*100)</f>
        <v>21.786492374727668</v>
      </c>
      <c r="BN93" s="19">
        <f>IF(VLOOKUP($A93,Emax!$B:$Z,MATCH(BN$1,Emax!$B$1:$Z$1,0),FALSE)="","",VLOOKUP($A93,Emax!$B:$Z,MATCH(BN$1,Emax!$B$1:$Z$1,0),FALSE)*100)</f>
        <v>36.117936117936111</v>
      </c>
      <c r="BO93" s="19" t="str">
        <f>IF(VLOOKUP($A93,Emax!$B:$Z,MATCH(BO$1,Emax!$B$1:$Z$1,0),FALSE)="","",VLOOKUP($A93,Emax!$B:$Z,MATCH(BO$1,Emax!$B$1:$Z$1,0),FALSE)*100)</f>
        <v/>
      </c>
      <c r="BP93" s="19" t="str">
        <f>IF(VLOOKUP($A93,Emax!$B:$Z,MATCH(BP$1,Emax!$B$1:$Z$1,0),FALSE)="","",VLOOKUP($A93,Emax!$B:$Z,MATCH(BP$1,Emax!$B$1:$Z$1,0),FALSE)*100)</f>
        <v/>
      </c>
      <c r="BQ93" s="19" t="str">
        <f>IF(VLOOKUP($A93,Emax!$B:$Z,MATCH(BQ$1,Emax!$B$1:$Z$1,0),FALSE)="","",VLOOKUP($A93,Emax!$B:$Z,MATCH(BQ$1,Emax!$B$1:$Z$1,0),FALSE)*100)</f>
        <v/>
      </c>
      <c r="BR93" s="19" t="str">
        <f>IF(VLOOKUP($A93,Emax!$B:$Z,MATCH(BR$1,Emax!$B$1:$Z$1,0),FALSE)="","",VLOOKUP($A93,Emax!$B:$Z,MATCH(BR$1,Emax!$B$1:$Z$1,0),FALSE)*100)</f>
        <v/>
      </c>
      <c r="BS93" s="19" t="str">
        <f>IF(VLOOKUP($A93,Emax!$B:$Z,MATCH(BS$1,Emax!$B$1:$Z$1,0),FALSE)="","",VLOOKUP($A93,Emax!$B:$Z,MATCH(BS$1,Emax!$B$1:$Z$1,0),FALSE)*100)</f>
        <v/>
      </c>
      <c r="BT93" s="19" t="str">
        <f>IF(VLOOKUP($A93,Emax!$B:$Z,MATCH(BT$1,Emax!$B$1:$Z$1,0),FALSE)="","",VLOOKUP($A93,Emax!$B:$Z,MATCH(BT$1,Emax!$B$1:$Z$1,0),FALSE)*100)</f>
        <v/>
      </c>
    </row>
    <row r="94" spans="1:72" x14ac:dyDescent="0.2">
      <c r="A94" s="52" t="s">
        <v>458</v>
      </c>
      <c r="B94" s="5" t="str">
        <f>IF(VLOOKUP($A94,Ligands!$A:$G,3,FALSE)="","",VLOOKUP($A94,Ligands!$A:$G,3,FALSE))</f>
        <v>α-MSH</v>
      </c>
      <c r="C94" s="4" t="str">
        <f>IF(VLOOKUP($A94,Ligands!$A:$G,4,FALSE)="","",VLOOKUP($A94,Ligands!$A:$G,4,FALSE))</f>
        <v>Ac-SYSMEHFRWGKPV-NH2</v>
      </c>
      <c r="D94" s="17" t="str">
        <f>IF(VLOOKUP($A94,Ligands!$A:$G,5,FALSE)="","",VLOOKUP($A94,Ligands!$A:$G,5,FALSE))</f>
        <v/>
      </c>
      <c r="E94" s="17" t="str">
        <f>IF(VLOOKUP($A94,Ligands!$A:$G,6,FALSE)="","",VLOOKUP($A94,Ligands!$A:$G,6,FALSE))</f>
        <v/>
      </c>
      <c r="F94" s="17" t="str">
        <f>IF(VLOOKUP($A94,Ligands!$A:$G,7,FALSE)="","",VLOOKUP($A94,Ligands!$A:$G,7,FALSE))</f>
        <v>Physiological</v>
      </c>
      <c r="G94" s="28">
        <f t="shared" si="47"/>
        <v>4.8727900303521325</v>
      </c>
      <c r="H94" s="92">
        <f t="shared" si="48"/>
        <v>5.452878745280338</v>
      </c>
      <c r="I94" s="92">
        <f t="shared" si="49"/>
        <v>5.9808255930836749</v>
      </c>
      <c r="J94" s="92">
        <f t="shared" si="50"/>
        <v>5.0177386175453202</v>
      </c>
      <c r="K94" s="92" t="str">
        <f t="shared" si="51"/>
        <v/>
      </c>
      <c r="L94" s="28">
        <f t="shared" si="52"/>
        <v>6.13</v>
      </c>
      <c r="M94" s="92">
        <f t="shared" si="53"/>
        <v>5.93</v>
      </c>
      <c r="N94" s="92">
        <f t="shared" si="54"/>
        <v>6.34</v>
      </c>
      <c r="O94" s="92">
        <f t="shared" si="55"/>
        <v>6.42</v>
      </c>
      <c r="P94" s="92" t="str">
        <f t="shared" si="56"/>
        <v/>
      </c>
      <c r="Q94" s="21">
        <f t="shared" si="57"/>
        <v>7.8125</v>
      </c>
      <c r="R94" s="90">
        <f t="shared" si="58"/>
        <v>49.687499999999993</v>
      </c>
      <c r="S94" s="90">
        <f t="shared" si="59"/>
        <v>43.734643734643733</v>
      </c>
      <c r="T94" s="90">
        <f t="shared" si="60"/>
        <v>4.5548654244306412</v>
      </c>
      <c r="U94" s="90" t="str">
        <f t="shared" si="61"/>
        <v/>
      </c>
      <c r="V94" s="25">
        <f t="shared" si="32"/>
        <v>4.7003327008181168</v>
      </c>
      <c r="W94" s="24">
        <f t="shared" si="33"/>
        <v>4.8727900303521325</v>
      </c>
      <c r="X94" s="24">
        <f t="shared" si="34"/>
        <v>5.1577715842867384</v>
      </c>
      <c r="Y94" s="24">
        <f t="shared" si="35"/>
        <v>5.1577715842867384</v>
      </c>
      <c r="Z94" s="24">
        <f t="shared" si="36"/>
        <v>5.452878745280338</v>
      </c>
      <c r="AA94" s="24">
        <f t="shared" si="62"/>
        <v>4.6260851735169979</v>
      </c>
      <c r="AB94" s="24">
        <f t="shared" si="62"/>
        <v>4.6260851735169979</v>
      </c>
      <c r="AC94" s="24">
        <f t="shared" si="37"/>
        <v>5.3962471460005466</v>
      </c>
      <c r="AD94" s="24">
        <f t="shared" si="38"/>
        <v>5.3414885431662888</v>
      </c>
      <c r="AE94" s="24">
        <f t="shared" si="39"/>
        <v>5.3414885431662888</v>
      </c>
      <c r="AF94" s="24">
        <f t="shared" si="40"/>
        <v>5.9808255930836749</v>
      </c>
      <c r="AG94" s="24">
        <f t="shared" si="41"/>
        <v>4.7995043780841469</v>
      </c>
      <c r="AH94" s="24">
        <f t="shared" si="42"/>
        <v>5.0177386175453202</v>
      </c>
      <c r="AI94" s="24">
        <f t="shared" si="43"/>
        <v>4.9284755500706945</v>
      </c>
      <c r="AJ94" s="24" t="str">
        <f t="shared" si="44"/>
        <v/>
      </c>
      <c r="AK94" s="24" t="str">
        <f t="shared" si="45"/>
        <v/>
      </c>
      <c r="AL94" s="24" t="str">
        <f t="shared" si="46"/>
        <v/>
      </c>
      <c r="AM94" s="25">
        <f>VLOOKUP($A94,'pEC50'!$B:$Z,MATCH(AM$1,'pEC50'!$B$1:$Z$1,0),FALSE)</f>
        <v>6.13</v>
      </c>
      <c r="AN94" s="24">
        <f>VLOOKUP($A94,'pEC50'!$B:$Z,MATCH(AN$1,'pEC50'!$B$1:$Z$1,0),FALSE)</f>
        <v>5.98</v>
      </c>
      <c r="AO94" s="24">
        <f>VLOOKUP($A94,'pEC50'!$B:$Z,MATCH(AO$1,'pEC50'!$B$1:$Z$1,0),FALSE)</f>
        <v>5.55</v>
      </c>
      <c r="AP94" s="24">
        <f>VLOOKUP($A94,'pEC50'!$B:$Z,MATCH(AP$1,'pEC50'!$B$1:$Z$1,0),FALSE)</f>
        <v>5.55</v>
      </c>
      <c r="AQ94" s="24">
        <f>VLOOKUP($A94,'pEC50'!$B:$Z,MATCH(AQ$1,'pEC50'!$B$1:$Z$1,0),FALSE)</f>
        <v>5.93</v>
      </c>
      <c r="AR94" s="24">
        <f>VLOOKUP($A94,'pEC50'!$B:$Z,MATCH(AR$1,'pEC50'!$B$1:$Z$1,0),FALSE)</f>
        <v>5.1100000000000003</v>
      </c>
      <c r="AS94" s="24">
        <f>VLOOKUP($A94,'pEC50'!$B:$Z,MATCH(AS$1,'pEC50'!$B$1:$Z$1,0),FALSE)</f>
        <v>5.1100000000000003</v>
      </c>
      <c r="AT94" s="24">
        <f>VLOOKUP($A94,'pEC50'!$B:$Z,MATCH(AT$1,'pEC50'!$B$1:$Z$1,0),FALSE)</f>
        <v>5.7</v>
      </c>
      <c r="AU94" s="24">
        <f>VLOOKUP($A94,'pEC50'!$B:$Z,MATCH(AU$1,'pEC50'!$B$1:$Z$1,0),FALSE)</f>
        <v>5.72</v>
      </c>
      <c r="AV94" s="24">
        <f>VLOOKUP($A94,'pEC50'!$B:$Z,MATCH(AV$1,'pEC50'!$B$1:$Z$1,0),FALSE)</f>
        <v>5.72</v>
      </c>
      <c r="AW94" s="24">
        <f>VLOOKUP($A94,'pEC50'!$B:$Z,MATCH(AW$1,'pEC50'!$B$1:$Z$1,0),FALSE)</f>
        <v>6.34</v>
      </c>
      <c r="AX94" s="24">
        <f>VLOOKUP($A94,'pEC50'!$B:$Z,MATCH(AX$1,'pEC50'!$B$1:$Z$1,0),FALSE)</f>
        <v>5.47</v>
      </c>
      <c r="AY94" s="24">
        <f>VLOOKUP($A94,'pEC50'!$B:$Z,MATCH(AY$1,'pEC50'!$B$1:$Z$1,0),FALSE)</f>
        <v>6.42</v>
      </c>
      <c r="AZ94" s="24">
        <f>VLOOKUP($A94,'pEC50'!$B:$Z,MATCH(AZ$1,'pEC50'!$B$1:$Z$1,0),FALSE)</f>
        <v>6.27</v>
      </c>
      <c r="BA94" s="24" t="str">
        <f>VLOOKUP($A94,'pEC50'!$B:$Z,MATCH(BA$1,'pEC50'!$B$1:$Z$1,0),FALSE)</f>
        <v/>
      </c>
      <c r="BB94" s="24" t="str">
        <f>VLOOKUP($A94,'pEC50'!$B:$Z,MATCH(BB$1,'pEC50'!$B$1:$Z$1,0),FALSE)</f>
        <v/>
      </c>
      <c r="BC94" s="24" t="str">
        <f>VLOOKUP($A94,'pEC50'!$B:$Z,MATCH(BC$1,'pEC50'!$B$1:$Z$1,0),FALSE)</f>
        <v/>
      </c>
      <c r="BD94" s="18">
        <f>IF(VLOOKUP($A94,Emax!$B:$Z,MATCH(BD$1,Emax!$B$1:$Z$1,0),FALSE)="","",VLOOKUP($A94,Emax!$B:$Z,MATCH(BD$1,Emax!$B$1:$Z$1,0),FALSE)*100)</f>
        <v>3.718199608610568</v>
      </c>
      <c r="BE94" s="19">
        <f>IF(VLOOKUP($A94,Emax!$B:$Z,MATCH(BE$1,Emax!$B$1:$Z$1,0),FALSE)="","",VLOOKUP($A94,Emax!$B:$Z,MATCH(BE$1,Emax!$B$1:$Z$1,0),FALSE)*100)</f>
        <v>7.8125</v>
      </c>
      <c r="BF94" s="19">
        <f>IF(VLOOKUP($A94,Emax!$B:$Z,MATCH(BF$1,Emax!$B$1:$Z$1,0),FALSE)="","",VLOOKUP($A94,Emax!$B:$Z,MATCH(BF$1,Emax!$B$1:$Z$1,0),FALSE)*100)</f>
        <v>40.529531568228101</v>
      </c>
      <c r="BG94" s="19">
        <f>IF(VLOOKUP($A94,Emax!$B:$Z,MATCH(BG$1,Emax!$B$1:$Z$1,0),FALSE)="","",VLOOKUP($A94,Emax!$B:$Z,MATCH(BG$1,Emax!$B$1:$Z$1,0),FALSE)*100)</f>
        <v>40.529531568228101</v>
      </c>
      <c r="BH94" s="19">
        <f>IF(VLOOKUP($A94,Emax!$B:$Z,MATCH(BH$1,Emax!$B$1:$Z$1,0),FALSE)="","",VLOOKUP($A94,Emax!$B:$Z,MATCH(BH$1,Emax!$B$1:$Z$1,0),FALSE)*100)</f>
        <v>33.333333333333329</v>
      </c>
      <c r="BI94" s="19">
        <f>IF(VLOOKUP($A94,Emax!$B:$Z,MATCH(BI$1,Emax!$B$1:$Z$1,0),FALSE)="","",VLOOKUP($A94,Emax!$B:$Z,MATCH(BI$1,Emax!$B$1:$Z$1,0),FALSE)*100)</f>
        <v>32.815964523281608</v>
      </c>
      <c r="BJ94" s="19">
        <f>IF(VLOOKUP($A94,Emax!$B:$Z,MATCH(BJ$1,Emax!$B$1:$Z$1,0),FALSE)="","",VLOOKUP($A94,Emax!$B:$Z,MATCH(BJ$1,Emax!$B$1:$Z$1,0),FALSE)*100)</f>
        <v>32.815964523281608</v>
      </c>
      <c r="BK94" s="19">
        <f>IF(VLOOKUP($A94,Emax!$B:$Z,MATCH(BK$1,Emax!$B$1:$Z$1,0),FALSE)="","",VLOOKUP($A94,Emax!$B:$Z,MATCH(BK$1,Emax!$B$1:$Z$1,0),FALSE)*100)</f>
        <v>49.687499999999993</v>
      </c>
      <c r="BL94" s="19">
        <f>IF(VLOOKUP($A94,Emax!$B:$Z,MATCH(BL$1,Emax!$B$1:$Z$1,0),FALSE)="","",VLOOKUP($A94,Emax!$B:$Z,MATCH(BL$1,Emax!$B$1:$Z$1,0),FALSE)*100)</f>
        <v>41.830065359477118</v>
      </c>
      <c r="BM94" s="19">
        <f>IF(VLOOKUP($A94,Emax!$B:$Z,MATCH(BM$1,Emax!$B$1:$Z$1,0),FALSE)="","",VLOOKUP($A94,Emax!$B:$Z,MATCH(BM$1,Emax!$B$1:$Z$1,0),FALSE)*100)</f>
        <v>41.830065359477118</v>
      </c>
      <c r="BN94" s="19">
        <f>IF(VLOOKUP($A94,Emax!$B:$Z,MATCH(BN$1,Emax!$B$1:$Z$1,0),FALSE)="","",VLOOKUP($A94,Emax!$B:$Z,MATCH(BN$1,Emax!$B$1:$Z$1,0),FALSE)*100)</f>
        <v>43.734643734643733</v>
      </c>
      <c r="BO94" s="19">
        <f>IF(VLOOKUP($A94,Emax!$B:$Z,MATCH(BO$1,Emax!$B$1:$Z$1,0),FALSE)="","",VLOOKUP($A94,Emax!$B:$Z,MATCH(BO$1,Emax!$B$1:$Z$1,0),FALSE)*100)</f>
        <v>21.355236139630389</v>
      </c>
      <c r="BP94" s="19">
        <f>IF(VLOOKUP($A94,Emax!$B:$Z,MATCH(BP$1,Emax!$B$1:$Z$1,0),FALSE)="","",VLOOKUP($A94,Emax!$B:$Z,MATCH(BP$1,Emax!$B$1:$Z$1,0),FALSE)*100)</f>
        <v>3.9603960396039604</v>
      </c>
      <c r="BQ94" s="19">
        <f>IF(VLOOKUP($A94,Emax!$B:$Z,MATCH(BQ$1,Emax!$B$1:$Z$1,0),FALSE)="","",VLOOKUP($A94,Emax!$B:$Z,MATCH(BQ$1,Emax!$B$1:$Z$1,0),FALSE)*100)</f>
        <v>4.5548654244306412</v>
      </c>
      <c r="BR94" s="19" t="str">
        <f>IF(VLOOKUP($A94,Emax!$B:$Z,MATCH(BR$1,Emax!$B$1:$Z$1,0),FALSE)="","",VLOOKUP($A94,Emax!$B:$Z,MATCH(BR$1,Emax!$B$1:$Z$1,0),FALSE)*100)</f>
        <v/>
      </c>
      <c r="BS94" s="19" t="str">
        <f>IF(VLOOKUP($A94,Emax!$B:$Z,MATCH(BS$1,Emax!$B$1:$Z$1,0),FALSE)="","",VLOOKUP($A94,Emax!$B:$Z,MATCH(BS$1,Emax!$B$1:$Z$1,0),FALSE)*100)</f>
        <v/>
      </c>
      <c r="BT94" s="19" t="str">
        <f>IF(VLOOKUP($A94,Emax!$B:$Z,MATCH(BT$1,Emax!$B$1:$Z$1,0),FALSE)="","",VLOOKUP($A94,Emax!$B:$Z,MATCH(BT$1,Emax!$B$1:$Z$1,0),FALSE)*100)</f>
        <v/>
      </c>
    </row>
    <row r="95" spans="1:72" x14ac:dyDescent="0.2">
      <c r="A95" t="s">
        <v>451</v>
      </c>
      <c r="B95" s="5" t="str">
        <f>IF(VLOOKUP($A95,Ligands!$A:$G,3,FALSE)="","",VLOOKUP($A95,Ligands!$A:$G,3,FALSE))</f>
        <v>MCH</v>
      </c>
      <c r="C95" s="4" t="str">
        <f>IF(VLOOKUP($A95,Ligands!$A:$G,4,FALSE)="","",VLOOKUP($A95,Ligands!$A:$G,4,FALSE))</f>
        <v>DFDMLRCMLGRVYRPCWQV</v>
      </c>
      <c r="D95" s="17" t="str">
        <f>IF(VLOOKUP($A95,Ligands!$A:$G,5,FALSE)="","",VLOOKUP($A95,Ligands!$A:$G,5,FALSE))</f>
        <v/>
      </c>
      <c r="E95" s="17" t="str">
        <f>IF(VLOOKUP($A95,Ligands!$A:$G,6,FALSE)="","",VLOOKUP($A95,Ligands!$A:$G,6,FALSE))</f>
        <v/>
      </c>
      <c r="F95" s="17" t="str">
        <f>IF(VLOOKUP($A95,Ligands!$A:$G,7,FALSE)="","",VLOOKUP($A95,Ligands!$A:$G,7,FALSE))</f>
        <v>Physiological</v>
      </c>
      <c r="G95" s="28">
        <f t="shared" si="47"/>
        <v>7.609823369650913</v>
      </c>
      <c r="H95" s="92">
        <f t="shared" si="48"/>
        <v>8.6</v>
      </c>
      <c r="I95" s="92">
        <f t="shared" si="49"/>
        <v>8.51</v>
      </c>
      <c r="J95" s="92">
        <f t="shared" si="50"/>
        <v>7.1802691333247433</v>
      </c>
      <c r="K95" s="92" t="str">
        <f t="shared" si="51"/>
        <v/>
      </c>
      <c r="L95" s="28">
        <f t="shared" si="52"/>
        <v>7.7</v>
      </c>
      <c r="M95" s="92">
        <f t="shared" si="53"/>
        <v>8.6</v>
      </c>
      <c r="N95" s="92">
        <f t="shared" si="54"/>
        <v>8.51</v>
      </c>
      <c r="O95" s="92">
        <f t="shared" si="55"/>
        <v>7.39</v>
      </c>
      <c r="P95" s="92" t="str">
        <f t="shared" si="56"/>
        <v/>
      </c>
      <c r="Q95" s="21">
        <f t="shared" si="57"/>
        <v>82.191780821917803</v>
      </c>
      <c r="R95" s="90">
        <f t="shared" si="58"/>
        <v>100</v>
      </c>
      <c r="S95" s="90">
        <f t="shared" si="59"/>
        <v>100</v>
      </c>
      <c r="T95" s="90">
        <f t="shared" si="60"/>
        <v>61.697722567287784</v>
      </c>
      <c r="U95" s="90" t="str">
        <f t="shared" si="61"/>
        <v/>
      </c>
      <c r="V95" s="25">
        <f t="shared" si="32"/>
        <v>7.5948283902631886</v>
      </c>
      <c r="W95" s="24">
        <f t="shared" si="33"/>
        <v>7.609823369650913</v>
      </c>
      <c r="X95" s="24">
        <f t="shared" si="34"/>
        <v>8.0762843644697657</v>
      </c>
      <c r="Y95" s="24">
        <f t="shared" si="35"/>
        <v>8.0762843644697657</v>
      </c>
      <c r="Z95" s="24">
        <f t="shared" si="36"/>
        <v>8.6</v>
      </c>
      <c r="AA95" s="24">
        <f t="shared" si="62"/>
        <v>7.7913196799476134</v>
      </c>
      <c r="AB95" s="24">
        <f t="shared" si="62"/>
        <v>7.7913196799476134</v>
      </c>
      <c r="AC95" s="24">
        <f t="shared" si="37"/>
        <v>6.8289700043360204</v>
      </c>
      <c r="AD95" s="24">
        <f t="shared" si="38"/>
        <v>8.51</v>
      </c>
      <c r="AE95" s="24">
        <f t="shared" si="39"/>
        <v>8.51</v>
      </c>
      <c r="AF95" s="24">
        <f t="shared" si="40"/>
        <v>7.0803613392645381</v>
      </c>
      <c r="AG95" s="24">
        <f t="shared" si="41"/>
        <v>5.9198975367259905</v>
      </c>
      <c r="AH95" s="24">
        <f t="shared" si="42"/>
        <v>7.0084950574056295</v>
      </c>
      <c r="AI95" s="24">
        <f t="shared" si="43"/>
        <v>7.1802691333247433</v>
      </c>
      <c r="AJ95" s="24" t="str">
        <f t="shared" si="44"/>
        <v/>
      </c>
      <c r="AK95" s="24" t="str">
        <f t="shared" si="45"/>
        <v/>
      </c>
      <c r="AL95" s="24" t="str">
        <f t="shared" si="46"/>
        <v/>
      </c>
      <c r="AM95" s="25">
        <f>VLOOKUP($A95,'pEC50'!$B:$Z,MATCH(AM$1,'pEC50'!$B$1:$Z$1,0),FALSE)</f>
        <v>7.68</v>
      </c>
      <c r="AN95" s="24">
        <f>VLOOKUP($A95,'pEC50'!$B:$Z,MATCH(AN$1,'pEC50'!$B$1:$Z$1,0),FALSE)</f>
        <v>7.7</v>
      </c>
      <c r="AO95" s="24">
        <f>VLOOKUP($A95,'pEC50'!$B:$Z,MATCH(AO$1,'pEC50'!$B$1:$Z$1,0),FALSE)</f>
        <v>8.14</v>
      </c>
      <c r="AP95" s="24">
        <f>VLOOKUP($A95,'pEC50'!$B:$Z,MATCH(AP$1,'pEC50'!$B$1:$Z$1,0),FALSE)</f>
        <v>8.14</v>
      </c>
      <c r="AQ95" s="24">
        <f>VLOOKUP($A95,'pEC50'!$B:$Z,MATCH(AQ$1,'pEC50'!$B$1:$Z$1,0),FALSE)</f>
        <v>8.6</v>
      </c>
      <c r="AR95" s="24">
        <f>VLOOKUP($A95,'pEC50'!$B:$Z,MATCH(AR$1,'pEC50'!$B$1:$Z$1,0),FALSE)</f>
        <v>7.85</v>
      </c>
      <c r="AS95" s="24">
        <f>VLOOKUP($A95,'pEC50'!$B:$Z,MATCH(AS$1,'pEC50'!$B$1:$Z$1,0),FALSE)</f>
        <v>7.85</v>
      </c>
      <c r="AT95" s="24">
        <f>VLOOKUP($A95,'pEC50'!$B:$Z,MATCH(AT$1,'pEC50'!$B$1:$Z$1,0),FALSE)</f>
        <v>7.13</v>
      </c>
      <c r="AU95" s="24">
        <f>VLOOKUP($A95,'pEC50'!$B:$Z,MATCH(AU$1,'pEC50'!$B$1:$Z$1,0),FALSE)</f>
        <v>8.51</v>
      </c>
      <c r="AV95" s="24">
        <f>VLOOKUP($A95,'pEC50'!$B:$Z,MATCH(AV$1,'pEC50'!$B$1:$Z$1,0),FALSE)</f>
        <v>8.51</v>
      </c>
      <c r="AW95" s="24">
        <f>VLOOKUP($A95,'pEC50'!$B:$Z,MATCH(AW$1,'pEC50'!$B$1:$Z$1,0),FALSE)</f>
        <v>7.27</v>
      </c>
      <c r="AX95" s="24">
        <f>VLOOKUP($A95,'pEC50'!$B:$Z,MATCH(AX$1,'pEC50'!$B$1:$Z$1,0),FALSE)</f>
        <v>6.57</v>
      </c>
      <c r="AY95" s="24">
        <f>VLOOKUP($A95,'pEC50'!$B:$Z,MATCH(AY$1,'pEC50'!$B$1:$Z$1,0),FALSE)</f>
        <v>7.26</v>
      </c>
      <c r="AZ95" s="24">
        <f>VLOOKUP($A95,'pEC50'!$B:$Z,MATCH(AZ$1,'pEC50'!$B$1:$Z$1,0),FALSE)</f>
        <v>7.39</v>
      </c>
      <c r="BA95" s="24" t="str">
        <f>VLOOKUP($A95,'pEC50'!$B:$Z,MATCH(BA$1,'pEC50'!$B$1:$Z$1,0),FALSE)</f>
        <v/>
      </c>
      <c r="BB95" s="24" t="str">
        <f>VLOOKUP($A95,'pEC50'!$B:$Z,MATCH(BB$1,'pEC50'!$B$1:$Z$1,0),FALSE)</f>
        <v/>
      </c>
      <c r="BC95" s="24" t="str">
        <f>VLOOKUP($A95,'pEC50'!$B:$Z,MATCH(BC$1,'pEC50'!$B$1:$Z$1,0),FALSE)</f>
        <v/>
      </c>
      <c r="BD95" s="18">
        <f>IF(VLOOKUP($A95,Emax!$B:$Z,MATCH(BD$1,Emax!$B$1:$Z$1,0),FALSE)="","",VLOOKUP($A95,Emax!$B:$Z,MATCH(BD$1,Emax!$B$1:$Z$1,0),FALSE)*100)</f>
        <v>82.191780821917803</v>
      </c>
      <c r="BE95" s="19">
        <f>IF(VLOOKUP($A95,Emax!$B:$Z,MATCH(BE$1,Emax!$B$1:$Z$1,0),FALSE)="","",VLOOKUP($A95,Emax!$B:$Z,MATCH(BE$1,Emax!$B$1:$Z$1,0),FALSE)*100)</f>
        <v>81.250000000000014</v>
      </c>
      <c r="BF95" s="19">
        <f>IF(VLOOKUP($A95,Emax!$B:$Z,MATCH(BF$1,Emax!$B$1:$Z$1,0),FALSE)="","",VLOOKUP($A95,Emax!$B:$Z,MATCH(BF$1,Emax!$B$1:$Z$1,0),FALSE)*100)</f>
        <v>86.35437881873726</v>
      </c>
      <c r="BG95" s="19">
        <f>IF(VLOOKUP($A95,Emax!$B:$Z,MATCH(BG$1,Emax!$B$1:$Z$1,0),FALSE)="","",VLOOKUP($A95,Emax!$B:$Z,MATCH(BG$1,Emax!$B$1:$Z$1,0),FALSE)*100)</f>
        <v>86.35437881873726</v>
      </c>
      <c r="BH95" s="19">
        <f>IF(VLOOKUP($A95,Emax!$B:$Z,MATCH(BH$1,Emax!$B$1:$Z$1,0),FALSE)="","",VLOOKUP($A95,Emax!$B:$Z,MATCH(BH$1,Emax!$B$1:$Z$1,0),FALSE)*100)</f>
        <v>100</v>
      </c>
      <c r="BI95" s="19">
        <f>IF(VLOOKUP($A95,Emax!$B:$Z,MATCH(BI$1,Emax!$B$1:$Z$1,0),FALSE)="","",VLOOKUP($A95,Emax!$B:$Z,MATCH(BI$1,Emax!$B$1:$Z$1,0),FALSE)*100)</f>
        <v>87.36141906873614</v>
      </c>
      <c r="BJ95" s="19">
        <f>IF(VLOOKUP($A95,Emax!$B:$Z,MATCH(BJ$1,Emax!$B$1:$Z$1,0),FALSE)="","",VLOOKUP($A95,Emax!$B:$Z,MATCH(BJ$1,Emax!$B$1:$Z$1,0),FALSE)*100)</f>
        <v>87.36141906873614</v>
      </c>
      <c r="BK95" s="19">
        <f>IF(VLOOKUP($A95,Emax!$B:$Z,MATCH(BK$1,Emax!$B$1:$Z$1,0),FALSE)="","",VLOOKUP($A95,Emax!$B:$Z,MATCH(BK$1,Emax!$B$1:$Z$1,0),FALSE)*100)</f>
        <v>50</v>
      </c>
      <c r="BL95" s="19">
        <f>IF(VLOOKUP($A95,Emax!$B:$Z,MATCH(BL$1,Emax!$B$1:$Z$1,0),FALSE)="","",VLOOKUP($A95,Emax!$B:$Z,MATCH(BL$1,Emax!$B$1:$Z$1,0),FALSE)*100)</f>
        <v>100</v>
      </c>
      <c r="BM95" s="19">
        <f>IF(VLOOKUP($A95,Emax!$B:$Z,MATCH(BM$1,Emax!$B$1:$Z$1,0),FALSE)="","",VLOOKUP($A95,Emax!$B:$Z,MATCH(BM$1,Emax!$B$1:$Z$1,0),FALSE)*100)</f>
        <v>100</v>
      </c>
      <c r="BN95" s="19">
        <f>IF(VLOOKUP($A95,Emax!$B:$Z,MATCH(BN$1,Emax!$B$1:$Z$1,0),FALSE)="","",VLOOKUP($A95,Emax!$B:$Z,MATCH(BN$1,Emax!$B$1:$Z$1,0),FALSE)*100)</f>
        <v>64.619164619164621</v>
      </c>
      <c r="BO95" s="19">
        <f>IF(VLOOKUP($A95,Emax!$B:$Z,MATCH(BO$1,Emax!$B$1:$Z$1,0),FALSE)="","",VLOOKUP($A95,Emax!$B:$Z,MATCH(BO$1,Emax!$B$1:$Z$1,0),FALSE)*100)</f>
        <v>22.381930184804926</v>
      </c>
      <c r="BP95" s="19">
        <f>IF(VLOOKUP($A95,Emax!$B:$Z,MATCH(BP$1,Emax!$B$1:$Z$1,0),FALSE)="","",VLOOKUP($A95,Emax!$B:$Z,MATCH(BP$1,Emax!$B$1:$Z$1,0),FALSE)*100)</f>
        <v>56.039603960396043</v>
      </c>
      <c r="BQ95" s="19">
        <f>IF(VLOOKUP($A95,Emax!$B:$Z,MATCH(BQ$1,Emax!$B$1:$Z$1,0),FALSE)="","",VLOOKUP($A95,Emax!$B:$Z,MATCH(BQ$1,Emax!$B$1:$Z$1,0),FALSE)*100)</f>
        <v>61.697722567287784</v>
      </c>
      <c r="BR95" s="19" t="str">
        <f>IF(VLOOKUP($A95,Emax!$B:$Z,MATCH(BR$1,Emax!$B$1:$Z$1,0),FALSE)="","",VLOOKUP($A95,Emax!$B:$Z,MATCH(BR$1,Emax!$B$1:$Z$1,0),FALSE)*100)</f>
        <v/>
      </c>
      <c r="BS95" s="19" t="str">
        <f>IF(VLOOKUP($A95,Emax!$B:$Z,MATCH(BS$1,Emax!$B$1:$Z$1,0),FALSE)="","",VLOOKUP($A95,Emax!$B:$Z,MATCH(BS$1,Emax!$B$1:$Z$1,0),FALSE)*100)</f>
        <v/>
      </c>
      <c r="BT95" s="19" t="str">
        <f>IF(VLOOKUP($A95,Emax!$B:$Z,MATCH(BT$1,Emax!$B$1:$Z$1,0),FALSE)="","",VLOOKUP($A95,Emax!$B:$Z,MATCH(BT$1,Emax!$B$1:$Z$1,0),FALSE)*100)</f>
        <v/>
      </c>
    </row>
    <row r="96" spans="1:72" x14ac:dyDescent="0.2">
      <c r="A96" t="s">
        <v>453</v>
      </c>
      <c r="B96" s="5" t="str">
        <f>IF(VLOOKUP($A96,Ligands!$A:$G,3,FALSE)="","",VLOOKUP($A96,Ligands!$A:$G,3,FALSE))</f>
        <v>MCH</v>
      </c>
      <c r="C96" s="4" t="str">
        <f>IF(VLOOKUP($A96,Ligands!$A:$G,4,FALSE)="","",VLOOKUP($A96,Ligands!$A:$G,4,FALSE))</f>
        <v>DFDMLRCMLGRVYRPCWQV</v>
      </c>
      <c r="D96" s="17" t="str">
        <f>IF(VLOOKUP($A96,Ligands!$A:$G,5,FALSE)="","",VLOOKUP($A96,Ligands!$A:$G,5,FALSE))</f>
        <v/>
      </c>
      <c r="E96" s="17" t="str">
        <f>IF(VLOOKUP($A96,Ligands!$A:$G,6,FALSE)="","",VLOOKUP($A96,Ligands!$A:$G,6,FALSE))</f>
        <v/>
      </c>
      <c r="F96" s="17" t="str">
        <f>IF(VLOOKUP($A96,Ligands!$A:$G,7,FALSE)="","",VLOOKUP($A96,Ligands!$A:$G,7,FALSE))</f>
        <v>Physiological</v>
      </c>
      <c r="G96" s="28">
        <f t="shared" si="47"/>
        <v>7.8565778576976868</v>
      </c>
      <c r="H96" s="92">
        <f t="shared" si="48"/>
        <v>8.5947238045059144</v>
      </c>
      <c r="I96" s="92">
        <f t="shared" si="49"/>
        <v>8.6893253981667762</v>
      </c>
      <c r="J96" s="92">
        <f t="shared" si="50"/>
        <v>7.7518030704596592</v>
      </c>
      <c r="K96" s="92" t="str">
        <f t="shared" si="51"/>
        <v/>
      </c>
      <c r="L96" s="28">
        <f t="shared" si="52"/>
        <v>8</v>
      </c>
      <c r="M96" s="92">
        <f t="shared" si="53"/>
        <v>8.67</v>
      </c>
      <c r="N96" s="92">
        <f t="shared" si="54"/>
        <v>8.83</v>
      </c>
      <c r="O96" s="92">
        <f t="shared" si="55"/>
        <v>7.9</v>
      </c>
      <c r="P96" s="92" t="str">
        <f t="shared" si="56"/>
        <v/>
      </c>
      <c r="Q96" s="21">
        <f t="shared" si="57"/>
        <v>73.581213307240702</v>
      </c>
      <c r="R96" s="90">
        <f t="shared" si="58"/>
        <v>84.086021505376323</v>
      </c>
      <c r="S96" s="90">
        <f t="shared" si="59"/>
        <v>72.484599589322372</v>
      </c>
      <c r="T96" s="90">
        <f t="shared" si="60"/>
        <v>71.089108910891085</v>
      </c>
      <c r="U96" s="90" t="str">
        <f t="shared" si="61"/>
        <v/>
      </c>
      <c r="V96" s="25">
        <f t="shared" si="32"/>
        <v>7.8167669447929491</v>
      </c>
      <c r="W96" s="24">
        <f t="shared" si="33"/>
        <v>7.8565778576976868</v>
      </c>
      <c r="X96" s="24">
        <f t="shared" si="34"/>
        <v>8.0071202319440289</v>
      </c>
      <c r="Y96" s="24">
        <f t="shared" si="35"/>
        <v>8.0071202319440289</v>
      </c>
      <c r="Z96" s="24">
        <f t="shared" si="36"/>
        <v>8.5947238045059144</v>
      </c>
      <c r="AA96" s="24">
        <f t="shared" si="62"/>
        <v>7.2907050947531058</v>
      </c>
      <c r="AB96" s="24">
        <f t="shared" si="62"/>
        <v>7.2907050947531058</v>
      </c>
      <c r="AC96" s="24">
        <f t="shared" si="37"/>
        <v>7.3601225267834005</v>
      </c>
      <c r="AD96" s="24">
        <f t="shared" si="38"/>
        <v>8.6893253981667762</v>
      </c>
      <c r="AE96" s="24">
        <f t="shared" si="39"/>
        <v>8.6893253981667762</v>
      </c>
      <c r="AF96" s="24">
        <f t="shared" si="40"/>
        <v>7.9753789387455978</v>
      </c>
      <c r="AG96" s="24">
        <f t="shared" si="41"/>
        <v>7.810245744173189</v>
      </c>
      <c r="AH96" s="24">
        <f t="shared" si="42"/>
        <v>7.7518030704596592</v>
      </c>
      <c r="AI96" s="24">
        <f t="shared" si="43"/>
        <v>7.6025579016533618</v>
      </c>
      <c r="AJ96" s="24" t="str">
        <f t="shared" si="44"/>
        <v/>
      </c>
      <c r="AK96" s="24" t="str">
        <f t="shared" si="45"/>
        <v/>
      </c>
      <c r="AL96" s="24" t="str">
        <f t="shared" si="46"/>
        <v/>
      </c>
      <c r="AM96" s="25">
        <f>VLOOKUP($A96,'pEC50'!$B:$Z,MATCH(AM$1,'pEC50'!$B$1:$Z$1,0),FALSE)</f>
        <v>7.95</v>
      </c>
      <c r="AN96" s="24">
        <f>VLOOKUP($A96,'pEC50'!$B:$Z,MATCH(AN$1,'pEC50'!$B$1:$Z$1,0),FALSE)</f>
        <v>8</v>
      </c>
      <c r="AO96" s="24">
        <f>VLOOKUP($A96,'pEC50'!$B:$Z,MATCH(AO$1,'pEC50'!$B$1:$Z$1,0),FALSE)</f>
        <v>8.1300000000000008</v>
      </c>
      <c r="AP96" s="24">
        <f>VLOOKUP($A96,'pEC50'!$B:$Z,MATCH(AP$1,'pEC50'!$B$1:$Z$1,0),FALSE)</f>
        <v>8.1300000000000008</v>
      </c>
      <c r="AQ96" s="24">
        <f>VLOOKUP($A96,'pEC50'!$B:$Z,MATCH(AQ$1,'pEC50'!$B$1:$Z$1,0),FALSE)</f>
        <v>8.67</v>
      </c>
      <c r="AR96" s="24">
        <f>VLOOKUP($A96,'pEC50'!$B:$Z,MATCH(AR$1,'pEC50'!$B$1:$Z$1,0),FALSE)</f>
        <v>7.52</v>
      </c>
      <c r="AS96" s="24">
        <f>VLOOKUP($A96,'pEC50'!$B:$Z,MATCH(AS$1,'pEC50'!$B$1:$Z$1,0),FALSE)</f>
        <v>7.52</v>
      </c>
      <c r="AT96" s="24">
        <f>VLOOKUP($A96,'pEC50'!$B:$Z,MATCH(AT$1,'pEC50'!$B$1:$Z$1,0),FALSE)</f>
        <v>7.61</v>
      </c>
      <c r="AU96" s="24">
        <f>VLOOKUP($A96,'pEC50'!$B:$Z,MATCH(AU$1,'pEC50'!$B$1:$Z$1,0),FALSE)</f>
        <v>8.83</v>
      </c>
      <c r="AV96" s="24">
        <f>VLOOKUP($A96,'pEC50'!$B:$Z,MATCH(AV$1,'pEC50'!$B$1:$Z$1,0),FALSE)</f>
        <v>8.83</v>
      </c>
      <c r="AW96" s="24">
        <f>VLOOKUP($A96,'pEC50'!$B:$Z,MATCH(AW$1,'pEC50'!$B$1:$Z$1,0),FALSE)</f>
        <v>8.17</v>
      </c>
      <c r="AX96" s="24">
        <f>VLOOKUP($A96,'pEC50'!$B:$Z,MATCH(AX$1,'pEC50'!$B$1:$Z$1,0),FALSE)</f>
        <v>7.95</v>
      </c>
      <c r="AY96" s="24">
        <f>VLOOKUP($A96,'pEC50'!$B:$Z,MATCH(AY$1,'pEC50'!$B$1:$Z$1,0),FALSE)</f>
        <v>7.9</v>
      </c>
      <c r="AZ96" s="24">
        <f>VLOOKUP($A96,'pEC50'!$B:$Z,MATCH(AZ$1,'pEC50'!$B$1:$Z$1,0),FALSE)</f>
        <v>7.78</v>
      </c>
      <c r="BA96" s="24" t="str">
        <f>VLOOKUP($A96,'pEC50'!$B:$Z,MATCH(BA$1,'pEC50'!$B$1:$Z$1,0),FALSE)</f>
        <v/>
      </c>
      <c r="BB96" s="24" t="str">
        <f>VLOOKUP($A96,'pEC50'!$B:$Z,MATCH(BB$1,'pEC50'!$B$1:$Z$1,0),FALSE)</f>
        <v/>
      </c>
      <c r="BC96" s="24" t="str">
        <f>VLOOKUP($A96,'pEC50'!$B:$Z,MATCH(BC$1,'pEC50'!$B$1:$Z$1,0),FALSE)</f>
        <v/>
      </c>
      <c r="BD96" s="18">
        <f>IF(VLOOKUP($A96,Emax!$B:$Z,MATCH(BD$1,Emax!$B$1:$Z$1,0),FALSE)="","",VLOOKUP($A96,Emax!$B:$Z,MATCH(BD$1,Emax!$B$1:$Z$1,0),FALSE)*100)</f>
        <v>73.581213307240702</v>
      </c>
      <c r="BE96" s="19">
        <f>IF(VLOOKUP($A96,Emax!$B:$Z,MATCH(BE$1,Emax!$B$1:$Z$1,0),FALSE)="","",VLOOKUP($A96,Emax!$B:$Z,MATCH(BE$1,Emax!$B$1:$Z$1,0),FALSE)*100)</f>
        <v>71.875</v>
      </c>
      <c r="BF96" s="19">
        <f>IF(VLOOKUP($A96,Emax!$B:$Z,MATCH(BF$1,Emax!$B$1:$Z$1,0),FALSE)="","",VLOOKUP($A96,Emax!$B:$Z,MATCH(BF$1,Emax!$B$1:$Z$1,0),FALSE)*100)</f>
        <v>75.356415478615062</v>
      </c>
      <c r="BG96" s="19">
        <f>IF(VLOOKUP($A96,Emax!$B:$Z,MATCH(BG$1,Emax!$B$1:$Z$1,0),FALSE)="","",VLOOKUP($A96,Emax!$B:$Z,MATCH(BG$1,Emax!$B$1:$Z$1,0),FALSE)*100)</f>
        <v>75.356415478615062</v>
      </c>
      <c r="BH96" s="19">
        <f>IF(VLOOKUP($A96,Emax!$B:$Z,MATCH(BH$1,Emax!$B$1:$Z$1,0),FALSE)="","",VLOOKUP($A96,Emax!$B:$Z,MATCH(BH$1,Emax!$B$1:$Z$1,0),FALSE)*100)</f>
        <v>84.086021505376323</v>
      </c>
      <c r="BI96" s="19">
        <f>IF(VLOOKUP($A96,Emax!$B:$Z,MATCH(BI$1,Emax!$B$1:$Z$1,0),FALSE)="","",VLOOKUP($A96,Emax!$B:$Z,MATCH(BI$1,Emax!$B$1:$Z$1,0),FALSE)*100)</f>
        <v>58.980044345898023</v>
      </c>
      <c r="BJ96" s="19">
        <f>IF(VLOOKUP($A96,Emax!$B:$Z,MATCH(BJ$1,Emax!$B$1:$Z$1,0),FALSE)="","",VLOOKUP($A96,Emax!$B:$Z,MATCH(BJ$1,Emax!$B$1:$Z$1,0),FALSE)*100)</f>
        <v>58.980044345898023</v>
      </c>
      <c r="BK96" s="19">
        <f>IF(VLOOKUP($A96,Emax!$B:$Z,MATCH(BK$1,Emax!$B$1:$Z$1,0),FALSE)="","",VLOOKUP($A96,Emax!$B:$Z,MATCH(BK$1,Emax!$B$1:$Z$1,0),FALSE)*100)</f>
        <v>56.25</v>
      </c>
      <c r="BL96" s="19">
        <f>IF(VLOOKUP($A96,Emax!$B:$Z,MATCH(BL$1,Emax!$B$1:$Z$1,0),FALSE)="","",VLOOKUP($A96,Emax!$B:$Z,MATCH(BL$1,Emax!$B$1:$Z$1,0),FALSE)*100)</f>
        <v>72.33115468409585</v>
      </c>
      <c r="BM96" s="19">
        <f>IF(VLOOKUP($A96,Emax!$B:$Z,MATCH(BM$1,Emax!$B$1:$Z$1,0),FALSE)="","",VLOOKUP($A96,Emax!$B:$Z,MATCH(BM$1,Emax!$B$1:$Z$1,0),FALSE)*100)</f>
        <v>72.33115468409585</v>
      </c>
      <c r="BN96" s="19">
        <f>IF(VLOOKUP($A96,Emax!$B:$Z,MATCH(BN$1,Emax!$B$1:$Z$1,0),FALSE)="","",VLOOKUP($A96,Emax!$B:$Z,MATCH(BN$1,Emax!$B$1:$Z$1,0),FALSE)*100)</f>
        <v>63.882063882063875</v>
      </c>
      <c r="BO96" s="19">
        <f>IF(VLOOKUP($A96,Emax!$B:$Z,MATCH(BO$1,Emax!$B$1:$Z$1,0),FALSE)="","",VLOOKUP($A96,Emax!$B:$Z,MATCH(BO$1,Emax!$B$1:$Z$1,0),FALSE)*100)</f>
        <v>72.484599589322372</v>
      </c>
      <c r="BP96" s="19">
        <f>IF(VLOOKUP($A96,Emax!$B:$Z,MATCH(BP$1,Emax!$B$1:$Z$1,0),FALSE)="","",VLOOKUP($A96,Emax!$B:$Z,MATCH(BP$1,Emax!$B$1:$Z$1,0),FALSE)*100)</f>
        <v>71.089108910891085</v>
      </c>
      <c r="BQ96" s="19">
        <f>IF(VLOOKUP($A96,Emax!$B:$Z,MATCH(BQ$1,Emax!$B$1:$Z$1,0),FALSE)="","",VLOOKUP($A96,Emax!$B:$Z,MATCH(BQ$1,Emax!$B$1:$Z$1,0),FALSE)*100)</f>
        <v>66.459627329192543</v>
      </c>
      <c r="BR96" s="19" t="str">
        <f>IF(VLOOKUP($A96,Emax!$B:$Z,MATCH(BR$1,Emax!$B$1:$Z$1,0),FALSE)="","",VLOOKUP($A96,Emax!$B:$Z,MATCH(BR$1,Emax!$B$1:$Z$1,0),FALSE)*100)</f>
        <v/>
      </c>
      <c r="BS96" s="19" t="str">
        <f>IF(VLOOKUP($A96,Emax!$B:$Z,MATCH(BS$1,Emax!$B$1:$Z$1,0),FALSE)="","",VLOOKUP($A96,Emax!$B:$Z,MATCH(BS$1,Emax!$B$1:$Z$1,0),FALSE)*100)</f>
        <v/>
      </c>
      <c r="BT96" s="19" t="str">
        <f>IF(VLOOKUP($A96,Emax!$B:$Z,MATCH(BT$1,Emax!$B$1:$Z$1,0),FALSE)="","",VLOOKUP($A96,Emax!$B:$Z,MATCH(BT$1,Emax!$B$1:$Z$1,0),FALSE)*100)</f>
        <v/>
      </c>
    </row>
    <row r="97" spans="1:72" x14ac:dyDescent="0.2">
      <c r="A97" t="s">
        <v>481</v>
      </c>
      <c r="B97" s="5" t="str">
        <f>IF(VLOOKUP($A97,Ligands!$A:$G,3,FALSE)="","",VLOOKUP($A97,Ligands!$A:$G,3,FALSE))</f>
        <v>Motilin</v>
      </c>
      <c r="C97" s="4" t="str">
        <f>IF(VLOOKUP($A97,Ligands!$A:$G,4,FALSE)="","",VLOOKUP($A97,Ligands!$A:$G,4,FALSE))</f>
        <v>FVPIFTYGELQRMQEKERNKGQ</v>
      </c>
      <c r="D97" s="17" t="str">
        <f>IF(VLOOKUP($A97,Ligands!$A:$G,5,FALSE)="","",VLOOKUP($A97,Ligands!$A:$G,5,FALSE))</f>
        <v/>
      </c>
      <c r="E97" s="17" t="str">
        <f>IF(VLOOKUP($A97,Ligands!$A:$G,6,FALSE)="","",VLOOKUP($A97,Ligands!$A:$G,6,FALSE))</f>
        <v/>
      </c>
      <c r="F97" s="17" t="str">
        <f>IF(VLOOKUP($A97,Ligands!$A:$G,7,FALSE)="","",VLOOKUP($A97,Ligands!$A:$G,7,FALSE))</f>
        <v>Physiological</v>
      </c>
      <c r="G97" s="28">
        <f t="shared" si="47"/>
        <v>8.7501455954591325</v>
      </c>
      <c r="H97" s="92">
        <f t="shared" si="48"/>
        <v>9.5927754001651415</v>
      </c>
      <c r="I97" s="92">
        <f t="shared" si="49"/>
        <v>9.9965762445130508</v>
      </c>
      <c r="J97" s="92">
        <f t="shared" si="50"/>
        <v>9.0822529594277874</v>
      </c>
      <c r="K97" s="92" t="str">
        <f t="shared" si="51"/>
        <v/>
      </c>
      <c r="L97" s="28">
        <f t="shared" si="52"/>
        <v>8.98</v>
      </c>
      <c r="M97" s="92">
        <f t="shared" si="53"/>
        <v>9.7100000000000009</v>
      </c>
      <c r="N97" s="92">
        <f t="shared" si="54"/>
        <v>10.029999999999999</v>
      </c>
      <c r="O97" s="92">
        <f t="shared" si="55"/>
        <v>9.2899999999999991</v>
      </c>
      <c r="P97" s="92" t="str">
        <f t="shared" si="56"/>
        <v/>
      </c>
      <c r="Q97" s="21">
        <f t="shared" si="57"/>
        <v>58.904109589041084</v>
      </c>
      <c r="R97" s="90">
        <f t="shared" si="58"/>
        <v>76.344086021505376</v>
      </c>
      <c r="S97" s="90">
        <f t="shared" si="59"/>
        <v>92.592592592592581</v>
      </c>
      <c r="T97" s="90">
        <f t="shared" si="60"/>
        <v>61.980198019801982</v>
      </c>
      <c r="U97" s="90" t="str">
        <f t="shared" si="61"/>
        <v/>
      </c>
      <c r="V97" s="25">
        <f t="shared" si="32"/>
        <v>8.7501455954591325</v>
      </c>
      <c r="W97" s="24">
        <f t="shared" si="33"/>
        <v>8.6878880703663892</v>
      </c>
      <c r="X97" s="24">
        <f t="shared" si="34"/>
        <v>9.1516728868695303</v>
      </c>
      <c r="Y97" s="24">
        <f t="shared" si="35"/>
        <v>9.1516728868695303</v>
      </c>
      <c r="Z97" s="24">
        <f t="shared" si="36"/>
        <v>9.5927754001651415</v>
      </c>
      <c r="AA97" s="24">
        <f t="shared" si="62"/>
        <v>8.7324886483835709</v>
      </c>
      <c r="AB97" s="24">
        <f t="shared" si="62"/>
        <v>8.7324886483835709</v>
      </c>
      <c r="AC97" s="24">
        <f t="shared" si="37"/>
        <v>8.8228961248088904</v>
      </c>
      <c r="AD97" s="24">
        <f t="shared" si="38"/>
        <v>9.9965762445130508</v>
      </c>
      <c r="AE97" s="24">
        <f t="shared" si="39"/>
        <v>9.9965762445130508</v>
      </c>
      <c r="AF97" s="24">
        <f t="shared" si="40"/>
        <v>9.4715069744238374</v>
      </c>
      <c r="AG97" s="24">
        <f t="shared" si="41"/>
        <v>8.3084413842422844</v>
      </c>
      <c r="AH97" s="24">
        <f t="shared" si="42"/>
        <v>9.0822529594277874</v>
      </c>
      <c r="AI97" s="24">
        <f t="shared" si="43"/>
        <v>8.8063008875826529</v>
      </c>
      <c r="AJ97" s="24" t="str">
        <f t="shared" si="44"/>
        <v/>
      </c>
      <c r="AK97" s="24" t="str">
        <f t="shared" si="45"/>
        <v/>
      </c>
      <c r="AL97" s="24" t="str">
        <f t="shared" si="46"/>
        <v/>
      </c>
      <c r="AM97" s="25">
        <f>VLOOKUP($A97,'pEC50'!$B:$Z,MATCH(AM$1,'pEC50'!$B$1:$Z$1,0),FALSE)</f>
        <v>8.98</v>
      </c>
      <c r="AN97" s="24">
        <f>VLOOKUP($A97,'pEC50'!$B:$Z,MATCH(AN$1,'pEC50'!$B$1:$Z$1,0),FALSE)</f>
        <v>8.9499999999999993</v>
      </c>
      <c r="AO97" s="24">
        <f>VLOOKUP($A97,'pEC50'!$B:$Z,MATCH(AO$1,'pEC50'!$B$1:$Z$1,0),FALSE)</f>
        <v>9.31</v>
      </c>
      <c r="AP97" s="24">
        <f>VLOOKUP($A97,'pEC50'!$B:$Z,MATCH(AP$1,'pEC50'!$B$1:$Z$1,0),FALSE)</f>
        <v>9.31</v>
      </c>
      <c r="AQ97" s="24">
        <f>VLOOKUP($A97,'pEC50'!$B:$Z,MATCH(AQ$1,'pEC50'!$B$1:$Z$1,0),FALSE)</f>
        <v>9.7100000000000009</v>
      </c>
      <c r="AR97" s="24">
        <f>VLOOKUP($A97,'pEC50'!$B:$Z,MATCH(AR$1,'pEC50'!$B$1:$Z$1,0),FALSE)</f>
        <v>9.09</v>
      </c>
      <c r="AS97" s="24">
        <f>VLOOKUP($A97,'pEC50'!$B:$Z,MATCH(AS$1,'pEC50'!$B$1:$Z$1,0),FALSE)</f>
        <v>9.09</v>
      </c>
      <c r="AT97" s="24">
        <f>VLOOKUP($A97,'pEC50'!$B:$Z,MATCH(AT$1,'pEC50'!$B$1:$Z$1,0),FALSE)</f>
        <v>9.09</v>
      </c>
      <c r="AU97" s="24">
        <f>VLOOKUP($A97,'pEC50'!$B:$Z,MATCH(AU$1,'pEC50'!$B$1:$Z$1,0),FALSE)</f>
        <v>10.029999999999999</v>
      </c>
      <c r="AV97" s="24">
        <f>VLOOKUP($A97,'pEC50'!$B:$Z,MATCH(AV$1,'pEC50'!$B$1:$Z$1,0),FALSE)</f>
        <v>10.029999999999999</v>
      </c>
      <c r="AW97" s="24">
        <f>VLOOKUP($A97,'pEC50'!$B:$Z,MATCH(AW$1,'pEC50'!$B$1:$Z$1,0),FALSE)</f>
        <v>9.52</v>
      </c>
      <c r="AX97" s="24">
        <f>VLOOKUP($A97,'pEC50'!$B:$Z,MATCH(AX$1,'pEC50'!$B$1:$Z$1,0),FALSE)</f>
        <v>8.68</v>
      </c>
      <c r="AY97" s="24">
        <f>VLOOKUP($A97,'pEC50'!$B:$Z,MATCH(AY$1,'pEC50'!$B$1:$Z$1,0),FALSE)</f>
        <v>9.2899999999999991</v>
      </c>
      <c r="AZ97" s="24">
        <f>VLOOKUP($A97,'pEC50'!$B:$Z,MATCH(AZ$1,'pEC50'!$B$1:$Z$1,0),FALSE)</f>
        <v>9.14</v>
      </c>
      <c r="BA97" s="24" t="str">
        <f>VLOOKUP($A97,'pEC50'!$B:$Z,MATCH(BA$1,'pEC50'!$B$1:$Z$1,0),FALSE)</f>
        <v/>
      </c>
      <c r="BB97" s="24" t="str">
        <f>VLOOKUP($A97,'pEC50'!$B:$Z,MATCH(BB$1,'pEC50'!$B$1:$Z$1,0),FALSE)</f>
        <v/>
      </c>
      <c r="BC97" s="24" t="str">
        <f>VLOOKUP($A97,'pEC50'!$B:$Z,MATCH(BC$1,'pEC50'!$B$1:$Z$1,0),FALSE)</f>
        <v/>
      </c>
      <c r="BD97" s="18">
        <f>IF(VLOOKUP($A97,Emax!$B:$Z,MATCH(BD$1,Emax!$B$1:$Z$1,0),FALSE)="","",VLOOKUP($A97,Emax!$B:$Z,MATCH(BD$1,Emax!$B$1:$Z$1,0),FALSE)*100)</f>
        <v>58.904109589041084</v>
      </c>
      <c r="BE97" s="19">
        <f>IF(VLOOKUP($A97,Emax!$B:$Z,MATCH(BE$1,Emax!$B$1:$Z$1,0),FALSE)="","",VLOOKUP($A97,Emax!$B:$Z,MATCH(BE$1,Emax!$B$1:$Z$1,0),FALSE)*100)</f>
        <v>54.6875</v>
      </c>
      <c r="BF97" s="19">
        <f>IF(VLOOKUP($A97,Emax!$B:$Z,MATCH(BF$1,Emax!$B$1:$Z$1,0),FALSE)="","",VLOOKUP($A97,Emax!$B:$Z,MATCH(BF$1,Emax!$B$1:$Z$1,0),FALSE)*100)</f>
        <v>69.450101832993894</v>
      </c>
      <c r="BG97" s="19">
        <f>IF(VLOOKUP($A97,Emax!$B:$Z,MATCH(BG$1,Emax!$B$1:$Z$1,0),FALSE)="","",VLOOKUP($A97,Emax!$B:$Z,MATCH(BG$1,Emax!$B$1:$Z$1,0),FALSE)*100)</f>
        <v>69.450101832993894</v>
      </c>
      <c r="BH97" s="19">
        <f>IF(VLOOKUP($A97,Emax!$B:$Z,MATCH(BH$1,Emax!$B$1:$Z$1,0),FALSE)="","",VLOOKUP($A97,Emax!$B:$Z,MATCH(BH$1,Emax!$B$1:$Z$1,0),FALSE)*100)</f>
        <v>76.344086021505376</v>
      </c>
      <c r="BI97" s="19">
        <f>IF(VLOOKUP($A97,Emax!$B:$Z,MATCH(BI$1,Emax!$B$1:$Z$1,0),FALSE)="","",VLOOKUP($A97,Emax!$B:$Z,MATCH(BI$1,Emax!$B$1:$Z$1,0),FALSE)*100)</f>
        <v>43.902439024390247</v>
      </c>
      <c r="BJ97" s="19">
        <f>IF(VLOOKUP($A97,Emax!$B:$Z,MATCH(BJ$1,Emax!$B$1:$Z$1,0),FALSE)="","",VLOOKUP($A97,Emax!$B:$Z,MATCH(BJ$1,Emax!$B$1:$Z$1,0),FALSE)*100)</f>
        <v>43.902439024390247</v>
      </c>
      <c r="BK97" s="19">
        <f>IF(VLOOKUP($A97,Emax!$B:$Z,MATCH(BK$1,Emax!$B$1:$Z$1,0),FALSE)="","",VLOOKUP($A97,Emax!$B:$Z,MATCH(BK$1,Emax!$B$1:$Z$1,0),FALSE)*100)</f>
        <v>54.0625</v>
      </c>
      <c r="BL97" s="19">
        <f>IF(VLOOKUP($A97,Emax!$B:$Z,MATCH(BL$1,Emax!$B$1:$Z$1,0),FALSE)="","",VLOOKUP($A97,Emax!$B:$Z,MATCH(BL$1,Emax!$B$1:$Z$1,0),FALSE)*100)</f>
        <v>92.592592592592581</v>
      </c>
      <c r="BM97" s="19">
        <f>IF(VLOOKUP($A97,Emax!$B:$Z,MATCH(BM$1,Emax!$B$1:$Z$1,0),FALSE)="","",VLOOKUP($A97,Emax!$B:$Z,MATCH(BM$1,Emax!$B$1:$Z$1,0),FALSE)*100)</f>
        <v>92.592592592592581</v>
      </c>
      <c r="BN97" s="19">
        <f>IF(VLOOKUP($A97,Emax!$B:$Z,MATCH(BN$1,Emax!$B$1:$Z$1,0),FALSE)="","",VLOOKUP($A97,Emax!$B:$Z,MATCH(BN$1,Emax!$B$1:$Z$1,0),FALSE)*100)</f>
        <v>89.434889434889442</v>
      </c>
      <c r="BO97" s="19">
        <f>IF(VLOOKUP($A97,Emax!$B:$Z,MATCH(BO$1,Emax!$B$1:$Z$1,0),FALSE)="","",VLOOKUP($A97,Emax!$B:$Z,MATCH(BO$1,Emax!$B$1:$Z$1,0),FALSE)*100)</f>
        <v>42.505133470225871</v>
      </c>
      <c r="BP97" s="19">
        <f>IF(VLOOKUP($A97,Emax!$B:$Z,MATCH(BP$1,Emax!$B$1:$Z$1,0),FALSE)="","",VLOOKUP($A97,Emax!$B:$Z,MATCH(BP$1,Emax!$B$1:$Z$1,0),FALSE)*100)</f>
        <v>61.980198019801982</v>
      </c>
      <c r="BQ97" s="19">
        <f>IF(VLOOKUP($A97,Emax!$B:$Z,MATCH(BQ$1,Emax!$B$1:$Z$1,0),FALSE)="","",VLOOKUP($A97,Emax!$B:$Z,MATCH(BQ$1,Emax!$B$1:$Z$1,0),FALSE)*100)</f>
        <v>46.376811594202891</v>
      </c>
      <c r="BR97" s="19" t="str">
        <f>IF(VLOOKUP($A97,Emax!$B:$Z,MATCH(BR$1,Emax!$B$1:$Z$1,0),FALSE)="","",VLOOKUP($A97,Emax!$B:$Z,MATCH(BR$1,Emax!$B$1:$Z$1,0),FALSE)*100)</f>
        <v/>
      </c>
      <c r="BS97" s="19" t="str">
        <f>IF(VLOOKUP($A97,Emax!$B:$Z,MATCH(BS$1,Emax!$B$1:$Z$1,0),FALSE)="","",VLOOKUP($A97,Emax!$B:$Z,MATCH(BS$1,Emax!$B$1:$Z$1,0),FALSE)*100)</f>
        <v/>
      </c>
      <c r="BT97" s="19" t="str">
        <f>IF(VLOOKUP($A97,Emax!$B:$Z,MATCH(BT$1,Emax!$B$1:$Z$1,0),FALSE)="","",VLOOKUP($A97,Emax!$B:$Z,MATCH(BT$1,Emax!$B$1:$Z$1,0),FALSE)*100)</f>
        <v/>
      </c>
    </row>
    <row r="98" spans="1:72" x14ac:dyDescent="0.2">
      <c r="A98" t="s">
        <v>300</v>
      </c>
      <c r="B98" s="5" t="str">
        <f>IF(VLOOKUP($A98,Ligands!$A:$G,3,FALSE)="","",VLOOKUP($A98,Ligands!$A:$G,3,FALSE))</f>
        <v>BAM-22P</v>
      </c>
      <c r="C98" s="4" t="str">
        <f>IF(VLOOKUP($A98,Ligands!$A:$G,4,FALSE)="","",VLOOKUP($A98,Ligands!$A:$G,4,FALSE))</f>
        <v>YGGFMRRVGRPEWWMDYQKRYG</v>
      </c>
      <c r="D98" s="17" t="str">
        <f>IF(VLOOKUP($A98,Ligands!$A:$G,5,FALSE)="","",VLOOKUP($A98,Ligands!$A:$G,5,FALSE))</f>
        <v/>
      </c>
      <c r="E98" s="17" t="str">
        <f>IF(VLOOKUP($A98,Ligands!$A:$G,6,FALSE)="","",VLOOKUP($A98,Ligands!$A:$G,6,FALSE))</f>
        <v/>
      </c>
      <c r="F98" s="17" t="str">
        <f>IF(VLOOKUP($A98,Ligands!$A:$G,7,FALSE)="","",VLOOKUP($A98,Ligands!$A:$G,7,FALSE))</f>
        <v>Physiological</v>
      </c>
      <c r="G98" s="28">
        <f t="shared" si="47"/>
        <v>6.683209808088618</v>
      </c>
      <c r="H98" s="92">
        <f t="shared" si="48"/>
        <v>6.5344805450764625</v>
      </c>
      <c r="I98" s="92">
        <f t="shared" si="49"/>
        <v>6.5612021147168349</v>
      </c>
      <c r="J98" s="92">
        <f t="shared" si="50"/>
        <v>6.6363387893072376</v>
      </c>
      <c r="K98" s="92" t="str">
        <f t="shared" si="51"/>
        <v/>
      </c>
      <c r="L98" s="28">
        <f t="shared" si="52"/>
        <v>6.97</v>
      </c>
      <c r="M98" s="92">
        <f t="shared" si="53"/>
        <v>7.07</v>
      </c>
      <c r="N98" s="92">
        <f t="shared" si="54"/>
        <v>7.08</v>
      </c>
      <c r="O98" s="92">
        <f t="shared" si="55"/>
        <v>7.03</v>
      </c>
      <c r="P98" s="92" t="str">
        <f t="shared" si="56"/>
        <v/>
      </c>
      <c r="Q98" s="21">
        <f t="shared" si="57"/>
        <v>54.1015625</v>
      </c>
      <c r="R98" s="90">
        <f t="shared" si="58"/>
        <v>40.625</v>
      </c>
      <c r="S98" s="90">
        <f t="shared" si="59"/>
        <v>64.887063655030801</v>
      </c>
      <c r="T98" s="90">
        <f t="shared" si="60"/>
        <v>56.935817805383017</v>
      </c>
      <c r="U98" s="90" t="str">
        <f t="shared" si="61"/>
        <v/>
      </c>
      <c r="V98" s="25">
        <f t="shared" si="32"/>
        <v>6.6595191085373253</v>
      </c>
      <c r="W98" s="24">
        <f t="shared" si="33"/>
        <v>6.683209808088618</v>
      </c>
      <c r="X98" s="24">
        <f t="shared" si="34"/>
        <v>6.1996163482306441</v>
      </c>
      <c r="Y98" s="24">
        <f t="shared" si="35"/>
        <v>6.1996163482306441</v>
      </c>
      <c r="Z98" s="24">
        <f t="shared" si="36"/>
        <v>6.289037772282529</v>
      </c>
      <c r="AA98" s="24">
        <f t="shared" si="62"/>
        <v>6.5344805450764625</v>
      </c>
      <c r="AB98" s="24">
        <f t="shared" si="62"/>
        <v>6.5344805450764625</v>
      </c>
      <c r="AC98" s="24">
        <f t="shared" si="37"/>
        <v>6.5187933739869317</v>
      </c>
      <c r="AD98" s="24">
        <f t="shared" si="38"/>
        <v>6.5612021147168349</v>
      </c>
      <c r="AE98" s="24">
        <f t="shared" si="39"/>
        <v>6.5612021147168349</v>
      </c>
      <c r="AF98" s="24">
        <f t="shared" si="40"/>
        <v>6.2499248433933987</v>
      </c>
      <c r="AG98" s="24">
        <f t="shared" si="41"/>
        <v>6.5221581214037698</v>
      </c>
      <c r="AH98" s="24">
        <f t="shared" si="42"/>
        <v>6.6363387893072376</v>
      </c>
      <c r="AI98" s="24">
        <f t="shared" si="43"/>
        <v>6.5353855630787514</v>
      </c>
      <c r="AJ98" s="24" t="str">
        <f t="shared" si="44"/>
        <v/>
      </c>
      <c r="AK98" s="24" t="str">
        <f t="shared" si="45"/>
        <v/>
      </c>
      <c r="AL98" s="24" t="str">
        <f t="shared" si="46"/>
        <v/>
      </c>
      <c r="AM98" s="25">
        <f>VLOOKUP($A98,'pEC50'!$B:$Z,MATCH(AM$1,'pEC50'!$B$1:$Z$1,0),FALSE)</f>
        <v>6.97</v>
      </c>
      <c r="AN98" s="24">
        <f>VLOOKUP($A98,'pEC50'!$B:$Z,MATCH(AN$1,'pEC50'!$B$1:$Z$1,0),FALSE)</f>
        <v>6.95</v>
      </c>
      <c r="AO98" s="24">
        <f>VLOOKUP($A98,'pEC50'!$B:$Z,MATCH(AO$1,'pEC50'!$B$1:$Z$1,0),FALSE)</f>
        <v>6.83</v>
      </c>
      <c r="AP98" s="24">
        <f>VLOOKUP($A98,'pEC50'!$B:$Z,MATCH(AP$1,'pEC50'!$B$1:$Z$1,0),FALSE)</f>
        <v>6.83</v>
      </c>
      <c r="AQ98" s="24">
        <f>VLOOKUP($A98,'pEC50'!$B:$Z,MATCH(AQ$1,'pEC50'!$B$1:$Z$1,0),FALSE)</f>
        <v>7.07</v>
      </c>
      <c r="AR98" s="24">
        <f>VLOOKUP($A98,'pEC50'!$B:$Z,MATCH(AR$1,'pEC50'!$B$1:$Z$1,0),FALSE)</f>
        <v>6.99</v>
      </c>
      <c r="AS98" s="24">
        <f>VLOOKUP($A98,'pEC50'!$B:$Z,MATCH(AS$1,'pEC50'!$B$1:$Z$1,0),FALSE)</f>
        <v>6.99</v>
      </c>
      <c r="AT98" s="24">
        <f>VLOOKUP($A98,'pEC50'!$B:$Z,MATCH(AT$1,'pEC50'!$B$1:$Z$1,0),FALSE)</f>
        <v>6.91</v>
      </c>
      <c r="AU98" s="24">
        <f>VLOOKUP($A98,'pEC50'!$B:$Z,MATCH(AU$1,'pEC50'!$B$1:$Z$1,0),FALSE)</f>
        <v>7.08</v>
      </c>
      <c r="AV98" s="24">
        <f>VLOOKUP($A98,'pEC50'!$B:$Z,MATCH(AV$1,'pEC50'!$B$1:$Z$1,0),FALSE)</f>
        <v>7.08</v>
      </c>
      <c r="AW98" s="24">
        <f>VLOOKUP($A98,'pEC50'!$B:$Z,MATCH(AW$1,'pEC50'!$B$1:$Z$1,0),FALSE)</f>
        <v>6.92</v>
      </c>
      <c r="AX98" s="24">
        <f>VLOOKUP($A98,'pEC50'!$B:$Z,MATCH(AX$1,'pEC50'!$B$1:$Z$1,0),FALSE)</f>
        <v>6.71</v>
      </c>
      <c r="AY98" s="24">
        <f>VLOOKUP($A98,'pEC50'!$B:$Z,MATCH(AY$1,'pEC50'!$B$1:$Z$1,0),FALSE)</f>
        <v>7.03</v>
      </c>
      <c r="AZ98" s="24">
        <f>VLOOKUP($A98,'pEC50'!$B:$Z,MATCH(AZ$1,'pEC50'!$B$1:$Z$1,0),FALSE)</f>
        <v>6.78</v>
      </c>
      <c r="BA98" s="24" t="str">
        <f>VLOOKUP($A98,'pEC50'!$B:$Z,MATCH(BA$1,'pEC50'!$B$1:$Z$1,0),FALSE)</f>
        <v/>
      </c>
      <c r="BB98" s="24" t="str">
        <f>VLOOKUP($A98,'pEC50'!$B:$Z,MATCH(BB$1,'pEC50'!$B$1:$Z$1,0),FALSE)</f>
        <v/>
      </c>
      <c r="BC98" s="24" t="str">
        <f>VLOOKUP($A98,'pEC50'!$B:$Z,MATCH(BC$1,'pEC50'!$B$1:$Z$1,0),FALSE)</f>
        <v/>
      </c>
      <c r="BD98" s="18">
        <f>IF(VLOOKUP($A98,Emax!$B:$Z,MATCH(BD$1,Emax!$B$1:$Z$1,0),FALSE)="","",VLOOKUP($A98,Emax!$B:$Z,MATCH(BD$1,Emax!$B$1:$Z$1,0),FALSE)*100)</f>
        <v>48.923679060665357</v>
      </c>
      <c r="BE98" s="19">
        <f>IF(VLOOKUP($A98,Emax!$B:$Z,MATCH(BE$1,Emax!$B$1:$Z$1,0),FALSE)="","",VLOOKUP($A98,Emax!$B:$Z,MATCH(BE$1,Emax!$B$1:$Z$1,0),FALSE)*100)</f>
        <v>54.1015625</v>
      </c>
      <c r="BF98" s="19">
        <f>IF(VLOOKUP($A98,Emax!$B:$Z,MATCH(BF$1,Emax!$B$1:$Z$1,0),FALSE)="","",VLOOKUP($A98,Emax!$B:$Z,MATCH(BF$1,Emax!$B$1:$Z$1,0),FALSE)*100)</f>
        <v>23.421588594704684</v>
      </c>
      <c r="BG98" s="19">
        <f>IF(VLOOKUP($A98,Emax!$B:$Z,MATCH(BG$1,Emax!$B$1:$Z$1,0),FALSE)="","",VLOOKUP($A98,Emax!$B:$Z,MATCH(BG$1,Emax!$B$1:$Z$1,0),FALSE)*100)</f>
        <v>23.421588594704684</v>
      </c>
      <c r="BH98" s="19">
        <f>IF(VLOOKUP($A98,Emax!$B:$Z,MATCH(BH$1,Emax!$B$1:$Z$1,0),FALSE)="","",VLOOKUP($A98,Emax!$B:$Z,MATCH(BH$1,Emax!$B$1:$Z$1,0),FALSE)*100)</f>
        <v>16.559139784946236</v>
      </c>
      <c r="BI98" s="19">
        <f>IF(VLOOKUP($A98,Emax!$B:$Z,MATCH(BI$1,Emax!$B$1:$Z$1,0),FALSE)="","",VLOOKUP($A98,Emax!$B:$Z,MATCH(BI$1,Emax!$B$1:$Z$1,0),FALSE)*100)</f>
        <v>35.033259423503331</v>
      </c>
      <c r="BJ98" s="19">
        <f>IF(VLOOKUP($A98,Emax!$B:$Z,MATCH(BJ$1,Emax!$B$1:$Z$1,0),FALSE)="","",VLOOKUP($A98,Emax!$B:$Z,MATCH(BJ$1,Emax!$B$1:$Z$1,0),FALSE)*100)</f>
        <v>35.033259423503331</v>
      </c>
      <c r="BK98" s="19">
        <f>IF(VLOOKUP($A98,Emax!$B:$Z,MATCH(BK$1,Emax!$B$1:$Z$1,0),FALSE)="","",VLOOKUP($A98,Emax!$B:$Z,MATCH(BK$1,Emax!$B$1:$Z$1,0),FALSE)*100)</f>
        <v>40.625</v>
      </c>
      <c r="BL98" s="19">
        <f>IF(VLOOKUP($A98,Emax!$B:$Z,MATCH(BL$1,Emax!$B$1:$Z$1,0),FALSE)="","",VLOOKUP($A98,Emax!$B:$Z,MATCH(BL$1,Emax!$B$1:$Z$1,0),FALSE)*100)</f>
        <v>30.28322440087145</v>
      </c>
      <c r="BM98" s="19">
        <f>IF(VLOOKUP($A98,Emax!$B:$Z,MATCH(BM$1,Emax!$B$1:$Z$1,0),FALSE)="","",VLOOKUP($A98,Emax!$B:$Z,MATCH(BM$1,Emax!$B$1:$Z$1,0),FALSE)*100)</f>
        <v>30.28322440087145</v>
      </c>
      <c r="BN98" s="19">
        <f>IF(VLOOKUP($A98,Emax!$B:$Z,MATCH(BN$1,Emax!$B$1:$Z$1,0),FALSE)="","",VLOOKUP($A98,Emax!$B:$Z,MATCH(BN$1,Emax!$B$1:$Z$1,0),FALSE)*100)</f>
        <v>21.375921375921372</v>
      </c>
      <c r="BO98" s="19">
        <f>IF(VLOOKUP($A98,Emax!$B:$Z,MATCH(BO$1,Emax!$B$1:$Z$1,0),FALSE)="","",VLOOKUP($A98,Emax!$B:$Z,MATCH(BO$1,Emax!$B$1:$Z$1,0),FALSE)*100)</f>
        <v>64.887063655030801</v>
      </c>
      <c r="BP98" s="19">
        <f>IF(VLOOKUP($A98,Emax!$B:$Z,MATCH(BP$1,Emax!$B$1:$Z$1,0),FALSE)="","",VLOOKUP($A98,Emax!$B:$Z,MATCH(BP$1,Emax!$B$1:$Z$1,0),FALSE)*100)</f>
        <v>40.396039603960396</v>
      </c>
      <c r="BQ98" s="19">
        <f>IF(VLOOKUP($A98,Emax!$B:$Z,MATCH(BQ$1,Emax!$B$1:$Z$1,0),FALSE)="","",VLOOKUP($A98,Emax!$B:$Z,MATCH(BQ$1,Emax!$B$1:$Z$1,0),FALSE)*100)</f>
        <v>56.935817805383017</v>
      </c>
      <c r="BR98" s="19" t="str">
        <f>IF(VLOOKUP($A98,Emax!$B:$Z,MATCH(BR$1,Emax!$B$1:$Z$1,0),FALSE)="","",VLOOKUP($A98,Emax!$B:$Z,MATCH(BR$1,Emax!$B$1:$Z$1,0),FALSE)*100)</f>
        <v/>
      </c>
      <c r="BS98" s="19" t="str">
        <f>IF(VLOOKUP($A98,Emax!$B:$Z,MATCH(BS$1,Emax!$B$1:$Z$1,0),FALSE)="","",VLOOKUP($A98,Emax!$B:$Z,MATCH(BS$1,Emax!$B$1:$Z$1,0),FALSE)*100)</f>
        <v/>
      </c>
      <c r="BT98" s="19" t="str">
        <f>IF(VLOOKUP($A98,Emax!$B:$Z,MATCH(BT$1,Emax!$B$1:$Z$1,0),FALSE)="","",VLOOKUP($A98,Emax!$B:$Z,MATCH(BT$1,Emax!$B$1:$Z$1,0),FALSE)*100)</f>
        <v/>
      </c>
    </row>
    <row r="99" spans="1:72" x14ac:dyDescent="0.2">
      <c r="A99" t="s">
        <v>302</v>
      </c>
      <c r="B99" s="5" t="str">
        <f>IF(VLOOKUP($A99,Ligands!$A:$G,3,FALSE)="","",VLOOKUP($A99,Ligands!$A:$G,3,FALSE))</f>
        <v>Cortistatin-14</v>
      </c>
      <c r="C99" s="4" t="str">
        <f>IF(VLOOKUP($A99,Ligands!$A:$G,4,FALSE)="","",VLOOKUP($A99,Ligands!$A:$G,4,FALSE))</f>
        <v>PCKNFFWKTFSSCK</v>
      </c>
      <c r="D99" s="17" t="str">
        <f>IF(VLOOKUP($A99,Ligands!$A:$G,5,FALSE)="","",VLOOKUP($A99,Ligands!$A:$G,5,FALSE))</f>
        <v/>
      </c>
      <c r="E99" s="17" t="str">
        <f>IF(VLOOKUP($A99,Ligands!$A:$G,6,FALSE)="","",VLOOKUP($A99,Ligands!$A:$G,6,FALSE))</f>
        <v/>
      </c>
      <c r="F99" s="17" t="str">
        <f>IF(VLOOKUP($A99,Ligands!$A:$G,7,FALSE)="","",VLOOKUP($A99,Ligands!$A:$G,7,FALSE))</f>
        <v>Physiological</v>
      </c>
      <c r="G99" s="28">
        <f t="shared" si="47"/>
        <v>6.6789700043360192</v>
      </c>
      <c r="H99" s="92">
        <f t="shared" si="48"/>
        <v>6.902219736580582</v>
      </c>
      <c r="I99" s="92">
        <f t="shared" si="49"/>
        <v>6.882593195178738</v>
      </c>
      <c r="J99" s="92">
        <f t="shared" si="50"/>
        <v>6.56110089556645</v>
      </c>
      <c r="K99" s="92" t="str">
        <f t="shared" si="51"/>
        <v/>
      </c>
      <c r="L99" s="28">
        <f t="shared" si="52"/>
        <v>6.98</v>
      </c>
      <c r="M99" s="92">
        <f t="shared" si="53"/>
        <v>7.31</v>
      </c>
      <c r="N99" s="92">
        <f t="shared" si="54"/>
        <v>7.28</v>
      </c>
      <c r="O99" s="92">
        <f t="shared" si="55"/>
        <v>6.92</v>
      </c>
      <c r="P99" s="92" t="str">
        <f t="shared" si="56"/>
        <v/>
      </c>
      <c r="Q99" s="21">
        <f t="shared" si="57"/>
        <v>50.880626223091973</v>
      </c>
      <c r="R99" s="90">
        <f t="shared" si="58"/>
        <v>53.215077605321511</v>
      </c>
      <c r="S99" s="90">
        <f t="shared" si="59"/>
        <v>51.416122004357291</v>
      </c>
      <c r="T99" s="90">
        <f t="shared" si="60"/>
        <v>43.762376237623769</v>
      </c>
      <c r="U99" s="90" t="str">
        <f t="shared" si="61"/>
        <v/>
      </c>
      <c r="V99" s="25">
        <f t="shared" si="32"/>
        <v>6.6565524478361056</v>
      </c>
      <c r="W99" s="24">
        <f t="shared" si="33"/>
        <v>6.6789700043360192</v>
      </c>
      <c r="X99" s="24">
        <f t="shared" si="34"/>
        <v>6.902219736580582</v>
      </c>
      <c r="Y99" s="24">
        <f t="shared" si="35"/>
        <v>6.902219736580582</v>
      </c>
      <c r="Z99" s="24">
        <f t="shared" si="36"/>
        <v>6.8705931502388422</v>
      </c>
      <c r="AA99" s="24">
        <f t="shared" si="62"/>
        <v>6.8160346998336454</v>
      </c>
      <c r="AB99" s="24">
        <f t="shared" si="62"/>
        <v>6.8160346998336454</v>
      </c>
      <c r="AC99" s="24">
        <f t="shared" si="37"/>
        <v>6.610186059145156</v>
      </c>
      <c r="AD99" s="24">
        <f t="shared" si="38"/>
        <v>6.8410993174328469</v>
      </c>
      <c r="AE99" s="24">
        <f t="shared" si="39"/>
        <v>6.8410993174328469</v>
      </c>
      <c r="AF99" s="24">
        <f t="shared" si="40"/>
        <v>6.882593195178738</v>
      </c>
      <c r="AG99" s="24">
        <f t="shared" si="41"/>
        <v>6.3378224082319905</v>
      </c>
      <c r="AH99" s="24">
        <f t="shared" si="42"/>
        <v>6.56110089556645</v>
      </c>
      <c r="AI99" s="24">
        <f t="shared" si="43"/>
        <v>6.2574208714834638</v>
      </c>
      <c r="AJ99" s="24" t="str">
        <f t="shared" si="44"/>
        <v/>
      </c>
      <c r="AK99" s="24" t="str">
        <f t="shared" si="45"/>
        <v/>
      </c>
      <c r="AL99" s="24" t="str">
        <f t="shared" si="46"/>
        <v/>
      </c>
      <c r="AM99" s="25">
        <f>VLOOKUP($A99,'pEC50'!$B:$Z,MATCH(AM$1,'pEC50'!$B$1:$Z$1,0),FALSE)</f>
        <v>6.95</v>
      </c>
      <c r="AN99" s="24">
        <f>VLOOKUP($A99,'pEC50'!$B:$Z,MATCH(AN$1,'pEC50'!$B$1:$Z$1,0),FALSE)</f>
        <v>6.98</v>
      </c>
      <c r="AO99" s="24">
        <f>VLOOKUP($A99,'pEC50'!$B:$Z,MATCH(AO$1,'pEC50'!$B$1:$Z$1,0),FALSE)</f>
        <v>7.31</v>
      </c>
      <c r="AP99" s="24">
        <f>VLOOKUP($A99,'pEC50'!$B:$Z,MATCH(AP$1,'pEC50'!$B$1:$Z$1,0),FALSE)</f>
        <v>7.31</v>
      </c>
      <c r="AQ99" s="24">
        <f>VLOOKUP($A99,'pEC50'!$B:$Z,MATCH(AQ$1,'pEC50'!$B$1:$Z$1,0),FALSE)</f>
        <v>7.3</v>
      </c>
      <c r="AR99" s="24">
        <f>VLOOKUP($A99,'pEC50'!$B:$Z,MATCH(AR$1,'pEC50'!$B$1:$Z$1,0),FALSE)</f>
        <v>7.09</v>
      </c>
      <c r="AS99" s="24">
        <f>VLOOKUP($A99,'pEC50'!$B:$Z,MATCH(AS$1,'pEC50'!$B$1:$Z$1,0),FALSE)</f>
        <v>7.09</v>
      </c>
      <c r="AT99" s="24">
        <f>VLOOKUP($A99,'pEC50'!$B:$Z,MATCH(AT$1,'pEC50'!$B$1:$Z$1,0),FALSE)</f>
        <v>6.96</v>
      </c>
      <c r="AU99" s="24">
        <f>VLOOKUP($A99,'pEC50'!$B:$Z,MATCH(AU$1,'pEC50'!$B$1:$Z$1,0),FALSE)</f>
        <v>7.13</v>
      </c>
      <c r="AV99" s="24">
        <f>VLOOKUP($A99,'pEC50'!$B:$Z,MATCH(AV$1,'pEC50'!$B$1:$Z$1,0),FALSE)</f>
        <v>7.13</v>
      </c>
      <c r="AW99" s="24">
        <f>VLOOKUP($A99,'pEC50'!$B:$Z,MATCH(AW$1,'pEC50'!$B$1:$Z$1,0),FALSE)</f>
        <v>7.28</v>
      </c>
      <c r="AX99" s="24">
        <f>VLOOKUP($A99,'pEC50'!$B:$Z,MATCH(AX$1,'pEC50'!$B$1:$Z$1,0),FALSE)</f>
        <v>6.72</v>
      </c>
      <c r="AY99" s="24">
        <f>VLOOKUP($A99,'pEC50'!$B:$Z,MATCH(AY$1,'pEC50'!$B$1:$Z$1,0),FALSE)</f>
        <v>6.92</v>
      </c>
      <c r="AZ99" s="24">
        <f>VLOOKUP($A99,'pEC50'!$B:$Z,MATCH(AZ$1,'pEC50'!$B$1:$Z$1,0),FALSE)</f>
        <v>6.78</v>
      </c>
      <c r="BA99" s="24" t="str">
        <f>VLOOKUP($A99,'pEC50'!$B:$Z,MATCH(BA$1,'pEC50'!$B$1:$Z$1,0),FALSE)</f>
        <v/>
      </c>
      <c r="BB99" s="24" t="str">
        <f>VLOOKUP($A99,'pEC50'!$B:$Z,MATCH(BB$1,'pEC50'!$B$1:$Z$1,0),FALSE)</f>
        <v/>
      </c>
      <c r="BC99" s="24" t="str">
        <f>VLOOKUP($A99,'pEC50'!$B:$Z,MATCH(BC$1,'pEC50'!$B$1:$Z$1,0),FALSE)</f>
        <v/>
      </c>
      <c r="BD99" s="18">
        <f>IF(VLOOKUP($A99,Emax!$B:$Z,MATCH(BD$1,Emax!$B$1:$Z$1,0),FALSE)="","",VLOOKUP($A99,Emax!$B:$Z,MATCH(BD$1,Emax!$B$1:$Z$1,0),FALSE)*100)</f>
        <v>50.880626223091973</v>
      </c>
      <c r="BE99" s="19">
        <f>IF(VLOOKUP($A99,Emax!$B:$Z,MATCH(BE$1,Emax!$B$1:$Z$1,0),FALSE)="","",VLOOKUP($A99,Emax!$B:$Z,MATCH(BE$1,Emax!$B$1:$Z$1,0),FALSE)*100)</f>
        <v>50</v>
      </c>
      <c r="BF99" s="19">
        <f>IF(VLOOKUP($A99,Emax!$B:$Z,MATCH(BF$1,Emax!$B$1:$Z$1,0),FALSE)="","",VLOOKUP($A99,Emax!$B:$Z,MATCH(BF$1,Emax!$B$1:$Z$1,0),FALSE)*100)</f>
        <v>39.103869653767816</v>
      </c>
      <c r="BG99" s="19">
        <f>IF(VLOOKUP($A99,Emax!$B:$Z,MATCH(BG$1,Emax!$B$1:$Z$1,0),FALSE)="","",VLOOKUP($A99,Emax!$B:$Z,MATCH(BG$1,Emax!$B$1:$Z$1,0),FALSE)*100)</f>
        <v>39.103869653767816</v>
      </c>
      <c r="BH99" s="19">
        <f>IF(VLOOKUP($A99,Emax!$B:$Z,MATCH(BH$1,Emax!$B$1:$Z$1,0),FALSE)="","",VLOOKUP($A99,Emax!$B:$Z,MATCH(BH$1,Emax!$B$1:$Z$1,0),FALSE)*100)</f>
        <v>37.204301075268816</v>
      </c>
      <c r="BI99" s="19">
        <f>IF(VLOOKUP($A99,Emax!$B:$Z,MATCH(BI$1,Emax!$B$1:$Z$1,0),FALSE)="","",VLOOKUP($A99,Emax!$B:$Z,MATCH(BI$1,Emax!$B$1:$Z$1,0),FALSE)*100)</f>
        <v>53.215077605321511</v>
      </c>
      <c r="BJ99" s="19">
        <f>IF(VLOOKUP($A99,Emax!$B:$Z,MATCH(BJ$1,Emax!$B$1:$Z$1,0),FALSE)="","",VLOOKUP($A99,Emax!$B:$Z,MATCH(BJ$1,Emax!$B$1:$Z$1,0),FALSE)*100)</f>
        <v>53.215077605321511</v>
      </c>
      <c r="BK99" s="19">
        <f>IF(VLOOKUP($A99,Emax!$B:$Z,MATCH(BK$1,Emax!$B$1:$Z$1,0),FALSE)="","",VLOOKUP($A99,Emax!$B:$Z,MATCH(BK$1,Emax!$B$1:$Z$1,0),FALSE)*100)</f>
        <v>44.6875</v>
      </c>
      <c r="BL99" s="19">
        <f>IF(VLOOKUP($A99,Emax!$B:$Z,MATCH(BL$1,Emax!$B$1:$Z$1,0),FALSE)="","",VLOOKUP($A99,Emax!$B:$Z,MATCH(BL$1,Emax!$B$1:$Z$1,0),FALSE)*100)</f>
        <v>51.416122004357291</v>
      </c>
      <c r="BM99" s="19">
        <f>IF(VLOOKUP($A99,Emax!$B:$Z,MATCH(BM$1,Emax!$B$1:$Z$1,0),FALSE)="","",VLOOKUP($A99,Emax!$B:$Z,MATCH(BM$1,Emax!$B$1:$Z$1,0),FALSE)*100)</f>
        <v>51.416122004357291</v>
      </c>
      <c r="BN99" s="19">
        <f>IF(VLOOKUP($A99,Emax!$B:$Z,MATCH(BN$1,Emax!$B$1:$Z$1,0),FALSE)="","",VLOOKUP($A99,Emax!$B:$Z,MATCH(BN$1,Emax!$B$1:$Z$1,0),FALSE)*100)</f>
        <v>40.04914004914005</v>
      </c>
      <c r="BO99" s="19">
        <f>IF(VLOOKUP($A99,Emax!$B:$Z,MATCH(BO$1,Emax!$B$1:$Z$1,0),FALSE)="","",VLOOKUP($A99,Emax!$B:$Z,MATCH(BO$1,Emax!$B$1:$Z$1,0),FALSE)*100)</f>
        <v>41.478439425051334</v>
      </c>
      <c r="BP99" s="19">
        <f>IF(VLOOKUP($A99,Emax!$B:$Z,MATCH(BP$1,Emax!$B$1:$Z$1,0),FALSE)="","",VLOOKUP($A99,Emax!$B:$Z,MATCH(BP$1,Emax!$B$1:$Z$1,0),FALSE)*100)</f>
        <v>43.762376237623769</v>
      </c>
      <c r="BQ99" s="19">
        <f>IF(VLOOKUP($A99,Emax!$B:$Z,MATCH(BQ$1,Emax!$B$1:$Z$1,0),FALSE)="","",VLOOKUP($A99,Emax!$B:$Z,MATCH(BQ$1,Emax!$B$1:$Z$1,0),FALSE)*100)</f>
        <v>30.020703933747413</v>
      </c>
      <c r="BR99" s="19" t="str">
        <f>IF(VLOOKUP($A99,Emax!$B:$Z,MATCH(BR$1,Emax!$B$1:$Z$1,0),FALSE)="","",VLOOKUP($A99,Emax!$B:$Z,MATCH(BR$1,Emax!$B$1:$Z$1,0),FALSE)*100)</f>
        <v/>
      </c>
      <c r="BS99" s="19" t="str">
        <f>IF(VLOOKUP($A99,Emax!$B:$Z,MATCH(BS$1,Emax!$B$1:$Z$1,0),FALSE)="","",VLOOKUP($A99,Emax!$B:$Z,MATCH(BS$1,Emax!$B$1:$Z$1,0),FALSE)*100)</f>
        <v/>
      </c>
      <c r="BT99" s="19" t="str">
        <f>IF(VLOOKUP($A99,Emax!$B:$Z,MATCH(BT$1,Emax!$B$1:$Z$1,0),FALSE)="","",VLOOKUP($A99,Emax!$B:$Z,MATCH(BT$1,Emax!$B$1:$Z$1,0),FALSE)*100)</f>
        <v/>
      </c>
    </row>
    <row r="100" spans="1:72" x14ac:dyDescent="0.2">
      <c r="A100" s="4" t="s">
        <v>461</v>
      </c>
      <c r="B100" s="5" t="str">
        <f>IF(VLOOKUP($A100,Ligands!$A:$G,3,FALSE)="","",VLOOKUP($A100,Ligands!$A:$G,3,FALSE))</f>
        <v>Melatonin</v>
      </c>
      <c r="C100" s="4" t="str">
        <f>IF(VLOOKUP($A100,Ligands!$A:$G,4,FALSE)="","",VLOOKUP($A100,Ligands!$A:$G,4,FALSE))</f>
        <v>Melatonin</v>
      </c>
      <c r="D100" s="17" t="str">
        <f>IF(VLOOKUP($A100,Ligands!$A:$G,5,FALSE)="","",VLOOKUP($A100,Ligands!$A:$G,5,FALSE))</f>
        <v/>
      </c>
      <c r="E100" s="17" t="str">
        <f>IF(VLOOKUP($A100,Ligands!$A:$G,6,FALSE)="","",VLOOKUP($A100,Ligands!$A:$G,6,FALSE))</f>
        <v/>
      </c>
      <c r="F100" s="17" t="str">
        <f>IF(VLOOKUP($A100,Ligands!$A:$G,7,FALSE)="","",VLOOKUP($A100,Ligands!$A:$G,7,FALSE))</f>
        <v>Physiological</v>
      </c>
      <c r="G100" s="28">
        <f t="shared" si="47"/>
        <v>0</v>
      </c>
      <c r="H100" s="92">
        <f t="shared" si="48"/>
        <v>10.307846132072248</v>
      </c>
      <c r="I100" s="92">
        <f t="shared" si="49"/>
        <v>0</v>
      </c>
      <c r="J100" s="92">
        <f t="shared" si="50"/>
        <v>0</v>
      </c>
      <c r="K100" s="92" t="str">
        <f t="shared" si="51"/>
        <v/>
      </c>
      <c r="L100" s="28">
        <f t="shared" si="52"/>
        <v>0</v>
      </c>
      <c r="M100" s="92">
        <f t="shared" si="53"/>
        <v>10.58</v>
      </c>
      <c r="N100" s="92">
        <f t="shared" si="54"/>
        <v>0</v>
      </c>
      <c r="O100" s="92">
        <f t="shared" si="55"/>
        <v>0</v>
      </c>
      <c r="P100" s="92" t="str">
        <f t="shared" si="56"/>
        <v/>
      </c>
      <c r="Q100" s="21">
        <f t="shared" si="57"/>
        <v>0</v>
      </c>
      <c r="R100" s="90">
        <f t="shared" si="58"/>
        <v>53.971486761710793</v>
      </c>
      <c r="S100" s="90">
        <f t="shared" si="59"/>
        <v>0</v>
      </c>
      <c r="T100" s="90">
        <f t="shared" si="60"/>
        <v>0</v>
      </c>
      <c r="U100" s="90" t="str">
        <f t="shared" si="61"/>
        <v/>
      </c>
      <c r="V100" s="25" t="str">
        <f t="shared" ref="V100:V147" si="63">IFERROR(LOG(0.01*BD100/10^-AM100),"")</f>
        <v/>
      </c>
      <c r="W100" s="24" t="str">
        <f t="shared" ref="W100:W147" si="64">IFERROR(LOG(0.01*BE100/10^-AN100),"")</f>
        <v/>
      </c>
      <c r="X100" s="24">
        <f t="shared" ref="X100:X147" si="65">IFERROR(LOG(0.01*BF100/10^-AO100),"")</f>
        <v>10.06216438181384</v>
      </c>
      <c r="Y100" s="24">
        <f t="shared" ref="Y100:Y147" si="66">IFERROR(LOG(0.01*BG100/10^-AP100),"")</f>
        <v>10.06216438181384</v>
      </c>
      <c r="Z100" s="24">
        <f t="shared" ref="Z100:Z147" si="67">IFERROR(LOG(0.01*BH100/10^-AQ100),"")</f>
        <v>10.210487055782085</v>
      </c>
      <c r="AA100" s="24">
        <f t="shared" si="62"/>
        <v>9.7856589404619285</v>
      </c>
      <c r="AB100" s="24">
        <f t="shared" si="62"/>
        <v>9.7856589404619285</v>
      </c>
      <c r="AC100" s="24">
        <f t="shared" ref="AC100:AC147" si="68">IFERROR(LOG(0.01*BK100/10^-AT100),"")</f>
        <v>10.307846132072248</v>
      </c>
      <c r="AD100" s="24" t="str">
        <f t="shared" ref="AD100:AD147" si="69">IFERROR(LOG(0.01*BL100/10^-AU100),"")</f>
        <v/>
      </c>
      <c r="AE100" s="24" t="str">
        <f t="shared" ref="AE100:AE147" si="70">IFERROR(LOG(0.01*BM100/10^-AV100),"")</f>
        <v/>
      </c>
      <c r="AF100" s="24" t="str">
        <f t="shared" ref="AF100:AF147" si="71">IFERROR(LOG(0.01*BN100/10^-AW100),"")</f>
        <v/>
      </c>
      <c r="AG100" s="24" t="str">
        <f t="shared" ref="AG100:AG147" si="72">IFERROR(LOG(0.01*BO100/10^-AX100),"")</f>
        <v/>
      </c>
      <c r="AH100" s="24" t="str">
        <f t="shared" ref="AH100:AH147" si="73">IFERROR(LOG(0.01*BP100/10^-AY100),"")</f>
        <v/>
      </c>
      <c r="AI100" s="24" t="str">
        <f t="shared" ref="AI100:AI147" si="74">IFERROR(LOG(0.01*BQ100/10^-AZ100),"")</f>
        <v/>
      </c>
      <c r="AJ100" s="24" t="str">
        <f t="shared" ref="AJ100:AJ147" si="75">IFERROR(LOG(0.01*BR100/10^-BA100),"")</f>
        <v/>
      </c>
      <c r="AK100" s="24" t="str">
        <f t="shared" ref="AK100:AK147" si="76">IFERROR(LOG(0.01*BS100/10^-BB100),"")</f>
        <v/>
      </c>
      <c r="AL100" s="24" t="str">
        <f t="shared" ref="AL100:AL147" si="77">IFERROR(LOG(0.01*BT100/10^-BC100),"")</f>
        <v/>
      </c>
      <c r="AM100" s="25" t="str">
        <f>VLOOKUP($A100,'pEC50'!$B:$Z,MATCH(AM$1,'pEC50'!$B$1:$Z$1,0),FALSE)</f>
        <v/>
      </c>
      <c r="AN100" s="24" t="str">
        <f>VLOOKUP($A100,'pEC50'!$B:$Z,MATCH(AN$1,'pEC50'!$B$1:$Z$1,0),FALSE)</f>
        <v/>
      </c>
      <c r="AO100" s="24">
        <f>VLOOKUP($A100,'pEC50'!$B:$Z,MATCH(AO$1,'pEC50'!$B$1:$Z$1,0),FALSE)</f>
        <v>10.33</v>
      </c>
      <c r="AP100" s="24">
        <f>VLOOKUP($A100,'pEC50'!$B:$Z,MATCH(AP$1,'pEC50'!$B$1:$Z$1,0),FALSE)</f>
        <v>10.33</v>
      </c>
      <c r="AQ100" s="24">
        <f>VLOOKUP($A100,'pEC50'!$B:$Z,MATCH(AQ$1,'pEC50'!$B$1:$Z$1,0),FALSE)</f>
        <v>10.48</v>
      </c>
      <c r="AR100" s="24">
        <f>VLOOKUP($A100,'pEC50'!$B:$Z,MATCH(AR$1,'pEC50'!$B$1:$Z$1,0),FALSE)</f>
        <v>10.08</v>
      </c>
      <c r="AS100" s="24">
        <f>VLOOKUP($A100,'pEC50'!$B:$Z,MATCH(AS$1,'pEC50'!$B$1:$Z$1,0),FALSE)</f>
        <v>10.08</v>
      </c>
      <c r="AT100" s="24">
        <f>VLOOKUP($A100,'pEC50'!$B:$Z,MATCH(AT$1,'pEC50'!$B$1:$Z$1,0),FALSE)</f>
        <v>10.58</v>
      </c>
      <c r="AU100" s="24" t="str">
        <f>VLOOKUP($A100,'pEC50'!$B:$Z,MATCH(AU$1,'pEC50'!$B$1:$Z$1,0),FALSE)</f>
        <v/>
      </c>
      <c r="AV100" s="24" t="str">
        <f>VLOOKUP($A100,'pEC50'!$B:$Z,MATCH(AV$1,'pEC50'!$B$1:$Z$1,0),FALSE)</f>
        <v/>
      </c>
      <c r="AW100" s="24" t="str">
        <f>VLOOKUP($A100,'pEC50'!$B:$Z,MATCH(AW$1,'pEC50'!$B$1:$Z$1,0),FALSE)</f>
        <v/>
      </c>
      <c r="AX100" s="24" t="str">
        <f>VLOOKUP($A100,'pEC50'!$B:$Z,MATCH(AX$1,'pEC50'!$B$1:$Z$1,0),FALSE)</f>
        <v/>
      </c>
      <c r="AY100" s="24" t="str">
        <f>VLOOKUP($A100,'pEC50'!$B:$Z,MATCH(AY$1,'pEC50'!$B$1:$Z$1,0),FALSE)</f>
        <v/>
      </c>
      <c r="AZ100" s="24" t="str">
        <f>VLOOKUP($A100,'pEC50'!$B:$Z,MATCH(AZ$1,'pEC50'!$B$1:$Z$1,0),FALSE)</f>
        <v/>
      </c>
      <c r="BA100" s="24" t="str">
        <f>VLOOKUP($A100,'pEC50'!$B:$Z,MATCH(BA$1,'pEC50'!$B$1:$Z$1,0),FALSE)</f>
        <v/>
      </c>
      <c r="BB100" s="24" t="str">
        <f>VLOOKUP($A100,'pEC50'!$B:$Z,MATCH(BB$1,'pEC50'!$B$1:$Z$1,0),FALSE)</f>
        <v/>
      </c>
      <c r="BC100" s="24" t="str">
        <f>VLOOKUP($A100,'pEC50'!$B:$Z,MATCH(BC$1,'pEC50'!$B$1:$Z$1,0),FALSE)</f>
        <v/>
      </c>
      <c r="BD100" s="18" t="str">
        <f>IF(VLOOKUP($A100,Emax!$B:$Z,MATCH(BD$1,Emax!$B$1:$Z$1,0),FALSE)="","",VLOOKUP($A100,Emax!$B:$Z,MATCH(BD$1,Emax!$B$1:$Z$1,0),FALSE)*100)</f>
        <v/>
      </c>
      <c r="BE100" s="19" t="str">
        <f>IF(VLOOKUP($A100,Emax!$B:$Z,MATCH(BE$1,Emax!$B$1:$Z$1,0),FALSE)="","",VLOOKUP($A100,Emax!$B:$Z,MATCH(BE$1,Emax!$B$1:$Z$1,0),FALSE)*100)</f>
        <v/>
      </c>
      <c r="BF100" s="19">
        <f>IF(VLOOKUP($A100,Emax!$B:$Z,MATCH(BF$1,Emax!$B$1:$Z$1,0),FALSE)="","",VLOOKUP($A100,Emax!$B:$Z,MATCH(BF$1,Emax!$B$1:$Z$1,0),FALSE)*100)</f>
        <v>53.971486761710793</v>
      </c>
      <c r="BG100" s="19">
        <f>IF(VLOOKUP($A100,Emax!$B:$Z,MATCH(BG$1,Emax!$B$1:$Z$1,0),FALSE)="","",VLOOKUP($A100,Emax!$B:$Z,MATCH(BG$1,Emax!$B$1:$Z$1,0),FALSE)*100)</f>
        <v>53.971486761710793</v>
      </c>
      <c r="BH100" s="19">
        <f>IF(VLOOKUP($A100,Emax!$B:$Z,MATCH(BH$1,Emax!$B$1:$Z$1,0),FALSE)="","",VLOOKUP($A100,Emax!$B:$Z,MATCH(BH$1,Emax!$B$1:$Z$1,0),FALSE)*100)</f>
        <v>53.763440860215049</v>
      </c>
      <c r="BI100" s="19">
        <f>IF(VLOOKUP($A100,Emax!$B:$Z,MATCH(BI$1,Emax!$B$1:$Z$1,0),FALSE)="","",VLOOKUP($A100,Emax!$B:$Z,MATCH(BI$1,Emax!$B$1:$Z$1,0),FALSE)*100)</f>
        <v>50.776053215077624</v>
      </c>
      <c r="BJ100" s="19">
        <f>IF(VLOOKUP($A100,Emax!$B:$Z,MATCH(BJ$1,Emax!$B$1:$Z$1,0),FALSE)="","",VLOOKUP($A100,Emax!$B:$Z,MATCH(BJ$1,Emax!$B$1:$Z$1,0),FALSE)*100)</f>
        <v>50.776053215077624</v>
      </c>
      <c r="BK100" s="19">
        <f>IF(VLOOKUP($A100,Emax!$B:$Z,MATCH(BK$1,Emax!$B$1:$Z$1,0),FALSE)="","",VLOOKUP($A100,Emax!$B:$Z,MATCH(BK$1,Emax!$B$1:$Z$1,0),FALSE)*100)</f>
        <v>53.437500000000007</v>
      </c>
      <c r="BL100" s="19" t="str">
        <f>IF(VLOOKUP($A100,Emax!$B:$Z,MATCH(BL$1,Emax!$B$1:$Z$1,0),FALSE)="","",VLOOKUP($A100,Emax!$B:$Z,MATCH(BL$1,Emax!$B$1:$Z$1,0),FALSE)*100)</f>
        <v/>
      </c>
      <c r="BM100" s="19" t="str">
        <f>IF(VLOOKUP($A100,Emax!$B:$Z,MATCH(BM$1,Emax!$B$1:$Z$1,0),FALSE)="","",VLOOKUP($A100,Emax!$B:$Z,MATCH(BM$1,Emax!$B$1:$Z$1,0),FALSE)*100)</f>
        <v/>
      </c>
      <c r="BN100" s="19" t="str">
        <f>IF(VLOOKUP($A100,Emax!$B:$Z,MATCH(BN$1,Emax!$B$1:$Z$1,0),FALSE)="","",VLOOKUP($A100,Emax!$B:$Z,MATCH(BN$1,Emax!$B$1:$Z$1,0),FALSE)*100)</f>
        <v/>
      </c>
      <c r="BO100" s="19" t="str">
        <f>IF(VLOOKUP($A100,Emax!$B:$Z,MATCH(BO$1,Emax!$B$1:$Z$1,0),FALSE)="","",VLOOKUP($A100,Emax!$B:$Z,MATCH(BO$1,Emax!$B$1:$Z$1,0),FALSE)*100)</f>
        <v/>
      </c>
      <c r="BP100" s="19" t="str">
        <f>IF(VLOOKUP($A100,Emax!$B:$Z,MATCH(BP$1,Emax!$B$1:$Z$1,0),FALSE)="","",VLOOKUP($A100,Emax!$B:$Z,MATCH(BP$1,Emax!$B$1:$Z$1,0),FALSE)*100)</f>
        <v/>
      </c>
      <c r="BQ100" s="19" t="str">
        <f>IF(VLOOKUP($A100,Emax!$B:$Z,MATCH(BQ$1,Emax!$B$1:$Z$1,0),FALSE)="","",VLOOKUP($A100,Emax!$B:$Z,MATCH(BQ$1,Emax!$B$1:$Z$1,0),FALSE)*100)</f>
        <v/>
      </c>
      <c r="BR100" s="19" t="str">
        <f>IF(VLOOKUP($A100,Emax!$B:$Z,MATCH(BR$1,Emax!$B$1:$Z$1,0),FALSE)="","",VLOOKUP($A100,Emax!$B:$Z,MATCH(BR$1,Emax!$B$1:$Z$1,0),FALSE)*100)</f>
        <v/>
      </c>
      <c r="BS100" s="19" t="str">
        <f>IF(VLOOKUP($A100,Emax!$B:$Z,MATCH(BS$1,Emax!$B$1:$Z$1,0),FALSE)="","",VLOOKUP($A100,Emax!$B:$Z,MATCH(BS$1,Emax!$B$1:$Z$1,0),FALSE)*100)</f>
        <v/>
      </c>
      <c r="BT100" s="19" t="str">
        <f>IF(VLOOKUP($A100,Emax!$B:$Z,MATCH(BT$1,Emax!$B$1:$Z$1,0),FALSE)="","",VLOOKUP($A100,Emax!$B:$Z,MATCH(BT$1,Emax!$B$1:$Z$1,0),FALSE)*100)</f>
        <v/>
      </c>
    </row>
    <row r="101" spans="1:72" x14ac:dyDescent="0.2">
      <c r="A101" s="4" t="s">
        <v>465</v>
      </c>
      <c r="B101" s="5" t="str">
        <f>IF(VLOOKUP($A101,Ligands!$A:$G,3,FALSE)="","",VLOOKUP($A101,Ligands!$A:$G,3,FALSE))</f>
        <v>Melatonin</v>
      </c>
      <c r="C101" s="4" t="str">
        <f>IF(VLOOKUP($A101,Ligands!$A:$G,4,FALSE)="","",VLOOKUP($A101,Ligands!$A:$G,4,FALSE))</f>
        <v>Melatonin</v>
      </c>
      <c r="D101" s="17" t="str">
        <f>IF(VLOOKUP($A101,Ligands!$A:$G,5,FALSE)="","",VLOOKUP($A101,Ligands!$A:$G,5,FALSE))</f>
        <v/>
      </c>
      <c r="E101" s="17" t="str">
        <f>IF(VLOOKUP($A101,Ligands!$A:$G,6,FALSE)="","",VLOOKUP($A101,Ligands!$A:$G,6,FALSE))</f>
        <v/>
      </c>
      <c r="F101" s="17" t="str">
        <f>IF(VLOOKUP($A101,Ligands!$A:$G,7,FALSE)="","",VLOOKUP($A101,Ligands!$A:$G,7,FALSE))</f>
        <v>Physiological</v>
      </c>
      <c r="G101" s="28">
        <f t="shared" si="47"/>
        <v>0</v>
      </c>
      <c r="H101" s="92">
        <f t="shared" si="48"/>
        <v>9.8887463942057838</v>
      </c>
      <c r="I101" s="92">
        <f t="shared" si="49"/>
        <v>0</v>
      </c>
      <c r="J101" s="92">
        <f t="shared" si="50"/>
        <v>0</v>
      </c>
      <c r="K101" s="92" t="str">
        <f t="shared" si="51"/>
        <v/>
      </c>
      <c r="L101" s="28">
        <f t="shared" si="52"/>
        <v>0</v>
      </c>
      <c r="M101" s="92">
        <f t="shared" si="53"/>
        <v>10.16</v>
      </c>
      <c r="N101" s="92">
        <f t="shared" si="54"/>
        <v>0</v>
      </c>
      <c r="O101" s="92">
        <f t="shared" si="55"/>
        <v>0</v>
      </c>
      <c r="P101" s="92" t="str">
        <f t="shared" si="56"/>
        <v/>
      </c>
      <c r="Q101" s="21">
        <f t="shared" si="57"/>
        <v>0</v>
      </c>
      <c r="R101" s="90">
        <f t="shared" si="58"/>
        <v>59.26680244399185</v>
      </c>
      <c r="S101" s="90">
        <f t="shared" si="59"/>
        <v>0</v>
      </c>
      <c r="T101" s="90">
        <f t="shared" si="60"/>
        <v>0</v>
      </c>
      <c r="U101" s="90" t="str">
        <f t="shared" si="61"/>
        <v/>
      </c>
      <c r="V101" s="25" t="str">
        <f t="shared" si="63"/>
        <v/>
      </c>
      <c r="W101" s="24" t="str">
        <f t="shared" si="64"/>
        <v/>
      </c>
      <c r="X101" s="24">
        <f t="shared" si="65"/>
        <v>9.8728114968629406</v>
      </c>
      <c r="Y101" s="24">
        <f t="shared" si="66"/>
        <v>9.8728114968629406</v>
      </c>
      <c r="Z101" s="24">
        <f t="shared" si="67"/>
        <v>9.8887463942057838</v>
      </c>
      <c r="AA101" s="24">
        <f t="shared" si="62"/>
        <v>8.9370495338145339</v>
      </c>
      <c r="AB101" s="24">
        <f t="shared" si="62"/>
        <v>8.9370495338145339</v>
      </c>
      <c r="AC101" s="24">
        <f t="shared" si="68"/>
        <v>9.7479746200345563</v>
      </c>
      <c r="AD101" s="24" t="str">
        <f t="shared" si="69"/>
        <v/>
      </c>
      <c r="AE101" s="24" t="str">
        <f t="shared" si="70"/>
        <v/>
      </c>
      <c r="AF101" s="24" t="str">
        <f t="shared" si="71"/>
        <v/>
      </c>
      <c r="AG101" s="24" t="str">
        <f t="shared" si="72"/>
        <v/>
      </c>
      <c r="AH101" s="24" t="str">
        <f t="shared" si="73"/>
        <v/>
      </c>
      <c r="AI101" s="24" t="str">
        <f t="shared" si="74"/>
        <v/>
      </c>
      <c r="AJ101" s="24" t="str">
        <f t="shared" si="75"/>
        <v/>
      </c>
      <c r="AK101" s="24" t="str">
        <f t="shared" si="76"/>
        <v/>
      </c>
      <c r="AL101" s="24" t="str">
        <f t="shared" si="77"/>
        <v/>
      </c>
      <c r="AM101" s="25" t="str">
        <f>VLOOKUP($A101,'pEC50'!$B:$Z,MATCH(AM$1,'pEC50'!$B$1:$Z$1,0),FALSE)</f>
        <v/>
      </c>
      <c r="AN101" s="24" t="str">
        <f>VLOOKUP($A101,'pEC50'!$B:$Z,MATCH(AN$1,'pEC50'!$B$1:$Z$1,0),FALSE)</f>
        <v/>
      </c>
      <c r="AO101" s="24">
        <f>VLOOKUP($A101,'pEC50'!$B:$Z,MATCH(AO$1,'pEC50'!$B$1:$Z$1,0),FALSE)</f>
        <v>10.1</v>
      </c>
      <c r="AP101" s="24">
        <f>VLOOKUP($A101,'pEC50'!$B:$Z,MATCH(AP$1,'pEC50'!$B$1:$Z$1,0),FALSE)</f>
        <v>10.1</v>
      </c>
      <c r="AQ101" s="24">
        <f>VLOOKUP($A101,'pEC50'!$B:$Z,MATCH(AQ$1,'pEC50'!$B$1:$Z$1,0),FALSE)</f>
        <v>10.16</v>
      </c>
      <c r="AR101" s="24">
        <f>VLOOKUP($A101,'pEC50'!$B:$Z,MATCH(AR$1,'pEC50'!$B$1:$Z$1,0),FALSE)</f>
        <v>9.6</v>
      </c>
      <c r="AS101" s="24">
        <f>VLOOKUP($A101,'pEC50'!$B:$Z,MATCH(AS$1,'pEC50'!$B$1:$Z$1,0),FALSE)</f>
        <v>9.6</v>
      </c>
      <c r="AT101" s="24">
        <f>VLOOKUP($A101,'pEC50'!$B:$Z,MATCH(AT$1,'pEC50'!$B$1:$Z$1,0),FALSE)</f>
        <v>10.06</v>
      </c>
      <c r="AU101" s="24" t="str">
        <f>VLOOKUP($A101,'pEC50'!$B:$Z,MATCH(AU$1,'pEC50'!$B$1:$Z$1,0),FALSE)</f>
        <v/>
      </c>
      <c r="AV101" s="24" t="str">
        <f>VLOOKUP($A101,'pEC50'!$B:$Z,MATCH(AV$1,'pEC50'!$B$1:$Z$1,0),FALSE)</f>
        <v/>
      </c>
      <c r="AW101" s="24" t="str">
        <f>VLOOKUP($A101,'pEC50'!$B:$Z,MATCH(AW$1,'pEC50'!$B$1:$Z$1,0),FALSE)</f>
        <v/>
      </c>
      <c r="AX101" s="24" t="str">
        <f>VLOOKUP($A101,'pEC50'!$B:$Z,MATCH(AX$1,'pEC50'!$B$1:$Z$1,0),FALSE)</f>
        <v/>
      </c>
      <c r="AY101" s="24" t="str">
        <f>VLOOKUP($A101,'pEC50'!$B:$Z,MATCH(AY$1,'pEC50'!$B$1:$Z$1,0),FALSE)</f>
        <v/>
      </c>
      <c r="AZ101" s="24" t="str">
        <f>VLOOKUP($A101,'pEC50'!$B:$Z,MATCH(AZ$1,'pEC50'!$B$1:$Z$1,0),FALSE)</f>
        <v/>
      </c>
      <c r="BA101" s="24" t="str">
        <f>VLOOKUP($A101,'pEC50'!$B:$Z,MATCH(BA$1,'pEC50'!$B$1:$Z$1,0),FALSE)</f>
        <v/>
      </c>
      <c r="BB101" s="24" t="str">
        <f>VLOOKUP($A101,'pEC50'!$B:$Z,MATCH(BB$1,'pEC50'!$B$1:$Z$1,0),FALSE)</f>
        <v/>
      </c>
      <c r="BC101" s="24" t="str">
        <f>VLOOKUP($A101,'pEC50'!$B:$Z,MATCH(BC$1,'pEC50'!$B$1:$Z$1,0),FALSE)</f>
        <v/>
      </c>
      <c r="BD101" s="18" t="str">
        <f>IF(VLOOKUP($A101,Emax!$B:$Z,MATCH(BD$1,Emax!$B$1:$Z$1,0),FALSE)="","",VLOOKUP($A101,Emax!$B:$Z,MATCH(BD$1,Emax!$B$1:$Z$1,0),FALSE)*100)</f>
        <v/>
      </c>
      <c r="BE101" s="19" t="str">
        <f>IF(VLOOKUP($A101,Emax!$B:$Z,MATCH(BE$1,Emax!$B$1:$Z$1,0),FALSE)="","",VLOOKUP($A101,Emax!$B:$Z,MATCH(BE$1,Emax!$B$1:$Z$1,0),FALSE)*100)</f>
        <v/>
      </c>
      <c r="BF101" s="19">
        <f>IF(VLOOKUP($A101,Emax!$B:$Z,MATCH(BF$1,Emax!$B$1:$Z$1,0),FALSE)="","",VLOOKUP($A101,Emax!$B:$Z,MATCH(BF$1,Emax!$B$1:$Z$1,0),FALSE)*100)</f>
        <v>59.26680244399185</v>
      </c>
      <c r="BG101" s="19">
        <f>IF(VLOOKUP($A101,Emax!$B:$Z,MATCH(BG$1,Emax!$B$1:$Z$1,0),FALSE)="","",VLOOKUP($A101,Emax!$B:$Z,MATCH(BG$1,Emax!$B$1:$Z$1,0),FALSE)*100)</f>
        <v>59.26680244399185</v>
      </c>
      <c r="BH101" s="19">
        <f>IF(VLOOKUP($A101,Emax!$B:$Z,MATCH(BH$1,Emax!$B$1:$Z$1,0),FALSE)="","",VLOOKUP($A101,Emax!$B:$Z,MATCH(BH$1,Emax!$B$1:$Z$1,0),FALSE)*100)</f>
        <v>53.548387096774199</v>
      </c>
      <c r="BI101" s="19">
        <f>IF(VLOOKUP($A101,Emax!$B:$Z,MATCH(BI$1,Emax!$B$1:$Z$1,0),FALSE)="","",VLOOKUP($A101,Emax!$B:$Z,MATCH(BI$1,Emax!$B$1:$Z$1,0),FALSE)*100)</f>
        <v>21.729490022172953</v>
      </c>
      <c r="BJ101" s="19">
        <f>IF(VLOOKUP($A101,Emax!$B:$Z,MATCH(BJ$1,Emax!$B$1:$Z$1,0),FALSE)="","",VLOOKUP($A101,Emax!$B:$Z,MATCH(BJ$1,Emax!$B$1:$Z$1,0),FALSE)*100)</f>
        <v>21.729490022172953</v>
      </c>
      <c r="BK101" s="19">
        <f>IF(VLOOKUP($A101,Emax!$B:$Z,MATCH(BK$1,Emax!$B$1:$Z$1,0),FALSE)="","",VLOOKUP($A101,Emax!$B:$Z,MATCH(BK$1,Emax!$B$1:$Z$1,0),FALSE)*100)</f>
        <v>48.750000000000007</v>
      </c>
      <c r="BL101" s="19" t="str">
        <f>IF(VLOOKUP($A101,Emax!$B:$Z,MATCH(BL$1,Emax!$B$1:$Z$1,0),FALSE)="","",VLOOKUP($A101,Emax!$B:$Z,MATCH(BL$1,Emax!$B$1:$Z$1,0),FALSE)*100)</f>
        <v/>
      </c>
      <c r="BM101" s="19" t="str">
        <f>IF(VLOOKUP($A101,Emax!$B:$Z,MATCH(BM$1,Emax!$B$1:$Z$1,0),FALSE)="","",VLOOKUP($A101,Emax!$B:$Z,MATCH(BM$1,Emax!$B$1:$Z$1,0),FALSE)*100)</f>
        <v/>
      </c>
      <c r="BN101" s="19" t="str">
        <f>IF(VLOOKUP($A101,Emax!$B:$Z,MATCH(BN$1,Emax!$B$1:$Z$1,0),FALSE)="","",VLOOKUP($A101,Emax!$B:$Z,MATCH(BN$1,Emax!$B$1:$Z$1,0),FALSE)*100)</f>
        <v/>
      </c>
      <c r="BO101" s="19" t="str">
        <f>IF(VLOOKUP($A101,Emax!$B:$Z,MATCH(BO$1,Emax!$B$1:$Z$1,0),FALSE)="","",VLOOKUP($A101,Emax!$B:$Z,MATCH(BO$1,Emax!$B$1:$Z$1,0),FALSE)*100)</f>
        <v/>
      </c>
      <c r="BP101" s="19" t="str">
        <f>IF(VLOOKUP($A101,Emax!$B:$Z,MATCH(BP$1,Emax!$B$1:$Z$1,0),FALSE)="","",VLOOKUP($A101,Emax!$B:$Z,MATCH(BP$1,Emax!$B$1:$Z$1,0),FALSE)*100)</f>
        <v/>
      </c>
      <c r="BQ101" s="19" t="str">
        <f>IF(VLOOKUP($A101,Emax!$B:$Z,MATCH(BQ$1,Emax!$B$1:$Z$1,0),FALSE)="","",VLOOKUP($A101,Emax!$B:$Z,MATCH(BQ$1,Emax!$B$1:$Z$1,0),FALSE)*100)</f>
        <v/>
      </c>
      <c r="BR101" s="19" t="str">
        <f>IF(VLOOKUP($A101,Emax!$B:$Z,MATCH(BR$1,Emax!$B$1:$Z$1,0),FALSE)="","",VLOOKUP($A101,Emax!$B:$Z,MATCH(BR$1,Emax!$B$1:$Z$1,0),FALSE)*100)</f>
        <v/>
      </c>
      <c r="BS101" s="19" t="str">
        <f>IF(VLOOKUP($A101,Emax!$B:$Z,MATCH(BS$1,Emax!$B$1:$Z$1,0),FALSE)="","",VLOOKUP($A101,Emax!$B:$Z,MATCH(BS$1,Emax!$B$1:$Z$1,0),FALSE)*100)</f>
        <v/>
      </c>
      <c r="BT101" s="19" t="str">
        <f>IF(VLOOKUP($A101,Emax!$B:$Z,MATCH(BT$1,Emax!$B$1:$Z$1,0),FALSE)="","",VLOOKUP($A101,Emax!$B:$Z,MATCH(BT$1,Emax!$B$1:$Z$1,0),FALSE)*100)</f>
        <v/>
      </c>
    </row>
    <row r="102" spans="1:72" x14ac:dyDescent="0.2">
      <c r="A102" s="4" t="s">
        <v>171</v>
      </c>
      <c r="B102" s="5" t="str">
        <f>IF(VLOOKUP($A102,Ligands!$A:$G,3,FALSE)="","",VLOOKUP($A102,Ligands!$A:$G,3,FALSE))</f>
        <v>Neuromedin B</v>
      </c>
      <c r="C102" s="4" t="str">
        <f>IF(VLOOKUP($A102,Ligands!$A:$G,4,FALSE)="","",VLOOKUP($A102,Ligands!$A:$G,4,FALSE))</f>
        <v>GNLWATGHFM-NH2</v>
      </c>
      <c r="D102" s="17" t="str">
        <f>IF(VLOOKUP($A102,Ligands!$A:$G,5,FALSE)="","",VLOOKUP($A102,Ligands!$A:$G,5,FALSE))</f>
        <v/>
      </c>
      <c r="E102" s="17" t="str">
        <f>IF(VLOOKUP($A102,Ligands!$A:$G,6,FALSE)="","",VLOOKUP($A102,Ligands!$A:$G,6,FALSE))</f>
        <v/>
      </c>
      <c r="F102" s="17" t="str">
        <f>IF(VLOOKUP($A102,Ligands!$A:$G,7,FALSE)="","",VLOOKUP($A102,Ligands!$A:$G,7,FALSE))</f>
        <v>Physiological</v>
      </c>
      <c r="G102" s="28">
        <f t="shared" si="47"/>
        <v>9.8176596870973842</v>
      </c>
      <c r="H102" s="92">
        <f t="shared" si="48"/>
        <v>10.278420890821724</v>
      </c>
      <c r="I102" s="92">
        <f t="shared" si="49"/>
        <v>10.728415667517835</v>
      </c>
      <c r="J102" s="92">
        <f t="shared" si="50"/>
        <v>10.277414563082761</v>
      </c>
      <c r="K102" s="92" t="str">
        <f t="shared" si="51"/>
        <v/>
      </c>
      <c r="L102" s="28">
        <f t="shared" si="52"/>
        <v>10.029999999999999</v>
      </c>
      <c r="M102" s="92">
        <f t="shared" si="53"/>
        <v>10.43</v>
      </c>
      <c r="N102" s="92">
        <f t="shared" si="54"/>
        <v>10.84</v>
      </c>
      <c r="O102" s="92">
        <f t="shared" si="55"/>
        <v>10.47</v>
      </c>
      <c r="P102" s="92" t="str">
        <f t="shared" si="56"/>
        <v/>
      </c>
      <c r="Q102" s="21">
        <f t="shared" si="57"/>
        <v>61.328125</v>
      </c>
      <c r="R102" s="90">
        <f t="shared" si="58"/>
        <v>70.537634408602145</v>
      </c>
      <c r="S102" s="90">
        <f t="shared" si="59"/>
        <v>77.342047930283215</v>
      </c>
      <c r="T102" s="90">
        <f t="shared" si="60"/>
        <v>64.182194616977213</v>
      </c>
      <c r="U102" s="90" t="str">
        <f t="shared" si="61"/>
        <v/>
      </c>
      <c r="V102" s="25">
        <f t="shared" si="63"/>
        <v>9.742940793699562</v>
      </c>
      <c r="W102" s="24">
        <f t="shared" si="64"/>
        <v>9.8176596870973842</v>
      </c>
      <c r="X102" s="24">
        <f t="shared" si="65"/>
        <v>9.988121030208136</v>
      </c>
      <c r="Y102" s="24">
        <f t="shared" si="66"/>
        <v>9.988121030208136</v>
      </c>
      <c r="Z102" s="24">
        <f t="shared" si="67"/>
        <v>10.278420890821724</v>
      </c>
      <c r="AA102" s="24">
        <f t="shared" si="62"/>
        <v>9.8424639654603219</v>
      </c>
      <c r="AB102" s="24">
        <f t="shared" si="62"/>
        <v>9.8424639654603219</v>
      </c>
      <c r="AC102" s="24">
        <f t="shared" si="68"/>
        <v>10.191515211941626</v>
      </c>
      <c r="AD102" s="24">
        <f t="shared" si="69"/>
        <v>10.728415667517835</v>
      </c>
      <c r="AE102" s="24">
        <f t="shared" si="70"/>
        <v>10.728415667517835</v>
      </c>
      <c r="AF102" s="24">
        <f t="shared" si="71"/>
        <v>10.57130343353133</v>
      </c>
      <c r="AG102" s="24">
        <f t="shared" si="72"/>
        <v>8.0432846310661574</v>
      </c>
      <c r="AH102" s="24">
        <f t="shared" si="73"/>
        <v>9.7961011096405688</v>
      </c>
      <c r="AI102" s="24">
        <f t="shared" si="74"/>
        <v>10.277414563082761</v>
      </c>
      <c r="AJ102" s="24" t="str">
        <f t="shared" si="75"/>
        <v/>
      </c>
      <c r="AK102" s="24" t="str">
        <f t="shared" si="76"/>
        <v/>
      </c>
      <c r="AL102" s="24" t="str">
        <f t="shared" si="77"/>
        <v/>
      </c>
      <c r="AM102" s="25">
        <f>VLOOKUP($A102,'pEC50'!$B:$Z,MATCH(AM$1,'pEC50'!$B$1:$Z$1,0),FALSE)</f>
        <v>9.9600000000000009</v>
      </c>
      <c r="AN102" s="24">
        <f>VLOOKUP($A102,'pEC50'!$B:$Z,MATCH(AN$1,'pEC50'!$B$1:$Z$1,0),FALSE)</f>
        <v>10.029999999999999</v>
      </c>
      <c r="AO102" s="24">
        <f>VLOOKUP($A102,'pEC50'!$B:$Z,MATCH(AO$1,'pEC50'!$B$1:$Z$1,0),FALSE)</f>
        <v>10.17</v>
      </c>
      <c r="AP102" s="24">
        <f>VLOOKUP($A102,'pEC50'!$B:$Z,MATCH(AP$1,'pEC50'!$B$1:$Z$1,0),FALSE)</f>
        <v>10.17</v>
      </c>
      <c r="AQ102" s="24">
        <f>VLOOKUP($A102,'pEC50'!$B:$Z,MATCH(AQ$1,'pEC50'!$B$1:$Z$1,0),FALSE)</f>
        <v>10.43</v>
      </c>
      <c r="AR102" s="24">
        <f>VLOOKUP($A102,'pEC50'!$B:$Z,MATCH(AR$1,'pEC50'!$B$1:$Z$1,0),FALSE)</f>
        <v>10.08</v>
      </c>
      <c r="AS102" s="24">
        <f>VLOOKUP($A102,'pEC50'!$B:$Z,MATCH(AS$1,'pEC50'!$B$1:$Z$1,0),FALSE)</f>
        <v>10.08</v>
      </c>
      <c r="AT102" s="24">
        <f>VLOOKUP($A102,'pEC50'!$B:$Z,MATCH(AT$1,'pEC50'!$B$1:$Z$1,0),FALSE)</f>
        <v>10.4</v>
      </c>
      <c r="AU102" s="24">
        <f>VLOOKUP($A102,'pEC50'!$B:$Z,MATCH(AU$1,'pEC50'!$B$1:$Z$1,0),FALSE)</f>
        <v>10.84</v>
      </c>
      <c r="AV102" s="24">
        <f>VLOOKUP($A102,'pEC50'!$B:$Z,MATCH(AV$1,'pEC50'!$B$1:$Z$1,0),FALSE)</f>
        <v>10.84</v>
      </c>
      <c r="AW102" s="24">
        <f>VLOOKUP($A102,'pEC50'!$B:$Z,MATCH(AW$1,'pEC50'!$B$1:$Z$1,0),FALSE)</f>
        <v>10.72</v>
      </c>
      <c r="AX102" s="24">
        <f>VLOOKUP($A102,'pEC50'!$B:$Z,MATCH(AX$1,'pEC50'!$B$1:$Z$1,0),FALSE)</f>
        <v>8.85</v>
      </c>
      <c r="AY102" s="24">
        <f>VLOOKUP($A102,'pEC50'!$B:$Z,MATCH(AY$1,'pEC50'!$B$1:$Z$1,0),FALSE)</f>
        <v>10.039999999999999</v>
      </c>
      <c r="AZ102" s="24">
        <f>VLOOKUP($A102,'pEC50'!$B:$Z,MATCH(AZ$1,'pEC50'!$B$1:$Z$1,0),FALSE)</f>
        <v>10.47</v>
      </c>
      <c r="BA102" s="24" t="str">
        <f>VLOOKUP($A102,'pEC50'!$B:$Z,MATCH(BA$1,'pEC50'!$B$1:$Z$1,0),FALSE)</f>
        <v/>
      </c>
      <c r="BB102" s="24" t="str">
        <f>VLOOKUP($A102,'pEC50'!$B:$Z,MATCH(BB$1,'pEC50'!$B$1:$Z$1,0),FALSE)</f>
        <v/>
      </c>
      <c r="BC102" s="24" t="str">
        <f>VLOOKUP($A102,'pEC50'!$B:$Z,MATCH(BC$1,'pEC50'!$B$1:$Z$1,0),FALSE)</f>
        <v/>
      </c>
      <c r="BD102" s="18">
        <f>IF(VLOOKUP($A102,Emax!$B:$Z,MATCH(BD$1,Emax!$B$1:$Z$1,0),FALSE)="","",VLOOKUP($A102,Emax!$B:$Z,MATCH(BD$1,Emax!$B$1:$Z$1,0),FALSE)*100)</f>
        <v>60.665362035225044</v>
      </c>
      <c r="BE102" s="19">
        <f>IF(VLOOKUP($A102,Emax!$B:$Z,MATCH(BE$1,Emax!$B$1:$Z$1,0),FALSE)="","",VLOOKUP($A102,Emax!$B:$Z,MATCH(BE$1,Emax!$B$1:$Z$1,0),FALSE)*100)</f>
        <v>61.328125</v>
      </c>
      <c r="BF102" s="19">
        <f>IF(VLOOKUP($A102,Emax!$B:$Z,MATCH(BF$1,Emax!$B$1:$Z$1,0),FALSE)="","",VLOOKUP($A102,Emax!$B:$Z,MATCH(BF$1,Emax!$B$1:$Z$1,0),FALSE)*100)</f>
        <v>65.784114052953143</v>
      </c>
      <c r="BG102" s="19">
        <f>IF(VLOOKUP($A102,Emax!$B:$Z,MATCH(BG$1,Emax!$B$1:$Z$1,0),FALSE)="","",VLOOKUP($A102,Emax!$B:$Z,MATCH(BG$1,Emax!$B$1:$Z$1,0),FALSE)*100)</f>
        <v>65.784114052953143</v>
      </c>
      <c r="BH102" s="19">
        <f>IF(VLOOKUP($A102,Emax!$B:$Z,MATCH(BH$1,Emax!$B$1:$Z$1,0),FALSE)="","",VLOOKUP($A102,Emax!$B:$Z,MATCH(BH$1,Emax!$B$1:$Z$1,0),FALSE)*100)</f>
        <v>70.537634408602145</v>
      </c>
      <c r="BI102" s="19">
        <f>IF(VLOOKUP($A102,Emax!$B:$Z,MATCH(BI$1,Emax!$B$1:$Z$1,0),FALSE)="","",VLOOKUP($A102,Emax!$B:$Z,MATCH(BI$1,Emax!$B$1:$Z$1,0),FALSE)*100)</f>
        <v>57.87139689578715</v>
      </c>
      <c r="BJ102" s="19">
        <f>IF(VLOOKUP($A102,Emax!$B:$Z,MATCH(BJ$1,Emax!$B$1:$Z$1,0),FALSE)="","",VLOOKUP($A102,Emax!$B:$Z,MATCH(BJ$1,Emax!$B$1:$Z$1,0),FALSE)*100)</f>
        <v>57.87139689578715</v>
      </c>
      <c r="BK102" s="19">
        <f>IF(VLOOKUP($A102,Emax!$B:$Z,MATCH(BK$1,Emax!$B$1:$Z$1,0),FALSE)="","",VLOOKUP($A102,Emax!$B:$Z,MATCH(BK$1,Emax!$B$1:$Z$1,0),FALSE)*100)</f>
        <v>61.875</v>
      </c>
      <c r="BL102" s="19">
        <f>IF(VLOOKUP($A102,Emax!$B:$Z,MATCH(BL$1,Emax!$B$1:$Z$1,0),FALSE)="","",VLOOKUP($A102,Emax!$B:$Z,MATCH(BL$1,Emax!$B$1:$Z$1,0),FALSE)*100)</f>
        <v>77.342047930283215</v>
      </c>
      <c r="BM102" s="19">
        <f>IF(VLOOKUP($A102,Emax!$B:$Z,MATCH(BM$1,Emax!$B$1:$Z$1,0),FALSE)="","",VLOOKUP($A102,Emax!$B:$Z,MATCH(BM$1,Emax!$B$1:$Z$1,0),FALSE)*100)</f>
        <v>77.342047930283215</v>
      </c>
      <c r="BN102" s="19">
        <f>IF(VLOOKUP($A102,Emax!$B:$Z,MATCH(BN$1,Emax!$B$1:$Z$1,0),FALSE)="","",VLOOKUP($A102,Emax!$B:$Z,MATCH(BN$1,Emax!$B$1:$Z$1,0),FALSE)*100)</f>
        <v>71.007371007371006</v>
      </c>
      <c r="BO102" s="19">
        <f>IF(VLOOKUP($A102,Emax!$B:$Z,MATCH(BO$1,Emax!$B$1:$Z$1,0),FALSE)="","",VLOOKUP($A102,Emax!$B:$Z,MATCH(BO$1,Emax!$B$1:$Z$1,0),FALSE)*100)</f>
        <v>15.605749486652975</v>
      </c>
      <c r="BP102" s="19">
        <f>IF(VLOOKUP($A102,Emax!$B:$Z,MATCH(BP$1,Emax!$B$1:$Z$1,0),FALSE)="","",VLOOKUP($A102,Emax!$B:$Z,MATCH(BP$1,Emax!$B$1:$Z$1,0),FALSE)*100)</f>
        <v>57.029702970297038</v>
      </c>
      <c r="BQ102" s="19">
        <f>IF(VLOOKUP($A102,Emax!$B:$Z,MATCH(BQ$1,Emax!$B$1:$Z$1,0),FALSE)="","",VLOOKUP($A102,Emax!$B:$Z,MATCH(BQ$1,Emax!$B$1:$Z$1,0),FALSE)*100)</f>
        <v>64.182194616977213</v>
      </c>
      <c r="BR102" s="19" t="str">
        <f>IF(VLOOKUP($A102,Emax!$B:$Z,MATCH(BR$1,Emax!$B$1:$Z$1,0),FALSE)="","",VLOOKUP($A102,Emax!$B:$Z,MATCH(BR$1,Emax!$B$1:$Z$1,0),FALSE)*100)</f>
        <v/>
      </c>
      <c r="BS102" s="19" t="str">
        <f>IF(VLOOKUP($A102,Emax!$B:$Z,MATCH(BS$1,Emax!$B$1:$Z$1,0),FALSE)="","",VLOOKUP($A102,Emax!$B:$Z,MATCH(BS$1,Emax!$B$1:$Z$1,0),FALSE)*100)</f>
        <v/>
      </c>
      <c r="BT102" s="19" t="str">
        <f>IF(VLOOKUP($A102,Emax!$B:$Z,MATCH(BT$1,Emax!$B$1:$Z$1,0),FALSE)="","",VLOOKUP($A102,Emax!$B:$Z,MATCH(BT$1,Emax!$B$1:$Z$1,0),FALSE)*100)</f>
        <v/>
      </c>
    </row>
    <row r="103" spans="1:72" x14ac:dyDescent="0.2">
      <c r="A103" s="4" t="s">
        <v>484</v>
      </c>
      <c r="B103" s="5" t="str">
        <f>IF(VLOOKUP($A103,Ligands!$A:$G,3,FALSE)="","",VLOOKUP($A103,Ligands!$A:$G,3,FALSE))</f>
        <v>Neuromedin-U25</v>
      </c>
      <c r="C103" s="4" t="str">
        <f>IF(VLOOKUP($A103,Ligands!$A:$G,4,FALSE)="","",VLOOKUP($A103,Ligands!$A:$G,4,FALSE))</f>
        <v>FRVDEEFQSPFASQSRGYFLFRPRN-NH2</v>
      </c>
      <c r="D103" s="17" t="str">
        <f>IF(VLOOKUP($A103,Ligands!$A:$G,5,FALSE)="","",VLOOKUP($A103,Ligands!$A:$G,5,FALSE))</f>
        <v/>
      </c>
      <c r="E103" s="17" t="str">
        <f>IF(VLOOKUP($A103,Ligands!$A:$G,6,FALSE)="","",VLOOKUP($A103,Ligands!$A:$G,6,FALSE))</f>
        <v/>
      </c>
      <c r="F103" s="17" t="str">
        <f>IF(VLOOKUP($A103,Ligands!$A:$G,7,FALSE)="","",VLOOKUP($A103,Ligands!$A:$G,7,FALSE))</f>
        <v>Physiological</v>
      </c>
      <c r="G103" s="28">
        <f t="shared" si="47"/>
        <v>7.4690349020723312</v>
      </c>
      <c r="H103" s="92">
        <f t="shared" si="48"/>
        <v>7.8590583084746219</v>
      </c>
      <c r="I103" s="92">
        <f t="shared" si="49"/>
        <v>8.9222553588130147</v>
      </c>
      <c r="J103" s="92">
        <f t="shared" si="50"/>
        <v>6.9913587345132591</v>
      </c>
      <c r="K103" s="92" t="str">
        <f t="shared" si="51"/>
        <v/>
      </c>
      <c r="L103" s="28">
        <f t="shared" si="52"/>
        <v>7.83</v>
      </c>
      <c r="M103" s="92">
        <f t="shared" si="53"/>
        <v>8.1</v>
      </c>
      <c r="N103" s="92">
        <f t="shared" si="54"/>
        <v>9.0399999999999991</v>
      </c>
      <c r="O103" s="92">
        <f t="shared" si="55"/>
        <v>7.65</v>
      </c>
      <c r="P103" s="92" t="str">
        <f t="shared" si="56"/>
        <v/>
      </c>
      <c r="Q103" s="21">
        <f t="shared" si="57"/>
        <v>43.5546875</v>
      </c>
      <c r="R103" s="90">
        <f t="shared" si="58"/>
        <v>57.41935483870968</v>
      </c>
      <c r="S103" s="90">
        <f t="shared" si="59"/>
        <v>79.115479115479118</v>
      </c>
      <c r="T103" s="90">
        <f t="shared" si="60"/>
        <v>21.946169772256731</v>
      </c>
      <c r="U103" s="90" t="str">
        <f t="shared" si="61"/>
        <v/>
      </c>
      <c r="V103" s="25">
        <f t="shared" si="63"/>
        <v>7.3816137112278053</v>
      </c>
      <c r="W103" s="24">
        <f t="shared" si="64"/>
        <v>7.4690349020723312</v>
      </c>
      <c r="X103" s="24">
        <f t="shared" si="65"/>
        <v>7.4099518751247606</v>
      </c>
      <c r="Y103" s="24">
        <f t="shared" si="66"/>
        <v>7.4099518751247606</v>
      </c>
      <c r="Z103" s="24">
        <f t="shared" si="67"/>
        <v>7.8590583084746219</v>
      </c>
      <c r="AA103" s="24">
        <f t="shared" si="62"/>
        <v>6.4286073148417753</v>
      </c>
      <c r="AB103" s="24">
        <f t="shared" si="62"/>
        <v>6.4286073148417753</v>
      </c>
      <c r="AC103" s="24">
        <f t="shared" si="68"/>
        <v>7.0082780152430315</v>
      </c>
      <c r="AD103" s="24">
        <f t="shared" si="69"/>
        <v>8.9222553588130147</v>
      </c>
      <c r="AE103" s="24">
        <f t="shared" si="70"/>
        <v>8.9222553588130147</v>
      </c>
      <c r="AF103" s="24">
        <f t="shared" si="71"/>
        <v>8.798261462470613</v>
      </c>
      <c r="AG103" s="24">
        <f t="shared" si="72"/>
        <v>6.3326671188138794</v>
      </c>
      <c r="AH103" s="24">
        <f t="shared" si="73"/>
        <v>6.9481013070395647</v>
      </c>
      <c r="AI103" s="24">
        <f t="shared" si="74"/>
        <v>6.9913587345132591</v>
      </c>
      <c r="AJ103" s="24" t="str">
        <f t="shared" si="75"/>
        <v/>
      </c>
      <c r="AK103" s="24" t="str">
        <f t="shared" si="76"/>
        <v/>
      </c>
      <c r="AL103" s="24" t="str">
        <f t="shared" si="77"/>
        <v/>
      </c>
      <c r="AM103" s="25">
        <f>VLOOKUP($A103,'pEC50'!$B:$Z,MATCH(AM$1,'pEC50'!$B$1:$Z$1,0),FALSE)</f>
        <v>7.8</v>
      </c>
      <c r="AN103" s="24">
        <f>VLOOKUP($A103,'pEC50'!$B:$Z,MATCH(AN$1,'pEC50'!$B$1:$Z$1,0),FALSE)</f>
        <v>7.83</v>
      </c>
      <c r="AO103" s="24">
        <f>VLOOKUP($A103,'pEC50'!$B:$Z,MATCH(AO$1,'pEC50'!$B$1:$Z$1,0),FALSE)</f>
        <v>7.82</v>
      </c>
      <c r="AP103" s="24">
        <f>VLOOKUP($A103,'pEC50'!$B:$Z,MATCH(AP$1,'pEC50'!$B$1:$Z$1,0),FALSE)</f>
        <v>7.82</v>
      </c>
      <c r="AQ103" s="24">
        <f>VLOOKUP($A103,'pEC50'!$B:$Z,MATCH(AQ$1,'pEC50'!$B$1:$Z$1,0),FALSE)</f>
        <v>8.1</v>
      </c>
      <c r="AR103" s="24">
        <f>VLOOKUP($A103,'pEC50'!$B:$Z,MATCH(AR$1,'pEC50'!$B$1:$Z$1,0),FALSE)</f>
        <v>7.47</v>
      </c>
      <c r="AS103" s="24">
        <f>VLOOKUP($A103,'pEC50'!$B:$Z,MATCH(AS$1,'pEC50'!$B$1:$Z$1,0),FALSE)</f>
        <v>7.47</v>
      </c>
      <c r="AT103" s="24">
        <f>VLOOKUP($A103,'pEC50'!$B:$Z,MATCH(AT$1,'pEC50'!$B$1:$Z$1,0),FALSE)</f>
        <v>7.75</v>
      </c>
      <c r="AU103" s="24">
        <f>VLOOKUP($A103,'pEC50'!$B:$Z,MATCH(AU$1,'pEC50'!$B$1:$Z$1,0),FALSE)</f>
        <v>9.0399999999999991</v>
      </c>
      <c r="AV103" s="24">
        <f>VLOOKUP($A103,'pEC50'!$B:$Z,MATCH(AV$1,'pEC50'!$B$1:$Z$1,0),FALSE)</f>
        <v>9.0399999999999991</v>
      </c>
      <c r="AW103" s="24">
        <f>VLOOKUP($A103,'pEC50'!$B:$Z,MATCH(AW$1,'pEC50'!$B$1:$Z$1,0),FALSE)</f>
        <v>8.9</v>
      </c>
      <c r="AX103" s="24">
        <f>VLOOKUP($A103,'pEC50'!$B:$Z,MATCH(AX$1,'pEC50'!$B$1:$Z$1,0),FALSE)</f>
        <v>7.33</v>
      </c>
      <c r="AY103" s="24">
        <f>VLOOKUP($A103,'pEC50'!$B:$Z,MATCH(AY$1,'pEC50'!$B$1:$Z$1,0),FALSE)</f>
        <v>7.61</v>
      </c>
      <c r="AZ103" s="24">
        <f>VLOOKUP($A103,'pEC50'!$B:$Z,MATCH(AZ$1,'pEC50'!$B$1:$Z$1,0),FALSE)</f>
        <v>7.65</v>
      </c>
      <c r="BA103" s="24" t="str">
        <f>VLOOKUP($A103,'pEC50'!$B:$Z,MATCH(BA$1,'pEC50'!$B$1:$Z$1,0),FALSE)</f>
        <v/>
      </c>
      <c r="BB103" s="24" t="str">
        <f>VLOOKUP($A103,'pEC50'!$B:$Z,MATCH(BB$1,'pEC50'!$B$1:$Z$1,0),FALSE)</f>
        <v/>
      </c>
      <c r="BC103" s="24" t="str">
        <f>VLOOKUP($A103,'pEC50'!$B:$Z,MATCH(BC$1,'pEC50'!$B$1:$Z$1,0),FALSE)</f>
        <v/>
      </c>
      <c r="BD103" s="18">
        <f>IF(VLOOKUP($A103,Emax!$B:$Z,MATCH(BD$1,Emax!$B$1:$Z$1,0),FALSE)="","",VLOOKUP($A103,Emax!$B:$Z,MATCH(BD$1,Emax!$B$1:$Z$1,0),FALSE)*100)</f>
        <v>38.160469667318978</v>
      </c>
      <c r="BE103" s="19">
        <f>IF(VLOOKUP($A103,Emax!$B:$Z,MATCH(BE$1,Emax!$B$1:$Z$1,0),FALSE)="","",VLOOKUP($A103,Emax!$B:$Z,MATCH(BE$1,Emax!$B$1:$Z$1,0),FALSE)*100)</f>
        <v>43.5546875</v>
      </c>
      <c r="BF103" s="19">
        <f>IF(VLOOKUP($A103,Emax!$B:$Z,MATCH(BF$1,Emax!$B$1:$Z$1,0),FALSE)="","",VLOOKUP($A103,Emax!$B:$Z,MATCH(BF$1,Emax!$B$1:$Z$1,0),FALSE)*100)</f>
        <v>38.900203665987775</v>
      </c>
      <c r="BG103" s="19">
        <f>IF(VLOOKUP($A103,Emax!$B:$Z,MATCH(BG$1,Emax!$B$1:$Z$1,0),FALSE)="","",VLOOKUP($A103,Emax!$B:$Z,MATCH(BG$1,Emax!$B$1:$Z$1,0),FALSE)*100)</f>
        <v>38.900203665987775</v>
      </c>
      <c r="BH103" s="19">
        <f>IF(VLOOKUP($A103,Emax!$B:$Z,MATCH(BH$1,Emax!$B$1:$Z$1,0),FALSE)="","",VLOOKUP($A103,Emax!$B:$Z,MATCH(BH$1,Emax!$B$1:$Z$1,0),FALSE)*100)</f>
        <v>57.41935483870968</v>
      </c>
      <c r="BI103" s="19">
        <f>IF(VLOOKUP($A103,Emax!$B:$Z,MATCH(BI$1,Emax!$B$1:$Z$1,0),FALSE)="","",VLOOKUP($A103,Emax!$B:$Z,MATCH(BI$1,Emax!$B$1:$Z$1,0),FALSE)*100)</f>
        <v>9.0909090909090917</v>
      </c>
      <c r="BJ103" s="19">
        <f>IF(VLOOKUP($A103,Emax!$B:$Z,MATCH(BJ$1,Emax!$B$1:$Z$1,0),FALSE)="","",VLOOKUP($A103,Emax!$B:$Z,MATCH(BJ$1,Emax!$B$1:$Z$1,0),FALSE)*100)</f>
        <v>9.0909090909090917</v>
      </c>
      <c r="BK103" s="19">
        <f>IF(VLOOKUP($A103,Emax!$B:$Z,MATCH(BK$1,Emax!$B$1:$Z$1,0),FALSE)="","",VLOOKUP($A103,Emax!$B:$Z,MATCH(BK$1,Emax!$B$1:$Z$1,0),FALSE)*100)</f>
        <v>18.125000000000004</v>
      </c>
      <c r="BL103" s="19">
        <f>IF(VLOOKUP($A103,Emax!$B:$Z,MATCH(BL$1,Emax!$B$1:$Z$1,0),FALSE)="","",VLOOKUP($A103,Emax!$B:$Z,MATCH(BL$1,Emax!$B$1:$Z$1,0),FALSE)*100)</f>
        <v>76.252723311546831</v>
      </c>
      <c r="BM103" s="19">
        <f>IF(VLOOKUP($A103,Emax!$B:$Z,MATCH(BM$1,Emax!$B$1:$Z$1,0),FALSE)="","",VLOOKUP($A103,Emax!$B:$Z,MATCH(BM$1,Emax!$B$1:$Z$1,0),FALSE)*100)</f>
        <v>76.252723311546831</v>
      </c>
      <c r="BN103" s="19">
        <f>IF(VLOOKUP($A103,Emax!$B:$Z,MATCH(BN$1,Emax!$B$1:$Z$1,0),FALSE)="","",VLOOKUP($A103,Emax!$B:$Z,MATCH(BN$1,Emax!$B$1:$Z$1,0),FALSE)*100)</f>
        <v>79.115479115479118</v>
      </c>
      <c r="BO103" s="19">
        <f>IF(VLOOKUP($A103,Emax!$B:$Z,MATCH(BO$1,Emax!$B$1:$Z$1,0),FALSE)="","",VLOOKUP($A103,Emax!$B:$Z,MATCH(BO$1,Emax!$B$1:$Z$1,0),FALSE)*100)</f>
        <v>10.061601642710473</v>
      </c>
      <c r="BP103" s="19">
        <f>IF(VLOOKUP($A103,Emax!$B:$Z,MATCH(BP$1,Emax!$B$1:$Z$1,0),FALSE)="","",VLOOKUP($A103,Emax!$B:$Z,MATCH(BP$1,Emax!$B$1:$Z$1,0),FALSE)*100)</f>
        <v>21.782178217821784</v>
      </c>
      <c r="BQ103" s="19">
        <f>IF(VLOOKUP($A103,Emax!$B:$Z,MATCH(BQ$1,Emax!$B$1:$Z$1,0),FALSE)="","",VLOOKUP($A103,Emax!$B:$Z,MATCH(BQ$1,Emax!$B$1:$Z$1,0),FALSE)*100)</f>
        <v>21.946169772256731</v>
      </c>
      <c r="BR103" s="19" t="str">
        <f>IF(VLOOKUP($A103,Emax!$B:$Z,MATCH(BR$1,Emax!$B$1:$Z$1,0),FALSE)="","",VLOOKUP($A103,Emax!$B:$Z,MATCH(BR$1,Emax!$B$1:$Z$1,0),FALSE)*100)</f>
        <v/>
      </c>
      <c r="BS103" s="19" t="str">
        <f>IF(VLOOKUP($A103,Emax!$B:$Z,MATCH(BS$1,Emax!$B$1:$Z$1,0),FALSE)="","",VLOOKUP($A103,Emax!$B:$Z,MATCH(BS$1,Emax!$B$1:$Z$1,0),FALSE)*100)</f>
        <v/>
      </c>
      <c r="BT103" s="19" t="str">
        <f>IF(VLOOKUP($A103,Emax!$B:$Z,MATCH(BT$1,Emax!$B$1:$Z$1,0),FALSE)="","",VLOOKUP($A103,Emax!$B:$Z,MATCH(BT$1,Emax!$B$1:$Z$1,0),FALSE)*100)</f>
        <v/>
      </c>
    </row>
    <row r="104" spans="1:72" x14ac:dyDescent="0.2">
      <c r="A104" s="4" t="s">
        <v>486</v>
      </c>
      <c r="B104" s="5" t="str">
        <f>IF(VLOOKUP($A104,Ligands!$A:$G,3,FALSE)="","",VLOOKUP($A104,Ligands!$A:$G,3,FALSE))</f>
        <v>Neuromedin-U25</v>
      </c>
      <c r="C104" s="4" t="str">
        <f>IF(VLOOKUP($A104,Ligands!$A:$G,4,FALSE)="","",VLOOKUP($A104,Ligands!$A:$G,4,FALSE))</f>
        <v>FRVDEEFQSPFASQSRGYFLFRPRN-NH2</v>
      </c>
      <c r="D104" s="17" t="str">
        <f>IF(VLOOKUP($A104,Ligands!$A:$G,5,FALSE)="","",VLOOKUP($A104,Ligands!$A:$G,5,FALSE))</f>
        <v/>
      </c>
      <c r="E104" s="17" t="str">
        <f>IF(VLOOKUP($A104,Ligands!$A:$G,6,FALSE)="","",VLOOKUP($A104,Ligands!$A:$G,6,FALSE))</f>
        <v/>
      </c>
      <c r="F104" s="17" t="str">
        <f>IF(VLOOKUP($A104,Ligands!$A:$G,7,FALSE)="","",VLOOKUP($A104,Ligands!$A:$G,7,FALSE))</f>
        <v>Physiological</v>
      </c>
      <c r="G104" s="28">
        <f t="shared" si="47"/>
        <v>7.4044321308451817</v>
      </c>
      <c r="H104" s="92">
        <f t="shared" si="48"/>
        <v>9.2096854225872331</v>
      </c>
      <c r="I104" s="92">
        <f t="shared" si="49"/>
        <v>9.1584364227820991</v>
      </c>
      <c r="J104" s="92">
        <f t="shared" si="50"/>
        <v>8.5305916485252133</v>
      </c>
      <c r="K104" s="92" t="str">
        <f t="shared" si="51"/>
        <v/>
      </c>
      <c r="L104" s="28">
        <f t="shared" si="52"/>
        <v>7.86</v>
      </c>
      <c r="M104" s="92">
        <f t="shared" si="53"/>
        <v>9.39</v>
      </c>
      <c r="N104" s="92">
        <f t="shared" si="54"/>
        <v>9.3699999999999992</v>
      </c>
      <c r="O104" s="92">
        <f t="shared" si="55"/>
        <v>8.68</v>
      </c>
      <c r="P104" s="92" t="str">
        <f t="shared" si="56"/>
        <v/>
      </c>
      <c r="Q104" s="21">
        <f t="shared" si="57"/>
        <v>35.029354207436398</v>
      </c>
      <c r="R104" s="90">
        <f t="shared" si="58"/>
        <v>70.672097759674131</v>
      </c>
      <c r="S104" s="90">
        <f t="shared" si="59"/>
        <v>72.895277207392198</v>
      </c>
      <c r="T104" s="90">
        <f t="shared" si="60"/>
        <v>70.89108910891089</v>
      </c>
      <c r="U104" s="90" t="str">
        <f t="shared" si="61"/>
        <v/>
      </c>
      <c r="V104" s="25">
        <f t="shared" si="63"/>
        <v>7.4044321308451817</v>
      </c>
      <c r="W104" s="24">
        <f t="shared" si="64"/>
        <v>7.3837261494163249</v>
      </c>
      <c r="X104" s="24">
        <f t="shared" si="65"/>
        <v>8.7592479826679064</v>
      </c>
      <c r="Y104" s="24">
        <f t="shared" si="66"/>
        <v>8.7592479826679064</v>
      </c>
      <c r="Z104" s="24">
        <f t="shared" si="67"/>
        <v>9.2096854225872331</v>
      </c>
      <c r="AA104" s="24">
        <f t="shared" si="62"/>
        <v>8.2256454741002027</v>
      </c>
      <c r="AB104" s="24">
        <f t="shared" si="62"/>
        <v>8.2256454741002027</v>
      </c>
      <c r="AC104" s="24">
        <f t="shared" si="68"/>
        <v>8.4072727025023024</v>
      </c>
      <c r="AD104" s="24">
        <f t="shared" si="69"/>
        <v>9.1584364227820991</v>
      </c>
      <c r="AE104" s="24">
        <f t="shared" si="70"/>
        <v>9.1584364227820991</v>
      </c>
      <c r="AF104" s="24">
        <f t="shared" si="71"/>
        <v>9.1118061315563246</v>
      </c>
      <c r="AG104" s="24">
        <f t="shared" si="72"/>
        <v>8.9426993918404598</v>
      </c>
      <c r="AH104" s="24">
        <f t="shared" si="73"/>
        <v>8.5305916485252133</v>
      </c>
      <c r="AI104" s="24">
        <f t="shared" si="74"/>
        <v>7.5725126030970182</v>
      </c>
      <c r="AJ104" s="24" t="str">
        <f t="shared" si="75"/>
        <v/>
      </c>
      <c r="AK104" s="24" t="str">
        <f t="shared" si="76"/>
        <v/>
      </c>
      <c r="AL104" s="24" t="str">
        <f t="shared" si="77"/>
        <v/>
      </c>
      <c r="AM104" s="25">
        <f>VLOOKUP($A104,'pEC50'!$B:$Z,MATCH(AM$1,'pEC50'!$B$1:$Z$1,0),FALSE)</f>
        <v>7.86</v>
      </c>
      <c r="AN104" s="24">
        <f>VLOOKUP($A104,'pEC50'!$B:$Z,MATCH(AN$1,'pEC50'!$B$1:$Z$1,0),FALSE)</f>
        <v>7.86</v>
      </c>
      <c r="AO104" s="24">
        <f>VLOOKUP($A104,'pEC50'!$B:$Z,MATCH(AO$1,'pEC50'!$B$1:$Z$1,0),FALSE)</f>
        <v>8.91</v>
      </c>
      <c r="AP104" s="24">
        <f>VLOOKUP($A104,'pEC50'!$B:$Z,MATCH(AP$1,'pEC50'!$B$1:$Z$1,0),FALSE)</f>
        <v>8.91</v>
      </c>
      <c r="AQ104" s="24">
        <f>VLOOKUP($A104,'pEC50'!$B:$Z,MATCH(AQ$1,'pEC50'!$B$1:$Z$1,0),FALSE)</f>
        <v>9.39</v>
      </c>
      <c r="AR104" s="24">
        <f>VLOOKUP($A104,'pEC50'!$B:$Z,MATCH(AR$1,'pEC50'!$B$1:$Z$1,0),FALSE)</f>
        <v>8.41</v>
      </c>
      <c r="AS104" s="24">
        <f>VLOOKUP($A104,'pEC50'!$B:$Z,MATCH(AS$1,'pEC50'!$B$1:$Z$1,0),FALSE)</f>
        <v>8.41</v>
      </c>
      <c r="AT104" s="24">
        <f>VLOOKUP($A104,'pEC50'!$B:$Z,MATCH(AT$1,'pEC50'!$B$1:$Z$1,0),FALSE)</f>
        <v>8.57</v>
      </c>
      <c r="AU104" s="24">
        <f>VLOOKUP($A104,'pEC50'!$B:$Z,MATCH(AU$1,'pEC50'!$B$1:$Z$1,0),FALSE)</f>
        <v>9.3699999999999992</v>
      </c>
      <c r="AV104" s="24">
        <f>VLOOKUP($A104,'pEC50'!$B:$Z,MATCH(AV$1,'pEC50'!$B$1:$Z$1,0),FALSE)</f>
        <v>9.3699999999999992</v>
      </c>
      <c r="AW104" s="24">
        <f>VLOOKUP($A104,'pEC50'!$B:$Z,MATCH(AW$1,'pEC50'!$B$1:$Z$1,0),FALSE)</f>
        <v>9.32</v>
      </c>
      <c r="AX104" s="24">
        <f>VLOOKUP($A104,'pEC50'!$B:$Z,MATCH(AX$1,'pEC50'!$B$1:$Z$1,0),FALSE)</f>
        <v>9.08</v>
      </c>
      <c r="AY104" s="24">
        <f>VLOOKUP($A104,'pEC50'!$B:$Z,MATCH(AY$1,'pEC50'!$B$1:$Z$1,0),FALSE)</f>
        <v>8.68</v>
      </c>
      <c r="AZ104" s="24">
        <f>VLOOKUP($A104,'pEC50'!$B:$Z,MATCH(AZ$1,'pEC50'!$B$1:$Z$1,0),FALSE)</f>
        <v>7.92</v>
      </c>
      <c r="BA104" s="24" t="str">
        <f>VLOOKUP($A104,'pEC50'!$B:$Z,MATCH(BA$1,'pEC50'!$B$1:$Z$1,0),FALSE)</f>
        <v/>
      </c>
      <c r="BB104" s="24" t="str">
        <f>VLOOKUP($A104,'pEC50'!$B:$Z,MATCH(BB$1,'pEC50'!$B$1:$Z$1,0),FALSE)</f>
        <v/>
      </c>
      <c r="BC104" s="24" t="str">
        <f>VLOOKUP($A104,'pEC50'!$B:$Z,MATCH(BC$1,'pEC50'!$B$1:$Z$1,0),FALSE)</f>
        <v/>
      </c>
      <c r="BD104" s="18">
        <f>IF(VLOOKUP($A104,Emax!$B:$Z,MATCH(BD$1,Emax!$B$1:$Z$1,0),FALSE)="","",VLOOKUP($A104,Emax!$B:$Z,MATCH(BD$1,Emax!$B$1:$Z$1,0),FALSE)*100)</f>
        <v>35.029354207436398</v>
      </c>
      <c r="BE104" s="19">
        <f>IF(VLOOKUP($A104,Emax!$B:$Z,MATCH(BE$1,Emax!$B$1:$Z$1,0),FALSE)="","",VLOOKUP($A104,Emax!$B:$Z,MATCH(BE$1,Emax!$B$1:$Z$1,0),FALSE)*100)</f>
        <v>33.3984375</v>
      </c>
      <c r="BF104" s="19">
        <f>IF(VLOOKUP($A104,Emax!$B:$Z,MATCH(BF$1,Emax!$B$1:$Z$1,0),FALSE)="","",VLOOKUP($A104,Emax!$B:$Z,MATCH(BF$1,Emax!$B$1:$Z$1,0),FALSE)*100)</f>
        <v>70.672097759674131</v>
      </c>
      <c r="BG104" s="19">
        <f>IF(VLOOKUP($A104,Emax!$B:$Z,MATCH(BG$1,Emax!$B$1:$Z$1,0),FALSE)="","",VLOOKUP($A104,Emax!$B:$Z,MATCH(BG$1,Emax!$B$1:$Z$1,0),FALSE)*100)</f>
        <v>70.672097759674131</v>
      </c>
      <c r="BH104" s="19">
        <f>IF(VLOOKUP($A104,Emax!$B:$Z,MATCH(BH$1,Emax!$B$1:$Z$1,0),FALSE)="","",VLOOKUP($A104,Emax!$B:$Z,MATCH(BH$1,Emax!$B$1:$Z$1,0),FALSE)*100)</f>
        <v>66.021505376344081</v>
      </c>
      <c r="BI104" s="19">
        <f>IF(VLOOKUP($A104,Emax!$B:$Z,MATCH(BI$1,Emax!$B$1:$Z$1,0),FALSE)="","",VLOOKUP($A104,Emax!$B:$Z,MATCH(BI$1,Emax!$B$1:$Z$1,0),FALSE)*100)</f>
        <v>65.410199556541045</v>
      </c>
      <c r="BJ104" s="19">
        <f>IF(VLOOKUP($A104,Emax!$B:$Z,MATCH(BJ$1,Emax!$B$1:$Z$1,0),FALSE)="","",VLOOKUP($A104,Emax!$B:$Z,MATCH(BJ$1,Emax!$B$1:$Z$1,0),FALSE)*100)</f>
        <v>65.410199556541045</v>
      </c>
      <c r="BK104" s="19">
        <f>IF(VLOOKUP($A104,Emax!$B:$Z,MATCH(BK$1,Emax!$B$1:$Z$1,0),FALSE)="","",VLOOKUP($A104,Emax!$B:$Z,MATCH(BK$1,Emax!$B$1:$Z$1,0),FALSE)*100)</f>
        <v>68.75</v>
      </c>
      <c r="BL104" s="19">
        <f>IF(VLOOKUP($A104,Emax!$B:$Z,MATCH(BL$1,Emax!$B$1:$Z$1,0),FALSE)="","",VLOOKUP($A104,Emax!$B:$Z,MATCH(BL$1,Emax!$B$1:$Z$1,0),FALSE)*100)</f>
        <v>61.437908496732021</v>
      </c>
      <c r="BM104" s="19">
        <f>IF(VLOOKUP($A104,Emax!$B:$Z,MATCH(BM$1,Emax!$B$1:$Z$1,0),FALSE)="","",VLOOKUP($A104,Emax!$B:$Z,MATCH(BM$1,Emax!$B$1:$Z$1,0),FALSE)*100)</f>
        <v>61.437908496732021</v>
      </c>
      <c r="BN104" s="19">
        <f>IF(VLOOKUP($A104,Emax!$B:$Z,MATCH(BN$1,Emax!$B$1:$Z$1,0),FALSE)="","",VLOOKUP($A104,Emax!$B:$Z,MATCH(BN$1,Emax!$B$1:$Z$1,0),FALSE)*100)</f>
        <v>61.916461916461905</v>
      </c>
      <c r="BO104" s="19">
        <f>IF(VLOOKUP($A104,Emax!$B:$Z,MATCH(BO$1,Emax!$B$1:$Z$1,0),FALSE)="","",VLOOKUP($A104,Emax!$B:$Z,MATCH(BO$1,Emax!$B$1:$Z$1,0),FALSE)*100)</f>
        <v>72.895277207392198</v>
      </c>
      <c r="BP104" s="19">
        <f>IF(VLOOKUP($A104,Emax!$B:$Z,MATCH(BP$1,Emax!$B$1:$Z$1,0),FALSE)="","",VLOOKUP($A104,Emax!$B:$Z,MATCH(BP$1,Emax!$B$1:$Z$1,0),FALSE)*100)</f>
        <v>70.89108910891089</v>
      </c>
      <c r="BQ104" s="19">
        <f>IF(VLOOKUP($A104,Emax!$B:$Z,MATCH(BQ$1,Emax!$B$1:$Z$1,0),FALSE)="","",VLOOKUP($A104,Emax!$B:$Z,MATCH(BQ$1,Emax!$B$1:$Z$1,0),FALSE)*100)</f>
        <v>44.927536231884055</v>
      </c>
      <c r="BR104" s="19" t="str">
        <f>IF(VLOOKUP($A104,Emax!$B:$Z,MATCH(BR$1,Emax!$B$1:$Z$1,0),FALSE)="","",VLOOKUP($A104,Emax!$B:$Z,MATCH(BR$1,Emax!$B$1:$Z$1,0),FALSE)*100)</f>
        <v/>
      </c>
      <c r="BS104" s="19" t="str">
        <f>IF(VLOOKUP($A104,Emax!$B:$Z,MATCH(BS$1,Emax!$B$1:$Z$1,0),FALSE)="","",VLOOKUP($A104,Emax!$B:$Z,MATCH(BS$1,Emax!$B$1:$Z$1,0),FALSE)*100)</f>
        <v/>
      </c>
      <c r="BT104" s="19" t="str">
        <f>IF(VLOOKUP($A104,Emax!$B:$Z,MATCH(BT$1,Emax!$B$1:$Z$1,0),FALSE)="","",VLOOKUP($A104,Emax!$B:$Z,MATCH(BT$1,Emax!$B$1:$Z$1,0),FALSE)*100)</f>
        <v/>
      </c>
    </row>
    <row r="105" spans="1:72" x14ac:dyDescent="0.2">
      <c r="A105" s="4" t="s">
        <v>494</v>
      </c>
      <c r="B105" s="5" t="str">
        <f>IF(VLOOKUP($A105,Ligands!$A:$G,3,FALSE)="","",VLOOKUP($A105,Ligands!$A:$G,3,FALSE))</f>
        <v>Neuropeptide W-30</v>
      </c>
      <c r="C105" s="4" t="str">
        <f>IF(VLOOKUP($A105,Ligands!$A:$G,4,FALSE)="","",VLOOKUP($A105,Ligands!$A:$G,4,FALSE))</f>
        <v>WYKHVASPRYHTVGRAAGLLMGLRRSPYLW</v>
      </c>
      <c r="D105" s="17" t="str">
        <f>IF(VLOOKUP($A105,Ligands!$A:$G,5,FALSE)="","",VLOOKUP($A105,Ligands!$A:$G,5,FALSE))</f>
        <v/>
      </c>
      <c r="E105" s="17" t="str">
        <f>IF(VLOOKUP($A105,Ligands!$A:$G,6,FALSE)="","",VLOOKUP($A105,Ligands!$A:$G,6,FALSE))</f>
        <v/>
      </c>
      <c r="F105" s="17" t="str">
        <f>IF(VLOOKUP($A105,Ligands!$A:$G,7,FALSE)="","",VLOOKUP($A105,Ligands!$A:$G,7,FALSE))</f>
        <v>Physiological</v>
      </c>
      <c r="G105" s="28">
        <f t="shared" si="47"/>
        <v>0</v>
      </c>
      <c r="H105" s="92">
        <f t="shared" si="48"/>
        <v>6.7349855070256526</v>
      </c>
      <c r="I105" s="92">
        <f t="shared" si="49"/>
        <v>0</v>
      </c>
      <c r="J105" s="92">
        <f t="shared" si="50"/>
        <v>0</v>
      </c>
      <c r="K105" s="92" t="str">
        <f t="shared" si="51"/>
        <v/>
      </c>
      <c r="L105" s="28">
        <f t="shared" si="52"/>
        <v>0</v>
      </c>
      <c r="M105" s="92">
        <f t="shared" si="53"/>
        <v>7.07</v>
      </c>
      <c r="N105" s="92">
        <f t="shared" si="54"/>
        <v>0</v>
      </c>
      <c r="O105" s="92">
        <f t="shared" si="55"/>
        <v>0</v>
      </c>
      <c r="P105" s="92" t="str">
        <f t="shared" si="56"/>
        <v/>
      </c>
      <c r="Q105" s="21">
        <f t="shared" si="57"/>
        <v>0</v>
      </c>
      <c r="R105" s="90">
        <f t="shared" si="58"/>
        <v>46.236559139784944</v>
      </c>
      <c r="S105" s="90">
        <f t="shared" si="59"/>
        <v>0</v>
      </c>
      <c r="T105" s="90">
        <f t="shared" si="60"/>
        <v>0</v>
      </c>
      <c r="U105" s="90" t="str">
        <f t="shared" si="61"/>
        <v/>
      </c>
      <c r="V105" s="25" t="str">
        <f t="shared" si="63"/>
        <v/>
      </c>
      <c r="W105" s="24" t="str">
        <f t="shared" si="64"/>
        <v/>
      </c>
      <c r="X105" s="24">
        <f t="shared" si="65"/>
        <v>6.6072233709251931</v>
      </c>
      <c r="Y105" s="24">
        <f t="shared" si="66"/>
        <v>6.6072233709251931</v>
      </c>
      <c r="Z105" s="24">
        <f t="shared" si="67"/>
        <v>6.7349855070256526</v>
      </c>
      <c r="AA105" s="24">
        <f t="shared" si="62"/>
        <v>5.2579180608125204</v>
      </c>
      <c r="AB105" s="24">
        <f t="shared" si="62"/>
        <v>5.2579180608125204</v>
      </c>
      <c r="AC105" s="24" t="str">
        <f t="shared" si="68"/>
        <v/>
      </c>
      <c r="AD105" s="24" t="str">
        <f t="shared" si="69"/>
        <v/>
      </c>
      <c r="AE105" s="24" t="str">
        <f t="shared" si="70"/>
        <v/>
      </c>
      <c r="AF105" s="24" t="str">
        <f t="shared" si="71"/>
        <v/>
      </c>
      <c r="AG105" s="24" t="str">
        <f t="shared" si="72"/>
        <v/>
      </c>
      <c r="AH105" s="24" t="str">
        <f t="shared" si="73"/>
        <v/>
      </c>
      <c r="AI105" s="24" t="str">
        <f t="shared" si="74"/>
        <v/>
      </c>
      <c r="AJ105" s="24" t="str">
        <f t="shared" si="75"/>
        <v/>
      </c>
      <c r="AK105" s="24" t="str">
        <f t="shared" si="76"/>
        <v/>
      </c>
      <c r="AL105" s="24" t="str">
        <f t="shared" si="77"/>
        <v/>
      </c>
      <c r="AM105" s="25" t="str">
        <f>VLOOKUP($A105,'pEC50'!$B:$Z,MATCH(AM$1,'pEC50'!$B$1:$Z$1,0),FALSE)</f>
        <v/>
      </c>
      <c r="AN105" s="24" t="str">
        <f>VLOOKUP($A105,'pEC50'!$B:$Z,MATCH(AN$1,'pEC50'!$B$1:$Z$1,0),FALSE)</f>
        <v/>
      </c>
      <c r="AO105" s="24">
        <f>VLOOKUP($A105,'pEC50'!$B:$Z,MATCH(AO$1,'pEC50'!$B$1:$Z$1,0),FALSE)</f>
        <v>6.95</v>
      </c>
      <c r="AP105" s="24">
        <f>VLOOKUP($A105,'pEC50'!$B:$Z,MATCH(AP$1,'pEC50'!$B$1:$Z$1,0),FALSE)</f>
        <v>6.95</v>
      </c>
      <c r="AQ105" s="24">
        <f>VLOOKUP($A105,'pEC50'!$B:$Z,MATCH(AQ$1,'pEC50'!$B$1:$Z$1,0),FALSE)</f>
        <v>7.07</v>
      </c>
      <c r="AR105" s="24">
        <f>VLOOKUP($A105,'pEC50'!$B:$Z,MATCH(AR$1,'pEC50'!$B$1:$Z$1,0),FALSE)</f>
        <v>6.02</v>
      </c>
      <c r="AS105" s="24">
        <f>VLOOKUP($A105,'pEC50'!$B:$Z,MATCH(AS$1,'pEC50'!$B$1:$Z$1,0),FALSE)</f>
        <v>6.02</v>
      </c>
      <c r="AT105" s="24" t="str">
        <f>VLOOKUP($A105,'pEC50'!$B:$Z,MATCH(AT$1,'pEC50'!$B$1:$Z$1,0),FALSE)</f>
        <v/>
      </c>
      <c r="AU105" s="24" t="str">
        <f>VLOOKUP($A105,'pEC50'!$B:$Z,MATCH(AU$1,'pEC50'!$B$1:$Z$1,0),FALSE)</f>
        <v/>
      </c>
      <c r="AV105" s="24" t="str">
        <f>VLOOKUP($A105,'pEC50'!$B:$Z,MATCH(AV$1,'pEC50'!$B$1:$Z$1,0),FALSE)</f>
        <v/>
      </c>
      <c r="AW105" s="24" t="str">
        <f>VLOOKUP($A105,'pEC50'!$B:$Z,MATCH(AW$1,'pEC50'!$B$1:$Z$1,0),FALSE)</f>
        <v/>
      </c>
      <c r="AX105" s="24" t="str">
        <f>VLOOKUP($A105,'pEC50'!$B:$Z,MATCH(AX$1,'pEC50'!$B$1:$Z$1,0),FALSE)</f>
        <v/>
      </c>
      <c r="AY105" s="24" t="str">
        <f>VLOOKUP($A105,'pEC50'!$B:$Z,MATCH(AY$1,'pEC50'!$B$1:$Z$1,0),FALSE)</f>
        <v/>
      </c>
      <c r="AZ105" s="24" t="str">
        <f>VLOOKUP($A105,'pEC50'!$B:$Z,MATCH(AZ$1,'pEC50'!$B$1:$Z$1,0),FALSE)</f>
        <v/>
      </c>
      <c r="BA105" s="24" t="str">
        <f>VLOOKUP($A105,'pEC50'!$B:$Z,MATCH(BA$1,'pEC50'!$B$1:$Z$1,0),FALSE)</f>
        <v/>
      </c>
      <c r="BB105" s="24" t="str">
        <f>VLOOKUP($A105,'pEC50'!$B:$Z,MATCH(BB$1,'pEC50'!$B$1:$Z$1,0),FALSE)</f>
        <v/>
      </c>
      <c r="BC105" s="24" t="str">
        <f>VLOOKUP($A105,'pEC50'!$B:$Z,MATCH(BC$1,'pEC50'!$B$1:$Z$1,0),FALSE)</f>
        <v/>
      </c>
      <c r="BD105" s="18" t="str">
        <f>IF(VLOOKUP($A105,Emax!$B:$Z,MATCH(BD$1,Emax!$B$1:$Z$1,0),FALSE)="","",VLOOKUP($A105,Emax!$B:$Z,MATCH(BD$1,Emax!$B$1:$Z$1,0),FALSE)*100)</f>
        <v/>
      </c>
      <c r="BE105" s="19" t="str">
        <f>IF(VLOOKUP($A105,Emax!$B:$Z,MATCH(BE$1,Emax!$B$1:$Z$1,0),FALSE)="","",VLOOKUP($A105,Emax!$B:$Z,MATCH(BE$1,Emax!$B$1:$Z$1,0),FALSE)*100)</f>
        <v/>
      </c>
      <c r="BF105" s="19">
        <f>IF(VLOOKUP($A105,Emax!$B:$Z,MATCH(BF$1,Emax!$B$1:$Z$1,0),FALSE)="","",VLOOKUP($A105,Emax!$B:$Z,MATCH(BF$1,Emax!$B$1:$Z$1,0),FALSE)*100)</f>
        <v>45.417515274949075</v>
      </c>
      <c r="BG105" s="19">
        <f>IF(VLOOKUP($A105,Emax!$B:$Z,MATCH(BG$1,Emax!$B$1:$Z$1,0),FALSE)="","",VLOOKUP($A105,Emax!$B:$Z,MATCH(BG$1,Emax!$B$1:$Z$1,0),FALSE)*100)</f>
        <v>45.417515274949075</v>
      </c>
      <c r="BH105" s="19">
        <f>IF(VLOOKUP($A105,Emax!$B:$Z,MATCH(BH$1,Emax!$B$1:$Z$1,0),FALSE)="","",VLOOKUP($A105,Emax!$B:$Z,MATCH(BH$1,Emax!$B$1:$Z$1,0),FALSE)*100)</f>
        <v>46.236559139784944</v>
      </c>
      <c r="BI105" s="19">
        <f>IF(VLOOKUP($A105,Emax!$B:$Z,MATCH(BI$1,Emax!$B$1:$Z$1,0),FALSE)="","",VLOOKUP($A105,Emax!$B:$Z,MATCH(BI$1,Emax!$B$1:$Z$1,0),FALSE)*100)</f>
        <v>17.294900221729492</v>
      </c>
      <c r="BJ105" s="19">
        <f>IF(VLOOKUP($A105,Emax!$B:$Z,MATCH(BJ$1,Emax!$B$1:$Z$1,0),FALSE)="","",VLOOKUP($A105,Emax!$B:$Z,MATCH(BJ$1,Emax!$B$1:$Z$1,0),FALSE)*100)</f>
        <v>17.294900221729492</v>
      </c>
      <c r="BK105" s="19" t="str">
        <f>IF(VLOOKUP($A105,Emax!$B:$Z,MATCH(BK$1,Emax!$B$1:$Z$1,0),FALSE)="","",VLOOKUP($A105,Emax!$B:$Z,MATCH(BK$1,Emax!$B$1:$Z$1,0),FALSE)*100)</f>
        <v/>
      </c>
      <c r="BL105" s="19" t="str">
        <f>IF(VLOOKUP($A105,Emax!$B:$Z,MATCH(BL$1,Emax!$B$1:$Z$1,0),FALSE)="","",VLOOKUP($A105,Emax!$B:$Z,MATCH(BL$1,Emax!$B$1:$Z$1,0),FALSE)*100)</f>
        <v/>
      </c>
      <c r="BM105" s="19" t="str">
        <f>IF(VLOOKUP($A105,Emax!$B:$Z,MATCH(BM$1,Emax!$B$1:$Z$1,0),FALSE)="","",VLOOKUP($A105,Emax!$B:$Z,MATCH(BM$1,Emax!$B$1:$Z$1,0),FALSE)*100)</f>
        <v/>
      </c>
      <c r="BN105" s="19" t="str">
        <f>IF(VLOOKUP($A105,Emax!$B:$Z,MATCH(BN$1,Emax!$B$1:$Z$1,0),FALSE)="","",VLOOKUP($A105,Emax!$B:$Z,MATCH(BN$1,Emax!$B$1:$Z$1,0),FALSE)*100)</f>
        <v/>
      </c>
      <c r="BO105" s="19" t="str">
        <f>IF(VLOOKUP($A105,Emax!$B:$Z,MATCH(BO$1,Emax!$B$1:$Z$1,0),FALSE)="","",VLOOKUP($A105,Emax!$B:$Z,MATCH(BO$1,Emax!$B$1:$Z$1,0),FALSE)*100)</f>
        <v/>
      </c>
      <c r="BP105" s="19" t="str">
        <f>IF(VLOOKUP($A105,Emax!$B:$Z,MATCH(BP$1,Emax!$B$1:$Z$1,0),FALSE)="","",VLOOKUP($A105,Emax!$B:$Z,MATCH(BP$1,Emax!$B$1:$Z$1,0),FALSE)*100)</f>
        <v/>
      </c>
      <c r="BQ105" s="19" t="str">
        <f>IF(VLOOKUP($A105,Emax!$B:$Z,MATCH(BQ$1,Emax!$B$1:$Z$1,0),FALSE)="","",VLOOKUP($A105,Emax!$B:$Z,MATCH(BQ$1,Emax!$B$1:$Z$1,0),FALSE)*100)</f>
        <v/>
      </c>
      <c r="BR105" s="19" t="str">
        <f>IF(VLOOKUP($A105,Emax!$B:$Z,MATCH(BR$1,Emax!$B$1:$Z$1,0),FALSE)="","",VLOOKUP($A105,Emax!$B:$Z,MATCH(BR$1,Emax!$B$1:$Z$1,0),FALSE)*100)</f>
        <v/>
      </c>
      <c r="BS105" s="19" t="str">
        <f>IF(VLOOKUP($A105,Emax!$B:$Z,MATCH(BS$1,Emax!$B$1:$Z$1,0),FALSE)="","",VLOOKUP($A105,Emax!$B:$Z,MATCH(BS$1,Emax!$B$1:$Z$1,0),FALSE)*100)</f>
        <v/>
      </c>
      <c r="BT105" s="19" t="str">
        <f>IF(VLOOKUP($A105,Emax!$B:$Z,MATCH(BT$1,Emax!$B$1:$Z$1,0),FALSE)="","",VLOOKUP($A105,Emax!$B:$Z,MATCH(BT$1,Emax!$B$1:$Z$1,0),FALSE)*100)</f>
        <v/>
      </c>
    </row>
    <row r="106" spans="1:72" x14ac:dyDescent="0.2">
      <c r="A106" s="4" t="s">
        <v>487</v>
      </c>
      <c r="B106" s="5" t="str">
        <f>IF(VLOOKUP($A106,Ligands!$A:$G,3,FALSE)="","",VLOOKUP($A106,Ligands!$A:$G,3,FALSE))</f>
        <v>Neuropeptide FF</v>
      </c>
      <c r="C106" s="4" t="str">
        <f>IF(VLOOKUP($A106,Ligands!$A:$G,4,FALSE)="","",VLOOKUP($A106,Ligands!$A:$G,4,FALSE))</f>
        <v>FLFQPQRF-NH2</v>
      </c>
      <c r="D106" s="17" t="str">
        <f>IF(VLOOKUP($A106,Ligands!$A:$G,5,FALSE)="","",VLOOKUP($A106,Ligands!$A:$G,5,FALSE))</f>
        <v/>
      </c>
      <c r="E106" s="17" t="str">
        <f>IF(VLOOKUP($A106,Ligands!$A:$G,6,FALSE)="","",VLOOKUP($A106,Ligands!$A:$G,6,FALSE))</f>
        <v/>
      </c>
      <c r="F106" s="17" t="str">
        <f>IF(VLOOKUP($A106,Ligands!$A:$G,7,FALSE)="","",VLOOKUP($A106,Ligands!$A:$G,7,FALSE))</f>
        <v>Physiological</v>
      </c>
      <c r="G106" s="28">
        <f t="shared" si="47"/>
        <v>0</v>
      </c>
      <c r="H106" s="92">
        <f t="shared" si="48"/>
        <v>7.3648399115665208</v>
      </c>
      <c r="I106" s="92">
        <f t="shared" si="49"/>
        <v>0</v>
      </c>
      <c r="J106" s="92">
        <f t="shared" si="50"/>
        <v>0</v>
      </c>
      <c r="K106" s="92" t="str">
        <f t="shared" si="51"/>
        <v/>
      </c>
      <c r="L106" s="28">
        <f t="shared" si="52"/>
        <v>0</v>
      </c>
      <c r="M106" s="92">
        <f t="shared" si="53"/>
        <v>7.47</v>
      </c>
      <c r="N106" s="92">
        <f t="shared" si="54"/>
        <v>0</v>
      </c>
      <c r="O106" s="92">
        <f t="shared" si="55"/>
        <v>0</v>
      </c>
      <c r="P106" s="92" t="str">
        <f t="shared" si="56"/>
        <v/>
      </c>
      <c r="Q106" s="21">
        <f t="shared" si="57"/>
        <v>0</v>
      </c>
      <c r="R106" s="90">
        <f t="shared" si="58"/>
        <v>78.494623655913969</v>
      </c>
      <c r="S106" s="90">
        <f t="shared" si="59"/>
        <v>0</v>
      </c>
      <c r="T106" s="90">
        <f t="shared" si="60"/>
        <v>0</v>
      </c>
      <c r="U106" s="90" t="str">
        <f t="shared" si="61"/>
        <v/>
      </c>
      <c r="V106" s="25" t="str">
        <f t="shared" si="63"/>
        <v/>
      </c>
      <c r="W106" s="24" t="str">
        <f t="shared" si="64"/>
        <v/>
      </c>
      <c r="X106" s="24">
        <f t="shared" si="65"/>
        <v>6.6782924174920781</v>
      </c>
      <c r="Y106" s="24">
        <f t="shared" si="66"/>
        <v>6.6782924174920781</v>
      </c>
      <c r="Z106" s="24">
        <f t="shared" si="67"/>
        <v>7.3648399115665208</v>
      </c>
      <c r="AA106" s="24">
        <f t="shared" si="62"/>
        <v>6.4701232974688256</v>
      </c>
      <c r="AB106" s="24">
        <f t="shared" si="62"/>
        <v>6.4701232974688256</v>
      </c>
      <c r="AC106" s="24">
        <f t="shared" si="68"/>
        <v>6.7370693164140141</v>
      </c>
      <c r="AD106" s="24" t="str">
        <f t="shared" si="69"/>
        <v/>
      </c>
      <c r="AE106" s="24" t="str">
        <f t="shared" si="70"/>
        <v/>
      </c>
      <c r="AF106" s="24" t="str">
        <f t="shared" si="71"/>
        <v/>
      </c>
      <c r="AG106" s="24" t="str">
        <f t="shared" si="72"/>
        <v/>
      </c>
      <c r="AH106" s="24" t="str">
        <f t="shared" si="73"/>
        <v/>
      </c>
      <c r="AI106" s="24" t="str">
        <f t="shared" si="74"/>
        <v/>
      </c>
      <c r="AJ106" s="24" t="str">
        <f t="shared" si="75"/>
        <v/>
      </c>
      <c r="AK106" s="24" t="str">
        <f t="shared" si="76"/>
        <v/>
      </c>
      <c r="AL106" s="24" t="str">
        <f t="shared" si="77"/>
        <v/>
      </c>
      <c r="AM106" s="25" t="str">
        <f>VLOOKUP($A106,'pEC50'!$B:$Z,MATCH(AM$1,'pEC50'!$B$1:$Z$1,0),FALSE)</f>
        <v/>
      </c>
      <c r="AN106" s="24" t="str">
        <f>VLOOKUP($A106,'pEC50'!$B:$Z,MATCH(AN$1,'pEC50'!$B$1:$Z$1,0),FALSE)</f>
        <v/>
      </c>
      <c r="AO106" s="24">
        <f>VLOOKUP($A106,'pEC50'!$B:$Z,MATCH(AO$1,'pEC50'!$B$1:$Z$1,0),FALSE)</f>
        <v>6.8</v>
      </c>
      <c r="AP106" s="24">
        <f>VLOOKUP($A106,'pEC50'!$B:$Z,MATCH(AP$1,'pEC50'!$B$1:$Z$1,0),FALSE)</f>
        <v>6.8</v>
      </c>
      <c r="AQ106" s="24">
        <f>VLOOKUP($A106,'pEC50'!$B:$Z,MATCH(AQ$1,'pEC50'!$B$1:$Z$1,0),FALSE)</f>
        <v>7.47</v>
      </c>
      <c r="AR106" s="24">
        <f>VLOOKUP($A106,'pEC50'!$B:$Z,MATCH(AR$1,'pEC50'!$B$1:$Z$1,0),FALSE)</f>
        <v>6.64</v>
      </c>
      <c r="AS106" s="24">
        <f>VLOOKUP($A106,'pEC50'!$B:$Z,MATCH(AS$1,'pEC50'!$B$1:$Z$1,0),FALSE)</f>
        <v>6.64</v>
      </c>
      <c r="AT106" s="24">
        <f>VLOOKUP($A106,'pEC50'!$B:$Z,MATCH(AT$1,'pEC50'!$B$1:$Z$1,0),FALSE)</f>
        <v>6.92</v>
      </c>
      <c r="AU106" s="24" t="str">
        <f>VLOOKUP($A106,'pEC50'!$B:$Z,MATCH(AU$1,'pEC50'!$B$1:$Z$1,0),FALSE)</f>
        <v/>
      </c>
      <c r="AV106" s="24" t="str">
        <f>VLOOKUP($A106,'pEC50'!$B:$Z,MATCH(AV$1,'pEC50'!$B$1:$Z$1,0),FALSE)</f>
        <v/>
      </c>
      <c r="AW106" s="24" t="str">
        <f>VLOOKUP($A106,'pEC50'!$B:$Z,MATCH(AW$1,'pEC50'!$B$1:$Z$1,0),FALSE)</f>
        <v/>
      </c>
      <c r="AX106" s="24" t="str">
        <f>VLOOKUP($A106,'pEC50'!$B:$Z,MATCH(AX$1,'pEC50'!$B$1:$Z$1,0),FALSE)</f>
        <v/>
      </c>
      <c r="AY106" s="24" t="str">
        <f>VLOOKUP($A106,'pEC50'!$B:$Z,MATCH(AY$1,'pEC50'!$B$1:$Z$1,0),FALSE)</f>
        <v/>
      </c>
      <c r="AZ106" s="24" t="str">
        <f>VLOOKUP($A106,'pEC50'!$B:$Z,MATCH(AZ$1,'pEC50'!$B$1:$Z$1,0),FALSE)</f>
        <v/>
      </c>
      <c r="BA106" s="24" t="str">
        <f>VLOOKUP($A106,'pEC50'!$B:$Z,MATCH(BA$1,'pEC50'!$B$1:$Z$1,0),FALSE)</f>
        <v/>
      </c>
      <c r="BB106" s="24" t="str">
        <f>VLOOKUP($A106,'pEC50'!$B:$Z,MATCH(BB$1,'pEC50'!$B$1:$Z$1,0),FALSE)</f>
        <v/>
      </c>
      <c r="BC106" s="24" t="str">
        <f>VLOOKUP($A106,'pEC50'!$B:$Z,MATCH(BC$1,'pEC50'!$B$1:$Z$1,0),FALSE)</f>
        <v/>
      </c>
      <c r="BD106" s="18" t="str">
        <f>IF(VLOOKUP($A106,Emax!$B:$Z,MATCH(BD$1,Emax!$B$1:$Z$1,0),FALSE)="","",VLOOKUP($A106,Emax!$B:$Z,MATCH(BD$1,Emax!$B$1:$Z$1,0),FALSE)*100)</f>
        <v/>
      </c>
      <c r="BE106" s="19" t="str">
        <f>IF(VLOOKUP($A106,Emax!$B:$Z,MATCH(BE$1,Emax!$B$1:$Z$1,0),FALSE)="","",VLOOKUP($A106,Emax!$B:$Z,MATCH(BE$1,Emax!$B$1:$Z$1,0),FALSE)*100)</f>
        <v/>
      </c>
      <c r="BF106" s="19">
        <f>IF(VLOOKUP($A106,Emax!$B:$Z,MATCH(BF$1,Emax!$B$1:$Z$1,0),FALSE)="","",VLOOKUP($A106,Emax!$B:$Z,MATCH(BF$1,Emax!$B$1:$Z$1,0),FALSE)*100)</f>
        <v>75.560081466395118</v>
      </c>
      <c r="BG106" s="19">
        <f>IF(VLOOKUP($A106,Emax!$B:$Z,MATCH(BG$1,Emax!$B$1:$Z$1,0),FALSE)="","",VLOOKUP($A106,Emax!$B:$Z,MATCH(BG$1,Emax!$B$1:$Z$1,0),FALSE)*100)</f>
        <v>75.560081466395118</v>
      </c>
      <c r="BH106" s="19">
        <f>IF(VLOOKUP($A106,Emax!$B:$Z,MATCH(BH$1,Emax!$B$1:$Z$1,0),FALSE)="","",VLOOKUP($A106,Emax!$B:$Z,MATCH(BH$1,Emax!$B$1:$Z$1,0),FALSE)*100)</f>
        <v>78.494623655913969</v>
      </c>
      <c r="BI106" s="19">
        <f>IF(VLOOKUP($A106,Emax!$B:$Z,MATCH(BI$1,Emax!$B$1:$Z$1,0),FALSE)="","",VLOOKUP($A106,Emax!$B:$Z,MATCH(BI$1,Emax!$B$1:$Z$1,0),FALSE)*100)</f>
        <v>67.627494456762776</v>
      </c>
      <c r="BJ106" s="19">
        <f>IF(VLOOKUP($A106,Emax!$B:$Z,MATCH(BJ$1,Emax!$B$1:$Z$1,0),FALSE)="","",VLOOKUP($A106,Emax!$B:$Z,MATCH(BJ$1,Emax!$B$1:$Z$1,0),FALSE)*100)</f>
        <v>67.627494456762776</v>
      </c>
      <c r="BK106" s="19">
        <f>IF(VLOOKUP($A106,Emax!$B:$Z,MATCH(BK$1,Emax!$B$1:$Z$1,0),FALSE)="","",VLOOKUP($A106,Emax!$B:$Z,MATCH(BK$1,Emax!$B$1:$Z$1,0),FALSE)*100)</f>
        <v>65.625</v>
      </c>
      <c r="BL106" s="19" t="str">
        <f>IF(VLOOKUP($A106,Emax!$B:$Z,MATCH(BL$1,Emax!$B$1:$Z$1,0),FALSE)="","",VLOOKUP($A106,Emax!$B:$Z,MATCH(BL$1,Emax!$B$1:$Z$1,0),FALSE)*100)</f>
        <v/>
      </c>
      <c r="BM106" s="19" t="str">
        <f>IF(VLOOKUP($A106,Emax!$B:$Z,MATCH(BM$1,Emax!$B$1:$Z$1,0),FALSE)="","",VLOOKUP($A106,Emax!$B:$Z,MATCH(BM$1,Emax!$B$1:$Z$1,0),FALSE)*100)</f>
        <v/>
      </c>
      <c r="BN106" s="19" t="str">
        <f>IF(VLOOKUP($A106,Emax!$B:$Z,MATCH(BN$1,Emax!$B$1:$Z$1,0),FALSE)="","",VLOOKUP($A106,Emax!$B:$Z,MATCH(BN$1,Emax!$B$1:$Z$1,0),FALSE)*100)</f>
        <v/>
      </c>
      <c r="BO106" s="19" t="str">
        <f>IF(VLOOKUP($A106,Emax!$B:$Z,MATCH(BO$1,Emax!$B$1:$Z$1,0),FALSE)="","",VLOOKUP($A106,Emax!$B:$Z,MATCH(BO$1,Emax!$B$1:$Z$1,0),FALSE)*100)</f>
        <v/>
      </c>
      <c r="BP106" s="19" t="str">
        <f>IF(VLOOKUP($A106,Emax!$B:$Z,MATCH(BP$1,Emax!$B$1:$Z$1,0),FALSE)="","",VLOOKUP($A106,Emax!$B:$Z,MATCH(BP$1,Emax!$B$1:$Z$1,0),FALSE)*100)</f>
        <v/>
      </c>
      <c r="BQ106" s="19" t="str">
        <f>IF(VLOOKUP($A106,Emax!$B:$Z,MATCH(BQ$1,Emax!$B$1:$Z$1,0),FALSE)="","",VLOOKUP($A106,Emax!$B:$Z,MATCH(BQ$1,Emax!$B$1:$Z$1,0),FALSE)*100)</f>
        <v/>
      </c>
      <c r="BR106" s="19" t="str">
        <f>IF(VLOOKUP($A106,Emax!$B:$Z,MATCH(BR$1,Emax!$B$1:$Z$1,0),FALSE)="","",VLOOKUP($A106,Emax!$B:$Z,MATCH(BR$1,Emax!$B$1:$Z$1,0),FALSE)*100)</f>
        <v/>
      </c>
      <c r="BS106" s="19" t="str">
        <f>IF(VLOOKUP($A106,Emax!$B:$Z,MATCH(BS$1,Emax!$B$1:$Z$1,0),FALSE)="","",VLOOKUP($A106,Emax!$B:$Z,MATCH(BS$1,Emax!$B$1:$Z$1,0),FALSE)*100)</f>
        <v/>
      </c>
      <c r="BT106" s="19" t="str">
        <f>IF(VLOOKUP($A106,Emax!$B:$Z,MATCH(BT$1,Emax!$B$1:$Z$1,0),FALSE)="","",VLOOKUP($A106,Emax!$B:$Z,MATCH(BT$1,Emax!$B$1:$Z$1,0),FALSE)*100)</f>
        <v/>
      </c>
    </row>
    <row r="107" spans="1:72" x14ac:dyDescent="0.2">
      <c r="A107" s="4" t="s">
        <v>490</v>
      </c>
      <c r="B107" s="5" t="str">
        <f>IF(VLOOKUP($A107,Ligands!$A:$G,3,FALSE)="","",VLOOKUP($A107,Ligands!$A:$G,3,FALSE))</f>
        <v>Neuropeptide FF</v>
      </c>
      <c r="C107" s="4" t="str">
        <f>IF(VLOOKUP($A107,Ligands!$A:$G,4,FALSE)="","",VLOOKUP($A107,Ligands!$A:$G,4,FALSE))</f>
        <v>FLFQPQRF-NH2</v>
      </c>
      <c r="D107" s="17" t="str">
        <f>IF(VLOOKUP($A107,Ligands!$A:$G,5,FALSE)="","",VLOOKUP($A107,Ligands!$A:$G,5,FALSE))</f>
        <v/>
      </c>
      <c r="E107" s="17" t="str">
        <f>IF(VLOOKUP($A107,Ligands!$A:$G,6,FALSE)="","",VLOOKUP($A107,Ligands!$A:$G,6,FALSE))</f>
        <v/>
      </c>
      <c r="F107" s="17" t="str">
        <f>IF(VLOOKUP($A107,Ligands!$A:$G,7,FALSE)="","",VLOOKUP($A107,Ligands!$A:$G,7,FALSE))</f>
        <v>Physiological</v>
      </c>
      <c r="G107" s="28">
        <f t="shared" si="47"/>
        <v>0</v>
      </c>
      <c r="H107" s="92">
        <f t="shared" si="48"/>
        <v>7.8744304080889211</v>
      </c>
      <c r="I107" s="92">
        <f t="shared" si="49"/>
        <v>0</v>
      </c>
      <c r="J107" s="92">
        <f t="shared" si="50"/>
        <v>0</v>
      </c>
      <c r="K107" s="92" t="str">
        <f t="shared" si="51"/>
        <v/>
      </c>
      <c r="L107" s="28">
        <f t="shared" si="52"/>
        <v>0</v>
      </c>
      <c r="M107" s="92">
        <f t="shared" si="53"/>
        <v>8.0299999999999994</v>
      </c>
      <c r="N107" s="92">
        <f t="shared" si="54"/>
        <v>0</v>
      </c>
      <c r="O107" s="92">
        <f t="shared" si="55"/>
        <v>0</v>
      </c>
      <c r="P107" s="92" t="str">
        <f t="shared" si="56"/>
        <v/>
      </c>
      <c r="Q107" s="21">
        <f t="shared" si="57"/>
        <v>0</v>
      </c>
      <c r="R107" s="90">
        <f t="shared" si="58"/>
        <v>70.061099796334005</v>
      </c>
      <c r="S107" s="90">
        <f t="shared" si="59"/>
        <v>0</v>
      </c>
      <c r="T107" s="90">
        <f t="shared" si="60"/>
        <v>0</v>
      </c>
      <c r="U107" s="90" t="str">
        <f t="shared" si="61"/>
        <v/>
      </c>
      <c r="V107" s="25" t="str">
        <f t="shared" si="63"/>
        <v/>
      </c>
      <c r="W107" s="24" t="str">
        <f t="shared" si="64"/>
        <v/>
      </c>
      <c r="X107" s="24">
        <f t="shared" si="65"/>
        <v>7.6954769504485618</v>
      </c>
      <c r="Y107" s="24">
        <f t="shared" si="66"/>
        <v>7.6954769504485618</v>
      </c>
      <c r="Z107" s="24">
        <f t="shared" si="67"/>
        <v>7.8744304080889211</v>
      </c>
      <c r="AA107" s="24">
        <f t="shared" si="62"/>
        <v>7.6021894912510826</v>
      </c>
      <c r="AB107" s="24">
        <f t="shared" si="62"/>
        <v>7.6021894912510826</v>
      </c>
      <c r="AC107" s="24">
        <f t="shared" si="68"/>
        <v>7.765263795029286</v>
      </c>
      <c r="AD107" s="24" t="str">
        <f t="shared" si="69"/>
        <v/>
      </c>
      <c r="AE107" s="24" t="str">
        <f t="shared" si="70"/>
        <v/>
      </c>
      <c r="AF107" s="24" t="str">
        <f t="shared" si="71"/>
        <v/>
      </c>
      <c r="AG107" s="24" t="str">
        <f t="shared" si="72"/>
        <v/>
      </c>
      <c r="AH107" s="24" t="str">
        <f t="shared" si="73"/>
        <v/>
      </c>
      <c r="AI107" s="24" t="str">
        <f t="shared" si="74"/>
        <v/>
      </c>
      <c r="AJ107" s="24" t="str">
        <f t="shared" si="75"/>
        <v/>
      </c>
      <c r="AK107" s="24" t="str">
        <f t="shared" si="76"/>
        <v/>
      </c>
      <c r="AL107" s="24" t="str">
        <f t="shared" si="77"/>
        <v/>
      </c>
      <c r="AM107" s="25" t="str">
        <f>VLOOKUP($A107,'pEC50'!$B:$Z,MATCH(AM$1,'pEC50'!$B$1:$Z$1,0),FALSE)</f>
        <v/>
      </c>
      <c r="AN107" s="24" t="str">
        <f>VLOOKUP($A107,'pEC50'!$B:$Z,MATCH(AN$1,'pEC50'!$B$1:$Z$1,0),FALSE)</f>
        <v/>
      </c>
      <c r="AO107" s="24">
        <f>VLOOKUP($A107,'pEC50'!$B:$Z,MATCH(AO$1,'pEC50'!$B$1:$Z$1,0),FALSE)</f>
        <v>7.85</v>
      </c>
      <c r="AP107" s="24">
        <f>VLOOKUP($A107,'pEC50'!$B:$Z,MATCH(AP$1,'pEC50'!$B$1:$Z$1,0),FALSE)</f>
        <v>7.85</v>
      </c>
      <c r="AQ107" s="24">
        <f>VLOOKUP($A107,'pEC50'!$B:$Z,MATCH(AQ$1,'pEC50'!$B$1:$Z$1,0),FALSE)</f>
        <v>8.0299999999999994</v>
      </c>
      <c r="AR107" s="24">
        <f>VLOOKUP($A107,'pEC50'!$B:$Z,MATCH(AR$1,'pEC50'!$B$1:$Z$1,0),FALSE)</f>
        <v>7.8</v>
      </c>
      <c r="AS107" s="24">
        <f>VLOOKUP($A107,'pEC50'!$B:$Z,MATCH(AS$1,'pEC50'!$B$1:$Z$1,0),FALSE)</f>
        <v>7.8</v>
      </c>
      <c r="AT107" s="24">
        <f>VLOOKUP($A107,'pEC50'!$B:$Z,MATCH(AT$1,'pEC50'!$B$1:$Z$1,0),FALSE)</f>
        <v>7.94</v>
      </c>
      <c r="AU107" s="24" t="str">
        <f>VLOOKUP($A107,'pEC50'!$B:$Z,MATCH(AU$1,'pEC50'!$B$1:$Z$1,0),FALSE)</f>
        <v/>
      </c>
      <c r="AV107" s="24" t="str">
        <f>VLOOKUP($A107,'pEC50'!$B:$Z,MATCH(AV$1,'pEC50'!$B$1:$Z$1,0),FALSE)</f>
        <v/>
      </c>
      <c r="AW107" s="24" t="str">
        <f>VLOOKUP($A107,'pEC50'!$B:$Z,MATCH(AW$1,'pEC50'!$B$1:$Z$1,0),FALSE)</f>
        <v/>
      </c>
      <c r="AX107" s="24" t="str">
        <f>VLOOKUP($A107,'pEC50'!$B:$Z,MATCH(AX$1,'pEC50'!$B$1:$Z$1,0),FALSE)</f>
        <v/>
      </c>
      <c r="AY107" s="24" t="str">
        <f>VLOOKUP($A107,'pEC50'!$B:$Z,MATCH(AY$1,'pEC50'!$B$1:$Z$1,0),FALSE)</f>
        <v/>
      </c>
      <c r="AZ107" s="24" t="str">
        <f>VLOOKUP($A107,'pEC50'!$B:$Z,MATCH(AZ$1,'pEC50'!$B$1:$Z$1,0),FALSE)</f>
        <v/>
      </c>
      <c r="BA107" s="24" t="str">
        <f>VLOOKUP($A107,'pEC50'!$B:$Z,MATCH(BA$1,'pEC50'!$B$1:$Z$1,0),FALSE)</f>
        <v/>
      </c>
      <c r="BB107" s="24" t="str">
        <f>VLOOKUP($A107,'pEC50'!$B:$Z,MATCH(BB$1,'pEC50'!$B$1:$Z$1,0),FALSE)</f>
        <v/>
      </c>
      <c r="BC107" s="24" t="str">
        <f>VLOOKUP($A107,'pEC50'!$B:$Z,MATCH(BC$1,'pEC50'!$B$1:$Z$1,0),FALSE)</f>
        <v/>
      </c>
      <c r="BD107" s="18" t="str">
        <f>IF(VLOOKUP($A107,Emax!$B:$Z,MATCH(BD$1,Emax!$B$1:$Z$1,0),FALSE)="","",VLOOKUP($A107,Emax!$B:$Z,MATCH(BD$1,Emax!$B$1:$Z$1,0),FALSE)*100)</f>
        <v/>
      </c>
      <c r="BE107" s="19" t="str">
        <f>IF(VLOOKUP($A107,Emax!$B:$Z,MATCH(BE$1,Emax!$B$1:$Z$1,0),FALSE)="","",VLOOKUP($A107,Emax!$B:$Z,MATCH(BE$1,Emax!$B$1:$Z$1,0),FALSE)*100)</f>
        <v/>
      </c>
      <c r="BF107" s="19">
        <f>IF(VLOOKUP($A107,Emax!$B:$Z,MATCH(BF$1,Emax!$B$1:$Z$1,0),FALSE)="","",VLOOKUP($A107,Emax!$B:$Z,MATCH(BF$1,Emax!$B$1:$Z$1,0),FALSE)*100)</f>
        <v>70.061099796334005</v>
      </c>
      <c r="BG107" s="19">
        <f>IF(VLOOKUP($A107,Emax!$B:$Z,MATCH(BG$1,Emax!$B$1:$Z$1,0),FALSE)="","",VLOOKUP($A107,Emax!$B:$Z,MATCH(BG$1,Emax!$B$1:$Z$1,0),FALSE)*100)</f>
        <v>70.061099796334005</v>
      </c>
      <c r="BH107" s="19">
        <f>IF(VLOOKUP($A107,Emax!$B:$Z,MATCH(BH$1,Emax!$B$1:$Z$1,0),FALSE)="","",VLOOKUP($A107,Emax!$B:$Z,MATCH(BH$1,Emax!$B$1:$Z$1,0),FALSE)*100)</f>
        <v>69.892473118279568</v>
      </c>
      <c r="BI107" s="19">
        <f>IF(VLOOKUP($A107,Emax!$B:$Z,MATCH(BI$1,Emax!$B$1:$Z$1,0),FALSE)="","",VLOOKUP($A107,Emax!$B:$Z,MATCH(BI$1,Emax!$B$1:$Z$1,0),FALSE)*100)</f>
        <v>63.414634146341477</v>
      </c>
      <c r="BJ107" s="19">
        <f>IF(VLOOKUP($A107,Emax!$B:$Z,MATCH(BJ$1,Emax!$B$1:$Z$1,0),FALSE)="","",VLOOKUP($A107,Emax!$B:$Z,MATCH(BJ$1,Emax!$B$1:$Z$1,0),FALSE)*100)</f>
        <v>63.414634146341477</v>
      </c>
      <c r="BK107" s="19">
        <f>IF(VLOOKUP($A107,Emax!$B:$Z,MATCH(BK$1,Emax!$B$1:$Z$1,0),FALSE)="","",VLOOKUP($A107,Emax!$B:$Z,MATCH(BK$1,Emax!$B$1:$Z$1,0),FALSE)*100)</f>
        <v>66.875</v>
      </c>
      <c r="BL107" s="19" t="str">
        <f>IF(VLOOKUP($A107,Emax!$B:$Z,MATCH(BL$1,Emax!$B$1:$Z$1,0),FALSE)="","",VLOOKUP($A107,Emax!$B:$Z,MATCH(BL$1,Emax!$B$1:$Z$1,0),FALSE)*100)</f>
        <v/>
      </c>
      <c r="BM107" s="19" t="str">
        <f>IF(VLOOKUP($A107,Emax!$B:$Z,MATCH(BM$1,Emax!$B$1:$Z$1,0),FALSE)="","",VLOOKUP($A107,Emax!$B:$Z,MATCH(BM$1,Emax!$B$1:$Z$1,0),FALSE)*100)</f>
        <v/>
      </c>
      <c r="BN107" s="19" t="str">
        <f>IF(VLOOKUP($A107,Emax!$B:$Z,MATCH(BN$1,Emax!$B$1:$Z$1,0),FALSE)="","",VLOOKUP($A107,Emax!$B:$Z,MATCH(BN$1,Emax!$B$1:$Z$1,0),FALSE)*100)</f>
        <v/>
      </c>
      <c r="BO107" s="19" t="str">
        <f>IF(VLOOKUP($A107,Emax!$B:$Z,MATCH(BO$1,Emax!$B$1:$Z$1,0),FALSE)="","",VLOOKUP($A107,Emax!$B:$Z,MATCH(BO$1,Emax!$B$1:$Z$1,0),FALSE)*100)</f>
        <v/>
      </c>
      <c r="BP107" s="19" t="str">
        <f>IF(VLOOKUP($A107,Emax!$B:$Z,MATCH(BP$1,Emax!$B$1:$Z$1,0),FALSE)="","",VLOOKUP($A107,Emax!$B:$Z,MATCH(BP$1,Emax!$B$1:$Z$1,0),FALSE)*100)</f>
        <v/>
      </c>
      <c r="BQ107" s="19" t="str">
        <f>IF(VLOOKUP($A107,Emax!$B:$Z,MATCH(BQ$1,Emax!$B$1:$Z$1,0),FALSE)="","",VLOOKUP($A107,Emax!$B:$Z,MATCH(BQ$1,Emax!$B$1:$Z$1,0),FALSE)*100)</f>
        <v/>
      </c>
      <c r="BR107" s="19" t="str">
        <f>IF(VLOOKUP($A107,Emax!$B:$Z,MATCH(BR$1,Emax!$B$1:$Z$1,0),FALSE)="","",VLOOKUP($A107,Emax!$B:$Z,MATCH(BR$1,Emax!$B$1:$Z$1,0),FALSE)*100)</f>
        <v/>
      </c>
      <c r="BS107" s="19" t="str">
        <f>IF(VLOOKUP($A107,Emax!$B:$Z,MATCH(BS$1,Emax!$B$1:$Z$1,0),FALSE)="","",VLOOKUP($A107,Emax!$B:$Z,MATCH(BS$1,Emax!$B$1:$Z$1,0),FALSE)*100)</f>
        <v/>
      </c>
      <c r="BT107" s="19" t="str">
        <f>IF(VLOOKUP($A107,Emax!$B:$Z,MATCH(BT$1,Emax!$B$1:$Z$1,0),FALSE)="","",VLOOKUP($A107,Emax!$B:$Z,MATCH(BT$1,Emax!$B$1:$Z$1,0),FALSE)*100)</f>
        <v/>
      </c>
    </row>
    <row r="108" spans="1:72" x14ac:dyDescent="0.2">
      <c r="A108" s="4" t="s">
        <v>507</v>
      </c>
      <c r="B108" s="5" t="str">
        <f>IF(VLOOKUP($A108,Ligands!$A:$G,3,FALSE)="","",VLOOKUP($A108,Ligands!$A:$G,3,FALSE))</f>
        <v>Methionine-Enkephalin</v>
      </c>
      <c r="C108" s="4" t="str">
        <f>IF(VLOOKUP($A108,Ligands!$A:$G,4,FALSE)="","",VLOOKUP($A108,Ligands!$A:$G,4,FALSE))</f>
        <v>YGGFM</v>
      </c>
      <c r="D108" s="17" t="str">
        <f>IF(VLOOKUP($A108,Ligands!$A:$G,5,FALSE)="","",VLOOKUP($A108,Ligands!$A:$G,5,FALSE))</f>
        <v/>
      </c>
      <c r="E108" s="17" t="str">
        <f>IF(VLOOKUP($A108,Ligands!$A:$G,6,FALSE)="","",VLOOKUP($A108,Ligands!$A:$G,6,FALSE))</f>
        <v/>
      </c>
      <c r="F108" s="17" t="str">
        <f>IF(VLOOKUP($A108,Ligands!$A:$G,7,FALSE)="","",VLOOKUP($A108,Ligands!$A:$G,7,FALSE))</f>
        <v>Physiological</v>
      </c>
      <c r="G108" s="28">
        <f t="shared" si="47"/>
        <v>0</v>
      </c>
      <c r="H108" s="92">
        <f t="shared" si="48"/>
        <v>8.3552635182576314</v>
      </c>
      <c r="I108" s="92">
        <f t="shared" si="49"/>
        <v>7.880995301074031</v>
      </c>
      <c r="J108" s="92">
        <f t="shared" si="50"/>
        <v>6.3379669706004149</v>
      </c>
      <c r="K108" s="92" t="str">
        <f t="shared" si="51"/>
        <v/>
      </c>
      <c r="L108" s="28">
        <f t="shared" si="52"/>
        <v>0</v>
      </c>
      <c r="M108" s="92">
        <f t="shared" si="53"/>
        <v>8.8000000000000007</v>
      </c>
      <c r="N108" s="92">
        <f t="shared" si="54"/>
        <v>8.3800000000000008</v>
      </c>
      <c r="O108" s="92">
        <f t="shared" si="55"/>
        <v>7.19</v>
      </c>
      <c r="P108" s="92" t="str">
        <f t="shared" si="56"/>
        <v/>
      </c>
      <c r="Q108" s="21">
        <f t="shared" si="57"/>
        <v>0</v>
      </c>
      <c r="R108" s="90">
        <f t="shared" si="58"/>
        <v>35.913978494623656</v>
      </c>
      <c r="S108" s="90">
        <f t="shared" si="59"/>
        <v>31.695331695331692</v>
      </c>
      <c r="T108" s="90">
        <f t="shared" si="60"/>
        <v>14.059405940594058</v>
      </c>
      <c r="U108" s="90" t="str">
        <f t="shared" si="61"/>
        <v/>
      </c>
      <c r="V108" s="25" t="str">
        <f t="shared" si="63"/>
        <v/>
      </c>
      <c r="W108" s="24" t="str">
        <f t="shared" si="64"/>
        <v/>
      </c>
      <c r="X108" s="24">
        <f t="shared" si="65"/>
        <v>7.9593674292553063</v>
      </c>
      <c r="Y108" s="24">
        <f t="shared" si="66"/>
        <v>7.9593674292553063</v>
      </c>
      <c r="Z108" s="24">
        <f t="shared" si="67"/>
        <v>8.3552635182576314</v>
      </c>
      <c r="AA108" s="24">
        <f t="shared" si="62"/>
        <v>7.038913445113983</v>
      </c>
      <c r="AB108" s="24">
        <f t="shared" si="62"/>
        <v>7.038913445113983</v>
      </c>
      <c r="AC108" s="24">
        <f t="shared" si="68"/>
        <v>6.7960912590556823</v>
      </c>
      <c r="AD108" s="24" t="str">
        <f t="shared" si="69"/>
        <v/>
      </c>
      <c r="AE108" s="24" t="str">
        <f t="shared" si="70"/>
        <v/>
      </c>
      <c r="AF108" s="24">
        <f t="shared" si="71"/>
        <v>7.880995301074031</v>
      </c>
      <c r="AG108" s="24">
        <f t="shared" si="72"/>
        <v>6.2559394943649531</v>
      </c>
      <c r="AH108" s="24">
        <f t="shared" si="73"/>
        <v>6.3379669706004149</v>
      </c>
      <c r="AI108" s="24" t="str">
        <f t="shared" si="74"/>
        <v/>
      </c>
      <c r="AJ108" s="24" t="str">
        <f t="shared" si="75"/>
        <v/>
      </c>
      <c r="AK108" s="24" t="str">
        <f t="shared" si="76"/>
        <v/>
      </c>
      <c r="AL108" s="24" t="str">
        <f t="shared" si="77"/>
        <v/>
      </c>
      <c r="AM108" s="25" t="str">
        <f>VLOOKUP($A108,'pEC50'!$B:$Z,MATCH(AM$1,'pEC50'!$B$1:$Z$1,0),FALSE)</f>
        <v/>
      </c>
      <c r="AN108" s="24" t="str">
        <f>VLOOKUP($A108,'pEC50'!$B:$Z,MATCH(AN$1,'pEC50'!$B$1:$Z$1,0),FALSE)</f>
        <v/>
      </c>
      <c r="AO108" s="24">
        <f>VLOOKUP($A108,'pEC50'!$B:$Z,MATCH(AO$1,'pEC50'!$B$1:$Z$1,0),FALSE)</f>
        <v>8.42</v>
      </c>
      <c r="AP108" s="24">
        <f>VLOOKUP($A108,'pEC50'!$B:$Z,MATCH(AP$1,'pEC50'!$B$1:$Z$1,0),FALSE)</f>
        <v>8.42</v>
      </c>
      <c r="AQ108" s="24">
        <f>VLOOKUP($A108,'pEC50'!$B:$Z,MATCH(AQ$1,'pEC50'!$B$1:$Z$1,0),FALSE)</f>
        <v>8.8000000000000007</v>
      </c>
      <c r="AR108" s="24">
        <f>VLOOKUP($A108,'pEC50'!$B:$Z,MATCH(AR$1,'pEC50'!$B$1:$Z$1,0),FALSE)</f>
        <v>7.79</v>
      </c>
      <c r="AS108" s="24">
        <f>VLOOKUP($A108,'pEC50'!$B:$Z,MATCH(AS$1,'pEC50'!$B$1:$Z$1,0),FALSE)</f>
        <v>7.79</v>
      </c>
      <c r="AT108" s="24">
        <f>VLOOKUP($A108,'pEC50'!$B:$Z,MATCH(AT$1,'pEC50'!$B$1:$Z$1,0),FALSE)</f>
        <v>7.62</v>
      </c>
      <c r="AU108" s="24" t="str">
        <f>VLOOKUP($A108,'pEC50'!$B:$Z,MATCH(AU$1,'pEC50'!$B$1:$Z$1,0),FALSE)</f>
        <v/>
      </c>
      <c r="AV108" s="24" t="str">
        <f>VLOOKUP($A108,'pEC50'!$B:$Z,MATCH(AV$1,'pEC50'!$B$1:$Z$1,0),FALSE)</f>
        <v/>
      </c>
      <c r="AW108" s="24">
        <f>VLOOKUP($A108,'pEC50'!$B:$Z,MATCH(AW$1,'pEC50'!$B$1:$Z$1,0),FALSE)</f>
        <v>8.3800000000000008</v>
      </c>
      <c r="AX108" s="24">
        <f>VLOOKUP($A108,'pEC50'!$B:$Z,MATCH(AX$1,'pEC50'!$B$1:$Z$1,0),FALSE)</f>
        <v>7.31</v>
      </c>
      <c r="AY108" s="24">
        <f>VLOOKUP($A108,'pEC50'!$B:$Z,MATCH(AY$1,'pEC50'!$B$1:$Z$1,0),FALSE)</f>
        <v>7.19</v>
      </c>
      <c r="AZ108" s="24" t="str">
        <f>VLOOKUP($A108,'pEC50'!$B:$Z,MATCH(AZ$1,'pEC50'!$B$1:$Z$1,0),FALSE)</f>
        <v/>
      </c>
      <c r="BA108" s="24" t="str">
        <f>VLOOKUP($A108,'pEC50'!$B:$Z,MATCH(BA$1,'pEC50'!$B$1:$Z$1,0),FALSE)</f>
        <v/>
      </c>
      <c r="BB108" s="24" t="str">
        <f>VLOOKUP($A108,'pEC50'!$B:$Z,MATCH(BB$1,'pEC50'!$B$1:$Z$1,0),FALSE)</f>
        <v/>
      </c>
      <c r="BC108" s="24" t="str">
        <f>VLOOKUP($A108,'pEC50'!$B:$Z,MATCH(BC$1,'pEC50'!$B$1:$Z$1,0),FALSE)</f>
        <v/>
      </c>
      <c r="BD108" s="18" t="str">
        <f>IF(VLOOKUP($A108,Emax!$B:$Z,MATCH(BD$1,Emax!$B$1:$Z$1,0),FALSE)="","",VLOOKUP($A108,Emax!$B:$Z,MATCH(BD$1,Emax!$B$1:$Z$1,0),FALSE)*100)</f>
        <v/>
      </c>
      <c r="BE108" s="19" t="str">
        <f>IF(VLOOKUP($A108,Emax!$B:$Z,MATCH(BE$1,Emax!$B$1:$Z$1,0),FALSE)="","",VLOOKUP($A108,Emax!$B:$Z,MATCH(BE$1,Emax!$B$1:$Z$1,0),FALSE)*100)</f>
        <v/>
      </c>
      <c r="BF108" s="19">
        <f>IF(VLOOKUP($A108,Emax!$B:$Z,MATCH(BF$1,Emax!$B$1:$Z$1,0),FALSE)="","",VLOOKUP($A108,Emax!$B:$Z,MATCH(BF$1,Emax!$B$1:$Z$1,0),FALSE)*100)</f>
        <v>34.623217922606926</v>
      </c>
      <c r="BG108" s="19">
        <f>IF(VLOOKUP($A108,Emax!$B:$Z,MATCH(BG$1,Emax!$B$1:$Z$1,0),FALSE)="","",VLOOKUP($A108,Emax!$B:$Z,MATCH(BG$1,Emax!$B$1:$Z$1,0),FALSE)*100)</f>
        <v>34.623217922606926</v>
      </c>
      <c r="BH108" s="19">
        <f>IF(VLOOKUP($A108,Emax!$B:$Z,MATCH(BH$1,Emax!$B$1:$Z$1,0),FALSE)="","",VLOOKUP($A108,Emax!$B:$Z,MATCH(BH$1,Emax!$B$1:$Z$1,0),FALSE)*100)</f>
        <v>35.913978494623656</v>
      </c>
      <c r="BI108" s="19">
        <f>IF(VLOOKUP($A108,Emax!$B:$Z,MATCH(BI$1,Emax!$B$1:$Z$1,0),FALSE)="","",VLOOKUP($A108,Emax!$B:$Z,MATCH(BI$1,Emax!$B$1:$Z$1,0),FALSE)*100)</f>
        <v>17.738359201773836</v>
      </c>
      <c r="BJ108" s="19">
        <f>IF(VLOOKUP($A108,Emax!$B:$Z,MATCH(BJ$1,Emax!$B$1:$Z$1,0),FALSE)="","",VLOOKUP($A108,Emax!$B:$Z,MATCH(BJ$1,Emax!$B$1:$Z$1,0),FALSE)*100)</f>
        <v>17.738359201773836</v>
      </c>
      <c r="BK108" s="19">
        <f>IF(VLOOKUP($A108,Emax!$B:$Z,MATCH(BK$1,Emax!$B$1:$Z$1,0),FALSE)="","",VLOOKUP($A108,Emax!$B:$Z,MATCH(BK$1,Emax!$B$1:$Z$1,0),FALSE)*100)</f>
        <v>15</v>
      </c>
      <c r="BL108" s="19" t="str">
        <f>IF(VLOOKUP($A108,Emax!$B:$Z,MATCH(BL$1,Emax!$B$1:$Z$1,0),FALSE)="","",VLOOKUP($A108,Emax!$B:$Z,MATCH(BL$1,Emax!$B$1:$Z$1,0),FALSE)*100)</f>
        <v/>
      </c>
      <c r="BM108" s="19" t="str">
        <f>IF(VLOOKUP($A108,Emax!$B:$Z,MATCH(BM$1,Emax!$B$1:$Z$1,0),FALSE)="","",VLOOKUP($A108,Emax!$B:$Z,MATCH(BM$1,Emax!$B$1:$Z$1,0),FALSE)*100)</f>
        <v/>
      </c>
      <c r="BN108" s="19">
        <f>IF(VLOOKUP($A108,Emax!$B:$Z,MATCH(BN$1,Emax!$B$1:$Z$1,0),FALSE)="","",VLOOKUP($A108,Emax!$B:$Z,MATCH(BN$1,Emax!$B$1:$Z$1,0),FALSE)*100)</f>
        <v>31.695331695331692</v>
      </c>
      <c r="BO108" s="19">
        <f>IF(VLOOKUP($A108,Emax!$B:$Z,MATCH(BO$1,Emax!$B$1:$Z$1,0),FALSE)="","",VLOOKUP($A108,Emax!$B:$Z,MATCH(BO$1,Emax!$B$1:$Z$1,0),FALSE)*100)</f>
        <v>8.8295687885010263</v>
      </c>
      <c r="BP108" s="19">
        <f>IF(VLOOKUP($A108,Emax!$B:$Z,MATCH(BP$1,Emax!$B$1:$Z$1,0),FALSE)="","",VLOOKUP($A108,Emax!$B:$Z,MATCH(BP$1,Emax!$B$1:$Z$1,0),FALSE)*100)</f>
        <v>14.059405940594058</v>
      </c>
      <c r="BQ108" s="19" t="str">
        <f>IF(VLOOKUP($A108,Emax!$B:$Z,MATCH(BQ$1,Emax!$B$1:$Z$1,0),FALSE)="","",VLOOKUP($A108,Emax!$B:$Z,MATCH(BQ$1,Emax!$B$1:$Z$1,0),FALSE)*100)</f>
        <v/>
      </c>
      <c r="BR108" s="19" t="str">
        <f>IF(VLOOKUP($A108,Emax!$B:$Z,MATCH(BR$1,Emax!$B$1:$Z$1,0),FALSE)="","",VLOOKUP($A108,Emax!$B:$Z,MATCH(BR$1,Emax!$B$1:$Z$1,0),FALSE)*100)</f>
        <v/>
      </c>
      <c r="BS108" s="19" t="str">
        <f>IF(VLOOKUP($A108,Emax!$B:$Z,MATCH(BS$1,Emax!$B$1:$Z$1,0),FALSE)="","",VLOOKUP($A108,Emax!$B:$Z,MATCH(BS$1,Emax!$B$1:$Z$1,0),FALSE)*100)</f>
        <v/>
      </c>
      <c r="BT108" s="19" t="str">
        <f>IF(VLOOKUP($A108,Emax!$B:$Z,MATCH(BT$1,Emax!$B$1:$Z$1,0),FALSE)="","",VLOOKUP($A108,Emax!$B:$Z,MATCH(BT$1,Emax!$B$1:$Z$1,0),FALSE)*100)</f>
        <v/>
      </c>
    </row>
    <row r="109" spans="1:72" x14ac:dyDescent="0.2">
      <c r="A109" s="4" t="s">
        <v>511</v>
      </c>
      <c r="B109" s="5" t="str">
        <f>IF(VLOOKUP($A109,Ligands!$A:$G,3,FALSE)="","",VLOOKUP($A109,Ligands!$A:$G,3,FALSE))</f>
        <v>Dynorphin A</v>
      </c>
      <c r="C109" s="4" t="str">
        <f>IF(VLOOKUP($A109,Ligands!$A:$G,4,FALSE)="","",VLOOKUP($A109,Ligands!$A:$G,4,FALSE))</f>
        <v>YGGFLRRIRPKLK</v>
      </c>
      <c r="D109" s="17" t="str">
        <f>IF(VLOOKUP($A109,Ligands!$A:$G,5,FALSE)="","",VLOOKUP($A109,Ligands!$A:$G,5,FALSE))</f>
        <v/>
      </c>
      <c r="E109" s="17" t="str">
        <f>IF(VLOOKUP($A109,Ligands!$A:$G,6,FALSE)="","",VLOOKUP($A109,Ligands!$A:$G,6,FALSE))</f>
        <v/>
      </c>
      <c r="F109" s="17" t="str">
        <f>IF(VLOOKUP($A109,Ligands!$A:$G,7,FALSE)="","",VLOOKUP($A109,Ligands!$A:$G,7,FALSE))</f>
        <v>Physiological</v>
      </c>
      <c r="G109" s="28">
        <f t="shared" si="47"/>
        <v>0</v>
      </c>
      <c r="H109" s="92">
        <f t="shared" si="48"/>
        <v>8.0065731531661832</v>
      </c>
      <c r="I109" s="92">
        <f t="shared" si="49"/>
        <v>6.6815948898447184</v>
      </c>
      <c r="J109" s="92">
        <f t="shared" si="50"/>
        <v>6.1694664535629133</v>
      </c>
      <c r="K109" s="92" t="str">
        <f t="shared" si="51"/>
        <v/>
      </c>
      <c r="L109" s="28">
        <f t="shared" si="52"/>
        <v>0</v>
      </c>
      <c r="M109" s="92">
        <f t="shared" si="53"/>
        <v>8.14</v>
      </c>
      <c r="N109" s="92">
        <f t="shared" si="54"/>
        <v>7.27</v>
      </c>
      <c r="O109" s="92">
        <f t="shared" si="55"/>
        <v>7.21</v>
      </c>
      <c r="P109" s="92" t="str">
        <f t="shared" si="56"/>
        <v/>
      </c>
      <c r="Q109" s="21">
        <f t="shared" si="57"/>
        <v>0</v>
      </c>
      <c r="R109" s="90">
        <f t="shared" si="58"/>
        <v>73.548387096774178</v>
      </c>
      <c r="S109" s="90">
        <f t="shared" si="59"/>
        <v>25.798525798525795</v>
      </c>
      <c r="T109" s="90">
        <f t="shared" si="60"/>
        <v>9.1089108910891081</v>
      </c>
      <c r="U109" s="90" t="str">
        <f t="shared" si="61"/>
        <v/>
      </c>
      <c r="V109" s="25" t="str">
        <f t="shared" si="63"/>
        <v/>
      </c>
      <c r="W109" s="24" t="str">
        <f t="shared" si="64"/>
        <v/>
      </c>
      <c r="X109" s="24">
        <f t="shared" si="65"/>
        <v>7.6991468609321254</v>
      </c>
      <c r="Y109" s="24">
        <f t="shared" si="66"/>
        <v>7.6991468609321254</v>
      </c>
      <c r="Z109" s="24">
        <f t="shared" si="67"/>
        <v>8.0065731531661832</v>
      </c>
      <c r="AA109" s="24">
        <f t="shared" si="62"/>
        <v>7.1602896842836321</v>
      </c>
      <c r="AB109" s="24">
        <f t="shared" si="62"/>
        <v>7.1602896842836321</v>
      </c>
      <c r="AC109" s="24">
        <f t="shared" si="68"/>
        <v>7.4349214096651695</v>
      </c>
      <c r="AD109" s="24" t="str">
        <f t="shared" si="69"/>
        <v/>
      </c>
      <c r="AE109" s="24" t="str">
        <f t="shared" si="70"/>
        <v/>
      </c>
      <c r="AF109" s="24">
        <f t="shared" si="71"/>
        <v>6.6815948898447184</v>
      </c>
      <c r="AG109" s="24">
        <f t="shared" si="72"/>
        <v>5.3655610257773105</v>
      </c>
      <c r="AH109" s="24">
        <f t="shared" si="73"/>
        <v>6.1694664535629133</v>
      </c>
      <c r="AI109" s="24" t="str">
        <f t="shared" si="74"/>
        <v/>
      </c>
      <c r="AJ109" s="24" t="str">
        <f t="shared" si="75"/>
        <v/>
      </c>
      <c r="AK109" s="24" t="str">
        <f t="shared" si="76"/>
        <v/>
      </c>
      <c r="AL109" s="24" t="str">
        <f t="shared" si="77"/>
        <v/>
      </c>
      <c r="AM109" s="25" t="str">
        <f>VLOOKUP($A109,'pEC50'!$B:$Z,MATCH(AM$1,'pEC50'!$B$1:$Z$1,0),FALSE)</f>
        <v/>
      </c>
      <c r="AN109" s="24" t="str">
        <f>VLOOKUP($A109,'pEC50'!$B:$Z,MATCH(AN$1,'pEC50'!$B$1:$Z$1,0),FALSE)</f>
        <v/>
      </c>
      <c r="AO109" s="24">
        <f>VLOOKUP($A109,'pEC50'!$B:$Z,MATCH(AO$1,'pEC50'!$B$1:$Z$1,0),FALSE)</f>
        <v>7.84</v>
      </c>
      <c r="AP109" s="24">
        <f>VLOOKUP($A109,'pEC50'!$B:$Z,MATCH(AP$1,'pEC50'!$B$1:$Z$1,0),FALSE)</f>
        <v>7.84</v>
      </c>
      <c r="AQ109" s="24">
        <f>VLOOKUP($A109,'pEC50'!$B:$Z,MATCH(AQ$1,'pEC50'!$B$1:$Z$1,0),FALSE)</f>
        <v>8.14</v>
      </c>
      <c r="AR109" s="24">
        <f>VLOOKUP($A109,'pEC50'!$B:$Z,MATCH(AR$1,'pEC50'!$B$1:$Z$1,0),FALSE)</f>
        <v>7.52</v>
      </c>
      <c r="AS109" s="24">
        <f>VLOOKUP($A109,'pEC50'!$B:$Z,MATCH(AS$1,'pEC50'!$B$1:$Z$1,0),FALSE)</f>
        <v>7.52</v>
      </c>
      <c r="AT109" s="24">
        <f>VLOOKUP($A109,'pEC50'!$B:$Z,MATCH(AT$1,'pEC50'!$B$1:$Z$1,0),FALSE)</f>
        <v>7.68</v>
      </c>
      <c r="AU109" s="24">
        <f>VLOOKUP($A109,'pEC50'!$B:$Z,MATCH(AU$1,'pEC50'!$B$1:$Z$1,0),FALSE)</f>
        <v>7.03</v>
      </c>
      <c r="AV109" s="24">
        <f>VLOOKUP($A109,'pEC50'!$B:$Z,MATCH(AV$1,'pEC50'!$B$1:$Z$1,0),FALSE)</f>
        <v>7.03</v>
      </c>
      <c r="AW109" s="24">
        <f>VLOOKUP($A109,'pEC50'!$B:$Z,MATCH(AW$1,'pEC50'!$B$1:$Z$1,0),FALSE)</f>
        <v>7.27</v>
      </c>
      <c r="AX109" s="24">
        <f>VLOOKUP($A109,'pEC50'!$B:$Z,MATCH(AX$1,'pEC50'!$B$1:$Z$1,0),FALSE)</f>
        <v>7.15</v>
      </c>
      <c r="AY109" s="24">
        <f>VLOOKUP($A109,'pEC50'!$B:$Z,MATCH(AY$1,'pEC50'!$B$1:$Z$1,0),FALSE)</f>
        <v>7.21</v>
      </c>
      <c r="AZ109" s="24" t="str">
        <f>VLOOKUP($A109,'pEC50'!$B:$Z,MATCH(AZ$1,'pEC50'!$B$1:$Z$1,0),FALSE)</f>
        <v/>
      </c>
      <c r="BA109" s="24" t="str">
        <f>VLOOKUP($A109,'pEC50'!$B:$Z,MATCH(BA$1,'pEC50'!$B$1:$Z$1,0),FALSE)</f>
        <v/>
      </c>
      <c r="BB109" s="24" t="str">
        <f>VLOOKUP($A109,'pEC50'!$B:$Z,MATCH(BB$1,'pEC50'!$B$1:$Z$1,0),FALSE)</f>
        <v/>
      </c>
      <c r="BC109" s="24" t="str">
        <f>VLOOKUP($A109,'pEC50'!$B:$Z,MATCH(BC$1,'pEC50'!$B$1:$Z$1,0),FALSE)</f>
        <v/>
      </c>
      <c r="BD109" s="18" t="str">
        <f>IF(VLOOKUP($A109,Emax!$B:$Z,MATCH(BD$1,Emax!$B$1:$Z$1,0),FALSE)="","",VLOOKUP($A109,Emax!$B:$Z,MATCH(BD$1,Emax!$B$1:$Z$1,0),FALSE)*100)</f>
        <v/>
      </c>
      <c r="BE109" s="19" t="str">
        <f>IF(VLOOKUP($A109,Emax!$B:$Z,MATCH(BE$1,Emax!$B$1:$Z$1,0),FALSE)="","",VLOOKUP($A109,Emax!$B:$Z,MATCH(BE$1,Emax!$B$1:$Z$1,0),FALSE)*100)</f>
        <v/>
      </c>
      <c r="BF109" s="19">
        <f>IF(VLOOKUP($A109,Emax!$B:$Z,MATCH(BF$1,Emax!$B$1:$Z$1,0),FALSE)="","",VLOOKUP($A109,Emax!$B:$Z,MATCH(BF$1,Emax!$B$1:$Z$1,0),FALSE)*100)</f>
        <v>72.30142566191445</v>
      </c>
      <c r="BG109" s="19">
        <f>IF(VLOOKUP($A109,Emax!$B:$Z,MATCH(BG$1,Emax!$B$1:$Z$1,0),FALSE)="","",VLOOKUP($A109,Emax!$B:$Z,MATCH(BG$1,Emax!$B$1:$Z$1,0),FALSE)*100)</f>
        <v>72.30142566191445</v>
      </c>
      <c r="BH109" s="19">
        <f>IF(VLOOKUP($A109,Emax!$B:$Z,MATCH(BH$1,Emax!$B$1:$Z$1,0),FALSE)="","",VLOOKUP($A109,Emax!$B:$Z,MATCH(BH$1,Emax!$B$1:$Z$1,0),FALSE)*100)</f>
        <v>73.548387096774178</v>
      </c>
      <c r="BI109" s="19">
        <f>IF(VLOOKUP($A109,Emax!$B:$Z,MATCH(BI$1,Emax!$B$1:$Z$1,0),FALSE)="","",VLOOKUP($A109,Emax!$B:$Z,MATCH(BI$1,Emax!$B$1:$Z$1,0),FALSE)*100)</f>
        <v>43.68070953436807</v>
      </c>
      <c r="BJ109" s="19">
        <f>IF(VLOOKUP($A109,Emax!$B:$Z,MATCH(BJ$1,Emax!$B$1:$Z$1,0),FALSE)="","",VLOOKUP($A109,Emax!$B:$Z,MATCH(BJ$1,Emax!$B$1:$Z$1,0),FALSE)*100)</f>
        <v>43.68070953436807</v>
      </c>
      <c r="BK109" s="19">
        <f>IF(VLOOKUP($A109,Emax!$B:$Z,MATCH(BK$1,Emax!$B$1:$Z$1,0),FALSE)="","",VLOOKUP($A109,Emax!$B:$Z,MATCH(BK$1,Emax!$B$1:$Z$1,0),FALSE)*100)</f>
        <v>56.875</v>
      </c>
      <c r="BL109" s="19">
        <f>IF(VLOOKUP($A109,Emax!$B:$Z,MATCH(BL$1,Emax!$B$1:$Z$1,0),FALSE)="","",VLOOKUP($A109,Emax!$B:$Z,MATCH(BL$1,Emax!$B$1:$Z$1,0),FALSE)*100)</f>
        <v>0</v>
      </c>
      <c r="BM109" s="19">
        <f>IF(VLOOKUP($A109,Emax!$B:$Z,MATCH(BM$1,Emax!$B$1:$Z$1,0),FALSE)="","",VLOOKUP($A109,Emax!$B:$Z,MATCH(BM$1,Emax!$B$1:$Z$1,0),FALSE)*100)</f>
        <v>0</v>
      </c>
      <c r="BN109" s="19">
        <f>IF(VLOOKUP($A109,Emax!$B:$Z,MATCH(BN$1,Emax!$B$1:$Z$1,0),FALSE)="","",VLOOKUP($A109,Emax!$B:$Z,MATCH(BN$1,Emax!$B$1:$Z$1,0),FALSE)*100)</f>
        <v>25.798525798525795</v>
      </c>
      <c r="BO109" s="19">
        <f>IF(VLOOKUP($A109,Emax!$B:$Z,MATCH(BO$1,Emax!$B$1:$Z$1,0),FALSE)="","",VLOOKUP($A109,Emax!$B:$Z,MATCH(BO$1,Emax!$B$1:$Z$1,0),FALSE)*100)</f>
        <v>1.6427104722792603</v>
      </c>
      <c r="BP109" s="19">
        <f>IF(VLOOKUP($A109,Emax!$B:$Z,MATCH(BP$1,Emax!$B$1:$Z$1,0),FALSE)="","",VLOOKUP($A109,Emax!$B:$Z,MATCH(BP$1,Emax!$B$1:$Z$1,0),FALSE)*100)</f>
        <v>9.1089108910891081</v>
      </c>
      <c r="BQ109" s="19" t="str">
        <f>IF(VLOOKUP($A109,Emax!$B:$Z,MATCH(BQ$1,Emax!$B$1:$Z$1,0),FALSE)="","",VLOOKUP($A109,Emax!$B:$Z,MATCH(BQ$1,Emax!$B$1:$Z$1,0),FALSE)*100)</f>
        <v/>
      </c>
      <c r="BR109" s="19" t="str">
        <f>IF(VLOOKUP($A109,Emax!$B:$Z,MATCH(BR$1,Emax!$B$1:$Z$1,0),FALSE)="","",VLOOKUP($A109,Emax!$B:$Z,MATCH(BR$1,Emax!$B$1:$Z$1,0),FALSE)*100)</f>
        <v/>
      </c>
      <c r="BS109" s="19" t="str">
        <f>IF(VLOOKUP($A109,Emax!$B:$Z,MATCH(BS$1,Emax!$B$1:$Z$1,0),FALSE)="","",VLOOKUP($A109,Emax!$B:$Z,MATCH(BS$1,Emax!$B$1:$Z$1,0),FALSE)*100)</f>
        <v/>
      </c>
      <c r="BT109" s="19" t="str">
        <f>IF(VLOOKUP($A109,Emax!$B:$Z,MATCH(BT$1,Emax!$B$1:$Z$1,0),FALSE)="","",VLOOKUP($A109,Emax!$B:$Z,MATCH(BT$1,Emax!$B$1:$Z$1,0),FALSE)*100)</f>
        <v/>
      </c>
    </row>
    <row r="110" spans="1:72" x14ac:dyDescent="0.2">
      <c r="A110" s="4" t="s">
        <v>517</v>
      </c>
      <c r="B110" s="5" t="str">
        <f>IF(VLOOKUP($A110,Ligands!$A:$G,3,FALSE)="","",VLOOKUP($A110,Ligands!$A:$G,3,FALSE))</f>
        <v>Nociceptin</v>
      </c>
      <c r="C110" s="4" t="str">
        <f>IF(VLOOKUP($A110,Ligands!$A:$G,4,FALSE)="","",VLOOKUP($A110,Ligands!$A:$G,4,FALSE))</f>
        <v>FGGFTGARKSARKLANQ</v>
      </c>
      <c r="D110" s="17" t="str">
        <f>IF(VLOOKUP($A110,Ligands!$A:$G,5,FALSE)="","",VLOOKUP($A110,Ligands!$A:$G,5,FALSE))</f>
        <v/>
      </c>
      <c r="E110" s="17" t="str">
        <f>IF(VLOOKUP($A110,Ligands!$A:$G,6,FALSE)="","",VLOOKUP($A110,Ligands!$A:$G,6,FALSE))</f>
        <v/>
      </c>
      <c r="F110" s="17" t="str">
        <f>IF(VLOOKUP($A110,Ligands!$A:$G,7,FALSE)="","",VLOOKUP($A110,Ligands!$A:$G,7,FALSE))</f>
        <v>Physiological</v>
      </c>
      <c r="G110" s="28">
        <f t="shared" si="47"/>
        <v>0</v>
      </c>
      <c r="H110" s="92">
        <f t="shared" si="48"/>
        <v>9.5630284840804674</v>
      </c>
      <c r="I110" s="92">
        <f t="shared" si="49"/>
        <v>8.8682246858480536</v>
      </c>
      <c r="J110" s="92">
        <f t="shared" si="50"/>
        <v>7.6365306378595026</v>
      </c>
      <c r="K110" s="92" t="str">
        <f t="shared" si="51"/>
        <v/>
      </c>
      <c r="L110" s="28">
        <f t="shared" si="52"/>
        <v>0</v>
      </c>
      <c r="M110" s="92">
        <f t="shared" si="53"/>
        <v>9.59</v>
      </c>
      <c r="N110" s="92">
        <f t="shared" si="54"/>
        <v>8.94</v>
      </c>
      <c r="O110" s="92">
        <f t="shared" si="55"/>
        <v>7.87</v>
      </c>
      <c r="P110" s="92" t="str">
        <f t="shared" si="56"/>
        <v/>
      </c>
      <c r="Q110" s="21">
        <f t="shared" si="57"/>
        <v>0</v>
      </c>
      <c r="R110" s="90">
        <f t="shared" si="58"/>
        <v>98.125</v>
      </c>
      <c r="S110" s="90">
        <f t="shared" si="59"/>
        <v>84.766584766584756</v>
      </c>
      <c r="T110" s="90">
        <f t="shared" si="60"/>
        <v>58.415841584158414</v>
      </c>
      <c r="U110" s="90" t="str">
        <f t="shared" si="61"/>
        <v/>
      </c>
      <c r="V110" s="25" t="str">
        <f t="shared" si="63"/>
        <v/>
      </c>
      <c r="W110" s="24" t="str">
        <f t="shared" si="64"/>
        <v/>
      </c>
      <c r="X110" s="24">
        <f t="shared" si="65"/>
        <v>8.9763714607669858</v>
      </c>
      <c r="Y110" s="24">
        <f t="shared" si="66"/>
        <v>8.9763714607669858</v>
      </c>
      <c r="Z110" s="24">
        <f t="shared" si="67"/>
        <v>9.5630284840804674</v>
      </c>
      <c r="AA110" s="24">
        <f t="shared" si="62"/>
        <v>8.705959513095797</v>
      </c>
      <c r="AB110" s="24">
        <f t="shared" si="62"/>
        <v>8.705959513095797</v>
      </c>
      <c r="AC110" s="24">
        <f t="shared" si="68"/>
        <v>9.0817796697533097</v>
      </c>
      <c r="AD110" s="24">
        <f t="shared" si="69"/>
        <v>7.1220389554298249</v>
      </c>
      <c r="AE110" s="24">
        <f t="shared" si="70"/>
        <v>7.1220389554298249</v>
      </c>
      <c r="AF110" s="24">
        <f t="shared" si="71"/>
        <v>8.8682246858480536</v>
      </c>
      <c r="AG110" s="24">
        <f t="shared" si="72"/>
        <v>6.9185622978410466</v>
      </c>
      <c r="AH110" s="24">
        <f t="shared" si="73"/>
        <v>7.6365306378595026</v>
      </c>
      <c r="AI110" s="24">
        <f t="shared" si="74"/>
        <v>7.2135735900849509</v>
      </c>
      <c r="AJ110" s="24" t="str">
        <f t="shared" si="75"/>
        <v/>
      </c>
      <c r="AK110" s="24" t="str">
        <f t="shared" si="76"/>
        <v/>
      </c>
      <c r="AL110" s="24" t="str">
        <f t="shared" si="77"/>
        <v/>
      </c>
      <c r="AM110" s="25" t="str">
        <f>VLOOKUP($A110,'pEC50'!$B:$Z,MATCH(AM$1,'pEC50'!$B$1:$Z$1,0),FALSE)</f>
        <v/>
      </c>
      <c r="AN110" s="24" t="str">
        <f>VLOOKUP($A110,'pEC50'!$B:$Z,MATCH(AN$1,'pEC50'!$B$1:$Z$1,0),FALSE)</f>
        <v/>
      </c>
      <c r="AO110" s="24">
        <f>VLOOKUP($A110,'pEC50'!$B:$Z,MATCH(AO$1,'pEC50'!$B$1:$Z$1,0),FALSE)</f>
        <v>9</v>
      </c>
      <c r="AP110" s="24">
        <f>VLOOKUP($A110,'pEC50'!$B:$Z,MATCH(AP$1,'pEC50'!$B$1:$Z$1,0),FALSE)</f>
        <v>9</v>
      </c>
      <c r="AQ110" s="24">
        <f>VLOOKUP($A110,'pEC50'!$B:$Z,MATCH(AQ$1,'pEC50'!$B$1:$Z$1,0),FALSE)</f>
        <v>9.59</v>
      </c>
      <c r="AR110" s="24">
        <f>VLOOKUP($A110,'pEC50'!$B:$Z,MATCH(AR$1,'pEC50'!$B$1:$Z$1,0),FALSE)</f>
        <v>8.74</v>
      </c>
      <c r="AS110" s="24">
        <f>VLOOKUP($A110,'pEC50'!$B:$Z,MATCH(AS$1,'pEC50'!$B$1:$Z$1,0),FALSE)</f>
        <v>8.74</v>
      </c>
      <c r="AT110" s="24">
        <f>VLOOKUP($A110,'pEC50'!$B:$Z,MATCH(AT$1,'pEC50'!$B$1:$Z$1,0),FALSE)</f>
        <v>9.09</v>
      </c>
      <c r="AU110" s="24">
        <f>VLOOKUP($A110,'pEC50'!$B:$Z,MATCH(AU$1,'pEC50'!$B$1:$Z$1,0),FALSE)</f>
        <v>7.66</v>
      </c>
      <c r="AV110" s="24">
        <f>VLOOKUP($A110,'pEC50'!$B:$Z,MATCH(AV$1,'pEC50'!$B$1:$Z$1,0),FALSE)</f>
        <v>7.66</v>
      </c>
      <c r="AW110" s="24">
        <f>VLOOKUP($A110,'pEC50'!$B:$Z,MATCH(AW$1,'pEC50'!$B$1:$Z$1,0),FALSE)</f>
        <v>8.94</v>
      </c>
      <c r="AX110" s="24">
        <f>VLOOKUP($A110,'pEC50'!$B:$Z,MATCH(AX$1,'pEC50'!$B$1:$Z$1,0),FALSE)</f>
        <v>7.43</v>
      </c>
      <c r="AY110" s="24">
        <f>VLOOKUP($A110,'pEC50'!$B:$Z,MATCH(AY$1,'pEC50'!$B$1:$Z$1,0),FALSE)</f>
        <v>7.87</v>
      </c>
      <c r="AZ110" s="24">
        <f>VLOOKUP($A110,'pEC50'!$B:$Z,MATCH(AZ$1,'pEC50'!$B$1:$Z$1,0),FALSE)</f>
        <v>7.71</v>
      </c>
      <c r="BA110" s="24" t="str">
        <f>VLOOKUP($A110,'pEC50'!$B:$Z,MATCH(BA$1,'pEC50'!$B$1:$Z$1,0),FALSE)</f>
        <v/>
      </c>
      <c r="BB110" s="24" t="str">
        <f>VLOOKUP($A110,'pEC50'!$B:$Z,MATCH(BB$1,'pEC50'!$B$1:$Z$1,0),FALSE)</f>
        <v/>
      </c>
      <c r="BC110" s="24" t="str">
        <f>VLOOKUP($A110,'pEC50'!$B:$Z,MATCH(BC$1,'pEC50'!$B$1:$Z$1,0),FALSE)</f>
        <v/>
      </c>
      <c r="BD110" s="18" t="str">
        <f>IF(VLOOKUP($A110,Emax!$B:$Z,MATCH(BD$1,Emax!$B$1:$Z$1,0),FALSE)="","",VLOOKUP($A110,Emax!$B:$Z,MATCH(BD$1,Emax!$B$1:$Z$1,0),FALSE)*100)</f>
        <v/>
      </c>
      <c r="BE110" s="19" t="str">
        <f>IF(VLOOKUP($A110,Emax!$B:$Z,MATCH(BE$1,Emax!$B$1:$Z$1,0),FALSE)="","",VLOOKUP($A110,Emax!$B:$Z,MATCH(BE$1,Emax!$B$1:$Z$1,0),FALSE)*100)</f>
        <v/>
      </c>
      <c r="BF110" s="19">
        <f>IF(VLOOKUP($A110,Emax!$B:$Z,MATCH(BF$1,Emax!$B$1:$Z$1,0),FALSE)="","",VLOOKUP($A110,Emax!$B:$Z,MATCH(BF$1,Emax!$B$1:$Z$1,0),FALSE)*100)</f>
        <v>94.704684317718929</v>
      </c>
      <c r="BG110" s="19">
        <f>IF(VLOOKUP($A110,Emax!$B:$Z,MATCH(BG$1,Emax!$B$1:$Z$1,0),FALSE)="","",VLOOKUP($A110,Emax!$B:$Z,MATCH(BG$1,Emax!$B$1:$Z$1,0),FALSE)*100)</f>
        <v>94.704684317718929</v>
      </c>
      <c r="BH110" s="19">
        <f>IF(VLOOKUP($A110,Emax!$B:$Z,MATCH(BH$1,Emax!$B$1:$Z$1,0),FALSE)="","",VLOOKUP($A110,Emax!$B:$Z,MATCH(BH$1,Emax!$B$1:$Z$1,0),FALSE)*100)</f>
        <v>93.978494623655905</v>
      </c>
      <c r="BI110" s="19">
        <f>IF(VLOOKUP($A110,Emax!$B:$Z,MATCH(BI$1,Emax!$B$1:$Z$1,0),FALSE)="","",VLOOKUP($A110,Emax!$B:$Z,MATCH(BI$1,Emax!$B$1:$Z$1,0),FALSE)*100)</f>
        <v>92.461197339246127</v>
      </c>
      <c r="BJ110" s="19">
        <f>IF(VLOOKUP($A110,Emax!$B:$Z,MATCH(BJ$1,Emax!$B$1:$Z$1,0),FALSE)="","",VLOOKUP($A110,Emax!$B:$Z,MATCH(BJ$1,Emax!$B$1:$Z$1,0),FALSE)*100)</f>
        <v>92.461197339246127</v>
      </c>
      <c r="BK110" s="19">
        <f>IF(VLOOKUP($A110,Emax!$B:$Z,MATCH(BK$1,Emax!$B$1:$Z$1,0),FALSE)="","",VLOOKUP($A110,Emax!$B:$Z,MATCH(BK$1,Emax!$B$1:$Z$1,0),FALSE)*100)</f>
        <v>98.125</v>
      </c>
      <c r="BL110" s="19">
        <f>IF(VLOOKUP($A110,Emax!$B:$Z,MATCH(BL$1,Emax!$B$1:$Z$1,0),FALSE)="","",VLOOKUP($A110,Emax!$B:$Z,MATCH(BL$1,Emax!$B$1:$Z$1,0),FALSE)*100)</f>
        <v>28.976034858387798</v>
      </c>
      <c r="BM110" s="19">
        <f>IF(VLOOKUP($A110,Emax!$B:$Z,MATCH(BM$1,Emax!$B$1:$Z$1,0),FALSE)="","",VLOOKUP($A110,Emax!$B:$Z,MATCH(BM$1,Emax!$B$1:$Z$1,0),FALSE)*100)</f>
        <v>28.976034858387798</v>
      </c>
      <c r="BN110" s="19">
        <f>IF(VLOOKUP($A110,Emax!$B:$Z,MATCH(BN$1,Emax!$B$1:$Z$1,0),FALSE)="","",VLOOKUP($A110,Emax!$B:$Z,MATCH(BN$1,Emax!$B$1:$Z$1,0),FALSE)*100)</f>
        <v>84.766584766584756</v>
      </c>
      <c r="BO110" s="19">
        <f>IF(VLOOKUP($A110,Emax!$B:$Z,MATCH(BO$1,Emax!$B$1:$Z$1,0),FALSE)="","",VLOOKUP($A110,Emax!$B:$Z,MATCH(BO$1,Emax!$B$1:$Z$1,0),FALSE)*100)</f>
        <v>30.800821355236135</v>
      </c>
      <c r="BP110" s="19">
        <f>IF(VLOOKUP($A110,Emax!$B:$Z,MATCH(BP$1,Emax!$B$1:$Z$1,0),FALSE)="","",VLOOKUP($A110,Emax!$B:$Z,MATCH(BP$1,Emax!$B$1:$Z$1,0),FALSE)*100)</f>
        <v>58.415841584158414</v>
      </c>
      <c r="BQ110" s="19">
        <f>IF(VLOOKUP($A110,Emax!$B:$Z,MATCH(BQ$1,Emax!$B$1:$Z$1,0),FALSE)="","",VLOOKUP($A110,Emax!$B:$Z,MATCH(BQ$1,Emax!$B$1:$Z$1,0),FALSE)*100)</f>
        <v>31.884057971014485</v>
      </c>
      <c r="BR110" s="19" t="str">
        <f>IF(VLOOKUP($A110,Emax!$B:$Z,MATCH(BR$1,Emax!$B$1:$Z$1,0),FALSE)="","",VLOOKUP($A110,Emax!$B:$Z,MATCH(BR$1,Emax!$B$1:$Z$1,0),FALSE)*100)</f>
        <v/>
      </c>
      <c r="BS110" s="19" t="str">
        <f>IF(VLOOKUP($A110,Emax!$B:$Z,MATCH(BS$1,Emax!$B$1:$Z$1,0),FALSE)="","",VLOOKUP($A110,Emax!$B:$Z,MATCH(BS$1,Emax!$B$1:$Z$1,0),FALSE)*100)</f>
        <v/>
      </c>
      <c r="BT110" s="19" t="str">
        <f>IF(VLOOKUP($A110,Emax!$B:$Z,MATCH(BT$1,Emax!$B$1:$Z$1,0),FALSE)="","",VLOOKUP($A110,Emax!$B:$Z,MATCH(BT$1,Emax!$B$1:$Z$1,0),FALSE)*100)</f>
        <v/>
      </c>
    </row>
    <row r="111" spans="1:72" x14ac:dyDescent="0.2">
      <c r="A111" s="4" t="s">
        <v>514</v>
      </c>
      <c r="B111" s="5" t="str">
        <f>IF(VLOOKUP($A111,Ligands!$A:$G,3,FALSE)="","",VLOOKUP($A111,Ligands!$A:$G,3,FALSE))</f>
        <v>Methionine-Enkephalin</v>
      </c>
      <c r="C111" s="4" t="str">
        <f>IF(VLOOKUP($A111,Ligands!$A:$G,4,FALSE)="","",VLOOKUP($A111,Ligands!$A:$G,4,FALSE))</f>
        <v>YGGFM</v>
      </c>
      <c r="D111" s="17" t="str">
        <f>IF(VLOOKUP($A111,Ligands!$A:$G,5,FALSE)="","",VLOOKUP($A111,Ligands!$A:$G,5,FALSE))</f>
        <v/>
      </c>
      <c r="E111" s="17" t="str">
        <f>IF(VLOOKUP($A111,Ligands!$A:$G,6,FALSE)="","",VLOOKUP($A111,Ligands!$A:$G,6,FALSE))</f>
        <v/>
      </c>
      <c r="F111" s="17" t="str">
        <f>IF(VLOOKUP($A111,Ligands!$A:$G,7,FALSE)="","",VLOOKUP($A111,Ligands!$A:$G,7,FALSE))</f>
        <v>Physiological</v>
      </c>
      <c r="G111" s="28">
        <f t="shared" si="47"/>
        <v>0</v>
      </c>
      <c r="H111" s="92">
        <f t="shared" si="48"/>
        <v>7.15176290452019</v>
      </c>
      <c r="I111" s="92">
        <f t="shared" si="49"/>
        <v>5.8592546815120352</v>
      </c>
      <c r="J111" s="92">
        <f t="shared" si="50"/>
        <v>0</v>
      </c>
      <c r="K111" s="92" t="str">
        <f t="shared" si="51"/>
        <v/>
      </c>
      <c r="L111" s="28">
        <f t="shared" si="52"/>
        <v>0</v>
      </c>
      <c r="M111" s="92">
        <f t="shared" si="53"/>
        <v>7.45</v>
      </c>
      <c r="N111" s="92">
        <f t="shared" si="54"/>
        <v>6.63</v>
      </c>
      <c r="O111" s="92">
        <f t="shared" si="55"/>
        <v>0</v>
      </c>
      <c r="P111" s="92" t="str">
        <f t="shared" si="56"/>
        <v/>
      </c>
      <c r="Q111" s="21">
        <f t="shared" si="57"/>
        <v>0</v>
      </c>
      <c r="R111" s="90">
        <f t="shared" si="58"/>
        <v>50.322580645161295</v>
      </c>
      <c r="S111" s="90">
        <f t="shared" si="59"/>
        <v>16.953316953316953</v>
      </c>
      <c r="T111" s="90">
        <f t="shared" si="60"/>
        <v>0</v>
      </c>
      <c r="U111" s="90" t="str">
        <f t="shared" si="61"/>
        <v/>
      </c>
      <c r="V111" s="25" t="str">
        <f t="shared" si="63"/>
        <v/>
      </c>
      <c r="W111" s="24" t="str">
        <f t="shared" si="64"/>
        <v/>
      </c>
      <c r="X111" s="24">
        <f t="shared" si="65"/>
        <v>6.912733873857464</v>
      </c>
      <c r="Y111" s="24">
        <f t="shared" si="66"/>
        <v>6.912733873857464</v>
      </c>
      <c r="Z111" s="24">
        <f t="shared" si="67"/>
        <v>7.15176290452019</v>
      </c>
      <c r="AA111" s="24">
        <f t="shared" si="62"/>
        <v>6.2057285695614377</v>
      </c>
      <c r="AB111" s="24">
        <f t="shared" si="62"/>
        <v>6.2057285695614377</v>
      </c>
      <c r="AC111" s="24">
        <f t="shared" si="68"/>
        <v>6.507977875279793</v>
      </c>
      <c r="AD111" s="24" t="str">
        <f t="shared" si="69"/>
        <v/>
      </c>
      <c r="AE111" s="24" t="str">
        <f t="shared" si="70"/>
        <v/>
      </c>
      <c r="AF111" s="24">
        <f t="shared" si="71"/>
        <v>5.8592546815120352</v>
      </c>
      <c r="AG111" s="24" t="str">
        <f t="shared" si="72"/>
        <v/>
      </c>
      <c r="AH111" s="24" t="str">
        <f t="shared" si="73"/>
        <v/>
      </c>
      <c r="AI111" s="24" t="str">
        <f t="shared" si="74"/>
        <v/>
      </c>
      <c r="AJ111" s="24" t="str">
        <f t="shared" si="75"/>
        <v/>
      </c>
      <c r="AK111" s="24" t="str">
        <f t="shared" si="76"/>
        <v/>
      </c>
      <c r="AL111" s="24" t="str">
        <f t="shared" si="77"/>
        <v/>
      </c>
      <c r="AM111" s="25" t="str">
        <f>VLOOKUP($A111,'pEC50'!$B:$Z,MATCH(AM$1,'pEC50'!$B$1:$Z$1,0),FALSE)</f>
        <v/>
      </c>
      <c r="AN111" s="24" t="str">
        <f>VLOOKUP($A111,'pEC50'!$B:$Z,MATCH(AN$1,'pEC50'!$B$1:$Z$1,0),FALSE)</f>
        <v/>
      </c>
      <c r="AO111" s="24">
        <f>VLOOKUP($A111,'pEC50'!$B:$Z,MATCH(AO$1,'pEC50'!$B$1:$Z$1,0),FALSE)</f>
        <v>7.22</v>
      </c>
      <c r="AP111" s="24">
        <f>VLOOKUP($A111,'pEC50'!$B:$Z,MATCH(AP$1,'pEC50'!$B$1:$Z$1,0),FALSE)</f>
        <v>7.22</v>
      </c>
      <c r="AQ111" s="24">
        <f>VLOOKUP($A111,'pEC50'!$B:$Z,MATCH(AQ$1,'pEC50'!$B$1:$Z$1,0),FALSE)</f>
        <v>7.45</v>
      </c>
      <c r="AR111" s="24">
        <f>VLOOKUP($A111,'pEC50'!$B:$Z,MATCH(AR$1,'pEC50'!$B$1:$Z$1,0),FALSE)</f>
        <v>6.77</v>
      </c>
      <c r="AS111" s="24">
        <f>VLOOKUP($A111,'pEC50'!$B:$Z,MATCH(AS$1,'pEC50'!$B$1:$Z$1,0),FALSE)</f>
        <v>6.77</v>
      </c>
      <c r="AT111" s="24">
        <f>VLOOKUP($A111,'pEC50'!$B:$Z,MATCH(AT$1,'pEC50'!$B$1:$Z$1,0),FALSE)</f>
        <v>7.04</v>
      </c>
      <c r="AU111" s="24" t="str">
        <f>VLOOKUP($A111,'pEC50'!$B:$Z,MATCH(AU$1,'pEC50'!$B$1:$Z$1,0),FALSE)</f>
        <v/>
      </c>
      <c r="AV111" s="24" t="str">
        <f>VLOOKUP($A111,'pEC50'!$B:$Z,MATCH(AV$1,'pEC50'!$B$1:$Z$1,0),FALSE)</f>
        <v/>
      </c>
      <c r="AW111" s="24">
        <f>VLOOKUP($A111,'pEC50'!$B:$Z,MATCH(AW$1,'pEC50'!$B$1:$Z$1,0),FALSE)</f>
        <v>6.63</v>
      </c>
      <c r="AX111" s="24" t="str">
        <f>VLOOKUP($A111,'pEC50'!$B:$Z,MATCH(AX$1,'pEC50'!$B$1:$Z$1,0),FALSE)</f>
        <v/>
      </c>
      <c r="AY111" s="24" t="str">
        <f>VLOOKUP($A111,'pEC50'!$B:$Z,MATCH(AY$1,'pEC50'!$B$1:$Z$1,0),FALSE)</f>
        <v/>
      </c>
      <c r="AZ111" s="24" t="str">
        <f>VLOOKUP($A111,'pEC50'!$B:$Z,MATCH(AZ$1,'pEC50'!$B$1:$Z$1,0),FALSE)</f>
        <v/>
      </c>
      <c r="BA111" s="24" t="str">
        <f>VLOOKUP($A111,'pEC50'!$B:$Z,MATCH(BA$1,'pEC50'!$B$1:$Z$1,0),FALSE)</f>
        <v/>
      </c>
      <c r="BB111" s="24" t="str">
        <f>VLOOKUP($A111,'pEC50'!$B:$Z,MATCH(BB$1,'pEC50'!$B$1:$Z$1,0),FALSE)</f>
        <v/>
      </c>
      <c r="BC111" s="24" t="str">
        <f>VLOOKUP($A111,'pEC50'!$B:$Z,MATCH(BC$1,'pEC50'!$B$1:$Z$1,0),FALSE)</f>
        <v/>
      </c>
      <c r="BD111" s="18" t="str">
        <f>IF(VLOOKUP($A111,Emax!$B:$Z,MATCH(BD$1,Emax!$B$1:$Z$1,0),FALSE)="","",VLOOKUP($A111,Emax!$B:$Z,MATCH(BD$1,Emax!$B$1:$Z$1,0),FALSE)*100)</f>
        <v/>
      </c>
      <c r="BE111" s="19" t="str">
        <f>IF(VLOOKUP($A111,Emax!$B:$Z,MATCH(BE$1,Emax!$B$1:$Z$1,0),FALSE)="","",VLOOKUP($A111,Emax!$B:$Z,MATCH(BE$1,Emax!$B$1:$Z$1,0),FALSE)*100)</f>
        <v/>
      </c>
      <c r="BF111" s="19">
        <f>IF(VLOOKUP($A111,Emax!$B:$Z,MATCH(BF$1,Emax!$B$1:$Z$1,0),FALSE)="","",VLOOKUP($A111,Emax!$B:$Z,MATCH(BF$1,Emax!$B$1:$Z$1,0),FALSE)*100)</f>
        <v>49.287169042769854</v>
      </c>
      <c r="BG111" s="19">
        <f>IF(VLOOKUP($A111,Emax!$B:$Z,MATCH(BG$1,Emax!$B$1:$Z$1,0),FALSE)="","",VLOOKUP($A111,Emax!$B:$Z,MATCH(BG$1,Emax!$B$1:$Z$1,0),FALSE)*100)</f>
        <v>49.287169042769854</v>
      </c>
      <c r="BH111" s="19">
        <f>IF(VLOOKUP($A111,Emax!$B:$Z,MATCH(BH$1,Emax!$B$1:$Z$1,0),FALSE)="","",VLOOKUP($A111,Emax!$B:$Z,MATCH(BH$1,Emax!$B$1:$Z$1,0),FALSE)*100)</f>
        <v>50.322580645161295</v>
      </c>
      <c r="BI111" s="19">
        <f>IF(VLOOKUP($A111,Emax!$B:$Z,MATCH(BI$1,Emax!$B$1:$Z$1,0),FALSE)="","",VLOOKUP($A111,Emax!$B:$Z,MATCH(BI$1,Emax!$B$1:$Z$1,0),FALSE)*100)</f>
        <v>27.272727272727277</v>
      </c>
      <c r="BJ111" s="19">
        <f>IF(VLOOKUP($A111,Emax!$B:$Z,MATCH(BJ$1,Emax!$B$1:$Z$1,0),FALSE)="","",VLOOKUP($A111,Emax!$B:$Z,MATCH(BJ$1,Emax!$B$1:$Z$1,0),FALSE)*100)</f>
        <v>27.272727272727277</v>
      </c>
      <c r="BK111" s="19">
        <f>IF(VLOOKUP($A111,Emax!$B:$Z,MATCH(BK$1,Emax!$B$1:$Z$1,0),FALSE)="","",VLOOKUP($A111,Emax!$B:$Z,MATCH(BK$1,Emax!$B$1:$Z$1,0),FALSE)*100)</f>
        <v>29.375</v>
      </c>
      <c r="BL111" s="19" t="str">
        <f>IF(VLOOKUP($A111,Emax!$B:$Z,MATCH(BL$1,Emax!$B$1:$Z$1,0),FALSE)="","",VLOOKUP($A111,Emax!$B:$Z,MATCH(BL$1,Emax!$B$1:$Z$1,0),FALSE)*100)</f>
        <v/>
      </c>
      <c r="BM111" s="19" t="str">
        <f>IF(VLOOKUP($A111,Emax!$B:$Z,MATCH(BM$1,Emax!$B$1:$Z$1,0),FALSE)="","",VLOOKUP($A111,Emax!$B:$Z,MATCH(BM$1,Emax!$B$1:$Z$1,0),FALSE)*100)</f>
        <v/>
      </c>
      <c r="BN111" s="19">
        <f>IF(VLOOKUP($A111,Emax!$B:$Z,MATCH(BN$1,Emax!$B$1:$Z$1,0),FALSE)="","",VLOOKUP($A111,Emax!$B:$Z,MATCH(BN$1,Emax!$B$1:$Z$1,0),FALSE)*100)</f>
        <v>16.953316953316953</v>
      </c>
      <c r="BO111" s="19" t="str">
        <f>IF(VLOOKUP($A111,Emax!$B:$Z,MATCH(BO$1,Emax!$B$1:$Z$1,0),FALSE)="","",VLOOKUP($A111,Emax!$B:$Z,MATCH(BO$1,Emax!$B$1:$Z$1,0),FALSE)*100)</f>
        <v/>
      </c>
      <c r="BP111" s="19" t="str">
        <f>IF(VLOOKUP($A111,Emax!$B:$Z,MATCH(BP$1,Emax!$B$1:$Z$1,0),FALSE)="","",VLOOKUP($A111,Emax!$B:$Z,MATCH(BP$1,Emax!$B$1:$Z$1,0),FALSE)*100)</f>
        <v/>
      </c>
      <c r="BQ111" s="19" t="str">
        <f>IF(VLOOKUP($A111,Emax!$B:$Z,MATCH(BQ$1,Emax!$B$1:$Z$1,0),FALSE)="","",VLOOKUP($A111,Emax!$B:$Z,MATCH(BQ$1,Emax!$B$1:$Z$1,0),FALSE)*100)</f>
        <v/>
      </c>
      <c r="BR111" s="19" t="str">
        <f>IF(VLOOKUP($A111,Emax!$B:$Z,MATCH(BR$1,Emax!$B$1:$Z$1,0),FALSE)="","",VLOOKUP($A111,Emax!$B:$Z,MATCH(BR$1,Emax!$B$1:$Z$1,0),FALSE)*100)</f>
        <v/>
      </c>
      <c r="BS111" s="19" t="str">
        <f>IF(VLOOKUP($A111,Emax!$B:$Z,MATCH(BS$1,Emax!$B$1:$Z$1,0),FALSE)="","",VLOOKUP($A111,Emax!$B:$Z,MATCH(BS$1,Emax!$B$1:$Z$1,0),FALSE)*100)</f>
        <v/>
      </c>
      <c r="BT111" s="19" t="str">
        <f>IF(VLOOKUP($A111,Emax!$B:$Z,MATCH(BT$1,Emax!$B$1:$Z$1,0),FALSE)="","",VLOOKUP($A111,Emax!$B:$Z,MATCH(BT$1,Emax!$B$1:$Z$1,0),FALSE)*100)</f>
        <v/>
      </c>
    </row>
    <row r="112" spans="1:72" x14ac:dyDescent="0.2">
      <c r="A112" s="4" t="s">
        <v>542</v>
      </c>
      <c r="B112" s="5" t="str">
        <f>IF(VLOOKUP($A112,Ligands!$A:$G,3,FALSE)="","",VLOOKUP($A112,Ligands!$A:$G,3,FALSE))</f>
        <v>2-oxo-glutaric acid</v>
      </c>
      <c r="C112" s="4" t="str">
        <f>IF(VLOOKUP($A112,Ligands!$A:$G,4,FALSE)="","",VLOOKUP($A112,Ligands!$A:$G,4,FALSE))</f>
        <v>2-Oxoglutaric Acid</v>
      </c>
      <c r="D112" s="17" t="str">
        <f>IF(VLOOKUP($A112,Ligands!$A:$G,5,FALSE)="","",VLOOKUP($A112,Ligands!$A:$G,5,FALSE))</f>
        <v/>
      </c>
      <c r="E112" s="17" t="str">
        <f>IF(VLOOKUP($A112,Ligands!$A:$G,6,FALSE)="","",VLOOKUP($A112,Ligands!$A:$G,6,FALSE))</f>
        <v/>
      </c>
      <c r="F112" s="17" t="str">
        <f>IF(VLOOKUP($A112,Ligands!$A:$G,7,FALSE)="","",VLOOKUP($A112,Ligands!$A:$G,7,FALSE))</f>
        <v>Physiological</v>
      </c>
      <c r="G112" s="28">
        <f t="shared" si="47"/>
        <v>3.568299667021694</v>
      </c>
      <c r="H112" s="92">
        <f t="shared" si="48"/>
        <v>3.8839281140561681</v>
      </c>
      <c r="I112" s="92">
        <f t="shared" si="49"/>
        <v>4.1109451461443145</v>
      </c>
      <c r="J112" s="92">
        <f t="shared" si="50"/>
        <v>0</v>
      </c>
      <c r="K112" s="92" t="str">
        <f t="shared" si="51"/>
        <v/>
      </c>
      <c r="L112" s="28">
        <f t="shared" si="52"/>
        <v>4.1399999999999997</v>
      </c>
      <c r="M112" s="92">
        <f t="shared" si="53"/>
        <v>4.57</v>
      </c>
      <c r="N112" s="92">
        <f t="shared" si="54"/>
        <v>5.27</v>
      </c>
      <c r="O112" s="92">
        <f t="shared" si="55"/>
        <v>0</v>
      </c>
      <c r="P112" s="92" t="str">
        <f t="shared" si="56"/>
        <v/>
      </c>
      <c r="Q112" s="21">
        <f t="shared" si="57"/>
        <v>26.810176125244617</v>
      </c>
      <c r="R112" s="90">
        <f t="shared" si="58"/>
        <v>40.576496674057658</v>
      </c>
      <c r="S112" s="90">
        <f t="shared" si="59"/>
        <v>10.021786492374728</v>
      </c>
      <c r="T112" s="90">
        <f t="shared" si="60"/>
        <v>0</v>
      </c>
      <c r="U112" s="90" t="str">
        <f t="shared" si="61"/>
        <v/>
      </c>
      <c r="V112" s="25">
        <f t="shared" si="63"/>
        <v>3.568299667021694</v>
      </c>
      <c r="W112" s="24">
        <f t="shared" si="64"/>
        <v>3.4174506061805765</v>
      </c>
      <c r="X112" s="24">
        <f t="shared" si="65"/>
        <v>3.7717715388569251</v>
      </c>
      <c r="Y112" s="24">
        <f t="shared" si="66"/>
        <v>3.7717715388569251</v>
      </c>
      <c r="Z112" s="24">
        <f t="shared" si="67"/>
        <v>3.875674900709746</v>
      </c>
      <c r="AA112" s="24">
        <f t="shared" si="62"/>
        <v>3.7482745478524686</v>
      </c>
      <c r="AB112" s="24">
        <f t="shared" si="62"/>
        <v>3.7482745478524686</v>
      </c>
      <c r="AC112" s="24">
        <f t="shared" si="68"/>
        <v>3.8839281140561681</v>
      </c>
      <c r="AD112" s="24">
        <f t="shared" si="69"/>
        <v>4.1109451461443145</v>
      </c>
      <c r="AE112" s="24">
        <f t="shared" si="70"/>
        <v>4.1109451461443145</v>
      </c>
      <c r="AF112" s="24" t="str">
        <f t="shared" si="71"/>
        <v/>
      </c>
      <c r="AG112" s="24" t="str">
        <f t="shared" si="72"/>
        <v/>
      </c>
      <c r="AH112" s="24" t="str">
        <f t="shared" si="73"/>
        <v/>
      </c>
      <c r="AI112" s="24" t="str">
        <f t="shared" si="74"/>
        <v/>
      </c>
      <c r="AJ112" s="24" t="str">
        <f t="shared" si="75"/>
        <v/>
      </c>
      <c r="AK112" s="24" t="str">
        <f t="shared" si="76"/>
        <v/>
      </c>
      <c r="AL112" s="24" t="str">
        <f t="shared" si="77"/>
        <v/>
      </c>
      <c r="AM112" s="25">
        <f>VLOOKUP($A112,'pEC50'!$B:$Z,MATCH(AM$1,'pEC50'!$B$1:$Z$1,0),FALSE)</f>
        <v>4.1399999999999997</v>
      </c>
      <c r="AN112" s="24">
        <f>VLOOKUP($A112,'pEC50'!$B:$Z,MATCH(AN$1,'pEC50'!$B$1:$Z$1,0),FALSE)</f>
        <v>3.99</v>
      </c>
      <c r="AO112" s="24">
        <f>VLOOKUP($A112,'pEC50'!$B:$Z,MATCH(AO$1,'pEC50'!$B$1:$Z$1,0),FALSE)</f>
        <v>4.21</v>
      </c>
      <c r="AP112" s="24">
        <f>VLOOKUP($A112,'pEC50'!$B:$Z,MATCH(AP$1,'pEC50'!$B$1:$Z$1,0),FALSE)</f>
        <v>4.21</v>
      </c>
      <c r="AQ112" s="24">
        <f>VLOOKUP($A112,'pEC50'!$B:$Z,MATCH(AQ$1,'pEC50'!$B$1:$Z$1,0),FALSE)</f>
        <v>4.57</v>
      </c>
      <c r="AR112" s="24">
        <f>VLOOKUP($A112,'pEC50'!$B:$Z,MATCH(AR$1,'pEC50'!$B$1:$Z$1,0),FALSE)</f>
        <v>4.1399999999999997</v>
      </c>
      <c r="AS112" s="24">
        <f>VLOOKUP($A112,'pEC50'!$B:$Z,MATCH(AS$1,'pEC50'!$B$1:$Z$1,0),FALSE)</f>
        <v>4.1399999999999997</v>
      </c>
      <c r="AT112" s="24">
        <f>VLOOKUP($A112,'pEC50'!$B:$Z,MATCH(AT$1,'pEC50'!$B$1:$Z$1,0),FALSE)</f>
        <v>4.47</v>
      </c>
      <c r="AU112" s="24">
        <f>VLOOKUP($A112,'pEC50'!$B:$Z,MATCH(AU$1,'pEC50'!$B$1:$Z$1,0),FALSE)</f>
        <v>5.1100000000000003</v>
      </c>
      <c r="AV112" s="24">
        <f>VLOOKUP($A112,'pEC50'!$B:$Z,MATCH(AV$1,'pEC50'!$B$1:$Z$1,0),FALSE)</f>
        <v>5.1100000000000003</v>
      </c>
      <c r="AW112" s="24">
        <f>VLOOKUP($A112,'pEC50'!$B:$Z,MATCH(AW$1,'pEC50'!$B$1:$Z$1,0),FALSE)</f>
        <v>5.27</v>
      </c>
      <c r="AX112" s="24" t="str">
        <f>VLOOKUP($A112,'pEC50'!$B:$Z,MATCH(AX$1,'pEC50'!$B$1:$Z$1,0),FALSE)</f>
        <v/>
      </c>
      <c r="AY112" s="24" t="str">
        <f>VLOOKUP($A112,'pEC50'!$B:$Z,MATCH(AY$1,'pEC50'!$B$1:$Z$1,0),FALSE)</f>
        <v/>
      </c>
      <c r="AZ112" s="24" t="str">
        <f>VLOOKUP($A112,'pEC50'!$B:$Z,MATCH(AZ$1,'pEC50'!$B$1:$Z$1,0),FALSE)</f>
        <v/>
      </c>
      <c r="BA112" s="24" t="str">
        <f>VLOOKUP($A112,'pEC50'!$B:$Z,MATCH(BA$1,'pEC50'!$B$1:$Z$1,0),FALSE)</f>
        <v/>
      </c>
      <c r="BB112" s="24" t="str">
        <f>VLOOKUP($A112,'pEC50'!$B:$Z,MATCH(BB$1,'pEC50'!$B$1:$Z$1,0),FALSE)</f>
        <v/>
      </c>
      <c r="BC112" s="24" t="str">
        <f>VLOOKUP($A112,'pEC50'!$B:$Z,MATCH(BC$1,'pEC50'!$B$1:$Z$1,0),FALSE)</f>
        <v/>
      </c>
      <c r="BD112" s="18">
        <f>IF(VLOOKUP($A112,Emax!$B:$Z,MATCH(BD$1,Emax!$B$1:$Z$1,0),FALSE)="","",VLOOKUP($A112,Emax!$B:$Z,MATCH(BD$1,Emax!$B$1:$Z$1,0),FALSE)*100)</f>
        <v>26.810176125244617</v>
      </c>
      <c r="BE112" s="19">
        <f>IF(VLOOKUP($A112,Emax!$B:$Z,MATCH(BE$1,Emax!$B$1:$Z$1,0),FALSE)="","",VLOOKUP($A112,Emax!$B:$Z,MATCH(BE$1,Emax!$B$1:$Z$1,0),FALSE)*100)</f>
        <v>26.757812500000007</v>
      </c>
      <c r="BF112" s="19">
        <f>IF(VLOOKUP($A112,Emax!$B:$Z,MATCH(BF$1,Emax!$B$1:$Z$1,0),FALSE)="","",VLOOKUP($A112,Emax!$B:$Z,MATCH(BF$1,Emax!$B$1:$Z$1,0),FALSE)*100)</f>
        <v>36.456211812627288</v>
      </c>
      <c r="BG112" s="19">
        <f>IF(VLOOKUP($A112,Emax!$B:$Z,MATCH(BG$1,Emax!$B$1:$Z$1,0),FALSE)="","",VLOOKUP($A112,Emax!$B:$Z,MATCH(BG$1,Emax!$B$1:$Z$1,0),FALSE)*100)</f>
        <v>36.456211812627288</v>
      </c>
      <c r="BH112" s="19">
        <f>IF(VLOOKUP($A112,Emax!$B:$Z,MATCH(BH$1,Emax!$B$1:$Z$1,0),FALSE)="","",VLOOKUP($A112,Emax!$B:$Z,MATCH(BH$1,Emax!$B$1:$Z$1,0),FALSE)*100)</f>
        <v>20.215053763440856</v>
      </c>
      <c r="BI112" s="19">
        <f>IF(VLOOKUP($A112,Emax!$B:$Z,MATCH(BI$1,Emax!$B$1:$Z$1,0),FALSE)="","",VLOOKUP($A112,Emax!$B:$Z,MATCH(BI$1,Emax!$B$1:$Z$1,0),FALSE)*100)</f>
        <v>40.576496674057658</v>
      </c>
      <c r="BJ112" s="19">
        <f>IF(VLOOKUP($A112,Emax!$B:$Z,MATCH(BJ$1,Emax!$B$1:$Z$1,0),FALSE)="","",VLOOKUP($A112,Emax!$B:$Z,MATCH(BJ$1,Emax!$B$1:$Z$1,0),FALSE)*100)</f>
        <v>40.576496674057658</v>
      </c>
      <c r="BK112" s="19">
        <f>IF(VLOOKUP($A112,Emax!$B:$Z,MATCH(BK$1,Emax!$B$1:$Z$1,0),FALSE)="","",VLOOKUP($A112,Emax!$B:$Z,MATCH(BK$1,Emax!$B$1:$Z$1,0),FALSE)*100)</f>
        <v>25.937500000000004</v>
      </c>
      <c r="BL112" s="19">
        <f>IF(VLOOKUP($A112,Emax!$B:$Z,MATCH(BL$1,Emax!$B$1:$Z$1,0),FALSE)="","",VLOOKUP($A112,Emax!$B:$Z,MATCH(BL$1,Emax!$B$1:$Z$1,0),FALSE)*100)</f>
        <v>10.021786492374728</v>
      </c>
      <c r="BM112" s="19">
        <f>IF(VLOOKUP($A112,Emax!$B:$Z,MATCH(BM$1,Emax!$B$1:$Z$1,0),FALSE)="","",VLOOKUP($A112,Emax!$B:$Z,MATCH(BM$1,Emax!$B$1:$Z$1,0),FALSE)*100)</f>
        <v>10.021786492374728</v>
      </c>
      <c r="BN112" s="19">
        <f>IF(VLOOKUP($A112,Emax!$B:$Z,MATCH(BN$1,Emax!$B$1:$Z$1,0),FALSE)="","",VLOOKUP($A112,Emax!$B:$Z,MATCH(BN$1,Emax!$B$1:$Z$1,0),FALSE)*100)</f>
        <v>0</v>
      </c>
      <c r="BO112" s="19" t="str">
        <f>IF(VLOOKUP($A112,Emax!$B:$Z,MATCH(BO$1,Emax!$B$1:$Z$1,0),FALSE)="","",VLOOKUP($A112,Emax!$B:$Z,MATCH(BO$1,Emax!$B$1:$Z$1,0),FALSE)*100)</f>
        <v/>
      </c>
      <c r="BP112" s="19" t="str">
        <f>IF(VLOOKUP($A112,Emax!$B:$Z,MATCH(BP$1,Emax!$B$1:$Z$1,0),FALSE)="","",VLOOKUP($A112,Emax!$B:$Z,MATCH(BP$1,Emax!$B$1:$Z$1,0),FALSE)*100)</f>
        <v/>
      </c>
      <c r="BQ112" s="19" t="str">
        <f>IF(VLOOKUP($A112,Emax!$B:$Z,MATCH(BQ$1,Emax!$B$1:$Z$1,0),FALSE)="","",VLOOKUP($A112,Emax!$B:$Z,MATCH(BQ$1,Emax!$B$1:$Z$1,0),FALSE)*100)</f>
        <v/>
      </c>
      <c r="BR112" s="19" t="str">
        <f>IF(VLOOKUP($A112,Emax!$B:$Z,MATCH(BR$1,Emax!$B$1:$Z$1,0),FALSE)="","",VLOOKUP($A112,Emax!$B:$Z,MATCH(BR$1,Emax!$B$1:$Z$1,0),FALSE)*100)</f>
        <v/>
      </c>
      <c r="BS112" s="19" t="str">
        <f>IF(VLOOKUP($A112,Emax!$B:$Z,MATCH(BS$1,Emax!$B$1:$Z$1,0),FALSE)="","",VLOOKUP($A112,Emax!$B:$Z,MATCH(BS$1,Emax!$B$1:$Z$1,0),FALSE)*100)</f>
        <v/>
      </c>
      <c r="BT112" s="19" t="str">
        <f>IF(VLOOKUP($A112,Emax!$B:$Z,MATCH(BT$1,Emax!$B$1:$Z$1,0),FALSE)="","",VLOOKUP($A112,Emax!$B:$Z,MATCH(BT$1,Emax!$B$1:$Z$1,0),FALSE)*100)</f>
        <v/>
      </c>
    </row>
    <row r="113" spans="1:72" x14ac:dyDescent="0.2">
      <c r="A113" s="4" t="s">
        <v>672</v>
      </c>
      <c r="B113" s="5" t="str">
        <f>IF(VLOOKUP($A113,Ligands!$A:$G,3,FALSE)="","",VLOOKUP($A113,Ligands!$A:$G,3,FALSE))</f>
        <v>Oxytocin</v>
      </c>
      <c r="C113" s="4" t="str">
        <f>IF(VLOOKUP($A113,Ligands!$A:$G,4,FALSE)="","",VLOOKUP($A113,Ligands!$A:$G,4,FALSE))</f>
        <v>CYIQNCPLG-NH2</v>
      </c>
      <c r="D113" s="17" t="str">
        <f>IF(VLOOKUP($A113,Ligands!$A:$G,5,FALSE)="","",VLOOKUP($A113,Ligands!$A:$G,5,FALSE))</f>
        <v/>
      </c>
      <c r="E113" s="17" t="str">
        <f>IF(VLOOKUP($A113,Ligands!$A:$G,6,FALSE)="","",VLOOKUP($A113,Ligands!$A:$G,6,FALSE))</f>
        <v/>
      </c>
      <c r="F113" s="17" t="str">
        <f>IF(VLOOKUP($A113,Ligands!$A:$G,7,FALSE)="","",VLOOKUP($A113,Ligands!$A:$G,7,FALSE))</f>
        <v>Physiological</v>
      </c>
      <c r="G113" s="28">
        <f t="shared" si="47"/>
        <v>7.5857369491289681</v>
      </c>
      <c r="H113" s="92">
        <f t="shared" si="48"/>
        <v>7.1630384905329567</v>
      </c>
      <c r="I113" s="92">
        <f t="shared" si="49"/>
        <v>8.302638995288957</v>
      </c>
      <c r="J113" s="92">
        <f t="shared" si="50"/>
        <v>0</v>
      </c>
      <c r="K113" s="92" t="str">
        <f t="shared" si="51"/>
        <v/>
      </c>
      <c r="L113" s="28">
        <f t="shared" si="52"/>
        <v>8.02</v>
      </c>
      <c r="M113" s="92">
        <f t="shared" si="53"/>
        <v>7.65</v>
      </c>
      <c r="N113" s="92">
        <f t="shared" si="54"/>
        <v>8.57</v>
      </c>
      <c r="O113" s="92">
        <f t="shared" si="55"/>
        <v>0</v>
      </c>
      <c r="P113" s="92" t="str">
        <f t="shared" si="56"/>
        <v/>
      </c>
      <c r="Q113" s="21">
        <f t="shared" si="57"/>
        <v>36.790606653620351</v>
      </c>
      <c r="R113" s="90">
        <f t="shared" si="58"/>
        <v>32.586558044806516</v>
      </c>
      <c r="S113" s="90">
        <f t="shared" si="59"/>
        <v>54.030501089324609</v>
      </c>
      <c r="T113" s="90">
        <f t="shared" si="60"/>
        <v>0</v>
      </c>
      <c r="U113" s="90" t="str">
        <f t="shared" si="61"/>
        <v/>
      </c>
      <c r="V113" s="25">
        <f t="shared" si="63"/>
        <v>7.5857369491289681</v>
      </c>
      <c r="W113" s="24">
        <f t="shared" si="64"/>
        <v>7.5437680877104647</v>
      </c>
      <c r="X113" s="24">
        <f t="shared" si="65"/>
        <v>7.1630384905329567</v>
      </c>
      <c r="Y113" s="24">
        <f t="shared" si="66"/>
        <v>7.1630384905329567</v>
      </c>
      <c r="Z113" s="24" t="str">
        <f t="shared" si="67"/>
        <v/>
      </c>
      <c r="AA113" s="24" t="str">
        <f t="shared" si="62"/>
        <v/>
      </c>
      <c r="AB113" s="24" t="str">
        <f t="shared" si="62"/>
        <v/>
      </c>
      <c r="AC113" s="24" t="str">
        <f t="shared" si="68"/>
        <v/>
      </c>
      <c r="AD113" s="24">
        <f t="shared" si="69"/>
        <v>8.302638995288957</v>
      </c>
      <c r="AE113" s="24">
        <f t="shared" si="70"/>
        <v>8.302638995288957</v>
      </c>
      <c r="AF113" s="24">
        <f t="shared" si="71"/>
        <v>7.4048635800016998</v>
      </c>
      <c r="AG113" s="24" t="str">
        <f t="shared" si="72"/>
        <v/>
      </c>
      <c r="AH113" s="24" t="str">
        <f t="shared" si="73"/>
        <v/>
      </c>
      <c r="AI113" s="24" t="str">
        <f t="shared" si="74"/>
        <v/>
      </c>
      <c r="AJ113" s="24" t="str">
        <f t="shared" si="75"/>
        <v/>
      </c>
      <c r="AK113" s="24" t="str">
        <f t="shared" si="76"/>
        <v/>
      </c>
      <c r="AL113" s="24" t="str">
        <f t="shared" si="77"/>
        <v/>
      </c>
      <c r="AM113" s="25">
        <f>VLOOKUP($A113,'pEC50'!$B:$Z,MATCH(AM$1,'pEC50'!$B$1:$Z$1,0),FALSE)</f>
        <v>8.02</v>
      </c>
      <c r="AN113" s="24">
        <f>VLOOKUP($A113,'pEC50'!$B:$Z,MATCH(AN$1,'pEC50'!$B$1:$Z$1,0),FALSE)</f>
        <v>8.01</v>
      </c>
      <c r="AO113" s="24">
        <f>VLOOKUP($A113,'pEC50'!$B:$Z,MATCH(AO$1,'pEC50'!$B$1:$Z$1,0),FALSE)</f>
        <v>7.65</v>
      </c>
      <c r="AP113" s="24">
        <f>VLOOKUP($A113,'pEC50'!$B:$Z,MATCH(AP$1,'pEC50'!$B$1:$Z$1,0),FALSE)</f>
        <v>7.65</v>
      </c>
      <c r="AQ113" s="24" t="str">
        <f>VLOOKUP($A113,'pEC50'!$B:$Z,MATCH(AQ$1,'pEC50'!$B$1:$Z$1,0),FALSE)</f>
        <v/>
      </c>
      <c r="AR113" s="24" t="str">
        <f>VLOOKUP($A113,'pEC50'!$B:$Z,MATCH(AR$1,'pEC50'!$B$1:$Z$1,0),FALSE)</f>
        <v/>
      </c>
      <c r="AS113" s="24" t="str">
        <f>VLOOKUP($A113,'pEC50'!$B:$Z,MATCH(AS$1,'pEC50'!$B$1:$Z$1,0),FALSE)</f>
        <v/>
      </c>
      <c r="AT113" s="24" t="str">
        <f>VLOOKUP($A113,'pEC50'!$B:$Z,MATCH(AT$1,'pEC50'!$B$1:$Z$1,0),FALSE)</f>
        <v/>
      </c>
      <c r="AU113" s="24">
        <f>VLOOKUP($A113,'pEC50'!$B:$Z,MATCH(AU$1,'pEC50'!$B$1:$Z$1,0),FALSE)</f>
        <v>8.57</v>
      </c>
      <c r="AV113" s="24">
        <f>VLOOKUP($A113,'pEC50'!$B:$Z,MATCH(AV$1,'pEC50'!$B$1:$Z$1,0),FALSE)</f>
        <v>8.57</v>
      </c>
      <c r="AW113" s="24">
        <f>VLOOKUP($A113,'pEC50'!$B:$Z,MATCH(AW$1,'pEC50'!$B$1:$Z$1,0),FALSE)</f>
        <v>7.95</v>
      </c>
      <c r="AX113" s="24" t="str">
        <f>VLOOKUP($A113,'pEC50'!$B:$Z,MATCH(AX$1,'pEC50'!$B$1:$Z$1,0),FALSE)</f>
        <v/>
      </c>
      <c r="AY113" s="24" t="str">
        <f>VLOOKUP($A113,'pEC50'!$B:$Z,MATCH(AY$1,'pEC50'!$B$1:$Z$1,0),FALSE)</f>
        <v/>
      </c>
      <c r="AZ113" s="24" t="str">
        <f>VLOOKUP($A113,'pEC50'!$B:$Z,MATCH(AZ$1,'pEC50'!$B$1:$Z$1,0),FALSE)</f>
        <v/>
      </c>
      <c r="BA113" s="24" t="str">
        <f>VLOOKUP($A113,'pEC50'!$B:$Z,MATCH(BA$1,'pEC50'!$B$1:$Z$1,0),FALSE)</f>
        <v/>
      </c>
      <c r="BB113" s="24" t="str">
        <f>VLOOKUP($A113,'pEC50'!$B:$Z,MATCH(BB$1,'pEC50'!$B$1:$Z$1,0),FALSE)</f>
        <v/>
      </c>
      <c r="BC113" s="24" t="str">
        <f>VLOOKUP($A113,'pEC50'!$B:$Z,MATCH(BC$1,'pEC50'!$B$1:$Z$1,0),FALSE)</f>
        <v/>
      </c>
      <c r="BD113" s="18">
        <f>IF(VLOOKUP($A113,Emax!$B:$Z,MATCH(BD$1,Emax!$B$1:$Z$1,0),FALSE)="","",VLOOKUP($A113,Emax!$B:$Z,MATCH(BD$1,Emax!$B$1:$Z$1,0),FALSE)*100)</f>
        <v>36.790606653620351</v>
      </c>
      <c r="BE113" s="19">
        <f>IF(VLOOKUP($A113,Emax!$B:$Z,MATCH(BE$1,Emax!$B$1:$Z$1,0),FALSE)="","",VLOOKUP($A113,Emax!$B:$Z,MATCH(BE$1,Emax!$B$1:$Z$1,0),FALSE)*100)</f>
        <v>34.179687500000007</v>
      </c>
      <c r="BF113" s="19">
        <f>IF(VLOOKUP($A113,Emax!$B:$Z,MATCH(BF$1,Emax!$B$1:$Z$1,0),FALSE)="","",VLOOKUP($A113,Emax!$B:$Z,MATCH(BF$1,Emax!$B$1:$Z$1,0),FALSE)*100)</f>
        <v>32.586558044806516</v>
      </c>
      <c r="BG113" s="19">
        <f>IF(VLOOKUP($A113,Emax!$B:$Z,MATCH(BG$1,Emax!$B$1:$Z$1,0),FALSE)="","",VLOOKUP($A113,Emax!$B:$Z,MATCH(BG$1,Emax!$B$1:$Z$1,0),FALSE)*100)</f>
        <v>32.586558044806516</v>
      </c>
      <c r="BH113" s="19" t="str">
        <f>IF(VLOOKUP($A113,Emax!$B:$Z,MATCH(BH$1,Emax!$B$1:$Z$1,0),FALSE)="","",VLOOKUP($A113,Emax!$B:$Z,MATCH(BH$1,Emax!$B$1:$Z$1,0),FALSE)*100)</f>
        <v/>
      </c>
      <c r="BI113" s="19" t="str">
        <f>IF(VLOOKUP($A113,Emax!$B:$Z,MATCH(BI$1,Emax!$B$1:$Z$1,0),FALSE)="","",VLOOKUP($A113,Emax!$B:$Z,MATCH(BI$1,Emax!$B$1:$Z$1,0),FALSE)*100)</f>
        <v/>
      </c>
      <c r="BJ113" s="19" t="str">
        <f>IF(VLOOKUP($A113,Emax!$B:$Z,MATCH(BJ$1,Emax!$B$1:$Z$1,0),FALSE)="","",VLOOKUP($A113,Emax!$B:$Z,MATCH(BJ$1,Emax!$B$1:$Z$1,0),FALSE)*100)</f>
        <v/>
      </c>
      <c r="BK113" s="19" t="str">
        <f>IF(VLOOKUP($A113,Emax!$B:$Z,MATCH(BK$1,Emax!$B$1:$Z$1,0),FALSE)="","",VLOOKUP($A113,Emax!$B:$Z,MATCH(BK$1,Emax!$B$1:$Z$1,0),FALSE)*100)</f>
        <v/>
      </c>
      <c r="BL113" s="19">
        <f>IF(VLOOKUP($A113,Emax!$B:$Z,MATCH(BL$1,Emax!$B$1:$Z$1,0),FALSE)="","",VLOOKUP($A113,Emax!$B:$Z,MATCH(BL$1,Emax!$B$1:$Z$1,0),FALSE)*100)</f>
        <v>54.030501089324609</v>
      </c>
      <c r="BM113" s="19">
        <f>IF(VLOOKUP($A113,Emax!$B:$Z,MATCH(BM$1,Emax!$B$1:$Z$1,0),FALSE)="","",VLOOKUP($A113,Emax!$B:$Z,MATCH(BM$1,Emax!$B$1:$Z$1,0),FALSE)*100)</f>
        <v>54.030501089324609</v>
      </c>
      <c r="BN113" s="19">
        <f>IF(VLOOKUP($A113,Emax!$B:$Z,MATCH(BN$1,Emax!$B$1:$Z$1,0),FALSE)="","",VLOOKUP($A113,Emax!$B:$Z,MATCH(BN$1,Emax!$B$1:$Z$1,0),FALSE)*100)</f>
        <v>28.501228501228503</v>
      </c>
      <c r="BO113" s="19" t="str">
        <f>IF(VLOOKUP($A113,Emax!$B:$Z,MATCH(BO$1,Emax!$B$1:$Z$1,0),FALSE)="","",VLOOKUP($A113,Emax!$B:$Z,MATCH(BO$1,Emax!$B$1:$Z$1,0),FALSE)*100)</f>
        <v/>
      </c>
      <c r="BP113" s="19" t="str">
        <f>IF(VLOOKUP($A113,Emax!$B:$Z,MATCH(BP$1,Emax!$B$1:$Z$1,0),FALSE)="","",VLOOKUP($A113,Emax!$B:$Z,MATCH(BP$1,Emax!$B$1:$Z$1,0),FALSE)*100)</f>
        <v/>
      </c>
      <c r="BQ113" s="19" t="str">
        <f>IF(VLOOKUP($A113,Emax!$B:$Z,MATCH(BQ$1,Emax!$B$1:$Z$1,0),FALSE)="","",VLOOKUP($A113,Emax!$B:$Z,MATCH(BQ$1,Emax!$B$1:$Z$1,0),FALSE)*100)</f>
        <v/>
      </c>
      <c r="BR113" s="19" t="str">
        <f>IF(VLOOKUP($A113,Emax!$B:$Z,MATCH(BR$1,Emax!$B$1:$Z$1,0),FALSE)="","",VLOOKUP($A113,Emax!$B:$Z,MATCH(BR$1,Emax!$B$1:$Z$1,0),FALSE)*100)</f>
        <v/>
      </c>
      <c r="BS113" s="19" t="str">
        <f>IF(VLOOKUP($A113,Emax!$B:$Z,MATCH(BS$1,Emax!$B$1:$Z$1,0),FALSE)="","",VLOOKUP($A113,Emax!$B:$Z,MATCH(BS$1,Emax!$B$1:$Z$1,0),FALSE)*100)</f>
        <v/>
      </c>
      <c r="BT113" s="19" t="str">
        <f>IF(VLOOKUP($A113,Emax!$B:$Z,MATCH(BT$1,Emax!$B$1:$Z$1,0),FALSE)="","",VLOOKUP($A113,Emax!$B:$Z,MATCH(BT$1,Emax!$B$1:$Z$1,0),FALSE)*100)</f>
        <v/>
      </c>
    </row>
    <row r="114" spans="1:72" x14ac:dyDescent="0.2">
      <c r="A114" s="4" t="s">
        <v>544</v>
      </c>
      <c r="B114" s="5" t="str">
        <f>IF(VLOOKUP($A114,Ligands!$A:$G,3,FALSE)="","",VLOOKUP($A114,Ligands!$A:$G,3,FALSE))</f>
        <v>ADP</v>
      </c>
      <c r="C114" s="4" t="str">
        <f>IF(VLOOKUP($A114,Ligands!$A:$G,4,FALSE)="","",VLOOKUP($A114,Ligands!$A:$G,4,FALSE))</f>
        <v>Adenosine 5'-Diphosphate Sodium Salt</v>
      </c>
      <c r="D114" s="17" t="str">
        <f>IF(VLOOKUP($A114,Ligands!$A:$G,5,FALSE)="","",VLOOKUP($A114,Ligands!$A:$G,5,FALSE))</f>
        <v/>
      </c>
      <c r="E114" s="17" t="str">
        <f>IF(VLOOKUP($A114,Ligands!$A:$G,6,FALSE)="","",VLOOKUP($A114,Ligands!$A:$G,6,FALSE))</f>
        <v/>
      </c>
      <c r="F114" s="17" t="str">
        <f>IF(VLOOKUP($A114,Ligands!$A:$G,7,FALSE)="","",VLOOKUP($A114,Ligands!$A:$G,7,FALSE))</f>
        <v>Physiological</v>
      </c>
      <c r="G114" s="28">
        <f t="shared" si="47"/>
        <v>6.2950093250860526</v>
      </c>
      <c r="H114" s="92">
        <f t="shared" si="48"/>
        <v>6.2631559545533078</v>
      </c>
      <c r="I114" s="92">
        <f t="shared" si="49"/>
        <v>6.1743146267301379</v>
      </c>
      <c r="J114" s="92">
        <f t="shared" si="50"/>
        <v>6.1759403416123151</v>
      </c>
      <c r="K114" s="92" t="str">
        <f t="shared" si="51"/>
        <v/>
      </c>
      <c r="L114" s="28">
        <f t="shared" si="52"/>
        <v>7.08</v>
      </c>
      <c r="M114" s="92">
        <f t="shared" si="53"/>
        <v>7.12</v>
      </c>
      <c r="N114" s="92">
        <f t="shared" si="54"/>
        <v>6.68</v>
      </c>
      <c r="O114" s="92">
        <f t="shared" si="55"/>
        <v>7.27</v>
      </c>
      <c r="P114" s="92" t="str">
        <f t="shared" si="56"/>
        <v/>
      </c>
      <c r="Q114" s="21">
        <f t="shared" si="57"/>
        <v>16.406250000000004</v>
      </c>
      <c r="R114" s="90">
        <f t="shared" si="58"/>
        <v>30.625000000000004</v>
      </c>
      <c r="S114" s="90">
        <f t="shared" si="59"/>
        <v>31.21149897330595</v>
      </c>
      <c r="T114" s="90">
        <f t="shared" si="60"/>
        <v>14.653465346534656</v>
      </c>
      <c r="U114" s="90" t="str">
        <f t="shared" si="61"/>
        <v/>
      </c>
      <c r="V114" s="25">
        <f t="shared" si="63"/>
        <v>6.2040880125715248</v>
      </c>
      <c r="W114" s="24">
        <f t="shared" si="64"/>
        <v>6.2950093250860526</v>
      </c>
      <c r="X114" s="24">
        <f t="shared" si="65"/>
        <v>6.1010163658127503</v>
      </c>
      <c r="Y114" s="24">
        <f t="shared" si="66"/>
        <v>6.1010163658127503</v>
      </c>
      <c r="Z114" s="24" t="str">
        <f t="shared" si="67"/>
        <v/>
      </c>
      <c r="AA114" s="24">
        <f t="shared" si="62"/>
        <v>6.2631559545533078</v>
      </c>
      <c r="AB114" s="24">
        <f t="shared" si="62"/>
        <v>6.2631559545533078</v>
      </c>
      <c r="AC114" s="24">
        <f t="shared" si="68"/>
        <v>6.1260760973725894</v>
      </c>
      <c r="AD114" s="24" t="str">
        <f t="shared" si="69"/>
        <v/>
      </c>
      <c r="AE114" s="24" t="str">
        <f t="shared" si="70"/>
        <v/>
      </c>
      <c r="AF114" s="24" t="str">
        <f t="shared" si="71"/>
        <v/>
      </c>
      <c r="AG114" s="24">
        <f t="shared" si="72"/>
        <v>6.1743146267301379</v>
      </c>
      <c r="AH114" s="24">
        <f t="shared" si="73"/>
        <v>6.1759403416123151</v>
      </c>
      <c r="AI114" s="24">
        <f t="shared" si="74"/>
        <v>5.7901728519044138</v>
      </c>
      <c r="AJ114" s="24" t="str">
        <f t="shared" si="75"/>
        <v/>
      </c>
      <c r="AK114" s="24" t="str">
        <f t="shared" si="76"/>
        <v/>
      </c>
      <c r="AL114" s="24" t="str">
        <f t="shared" si="77"/>
        <v/>
      </c>
      <c r="AM114" s="25">
        <f>VLOOKUP($A114,'pEC50'!$B:$Z,MATCH(AM$1,'pEC50'!$B$1:$Z$1,0),FALSE)</f>
        <v>7.08</v>
      </c>
      <c r="AN114" s="24">
        <f>VLOOKUP($A114,'pEC50'!$B:$Z,MATCH(AN$1,'pEC50'!$B$1:$Z$1,0),FALSE)</f>
        <v>7.08</v>
      </c>
      <c r="AO114" s="24">
        <f>VLOOKUP($A114,'pEC50'!$B:$Z,MATCH(AO$1,'pEC50'!$B$1:$Z$1,0),FALSE)</f>
        <v>7.12</v>
      </c>
      <c r="AP114" s="24">
        <f>VLOOKUP($A114,'pEC50'!$B:$Z,MATCH(AP$1,'pEC50'!$B$1:$Z$1,0),FALSE)</f>
        <v>7.12</v>
      </c>
      <c r="AQ114" s="24">
        <f>VLOOKUP($A114,'pEC50'!$B:$Z,MATCH(AQ$1,'pEC50'!$B$1:$Z$1,0),FALSE)</f>
        <v>6.74</v>
      </c>
      <c r="AR114" s="24">
        <f>VLOOKUP($A114,'pEC50'!$B:$Z,MATCH(AR$1,'pEC50'!$B$1:$Z$1,0),FALSE)</f>
        <v>7.06</v>
      </c>
      <c r="AS114" s="24">
        <f>VLOOKUP($A114,'pEC50'!$B:$Z,MATCH(AS$1,'pEC50'!$B$1:$Z$1,0),FALSE)</f>
        <v>7.06</v>
      </c>
      <c r="AT114" s="24">
        <f>VLOOKUP($A114,'pEC50'!$B:$Z,MATCH(AT$1,'pEC50'!$B$1:$Z$1,0),FALSE)</f>
        <v>6.64</v>
      </c>
      <c r="AU114" s="24" t="str">
        <f>VLOOKUP($A114,'pEC50'!$B:$Z,MATCH(AU$1,'pEC50'!$B$1:$Z$1,0),FALSE)</f>
        <v/>
      </c>
      <c r="AV114" s="24" t="str">
        <f>VLOOKUP($A114,'pEC50'!$B:$Z,MATCH(AV$1,'pEC50'!$B$1:$Z$1,0),FALSE)</f>
        <v/>
      </c>
      <c r="AW114" s="24" t="str">
        <f>VLOOKUP($A114,'pEC50'!$B:$Z,MATCH(AW$1,'pEC50'!$B$1:$Z$1,0),FALSE)</f>
        <v/>
      </c>
      <c r="AX114" s="24">
        <f>VLOOKUP($A114,'pEC50'!$B:$Z,MATCH(AX$1,'pEC50'!$B$1:$Z$1,0),FALSE)</f>
        <v>6.68</v>
      </c>
      <c r="AY114" s="24">
        <f>VLOOKUP($A114,'pEC50'!$B:$Z,MATCH(AY$1,'pEC50'!$B$1:$Z$1,0),FALSE)</f>
        <v>7.01</v>
      </c>
      <c r="AZ114" s="24">
        <f>VLOOKUP($A114,'pEC50'!$B:$Z,MATCH(AZ$1,'pEC50'!$B$1:$Z$1,0),FALSE)</f>
        <v>7.27</v>
      </c>
      <c r="BA114" s="24" t="str">
        <f>VLOOKUP($A114,'pEC50'!$B:$Z,MATCH(BA$1,'pEC50'!$B$1:$Z$1,0),FALSE)</f>
        <v/>
      </c>
      <c r="BB114" s="24" t="str">
        <f>VLOOKUP($A114,'pEC50'!$B:$Z,MATCH(BB$1,'pEC50'!$B$1:$Z$1,0),FALSE)</f>
        <v/>
      </c>
      <c r="BC114" s="24" t="str">
        <f>VLOOKUP($A114,'pEC50'!$B:$Z,MATCH(BC$1,'pEC50'!$B$1:$Z$1,0),FALSE)</f>
        <v/>
      </c>
      <c r="BD114" s="18">
        <f>IF(VLOOKUP($A114,Emax!$B:$Z,MATCH(BD$1,Emax!$B$1:$Z$1,0),FALSE)="","",VLOOKUP($A114,Emax!$B:$Z,MATCH(BD$1,Emax!$B$1:$Z$1,0),FALSE)*100)</f>
        <v>13.307240704500977</v>
      </c>
      <c r="BE114" s="19">
        <f>IF(VLOOKUP($A114,Emax!$B:$Z,MATCH(BE$1,Emax!$B$1:$Z$1,0),FALSE)="","",VLOOKUP($A114,Emax!$B:$Z,MATCH(BE$1,Emax!$B$1:$Z$1,0),FALSE)*100)</f>
        <v>16.406250000000004</v>
      </c>
      <c r="BF114" s="19">
        <f>IF(VLOOKUP($A114,Emax!$B:$Z,MATCH(BF$1,Emax!$B$1:$Z$1,0),FALSE)="","",VLOOKUP($A114,Emax!$B:$Z,MATCH(BF$1,Emax!$B$1:$Z$1,0),FALSE)*100)</f>
        <v>9.5723014256619123</v>
      </c>
      <c r="BG114" s="19">
        <f>IF(VLOOKUP($A114,Emax!$B:$Z,MATCH(BG$1,Emax!$B$1:$Z$1,0),FALSE)="","",VLOOKUP($A114,Emax!$B:$Z,MATCH(BG$1,Emax!$B$1:$Z$1,0),FALSE)*100)</f>
        <v>9.5723014256619123</v>
      </c>
      <c r="BH114" s="19">
        <f>IF(VLOOKUP($A114,Emax!$B:$Z,MATCH(BH$1,Emax!$B$1:$Z$1,0),FALSE)="","",VLOOKUP($A114,Emax!$B:$Z,MATCH(BH$1,Emax!$B$1:$Z$1,0),FALSE)*100)</f>
        <v>0</v>
      </c>
      <c r="BI114" s="19">
        <f>IF(VLOOKUP($A114,Emax!$B:$Z,MATCH(BI$1,Emax!$B$1:$Z$1,0),FALSE)="","",VLOOKUP($A114,Emax!$B:$Z,MATCH(BI$1,Emax!$B$1:$Z$1,0),FALSE)*100)</f>
        <v>15.964523281596454</v>
      </c>
      <c r="BJ114" s="19">
        <f>IF(VLOOKUP($A114,Emax!$B:$Z,MATCH(BJ$1,Emax!$B$1:$Z$1,0),FALSE)="","",VLOOKUP($A114,Emax!$B:$Z,MATCH(BJ$1,Emax!$B$1:$Z$1,0),FALSE)*100)</f>
        <v>15.964523281596454</v>
      </c>
      <c r="BK114" s="19">
        <f>IF(VLOOKUP($A114,Emax!$B:$Z,MATCH(BK$1,Emax!$B$1:$Z$1,0),FALSE)="","",VLOOKUP($A114,Emax!$B:$Z,MATCH(BK$1,Emax!$B$1:$Z$1,0),FALSE)*100)</f>
        <v>30.625000000000004</v>
      </c>
      <c r="BL114" s="19" t="str">
        <f>IF(VLOOKUP($A114,Emax!$B:$Z,MATCH(BL$1,Emax!$B$1:$Z$1,0),FALSE)="","",VLOOKUP($A114,Emax!$B:$Z,MATCH(BL$1,Emax!$B$1:$Z$1,0),FALSE)*100)</f>
        <v/>
      </c>
      <c r="BM114" s="19" t="str">
        <f>IF(VLOOKUP($A114,Emax!$B:$Z,MATCH(BM$1,Emax!$B$1:$Z$1,0),FALSE)="","",VLOOKUP($A114,Emax!$B:$Z,MATCH(BM$1,Emax!$B$1:$Z$1,0),FALSE)*100)</f>
        <v/>
      </c>
      <c r="BN114" s="19" t="str">
        <f>IF(VLOOKUP($A114,Emax!$B:$Z,MATCH(BN$1,Emax!$B$1:$Z$1,0),FALSE)="","",VLOOKUP($A114,Emax!$B:$Z,MATCH(BN$1,Emax!$B$1:$Z$1,0),FALSE)*100)</f>
        <v/>
      </c>
      <c r="BO114" s="19">
        <f>IF(VLOOKUP($A114,Emax!$B:$Z,MATCH(BO$1,Emax!$B$1:$Z$1,0),FALSE)="","",VLOOKUP($A114,Emax!$B:$Z,MATCH(BO$1,Emax!$B$1:$Z$1,0),FALSE)*100)</f>
        <v>31.21149897330595</v>
      </c>
      <c r="BP114" s="19">
        <f>IF(VLOOKUP($A114,Emax!$B:$Z,MATCH(BP$1,Emax!$B$1:$Z$1,0),FALSE)="","",VLOOKUP($A114,Emax!$B:$Z,MATCH(BP$1,Emax!$B$1:$Z$1,0),FALSE)*100)</f>
        <v>14.653465346534656</v>
      </c>
      <c r="BQ114" s="19">
        <f>IF(VLOOKUP($A114,Emax!$B:$Z,MATCH(BQ$1,Emax!$B$1:$Z$1,0),FALSE)="","",VLOOKUP($A114,Emax!$B:$Z,MATCH(BQ$1,Emax!$B$1:$Z$1,0),FALSE)*100)</f>
        <v>3.3126293995859215</v>
      </c>
      <c r="BR114" s="19" t="str">
        <f>IF(VLOOKUP($A114,Emax!$B:$Z,MATCH(BR$1,Emax!$B$1:$Z$1,0),FALSE)="","",VLOOKUP($A114,Emax!$B:$Z,MATCH(BR$1,Emax!$B$1:$Z$1,0),FALSE)*100)</f>
        <v/>
      </c>
      <c r="BS114" s="19" t="str">
        <f>IF(VLOOKUP($A114,Emax!$B:$Z,MATCH(BS$1,Emax!$B$1:$Z$1,0),FALSE)="","",VLOOKUP($A114,Emax!$B:$Z,MATCH(BS$1,Emax!$B$1:$Z$1,0),FALSE)*100)</f>
        <v/>
      </c>
      <c r="BT114" s="19" t="str">
        <f>IF(VLOOKUP($A114,Emax!$B:$Z,MATCH(BT$1,Emax!$B$1:$Z$1,0),FALSE)="","",VLOOKUP($A114,Emax!$B:$Z,MATCH(BT$1,Emax!$B$1:$Z$1,0),FALSE)*100)</f>
        <v/>
      </c>
    </row>
    <row r="115" spans="1:72" x14ac:dyDescent="0.2">
      <c r="A115" s="4" t="s">
        <v>310</v>
      </c>
      <c r="B115" s="5" t="str">
        <f>IF(VLOOKUP($A115,Ligands!$A:$G,3,FALSE)="","",VLOOKUP($A115,Ligands!$A:$G,3,FALSE))</f>
        <v>Lysophosphatidylserine</v>
      </c>
      <c r="C115" s="4" t="str">
        <f>IF(VLOOKUP($A115,Ligands!$A:$G,4,FALSE)="","",VLOOKUP($A115,Ligands!$A:$G,4,FALSE))</f>
        <v>1-oleoyl-2-hydroxy-sn-glycero-3-phospho-L-serine, sodium salt</v>
      </c>
      <c r="D115" s="17" t="str">
        <f>IF(VLOOKUP($A115,Ligands!$A:$G,5,FALSE)="","",VLOOKUP($A115,Ligands!$A:$G,5,FALSE))</f>
        <v/>
      </c>
      <c r="E115" s="17" t="str">
        <f>IF(VLOOKUP($A115,Ligands!$A:$G,6,FALSE)="","",VLOOKUP($A115,Ligands!$A:$G,6,FALSE))</f>
        <v/>
      </c>
      <c r="F115" s="17" t="str">
        <f>IF(VLOOKUP($A115,Ligands!$A:$G,7,FALSE)="","",VLOOKUP($A115,Ligands!$A:$G,7,FALSE))</f>
        <v>Physiological</v>
      </c>
      <c r="G115" s="28">
        <f t="shared" si="47"/>
        <v>0</v>
      </c>
      <c r="H115" s="92">
        <f t="shared" si="48"/>
        <v>6.7737363461799847</v>
      </c>
      <c r="I115" s="92">
        <f t="shared" si="49"/>
        <v>6.5585936177809803</v>
      </c>
      <c r="J115" s="92">
        <f t="shared" si="50"/>
        <v>7.077278944940983</v>
      </c>
      <c r="K115" s="92" t="str">
        <f t="shared" si="51"/>
        <v/>
      </c>
      <c r="L115" s="28">
        <f t="shared" si="52"/>
        <v>0</v>
      </c>
      <c r="M115" s="92">
        <f t="shared" si="53"/>
        <v>7.42</v>
      </c>
      <c r="N115" s="92">
        <f t="shared" si="54"/>
        <v>7.49</v>
      </c>
      <c r="O115" s="92">
        <f t="shared" si="55"/>
        <v>7.77</v>
      </c>
      <c r="P115" s="92" t="str">
        <f t="shared" si="56"/>
        <v/>
      </c>
      <c r="Q115" s="21">
        <f t="shared" si="57"/>
        <v>0</v>
      </c>
      <c r="R115" s="90">
        <f t="shared" si="58"/>
        <v>45.9375</v>
      </c>
      <c r="S115" s="90">
        <f t="shared" si="59"/>
        <v>13.759213759213759</v>
      </c>
      <c r="T115" s="90">
        <f t="shared" si="60"/>
        <v>22.970297029702969</v>
      </c>
      <c r="U115" s="90" t="str">
        <f t="shared" si="61"/>
        <v/>
      </c>
      <c r="V115" s="25" t="str">
        <f t="shared" si="63"/>
        <v/>
      </c>
      <c r="W115" s="24" t="str">
        <f t="shared" si="64"/>
        <v/>
      </c>
      <c r="X115" s="24">
        <f t="shared" si="65"/>
        <v>6.5340165478912882</v>
      </c>
      <c r="Y115" s="24">
        <f t="shared" si="66"/>
        <v>6.5340165478912882</v>
      </c>
      <c r="Z115" s="24">
        <f t="shared" si="67"/>
        <v>6.7737363461799847</v>
      </c>
      <c r="AA115" s="24">
        <f t="shared" si="62"/>
        <v>6.3525951923882849</v>
      </c>
      <c r="AB115" s="24">
        <f t="shared" si="62"/>
        <v>6.3525951923882849</v>
      </c>
      <c r="AC115" s="24">
        <f t="shared" si="68"/>
        <v>6.71216735642827</v>
      </c>
      <c r="AD115" s="24">
        <f t="shared" si="69"/>
        <v>6.0042785735184214</v>
      </c>
      <c r="AE115" s="24">
        <f t="shared" si="70"/>
        <v>6.0042785735184214</v>
      </c>
      <c r="AF115" s="24">
        <f t="shared" si="71"/>
        <v>6.5585936177809803</v>
      </c>
      <c r="AG115" s="24" t="str">
        <f t="shared" si="72"/>
        <v/>
      </c>
      <c r="AH115" s="24">
        <f t="shared" si="73"/>
        <v>6.8211666111082572</v>
      </c>
      <c r="AI115" s="24">
        <f t="shared" si="74"/>
        <v>7.077278944940983</v>
      </c>
      <c r="AJ115" s="24" t="str">
        <f t="shared" si="75"/>
        <v/>
      </c>
      <c r="AK115" s="24" t="str">
        <f t="shared" si="76"/>
        <v/>
      </c>
      <c r="AL115" s="24" t="str">
        <f t="shared" si="77"/>
        <v/>
      </c>
      <c r="AM115" s="25" t="str">
        <f>VLOOKUP($A115,'pEC50'!$B:$Z,MATCH(AM$1,'pEC50'!$B$1:$Z$1,0),FALSE)</f>
        <v/>
      </c>
      <c r="AN115" s="24" t="str">
        <f>VLOOKUP($A115,'pEC50'!$B:$Z,MATCH(AN$1,'pEC50'!$B$1:$Z$1,0),FALSE)</f>
        <v/>
      </c>
      <c r="AO115" s="24">
        <f>VLOOKUP($A115,'pEC50'!$B:$Z,MATCH(AO$1,'pEC50'!$B$1:$Z$1,0),FALSE)</f>
        <v>7.38</v>
      </c>
      <c r="AP115" s="24">
        <f>VLOOKUP($A115,'pEC50'!$B:$Z,MATCH(AP$1,'pEC50'!$B$1:$Z$1,0),FALSE)</f>
        <v>7.38</v>
      </c>
      <c r="AQ115" s="24">
        <f>VLOOKUP($A115,'pEC50'!$B:$Z,MATCH(AQ$1,'pEC50'!$B$1:$Z$1,0),FALSE)</f>
        <v>7.42</v>
      </c>
      <c r="AR115" s="24">
        <f>VLOOKUP($A115,'pEC50'!$B:$Z,MATCH(AR$1,'pEC50'!$B$1:$Z$1,0),FALSE)</f>
        <v>7.02</v>
      </c>
      <c r="AS115" s="24">
        <f>VLOOKUP($A115,'pEC50'!$B:$Z,MATCH(AS$1,'pEC50'!$B$1:$Z$1,0),FALSE)</f>
        <v>7.02</v>
      </c>
      <c r="AT115" s="24">
        <f>VLOOKUP($A115,'pEC50'!$B:$Z,MATCH(AT$1,'pEC50'!$B$1:$Z$1,0),FALSE)</f>
        <v>7.05</v>
      </c>
      <c r="AU115" s="24">
        <f>VLOOKUP($A115,'pEC50'!$B:$Z,MATCH(AU$1,'pEC50'!$B$1:$Z$1,0),FALSE)</f>
        <v>7.49</v>
      </c>
      <c r="AV115" s="24">
        <f>VLOOKUP($A115,'pEC50'!$B:$Z,MATCH(AV$1,'pEC50'!$B$1:$Z$1,0),FALSE)</f>
        <v>7.49</v>
      </c>
      <c r="AW115" s="24">
        <f>VLOOKUP($A115,'pEC50'!$B:$Z,MATCH(AW$1,'pEC50'!$B$1:$Z$1,0),FALSE)</f>
        <v>7.42</v>
      </c>
      <c r="AX115" s="24" t="str">
        <f>VLOOKUP($A115,'pEC50'!$B:$Z,MATCH(AX$1,'pEC50'!$B$1:$Z$1,0),FALSE)</f>
        <v/>
      </c>
      <c r="AY115" s="24">
        <f>VLOOKUP($A115,'pEC50'!$B:$Z,MATCH(AY$1,'pEC50'!$B$1:$Z$1,0),FALSE)</f>
        <v>7.46</v>
      </c>
      <c r="AZ115" s="24">
        <f>VLOOKUP($A115,'pEC50'!$B:$Z,MATCH(AZ$1,'pEC50'!$B$1:$Z$1,0),FALSE)</f>
        <v>7.77</v>
      </c>
      <c r="BA115" s="24" t="str">
        <f>VLOOKUP($A115,'pEC50'!$B:$Z,MATCH(BA$1,'pEC50'!$B$1:$Z$1,0),FALSE)</f>
        <v/>
      </c>
      <c r="BB115" s="24" t="str">
        <f>VLOOKUP($A115,'pEC50'!$B:$Z,MATCH(BB$1,'pEC50'!$B$1:$Z$1,0),FALSE)</f>
        <v/>
      </c>
      <c r="BC115" s="24" t="str">
        <f>VLOOKUP($A115,'pEC50'!$B:$Z,MATCH(BC$1,'pEC50'!$B$1:$Z$1,0),FALSE)</f>
        <v/>
      </c>
      <c r="BD115" s="18" t="str">
        <f>IF(VLOOKUP($A115,Emax!$B:$Z,MATCH(BD$1,Emax!$B$1:$Z$1,0),FALSE)="","",VLOOKUP($A115,Emax!$B:$Z,MATCH(BD$1,Emax!$B$1:$Z$1,0),FALSE)*100)</f>
        <v/>
      </c>
      <c r="BE115" s="19" t="str">
        <f>IF(VLOOKUP($A115,Emax!$B:$Z,MATCH(BE$1,Emax!$B$1:$Z$1,0),FALSE)="","",VLOOKUP($A115,Emax!$B:$Z,MATCH(BE$1,Emax!$B$1:$Z$1,0),FALSE)*100)</f>
        <v/>
      </c>
      <c r="BF115" s="19">
        <f>IF(VLOOKUP($A115,Emax!$B:$Z,MATCH(BF$1,Emax!$B$1:$Z$1,0),FALSE)="","",VLOOKUP($A115,Emax!$B:$Z,MATCH(BF$1,Emax!$B$1:$Z$1,0),FALSE)*100)</f>
        <v>14.256619144602849</v>
      </c>
      <c r="BG115" s="19">
        <f>IF(VLOOKUP($A115,Emax!$B:$Z,MATCH(BG$1,Emax!$B$1:$Z$1,0),FALSE)="","",VLOOKUP($A115,Emax!$B:$Z,MATCH(BG$1,Emax!$B$1:$Z$1,0),FALSE)*100)</f>
        <v>14.256619144602849</v>
      </c>
      <c r="BH115" s="19">
        <f>IF(VLOOKUP($A115,Emax!$B:$Z,MATCH(BH$1,Emax!$B$1:$Z$1,0),FALSE)="","",VLOOKUP($A115,Emax!$B:$Z,MATCH(BH$1,Emax!$B$1:$Z$1,0),FALSE)*100)</f>
        <v>22.58064516129032</v>
      </c>
      <c r="BI115" s="19">
        <f>IF(VLOOKUP($A115,Emax!$B:$Z,MATCH(BI$1,Emax!$B$1:$Z$1,0),FALSE)="","",VLOOKUP($A115,Emax!$B:$Z,MATCH(BI$1,Emax!$B$1:$Z$1,0),FALSE)*100)</f>
        <v>21.507760532150776</v>
      </c>
      <c r="BJ115" s="19">
        <f>IF(VLOOKUP($A115,Emax!$B:$Z,MATCH(BJ$1,Emax!$B$1:$Z$1,0),FALSE)="","",VLOOKUP($A115,Emax!$B:$Z,MATCH(BJ$1,Emax!$B$1:$Z$1,0),FALSE)*100)</f>
        <v>21.507760532150776</v>
      </c>
      <c r="BK115" s="19">
        <f>IF(VLOOKUP($A115,Emax!$B:$Z,MATCH(BK$1,Emax!$B$1:$Z$1,0),FALSE)="","",VLOOKUP($A115,Emax!$B:$Z,MATCH(BK$1,Emax!$B$1:$Z$1,0),FALSE)*100)</f>
        <v>45.9375</v>
      </c>
      <c r="BL115" s="19">
        <f>IF(VLOOKUP($A115,Emax!$B:$Z,MATCH(BL$1,Emax!$B$1:$Z$1,0),FALSE)="","",VLOOKUP($A115,Emax!$B:$Z,MATCH(BL$1,Emax!$B$1:$Z$1,0),FALSE)*100)</f>
        <v>3.2679738562091498</v>
      </c>
      <c r="BM115" s="19">
        <f>IF(VLOOKUP($A115,Emax!$B:$Z,MATCH(BM$1,Emax!$B$1:$Z$1,0),FALSE)="","",VLOOKUP($A115,Emax!$B:$Z,MATCH(BM$1,Emax!$B$1:$Z$1,0),FALSE)*100)</f>
        <v>3.2679738562091498</v>
      </c>
      <c r="BN115" s="19">
        <f>IF(VLOOKUP($A115,Emax!$B:$Z,MATCH(BN$1,Emax!$B$1:$Z$1,0),FALSE)="","",VLOOKUP($A115,Emax!$B:$Z,MATCH(BN$1,Emax!$B$1:$Z$1,0),FALSE)*100)</f>
        <v>13.759213759213759</v>
      </c>
      <c r="BO115" s="19" t="str">
        <f>IF(VLOOKUP($A115,Emax!$B:$Z,MATCH(BO$1,Emax!$B$1:$Z$1,0),FALSE)="","",VLOOKUP($A115,Emax!$B:$Z,MATCH(BO$1,Emax!$B$1:$Z$1,0),FALSE)*100)</f>
        <v/>
      </c>
      <c r="BP115" s="19">
        <f>IF(VLOOKUP($A115,Emax!$B:$Z,MATCH(BP$1,Emax!$B$1:$Z$1,0),FALSE)="","",VLOOKUP($A115,Emax!$B:$Z,MATCH(BP$1,Emax!$B$1:$Z$1,0),FALSE)*100)</f>
        <v>22.970297029702969</v>
      </c>
      <c r="BQ115" s="19">
        <f>IF(VLOOKUP($A115,Emax!$B:$Z,MATCH(BQ$1,Emax!$B$1:$Z$1,0),FALSE)="","",VLOOKUP($A115,Emax!$B:$Z,MATCH(BQ$1,Emax!$B$1:$Z$1,0),FALSE)*100)</f>
        <v>20.289855072463766</v>
      </c>
      <c r="BR115" s="19" t="str">
        <f>IF(VLOOKUP($A115,Emax!$B:$Z,MATCH(BR$1,Emax!$B$1:$Z$1,0),FALSE)="","",VLOOKUP($A115,Emax!$B:$Z,MATCH(BR$1,Emax!$B$1:$Z$1,0),FALSE)*100)</f>
        <v/>
      </c>
      <c r="BS115" s="19" t="str">
        <f>IF(VLOOKUP($A115,Emax!$B:$Z,MATCH(BS$1,Emax!$B$1:$Z$1,0),FALSE)="","",VLOOKUP($A115,Emax!$B:$Z,MATCH(BS$1,Emax!$B$1:$Z$1,0),FALSE)*100)</f>
        <v/>
      </c>
      <c r="BT115" s="19" t="str">
        <f>IF(VLOOKUP($A115,Emax!$B:$Z,MATCH(BT$1,Emax!$B$1:$Z$1,0),FALSE)="","",VLOOKUP($A115,Emax!$B:$Z,MATCH(BT$1,Emax!$B$1:$Z$1,0),FALSE)*100)</f>
        <v/>
      </c>
    </row>
    <row r="116" spans="1:72" x14ac:dyDescent="0.2">
      <c r="A116" s="4" t="s">
        <v>550</v>
      </c>
      <c r="B116" s="5" t="str">
        <f>IF(VLOOKUP($A116,Ligands!$A:$G,3,FALSE)="","",VLOOKUP($A116,Ligands!$A:$G,3,FALSE))</f>
        <v>ATP</v>
      </c>
      <c r="C116" s="4" t="str">
        <f>IF(VLOOKUP($A116,Ligands!$A:$G,4,FALSE)="","",VLOOKUP($A116,Ligands!$A:$G,4,FALSE))</f>
        <v>Adenosine 5'-Triphosphate Disodium Salt</v>
      </c>
      <c r="D116" s="17" t="str">
        <f>IF(VLOOKUP($A116,Ligands!$A:$G,5,FALSE)="","",VLOOKUP($A116,Ligands!$A:$G,5,FALSE))</f>
        <v/>
      </c>
      <c r="E116" s="17" t="str">
        <f>IF(VLOOKUP($A116,Ligands!$A:$G,6,FALSE)="","",VLOOKUP($A116,Ligands!$A:$G,6,FALSE))</f>
        <v/>
      </c>
      <c r="F116" s="17" t="str">
        <f>IF(VLOOKUP($A116,Ligands!$A:$G,7,FALSE)="","",VLOOKUP($A116,Ligands!$A:$G,7,FALSE))</f>
        <v>Physiological</v>
      </c>
      <c r="G116" s="28">
        <f t="shared" si="47"/>
        <v>5.9501200456690828</v>
      </c>
      <c r="H116" s="92">
        <f t="shared" si="48"/>
        <v>6.3259687322722815</v>
      </c>
      <c r="I116" s="92">
        <f t="shared" si="49"/>
        <v>6.1372654068388135</v>
      </c>
      <c r="J116" s="92">
        <f t="shared" si="50"/>
        <v>6.2260528692484884</v>
      </c>
      <c r="K116" s="92" t="str">
        <f t="shared" si="51"/>
        <v/>
      </c>
      <c r="L116" s="28">
        <f t="shared" si="52"/>
        <v>6.94</v>
      </c>
      <c r="M116" s="92">
        <f t="shared" si="53"/>
        <v>6.9</v>
      </c>
      <c r="N116" s="92">
        <f t="shared" si="54"/>
        <v>6.88</v>
      </c>
      <c r="O116" s="92">
        <f t="shared" si="55"/>
        <v>6.91</v>
      </c>
      <c r="P116" s="92" t="str">
        <f t="shared" si="56"/>
        <v/>
      </c>
      <c r="Q116" s="21">
        <f t="shared" si="57"/>
        <v>17.382812500000004</v>
      </c>
      <c r="R116" s="90">
        <f t="shared" si="58"/>
        <v>61.5625</v>
      </c>
      <c r="S116" s="90">
        <f t="shared" si="59"/>
        <v>71.868583162217661</v>
      </c>
      <c r="T116" s="90">
        <f t="shared" si="60"/>
        <v>32.277227722772281</v>
      </c>
      <c r="U116" s="90" t="str">
        <f t="shared" si="61"/>
        <v/>
      </c>
      <c r="V116" s="25">
        <f t="shared" si="63"/>
        <v>5.822643706891788</v>
      </c>
      <c r="W116" s="24">
        <f t="shared" si="64"/>
        <v>5.9501200456690828</v>
      </c>
      <c r="X116" s="24">
        <f t="shared" si="65"/>
        <v>6.2287975942782694</v>
      </c>
      <c r="Y116" s="24">
        <f t="shared" si="66"/>
        <v>6.2287975942782694</v>
      </c>
      <c r="Z116" s="24">
        <f t="shared" si="67"/>
        <v>6.3259687322722815</v>
      </c>
      <c r="AA116" s="24">
        <f t="shared" si="62"/>
        <v>6.1271872222810266</v>
      </c>
      <c r="AB116" s="24">
        <f t="shared" si="62"/>
        <v>6.1271872222810266</v>
      </c>
      <c r="AC116" s="24">
        <f t="shared" si="68"/>
        <v>5.9293162478416868</v>
      </c>
      <c r="AD116" s="24">
        <f t="shared" si="69"/>
        <v>6.1372654068388135</v>
      </c>
      <c r="AE116" s="24">
        <f t="shared" si="70"/>
        <v>6.1372654068388135</v>
      </c>
      <c r="AF116" s="24">
        <f t="shared" si="71"/>
        <v>5.8625034487104974</v>
      </c>
      <c r="AG116" s="24">
        <f t="shared" si="72"/>
        <v>5.5065390831356424</v>
      </c>
      <c r="AH116" s="24">
        <f t="shared" si="73"/>
        <v>6.1888962262852969</v>
      </c>
      <c r="AI116" s="24">
        <f t="shared" si="74"/>
        <v>6.2260528692484884</v>
      </c>
      <c r="AJ116" s="24" t="str">
        <f t="shared" si="75"/>
        <v/>
      </c>
      <c r="AK116" s="24" t="str">
        <f t="shared" si="76"/>
        <v/>
      </c>
      <c r="AL116" s="24" t="str">
        <f t="shared" si="77"/>
        <v/>
      </c>
      <c r="AM116" s="25">
        <f>VLOOKUP($A116,'pEC50'!$B:$Z,MATCH(AM$1,'pEC50'!$B$1:$Z$1,0),FALSE)</f>
        <v>6.94</v>
      </c>
      <c r="AN116" s="24">
        <f>VLOOKUP($A116,'pEC50'!$B:$Z,MATCH(AN$1,'pEC50'!$B$1:$Z$1,0),FALSE)</f>
        <v>6.71</v>
      </c>
      <c r="AO116" s="24">
        <f>VLOOKUP($A116,'pEC50'!$B:$Z,MATCH(AO$1,'pEC50'!$B$1:$Z$1,0),FALSE)</f>
        <v>6.78</v>
      </c>
      <c r="AP116" s="24">
        <f>VLOOKUP($A116,'pEC50'!$B:$Z,MATCH(AP$1,'pEC50'!$B$1:$Z$1,0),FALSE)</f>
        <v>6.78</v>
      </c>
      <c r="AQ116" s="24">
        <f>VLOOKUP($A116,'pEC50'!$B:$Z,MATCH(AQ$1,'pEC50'!$B$1:$Z$1,0),FALSE)</f>
        <v>6.9</v>
      </c>
      <c r="AR116" s="24">
        <f>VLOOKUP($A116,'pEC50'!$B:$Z,MATCH(AR$1,'pEC50'!$B$1:$Z$1,0),FALSE)</f>
        <v>6.35</v>
      </c>
      <c r="AS116" s="24">
        <f>VLOOKUP($A116,'pEC50'!$B:$Z,MATCH(AS$1,'pEC50'!$B$1:$Z$1,0),FALSE)</f>
        <v>6.35</v>
      </c>
      <c r="AT116" s="24">
        <f>VLOOKUP($A116,'pEC50'!$B:$Z,MATCH(AT$1,'pEC50'!$B$1:$Z$1,0),FALSE)</f>
        <v>6.14</v>
      </c>
      <c r="AU116" s="24">
        <f>VLOOKUP($A116,'pEC50'!$B:$Z,MATCH(AU$1,'pEC50'!$B$1:$Z$1,0),FALSE)</f>
        <v>6.88</v>
      </c>
      <c r="AV116" s="24">
        <f>VLOOKUP($A116,'pEC50'!$B:$Z,MATCH(AV$1,'pEC50'!$B$1:$Z$1,0),FALSE)</f>
        <v>6.88</v>
      </c>
      <c r="AW116" s="24">
        <f>VLOOKUP($A116,'pEC50'!$B:$Z,MATCH(AW$1,'pEC50'!$B$1:$Z$1,0),FALSE)</f>
        <v>6.8</v>
      </c>
      <c r="AX116" s="24">
        <f>VLOOKUP($A116,'pEC50'!$B:$Z,MATCH(AX$1,'pEC50'!$B$1:$Z$1,0),FALSE)</f>
        <v>5.65</v>
      </c>
      <c r="AY116" s="24">
        <f>VLOOKUP($A116,'pEC50'!$B:$Z,MATCH(AY$1,'pEC50'!$B$1:$Z$1,0),FALSE)</f>
        <v>6.68</v>
      </c>
      <c r="AZ116" s="24">
        <f>VLOOKUP($A116,'pEC50'!$B:$Z,MATCH(AZ$1,'pEC50'!$B$1:$Z$1,0),FALSE)</f>
        <v>6.91</v>
      </c>
      <c r="BA116" s="24" t="str">
        <f>VLOOKUP($A116,'pEC50'!$B:$Z,MATCH(BA$1,'pEC50'!$B$1:$Z$1,0),FALSE)</f>
        <v/>
      </c>
      <c r="BB116" s="24" t="str">
        <f>VLOOKUP($A116,'pEC50'!$B:$Z,MATCH(BB$1,'pEC50'!$B$1:$Z$1,0),FALSE)</f>
        <v/>
      </c>
      <c r="BC116" s="24" t="str">
        <f>VLOOKUP($A116,'pEC50'!$B:$Z,MATCH(BC$1,'pEC50'!$B$1:$Z$1,0),FALSE)</f>
        <v/>
      </c>
      <c r="BD116" s="18">
        <f>IF(VLOOKUP($A116,Emax!$B:$Z,MATCH(BD$1,Emax!$B$1:$Z$1,0),FALSE)="","",VLOOKUP($A116,Emax!$B:$Z,MATCH(BD$1,Emax!$B$1:$Z$1,0),FALSE)*100)</f>
        <v>7.6320939334637972</v>
      </c>
      <c r="BE116" s="19">
        <f>IF(VLOOKUP($A116,Emax!$B:$Z,MATCH(BE$1,Emax!$B$1:$Z$1,0),FALSE)="","",VLOOKUP($A116,Emax!$B:$Z,MATCH(BE$1,Emax!$B$1:$Z$1,0),FALSE)*100)</f>
        <v>17.382812500000004</v>
      </c>
      <c r="BF116" s="19">
        <f>IF(VLOOKUP($A116,Emax!$B:$Z,MATCH(BF$1,Emax!$B$1:$Z$1,0),FALSE)="","",VLOOKUP($A116,Emax!$B:$Z,MATCH(BF$1,Emax!$B$1:$Z$1,0),FALSE)*100)</f>
        <v>28.105906313645619</v>
      </c>
      <c r="BG116" s="19">
        <f>IF(VLOOKUP($A116,Emax!$B:$Z,MATCH(BG$1,Emax!$B$1:$Z$1,0),FALSE)="","",VLOOKUP($A116,Emax!$B:$Z,MATCH(BG$1,Emax!$B$1:$Z$1,0),FALSE)*100)</f>
        <v>28.105906313645619</v>
      </c>
      <c r="BH116" s="19">
        <f>IF(VLOOKUP($A116,Emax!$B:$Z,MATCH(BH$1,Emax!$B$1:$Z$1,0),FALSE)="","",VLOOKUP($A116,Emax!$B:$Z,MATCH(BH$1,Emax!$B$1:$Z$1,0),FALSE)*100)</f>
        <v>26.666666666666668</v>
      </c>
      <c r="BI116" s="19">
        <f>IF(VLOOKUP($A116,Emax!$B:$Z,MATCH(BI$1,Emax!$B$1:$Z$1,0),FALSE)="","",VLOOKUP($A116,Emax!$B:$Z,MATCH(BI$1,Emax!$B$1:$Z$1,0),FALSE)*100)</f>
        <v>59.866962305986704</v>
      </c>
      <c r="BJ116" s="19">
        <f>IF(VLOOKUP($A116,Emax!$B:$Z,MATCH(BJ$1,Emax!$B$1:$Z$1,0),FALSE)="","",VLOOKUP($A116,Emax!$B:$Z,MATCH(BJ$1,Emax!$B$1:$Z$1,0),FALSE)*100)</f>
        <v>59.866962305986704</v>
      </c>
      <c r="BK116" s="19">
        <f>IF(VLOOKUP($A116,Emax!$B:$Z,MATCH(BK$1,Emax!$B$1:$Z$1,0),FALSE)="","",VLOOKUP($A116,Emax!$B:$Z,MATCH(BK$1,Emax!$B$1:$Z$1,0),FALSE)*100)</f>
        <v>61.5625</v>
      </c>
      <c r="BL116" s="19">
        <f>IF(VLOOKUP($A116,Emax!$B:$Z,MATCH(BL$1,Emax!$B$1:$Z$1,0),FALSE)="","",VLOOKUP($A116,Emax!$B:$Z,MATCH(BL$1,Emax!$B$1:$Z$1,0),FALSE)*100)</f>
        <v>18.082788671023962</v>
      </c>
      <c r="BM116" s="19">
        <f>IF(VLOOKUP($A116,Emax!$B:$Z,MATCH(BM$1,Emax!$B$1:$Z$1,0),FALSE)="","",VLOOKUP($A116,Emax!$B:$Z,MATCH(BM$1,Emax!$B$1:$Z$1,0),FALSE)*100)</f>
        <v>18.082788671023962</v>
      </c>
      <c r="BN116" s="19">
        <f>IF(VLOOKUP($A116,Emax!$B:$Z,MATCH(BN$1,Emax!$B$1:$Z$1,0),FALSE)="","",VLOOKUP($A116,Emax!$B:$Z,MATCH(BN$1,Emax!$B$1:$Z$1,0),FALSE)*100)</f>
        <v>11.547911547911548</v>
      </c>
      <c r="BO116" s="19">
        <f>IF(VLOOKUP($A116,Emax!$B:$Z,MATCH(BO$1,Emax!$B$1:$Z$1,0),FALSE)="","",VLOOKUP($A116,Emax!$B:$Z,MATCH(BO$1,Emax!$B$1:$Z$1,0),FALSE)*100)</f>
        <v>71.868583162217661</v>
      </c>
      <c r="BP116" s="19">
        <f>IF(VLOOKUP($A116,Emax!$B:$Z,MATCH(BP$1,Emax!$B$1:$Z$1,0),FALSE)="","",VLOOKUP($A116,Emax!$B:$Z,MATCH(BP$1,Emax!$B$1:$Z$1,0),FALSE)*100)</f>
        <v>32.277227722772281</v>
      </c>
      <c r="BQ116" s="19">
        <f>IF(VLOOKUP($A116,Emax!$B:$Z,MATCH(BQ$1,Emax!$B$1:$Z$1,0),FALSE)="","",VLOOKUP($A116,Emax!$B:$Z,MATCH(BQ$1,Emax!$B$1:$Z$1,0),FALSE)*100)</f>
        <v>20.703933747412005</v>
      </c>
      <c r="BR116" s="19" t="str">
        <f>IF(VLOOKUP($A116,Emax!$B:$Z,MATCH(BR$1,Emax!$B$1:$Z$1,0),FALSE)="","",VLOOKUP($A116,Emax!$B:$Z,MATCH(BR$1,Emax!$B$1:$Z$1,0),FALSE)*100)</f>
        <v/>
      </c>
      <c r="BS116" s="19" t="str">
        <f>IF(VLOOKUP($A116,Emax!$B:$Z,MATCH(BS$1,Emax!$B$1:$Z$1,0),FALSE)="","",VLOOKUP($A116,Emax!$B:$Z,MATCH(BS$1,Emax!$B$1:$Z$1,0),FALSE)*100)</f>
        <v/>
      </c>
      <c r="BT116" s="19" t="str">
        <f>IF(VLOOKUP($A116,Emax!$B:$Z,MATCH(BT$1,Emax!$B$1:$Z$1,0),FALSE)="","",VLOOKUP($A116,Emax!$B:$Z,MATCH(BT$1,Emax!$B$1:$Z$1,0),FALSE)*100)</f>
        <v/>
      </c>
    </row>
    <row r="117" spans="1:72" x14ac:dyDescent="0.2">
      <c r="A117" s="4" t="s">
        <v>552</v>
      </c>
      <c r="B117" s="5" t="str">
        <f>IF(VLOOKUP($A117,Ligands!$A:$G,3,FALSE)="","",VLOOKUP($A117,Ligands!$A:$G,3,FALSE))</f>
        <v>ADP</v>
      </c>
      <c r="C117" s="4" t="str">
        <f>IF(VLOOKUP($A117,Ligands!$A:$G,4,FALSE)="","",VLOOKUP($A117,Ligands!$A:$G,4,FALSE))</f>
        <v>Adenosine 5'-Diphosphate Sodium Salt</v>
      </c>
      <c r="D117" s="17" t="str">
        <f>IF(VLOOKUP($A117,Ligands!$A:$G,5,FALSE)="","",VLOOKUP($A117,Ligands!$A:$G,5,FALSE))</f>
        <v/>
      </c>
      <c r="E117" s="17" t="str">
        <f>IF(VLOOKUP($A117,Ligands!$A:$G,6,FALSE)="","",VLOOKUP($A117,Ligands!$A:$G,6,FALSE))</f>
        <v/>
      </c>
      <c r="F117" s="17" t="str">
        <f>IF(VLOOKUP($A117,Ligands!$A:$G,7,FALSE)="","",VLOOKUP($A117,Ligands!$A:$G,7,FALSE))</f>
        <v>Physiological</v>
      </c>
      <c r="G117" s="28">
        <f t="shared" si="47"/>
        <v>0</v>
      </c>
      <c r="H117" s="92">
        <f t="shared" si="48"/>
        <v>6.4050559598162833</v>
      </c>
      <c r="I117" s="92">
        <f t="shared" si="49"/>
        <v>5.3634017011669348</v>
      </c>
      <c r="J117" s="92">
        <f t="shared" si="50"/>
        <v>5.3264609018837463</v>
      </c>
      <c r="K117" s="92" t="str">
        <f t="shared" si="51"/>
        <v/>
      </c>
      <c r="L117" s="28">
        <f t="shared" si="52"/>
        <v>0</v>
      </c>
      <c r="M117" s="92">
        <f t="shared" si="53"/>
        <v>7.24</v>
      </c>
      <c r="N117" s="92">
        <f t="shared" si="54"/>
        <v>5.74</v>
      </c>
      <c r="O117" s="92">
        <f t="shared" si="55"/>
        <v>5.6</v>
      </c>
      <c r="P117" s="92" t="str">
        <f t="shared" si="56"/>
        <v/>
      </c>
      <c r="Q117" s="21">
        <f t="shared" si="57"/>
        <v>0</v>
      </c>
      <c r="R117" s="90">
        <f t="shared" si="58"/>
        <v>49.687499999999993</v>
      </c>
      <c r="S117" s="90">
        <f t="shared" si="59"/>
        <v>42.014742014742005</v>
      </c>
      <c r="T117" s="90">
        <f t="shared" si="60"/>
        <v>53.267326732673261</v>
      </c>
      <c r="U117" s="90" t="str">
        <f t="shared" si="61"/>
        <v/>
      </c>
      <c r="V117" s="25" t="str">
        <f t="shared" si="63"/>
        <v/>
      </c>
      <c r="W117" s="24" t="str">
        <f t="shared" si="64"/>
        <v/>
      </c>
      <c r="X117" s="24">
        <f t="shared" si="65"/>
        <v>6.2320463614767307</v>
      </c>
      <c r="Y117" s="24">
        <f t="shared" si="66"/>
        <v>6.2320463614767307</v>
      </c>
      <c r="Z117" s="24">
        <f t="shared" si="67"/>
        <v>6.4050559598162833</v>
      </c>
      <c r="AA117" s="24">
        <f t="shared" si="62"/>
        <v>6.3288195685141941</v>
      </c>
      <c r="AB117" s="24">
        <f t="shared" si="62"/>
        <v>6.3288195685141941</v>
      </c>
      <c r="AC117" s="24">
        <f t="shared" si="68"/>
        <v>5.8362471460005452</v>
      </c>
      <c r="AD117" s="24">
        <f t="shared" si="69"/>
        <v>4.9516110699496894</v>
      </c>
      <c r="AE117" s="24">
        <f t="shared" si="70"/>
        <v>4.9516110699496894</v>
      </c>
      <c r="AF117" s="24">
        <f t="shared" si="71"/>
        <v>5.3634017011669348</v>
      </c>
      <c r="AG117" s="24" t="str">
        <f t="shared" si="72"/>
        <v/>
      </c>
      <c r="AH117" s="24">
        <f t="shared" si="73"/>
        <v>5.3264609018837463</v>
      </c>
      <c r="AI117" s="24">
        <f t="shared" si="74"/>
        <v>5.1904451429335996</v>
      </c>
      <c r="AJ117" s="24" t="str">
        <f t="shared" si="75"/>
        <v/>
      </c>
      <c r="AK117" s="24" t="str">
        <f t="shared" si="76"/>
        <v/>
      </c>
      <c r="AL117" s="24" t="str">
        <f t="shared" si="77"/>
        <v/>
      </c>
      <c r="AM117" s="25" t="str">
        <f>VLOOKUP($A117,'pEC50'!$B:$Z,MATCH(AM$1,'pEC50'!$B$1:$Z$1,0),FALSE)</f>
        <v/>
      </c>
      <c r="AN117" s="24" t="str">
        <f>VLOOKUP($A117,'pEC50'!$B:$Z,MATCH(AN$1,'pEC50'!$B$1:$Z$1,0),FALSE)</f>
        <v/>
      </c>
      <c r="AO117" s="24">
        <f>VLOOKUP($A117,'pEC50'!$B:$Z,MATCH(AO$1,'pEC50'!$B$1:$Z$1,0),FALSE)</f>
        <v>6.95</v>
      </c>
      <c r="AP117" s="24">
        <f>VLOOKUP($A117,'pEC50'!$B:$Z,MATCH(AP$1,'pEC50'!$B$1:$Z$1,0),FALSE)</f>
        <v>6.95</v>
      </c>
      <c r="AQ117" s="24">
        <f>VLOOKUP($A117,'pEC50'!$B:$Z,MATCH(AQ$1,'pEC50'!$B$1:$Z$1,0),FALSE)</f>
        <v>7.24</v>
      </c>
      <c r="AR117" s="24">
        <f>VLOOKUP($A117,'pEC50'!$B:$Z,MATCH(AR$1,'pEC50'!$B$1:$Z$1,0),FALSE)</f>
        <v>6.75</v>
      </c>
      <c r="AS117" s="24">
        <f>VLOOKUP($A117,'pEC50'!$B:$Z,MATCH(AS$1,'pEC50'!$B$1:$Z$1,0),FALSE)</f>
        <v>6.75</v>
      </c>
      <c r="AT117" s="24">
        <f>VLOOKUP($A117,'pEC50'!$B:$Z,MATCH(AT$1,'pEC50'!$B$1:$Z$1,0),FALSE)</f>
        <v>6.14</v>
      </c>
      <c r="AU117" s="24">
        <f>VLOOKUP($A117,'pEC50'!$B:$Z,MATCH(AU$1,'pEC50'!$B$1:$Z$1,0),FALSE)</f>
        <v>5.58</v>
      </c>
      <c r="AV117" s="24">
        <f>VLOOKUP($A117,'pEC50'!$B:$Z,MATCH(AV$1,'pEC50'!$B$1:$Z$1,0),FALSE)</f>
        <v>5.58</v>
      </c>
      <c r="AW117" s="24">
        <f>VLOOKUP($A117,'pEC50'!$B:$Z,MATCH(AW$1,'pEC50'!$B$1:$Z$1,0),FALSE)</f>
        <v>5.74</v>
      </c>
      <c r="AX117" s="24" t="str">
        <f>VLOOKUP($A117,'pEC50'!$B:$Z,MATCH(AX$1,'pEC50'!$B$1:$Z$1,0),FALSE)</f>
        <v/>
      </c>
      <c r="AY117" s="24">
        <f>VLOOKUP($A117,'pEC50'!$B:$Z,MATCH(AY$1,'pEC50'!$B$1:$Z$1,0),FALSE)</f>
        <v>5.6</v>
      </c>
      <c r="AZ117" s="24">
        <f>VLOOKUP($A117,'pEC50'!$B:$Z,MATCH(AZ$1,'pEC50'!$B$1:$Z$1,0),FALSE)</f>
        <v>5.53</v>
      </c>
      <c r="BA117" s="24" t="str">
        <f>VLOOKUP($A117,'pEC50'!$B:$Z,MATCH(BA$1,'pEC50'!$B$1:$Z$1,0),FALSE)</f>
        <v/>
      </c>
      <c r="BB117" s="24" t="str">
        <f>VLOOKUP($A117,'pEC50'!$B:$Z,MATCH(BB$1,'pEC50'!$B$1:$Z$1,0),FALSE)</f>
        <v/>
      </c>
      <c r="BC117" s="24" t="str">
        <f>VLOOKUP($A117,'pEC50'!$B:$Z,MATCH(BC$1,'pEC50'!$B$1:$Z$1,0),FALSE)</f>
        <v/>
      </c>
      <c r="BD117" s="18" t="str">
        <f>IF(VLOOKUP($A117,Emax!$B:$Z,MATCH(BD$1,Emax!$B$1:$Z$1,0),FALSE)="","",VLOOKUP($A117,Emax!$B:$Z,MATCH(BD$1,Emax!$B$1:$Z$1,0),FALSE)*100)</f>
        <v/>
      </c>
      <c r="BE117" s="19" t="str">
        <f>IF(VLOOKUP($A117,Emax!$B:$Z,MATCH(BE$1,Emax!$B$1:$Z$1,0),FALSE)="","",VLOOKUP($A117,Emax!$B:$Z,MATCH(BE$1,Emax!$B$1:$Z$1,0),FALSE)*100)</f>
        <v/>
      </c>
      <c r="BF117" s="19">
        <f>IF(VLOOKUP($A117,Emax!$B:$Z,MATCH(BF$1,Emax!$B$1:$Z$1,0),FALSE)="","",VLOOKUP($A117,Emax!$B:$Z,MATCH(BF$1,Emax!$B$1:$Z$1,0),FALSE)*100)</f>
        <v>19.144602851323832</v>
      </c>
      <c r="BG117" s="19">
        <f>IF(VLOOKUP($A117,Emax!$B:$Z,MATCH(BG$1,Emax!$B$1:$Z$1,0),FALSE)="","",VLOOKUP($A117,Emax!$B:$Z,MATCH(BG$1,Emax!$B$1:$Z$1,0),FALSE)*100)</f>
        <v>19.144602851323832</v>
      </c>
      <c r="BH117" s="19">
        <f>IF(VLOOKUP($A117,Emax!$B:$Z,MATCH(BH$1,Emax!$B$1:$Z$1,0),FALSE)="","",VLOOKUP($A117,Emax!$B:$Z,MATCH(BH$1,Emax!$B$1:$Z$1,0),FALSE)*100)</f>
        <v>14.623655913978496</v>
      </c>
      <c r="BI117" s="19">
        <f>IF(VLOOKUP($A117,Emax!$B:$Z,MATCH(BI$1,Emax!$B$1:$Z$1,0),FALSE)="","",VLOOKUP($A117,Emax!$B:$Z,MATCH(BI$1,Emax!$B$1:$Z$1,0),FALSE)*100)</f>
        <v>37.915742793791587</v>
      </c>
      <c r="BJ117" s="19">
        <f>IF(VLOOKUP($A117,Emax!$B:$Z,MATCH(BJ$1,Emax!$B$1:$Z$1,0),FALSE)="","",VLOOKUP($A117,Emax!$B:$Z,MATCH(BJ$1,Emax!$B$1:$Z$1,0),FALSE)*100)</f>
        <v>37.915742793791587</v>
      </c>
      <c r="BK117" s="19">
        <f>IF(VLOOKUP($A117,Emax!$B:$Z,MATCH(BK$1,Emax!$B$1:$Z$1,0),FALSE)="","",VLOOKUP($A117,Emax!$B:$Z,MATCH(BK$1,Emax!$B$1:$Z$1,0),FALSE)*100)</f>
        <v>49.687499999999993</v>
      </c>
      <c r="BL117" s="19">
        <f>IF(VLOOKUP($A117,Emax!$B:$Z,MATCH(BL$1,Emax!$B$1:$Z$1,0),FALSE)="","",VLOOKUP($A117,Emax!$B:$Z,MATCH(BL$1,Emax!$B$1:$Z$1,0),FALSE)*100)</f>
        <v>23.52941176470588</v>
      </c>
      <c r="BM117" s="19">
        <f>IF(VLOOKUP($A117,Emax!$B:$Z,MATCH(BM$1,Emax!$B$1:$Z$1,0),FALSE)="","",VLOOKUP($A117,Emax!$B:$Z,MATCH(BM$1,Emax!$B$1:$Z$1,0),FALSE)*100)</f>
        <v>23.52941176470588</v>
      </c>
      <c r="BN117" s="19">
        <f>IF(VLOOKUP($A117,Emax!$B:$Z,MATCH(BN$1,Emax!$B$1:$Z$1,0),FALSE)="","",VLOOKUP($A117,Emax!$B:$Z,MATCH(BN$1,Emax!$B$1:$Z$1,0),FALSE)*100)</f>
        <v>42.014742014742005</v>
      </c>
      <c r="BO117" s="19" t="str">
        <f>IF(VLOOKUP($A117,Emax!$B:$Z,MATCH(BO$1,Emax!$B$1:$Z$1,0),FALSE)="","",VLOOKUP($A117,Emax!$B:$Z,MATCH(BO$1,Emax!$B$1:$Z$1,0),FALSE)*100)</f>
        <v/>
      </c>
      <c r="BP117" s="19">
        <f>IF(VLOOKUP($A117,Emax!$B:$Z,MATCH(BP$1,Emax!$B$1:$Z$1,0),FALSE)="","",VLOOKUP($A117,Emax!$B:$Z,MATCH(BP$1,Emax!$B$1:$Z$1,0),FALSE)*100)</f>
        <v>53.267326732673261</v>
      </c>
      <c r="BQ117" s="19">
        <f>IF(VLOOKUP($A117,Emax!$B:$Z,MATCH(BQ$1,Emax!$B$1:$Z$1,0),FALSE)="","",VLOOKUP($A117,Emax!$B:$Z,MATCH(BQ$1,Emax!$B$1:$Z$1,0),FALSE)*100)</f>
        <v>45.755693581780534</v>
      </c>
      <c r="BR117" s="19" t="str">
        <f>IF(VLOOKUP($A117,Emax!$B:$Z,MATCH(BR$1,Emax!$B$1:$Z$1,0),FALSE)="","",VLOOKUP($A117,Emax!$B:$Z,MATCH(BR$1,Emax!$B$1:$Z$1,0),FALSE)*100)</f>
        <v/>
      </c>
      <c r="BS117" s="19" t="str">
        <f>IF(VLOOKUP($A117,Emax!$B:$Z,MATCH(BS$1,Emax!$B$1:$Z$1,0),FALSE)="","",VLOOKUP($A117,Emax!$B:$Z,MATCH(BS$1,Emax!$B$1:$Z$1,0),FALSE)*100)</f>
        <v/>
      </c>
      <c r="BT117" s="19" t="str">
        <f>IF(VLOOKUP($A117,Emax!$B:$Z,MATCH(BT$1,Emax!$B$1:$Z$1,0),FALSE)="","",VLOOKUP($A117,Emax!$B:$Z,MATCH(BT$1,Emax!$B$1:$Z$1,0),FALSE)*100)</f>
        <v/>
      </c>
    </row>
    <row r="118" spans="1:72" x14ac:dyDescent="0.2">
      <c r="A118" s="4" t="s">
        <v>554</v>
      </c>
      <c r="B118" s="5" t="str">
        <f>IF(VLOOKUP($A118,Ligands!$A:$G,3,FALSE)="","",VLOOKUP($A118,Ligands!$A:$G,3,FALSE))</f>
        <v>ADP</v>
      </c>
      <c r="C118" s="4" t="str">
        <f>IF(VLOOKUP($A118,Ligands!$A:$G,4,FALSE)="","",VLOOKUP($A118,Ligands!$A:$G,4,FALSE))</f>
        <v>Adenosine 5'-Diphosphate Sodium Salt</v>
      </c>
      <c r="D118" s="17" t="str">
        <f>IF(VLOOKUP($A118,Ligands!$A:$G,5,FALSE)="","",VLOOKUP($A118,Ligands!$A:$G,5,FALSE))</f>
        <v/>
      </c>
      <c r="E118" s="17" t="str">
        <f>IF(VLOOKUP($A118,Ligands!$A:$G,6,FALSE)="","",VLOOKUP($A118,Ligands!$A:$G,6,FALSE))</f>
        <v/>
      </c>
      <c r="F118" s="17" t="str">
        <f>IF(VLOOKUP($A118,Ligands!$A:$G,7,FALSE)="","",VLOOKUP($A118,Ligands!$A:$G,7,FALSE))</f>
        <v>Physiological</v>
      </c>
      <c r="G118" s="28">
        <f t="shared" si="47"/>
        <v>0</v>
      </c>
      <c r="H118" s="92">
        <f t="shared" si="48"/>
        <v>5.1340114851282408</v>
      </c>
      <c r="I118" s="92">
        <f t="shared" si="49"/>
        <v>6.0647584465592175</v>
      </c>
      <c r="J118" s="92">
        <f t="shared" si="50"/>
        <v>5.1781128605764506</v>
      </c>
      <c r="K118" s="92" t="str">
        <f t="shared" si="51"/>
        <v/>
      </c>
      <c r="L118" s="28">
        <f t="shared" si="52"/>
        <v>0</v>
      </c>
      <c r="M118" s="92">
        <f t="shared" si="53"/>
        <v>6.04</v>
      </c>
      <c r="N118" s="92">
        <f t="shared" si="54"/>
        <v>6.51</v>
      </c>
      <c r="O118" s="92">
        <f t="shared" si="55"/>
        <v>6.26</v>
      </c>
      <c r="P118" s="92" t="str">
        <f t="shared" si="56"/>
        <v/>
      </c>
      <c r="Q118" s="21">
        <f t="shared" si="57"/>
        <v>0</v>
      </c>
      <c r="R118" s="90">
        <f t="shared" si="58"/>
        <v>14.256619144602849</v>
      </c>
      <c r="S118" s="90">
        <f t="shared" si="59"/>
        <v>35.872235872235862</v>
      </c>
      <c r="T118" s="90">
        <f t="shared" si="60"/>
        <v>8.2815734989648035</v>
      </c>
      <c r="U118" s="90" t="str">
        <f t="shared" si="61"/>
        <v/>
      </c>
      <c r="V118" s="25" t="str">
        <f t="shared" si="63"/>
        <v/>
      </c>
      <c r="W118" s="24" t="str">
        <f t="shared" si="64"/>
        <v/>
      </c>
      <c r="X118" s="24">
        <f t="shared" si="65"/>
        <v>4.6740165478912887</v>
      </c>
      <c r="Y118" s="24">
        <f t="shared" si="66"/>
        <v>4.6740165478912887</v>
      </c>
      <c r="Z118" s="24">
        <f t="shared" si="67"/>
        <v>4.5088495478773343</v>
      </c>
      <c r="AA118" s="24">
        <f t="shared" si="62"/>
        <v>5.1340114851282408</v>
      </c>
      <c r="AB118" s="24">
        <f t="shared" si="62"/>
        <v>5.1340114851282408</v>
      </c>
      <c r="AC118" s="24" t="str">
        <f t="shared" si="68"/>
        <v/>
      </c>
      <c r="AD118" s="24">
        <f t="shared" si="69"/>
        <v>5.9925401702471763</v>
      </c>
      <c r="AE118" s="24">
        <f t="shared" si="70"/>
        <v>5.9925401702471763</v>
      </c>
      <c r="AF118" s="24">
        <f t="shared" si="71"/>
        <v>6.0647584465592175</v>
      </c>
      <c r="AG118" s="24">
        <f t="shared" si="72"/>
        <v>5.0735010344493467</v>
      </c>
      <c r="AH118" s="24">
        <f t="shared" si="73"/>
        <v>4.7889279166152585</v>
      </c>
      <c r="AI118" s="24">
        <f t="shared" si="74"/>
        <v>5.1781128605764506</v>
      </c>
      <c r="AJ118" s="24" t="str">
        <f t="shared" si="75"/>
        <v/>
      </c>
      <c r="AK118" s="24" t="str">
        <f t="shared" si="76"/>
        <v/>
      </c>
      <c r="AL118" s="24" t="str">
        <f t="shared" si="77"/>
        <v/>
      </c>
      <c r="AM118" s="25" t="str">
        <f>VLOOKUP($A118,'pEC50'!$B:$Z,MATCH(AM$1,'pEC50'!$B$1:$Z$1,0),FALSE)</f>
        <v/>
      </c>
      <c r="AN118" s="24" t="str">
        <f>VLOOKUP($A118,'pEC50'!$B:$Z,MATCH(AN$1,'pEC50'!$B$1:$Z$1,0),FALSE)</f>
        <v/>
      </c>
      <c r="AO118" s="24">
        <f>VLOOKUP($A118,'pEC50'!$B:$Z,MATCH(AO$1,'pEC50'!$B$1:$Z$1,0),FALSE)</f>
        <v>5.52</v>
      </c>
      <c r="AP118" s="24">
        <f>VLOOKUP($A118,'pEC50'!$B:$Z,MATCH(AP$1,'pEC50'!$B$1:$Z$1,0),FALSE)</f>
        <v>5.52</v>
      </c>
      <c r="AQ118" s="24">
        <f>VLOOKUP($A118,'pEC50'!$B:$Z,MATCH(AQ$1,'pEC50'!$B$1:$Z$1,0),FALSE)</f>
        <v>5.62</v>
      </c>
      <c r="AR118" s="24">
        <f>VLOOKUP($A118,'pEC50'!$B:$Z,MATCH(AR$1,'pEC50'!$B$1:$Z$1,0),FALSE)</f>
        <v>6.04</v>
      </c>
      <c r="AS118" s="24">
        <f>VLOOKUP($A118,'pEC50'!$B:$Z,MATCH(AS$1,'pEC50'!$B$1:$Z$1,0),FALSE)</f>
        <v>6.04</v>
      </c>
      <c r="AT118" s="24">
        <f>VLOOKUP($A118,'pEC50'!$B:$Z,MATCH(AT$1,'pEC50'!$B$1:$Z$1,0),FALSE)</f>
        <v>5.72</v>
      </c>
      <c r="AU118" s="24">
        <f>VLOOKUP($A118,'pEC50'!$B:$Z,MATCH(AU$1,'pEC50'!$B$1:$Z$1,0),FALSE)</f>
        <v>6.49</v>
      </c>
      <c r="AV118" s="24">
        <f>VLOOKUP($A118,'pEC50'!$B:$Z,MATCH(AV$1,'pEC50'!$B$1:$Z$1,0),FALSE)</f>
        <v>6.49</v>
      </c>
      <c r="AW118" s="24">
        <f>VLOOKUP($A118,'pEC50'!$B:$Z,MATCH(AW$1,'pEC50'!$B$1:$Z$1,0),FALSE)</f>
        <v>6.51</v>
      </c>
      <c r="AX118" s="24">
        <f>VLOOKUP($A118,'pEC50'!$B:$Z,MATCH(AX$1,'pEC50'!$B$1:$Z$1,0),FALSE)</f>
        <v>6.46</v>
      </c>
      <c r="AY118" s="24">
        <f>VLOOKUP($A118,'pEC50'!$B:$Z,MATCH(AY$1,'pEC50'!$B$1:$Z$1,0),FALSE)</f>
        <v>6.17</v>
      </c>
      <c r="AZ118" s="24">
        <f>VLOOKUP($A118,'pEC50'!$B:$Z,MATCH(AZ$1,'pEC50'!$B$1:$Z$1,0),FALSE)</f>
        <v>6.26</v>
      </c>
      <c r="BA118" s="24" t="str">
        <f>VLOOKUP($A118,'pEC50'!$B:$Z,MATCH(BA$1,'pEC50'!$B$1:$Z$1,0),FALSE)</f>
        <v/>
      </c>
      <c r="BB118" s="24" t="str">
        <f>VLOOKUP($A118,'pEC50'!$B:$Z,MATCH(BB$1,'pEC50'!$B$1:$Z$1,0),FALSE)</f>
        <v/>
      </c>
      <c r="BC118" s="24" t="str">
        <f>VLOOKUP($A118,'pEC50'!$B:$Z,MATCH(BC$1,'pEC50'!$B$1:$Z$1,0),FALSE)</f>
        <v/>
      </c>
      <c r="BD118" s="18" t="str">
        <f>IF(VLOOKUP($A118,Emax!$B:$Z,MATCH(BD$1,Emax!$B$1:$Z$1,0),FALSE)="","",VLOOKUP($A118,Emax!$B:$Z,MATCH(BD$1,Emax!$B$1:$Z$1,0),FALSE)*100)</f>
        <v/>
      </c>
      <c r="BE118" s="19" t="str">
        <f>IF(VLOOKUP($A118,Emax!$B:$Z,MATCH(BE$1,Emax!$B$1:$Z$1,0),FALSE)="","",VLOOKUP($A118,Emax!$B:$Z,MATCH(BE$1,Emax!$B$1:$Z$1,0),FALSE)*100)</f>
        <v/>
      </c>
      <c r="BF118" s="19">
        <f>IF(VLOOKUP($A118,Emax!$B:$Z,MATCH(BF$1,Emax!$B$1:$Z$1,0),FALSE)="","",VLOOKUP($A118,Emax!$B:$Z,MATCH(BF$1,Emax!$B$1:$Z$1,0),FALSE)*100)</f>
        <v>14.256619144602849</v>
      </c>
      <c r="BG118" s="19">
        <f>IF(VLOOKUP($A118,Emax!$B:$Z,MATCH(BG$1,Emax!$B$1:$Z$1,0),FALSE)="","",VLOOKUP($A118,Emax!$B:$Z,MATCH(BG$1,Emax!$B$1:$Z$1,0),FALSE)*100)</f>
        <v>14.256619144602849</v>
      </c>
      <c r="BH118" s="19">
        <f>IF(VLOOKUP($A118,Emax!$B:$Z,MATCH(BH$1,Emax!$B$1:$Z$1,0),FALSE)="","",VLOOKUP($A118,Emax!$B:$Z,MATCH(BH$1,Emax!$B$1:$Z$1,0),FALSE)*100)</f>
        <v>7.7419354838709671</v>
      </c>
      <c r="BI118" s="19">
        <f>IF(VLOOKUP($A118,Emax!$B:$Z,MATCH(BI$1,Emax!$B$1:$Z$1,0),FALSE)="","",VLOOKUP($A118,Emax!$B:$Z,MATCH(BI$1,Emax!$B$1:$Z$1,0),FALSE)*100)</f>
        <v>12.416851441241688</v>
      </c>
      <c r="BJ118" s="19">
        <f>IF(VLOOKUP($A118,Emax!$B:$Z,MATCH(BJ$1,Emax!$B$1:$Z$1,0),FALSE)="","",VLOOKUP($A118,Emax!$B:$Z,MATCH(BJ$1,Emax!$B$1:$Z$1,0),FALSE)*100)</f>
        <v>12.416851441241688</v>
      </c>
      <c r="BK118" s="19">
        <f>IF(VLOOKUP($A118,Emax!$B:$Z,MATCH(BK$1,Emax!$B$1:$Z$1,0),FALSE)="","",VLOOKUP($A118,Emax!$B:$Z,MATCH(BK$1,Emax!$B$1:$Z$1,0),FALSE)*100)</f>
        <v>0</v>
      </c>
      <c r="BL118" s="19">
        <f>IF(VLOOKUP($A118,Emax!$B:$Z,MATCH(BL$1,Emax!$B$1:$Z$1,0),FALSE)="","",VLOOKUP($A118,Emax!$B:$Z,MATCH(BL$1,Emax!$B$1:$Z$1,0),FALSE)*100)</f>
        <v>31.808278867102384</v>
      </c>
      <c r="BM118" s="19">
        <f>IF(VLOOKUP($A118,Emax!$B:$Z,MATCH(BM$1,Emax!$B$1:$Z$1,0),FALSE)="","",VLOOKUP($A118,Emax!$B:$Z,MATCH(BM$1,Emax!$B$1:$Z$1,0),FALSE)*100)</f>
        <v>31.808278867102384</v>
      </c>
      <c r="BN118" s="19">
        <f>IF(VLOOKUP($A118,Emax!$B:$Z,MATCH(BN$1,Emax!$B$1:$Z$1,0),FALSE)="","",VLOOKUP($A118,Emax!$B:$Z,MATCH(BN$1,Emax!$B$1:$Z$1,0),FALSE)*100)</f>
        <v>35.872235872235862</v>
      </c>
      <c r="BO118" s="19">
        <f>IF(VLOOKUP($A118,Emax!$B:$Z,MATCH(BO$1,Emax!$B$1:$Z$1,0),FALSE)="","",VLOOKUP($A118,Emax!$B:$Z,MATCH(BO$1,Emax!$B$1:$Z$1,0),FALSE)*100)</f>
        <v>4.1067761806981515</v>
      </c>
      <c r="BP118" s="19">
        <f>IF(VLOOKUP($A118,Emax!$B:$Z,MATCH(BP$1,Emax!$B$1:$Z$1,0),FALSE)="","",VLOOKUP($A118,Emax!$B:$Z,MATCH(BP$1,Emax!$B$1:$Z$1,0),FALSE)*100)</f>
        <v>4.1584158415841577</v>
      </c>
      <c r="BQ118" s="19">
        <f>IF(VLOOKUP($A118,Emax!$B:$Z,MATCH(BQ$1,Emax!$B$1:$Z$1,0),FALSE)="","",VLOOKUP($A118,Emax!$B:$Z,MATCH(BQ$1,Emax!$B$1:$Z$1,0),FALSE)*100)</f>
        <v>8.2815734989648035</v>
      </c>
      <c r="BR118" s="19" t="str">
        <f>IF(VLOOKUP($A118,Emax!$B:$Z,MATCH(BR$1,Emax!$B$1:$Z$1,0),FALSE)="","",VLOOKUP($A118,Emax!$B:$Z,MATCH(BR$1,Emax!$B$1:$Z$1,0),FALSE)*100)</f>
        <v/>
      </c>
      <c r="BS118" s="19" t="str">
        <f>IF(VLOOKUP($A118,Emax!$B:$Z,MATCH(BS$1,Emax!$B$1:$Z$1,0),FALSE)="","",VLOOKUP($A118,Emax!$B:$Z,MATCH(BS$1,Emax!$B$1:$Z$1,0),FALSE)*100)</f>
        <v/>
      </c>
      <c r="BT118" s="19" t="str">
        <f>IF(VLOOKUP($A118,Emax!$B:$Z,MATCH(BT$1,Emax!$B$1:$Z$1,0),FALSE)="","",VLOOKUP($A118,Emax!$B:$Z,MATCH(BT$1,Emax!$B$1:$Z$1,0),FALSE)*100)</f>
        <v/>
      </c>
    </row>
    <row r="119" spans="1:72" x14ac:dyDescent="0.2">
      <c r="A119" s="4" t="s">
        <v>556</v>
      </c>
      <c r="B119" s="5" t="str">
        <f>IF(VLOOKUP($A119,Ligands!$A:$G,3,FALSE)="","",VLOOKUP($A119,Ligands!$A:$G,3,FALSE))</f>
        <v>UDP-Glucose</v>
      </c>
      <c r="C119" s="4" t="str">
        <f>IF(VLOOKUP($A119,Ligands!$A:$G,4,FALSE)="","",VLOOKUP($A119,Ligands!$A:$G,4,FALSE))</f>
        <v>UDP-Glucose Disodium Salt</v>
      </c>
      <c r="D119" s="17" t="str">
        <f>IF(VLOOKUP($A119,Ligands!$A:$G,5,FALSE)="","",VLOOKUP($A119,Ligands!$A:$G,5,FALSE))</f>
        <v/>
      </c>
      <c r="E119" s="17" t="str">
        <f>IF(VLOOKUP($A119,Ligands!$A:$G,6,FALSE)="","",VLOOKUP($A119,Ligands!$A:$G,6,FALSE))</f>
        <v/>
      </c>
      <c r="F119" s="17" t="str">
        <f>IF(VLOOKUP($A119,Ligands!$A:$G,7,FALSE)="","",VLOOKUP($A119,Ligands!$A:$G,7,FALSE))</f>
        <v>Physiological</v>
      </c>
      <c r="G119" s="28">
        <f t="shared" si="47"/>
        <v>0</v>
      </c>
      <c r="H119" s="92">
        <f t="shared" si="48"/>
        <v>5.7652210086443194</v>
      </c>
      <c r="I119" s="92">
        <f t="shared" si="49"/>
        <v>4.9901891873915902</v>
      </c>
      <c r="J119" s="92">
        <f t="shared" si="50"/>
        <v>0</v>
      </c>
      <c r="K119" s="92" t="str">
        <f t="shared" si="51"/>
        <v/>
      </c>
      <c r="L119" s="28">
        <f t="shared" si="52"/>
        <v>0</v>
      </c>
      <c r="M119" s="92">
        <f t="shared" si="53"/>
        <v>7</v>
      </c>
      <c r="N119" s="92">
        <f t="shared" si="54"/>
        <v>6.02</v>
      </c>
      <c r="O119" s="92">
        <f t="shared" si="55"/>
        <v>0</v>
      </c>
      <c r="P119" s="92" t="str">
        <f t="shared" si="56"/>
        <v/>
      </c>
      <c r="Q119" s="21">
        <f t="shared" si="57"/>
        <v>0</v>
      </c>
      <c r="R119" s="90">
        <f t="shared" si="58"/>
        <v>8.2039911308204019</v>
      </c>
      <c r="S119" s="90">
        <f t="shared" si="59"/>
        <v>9.3366093366093352</v>
      </c>
      <c r="T119" s="90">
        <f t="shared" si="60"/>
        <v>0</v>
      </c>
      <c r="U119" s="90" t="str">
        <f t="shared" si="61"/>
        <v/>
      </c>
      <c r="V119" s="25" t="str">
        <f t="shared" si="63"/>
        <v/>
      </c>
      <c r="W119" s="24" t="str">
        <f t="shared" si="64"/>
        <v/>
      </c>
      <c r="X119" s="24">
        <f t="shared" si="65"/>
        <v>5.7652210086443194</v>
      </c>
      <c r="Y119" s="24">
        <f t="shared" si="66"/>
        <v>5.7652210086443194</v>
      </c>
      <c r="Z119" s="24">
        <f t="shared" si="67"/>
        <v>5.3325470471100465</v>
      </c>
      <c r="AA119" s="24">
        <f t="shared" si="62"/>
        <v>5.7040251821890351</v>
      </c>
      <c r="AB119" s="24">
        <f t="shared" si="62"/>
        <v>5.7040251821890351</v>
      </c>
      <c r="AC119" s="24">
        <f t="shared" si="68"/>
        <v>5.7270693164140143</v>
      </c>
      <c r="AD119" s="24">
        <f t="shared" si="69"/>
        <v>3.6973685605103639</v>
      </c>
      <c r="AE119" s="24">
        <f t="shared" si="70"/>
        <v>3.6973685605103639</v>
      </c>
      <c r="AF119" s="24">
        <f t="shared" si="71"/>
        <v>4.9901891873915902</v>
      </c>
      <c r="AG119" s="24" t="str">
        <f t="shared" si="72"/>
        <v/>
      </c>
      <c r="AH119" s="24" t="str">
        <f t="shared" si="73"/>
        <v/>
      </c>
      <c r="AI119" s="24" t="str">
        <f t="shared" si="74"/>
        <v/>
      </c>
      <c r="AJ119" s="24" t="str">
        <f t="shared" si="75"/>
        <v/>
      </c>
      <c r="AK119" s="24" t="str">
        <f t="shared" si="76"/>
        <v/>
      </c>
      <c r="AL119" s="24" t="str">
        <f t="shared" si="77"/>
        <v/>
      </c>
      <c r="AM119" s="25" t="str">
        <f>VLOOKUP($A119,'pEC50'!$B:$Z,MATCH(AM$1,'pEC50'!$B$1:$Z$1,0),FALSE)</f>
        <v/>
      </c>
      <c r="AN119" s="24" t="str">
        <f>VLOOKUP($A119,'pEC50'!$B:$Z,MATCH(AN$1,'pEC50'!$B$1:$Z$1,0),FALSE)</f>
        <v/>
      </c>
      <c r="AO119" s="24">
        <f>VLOOKUP($A119,'pEC50'!$B:$Z,MATCH(AO$1,'pEC50'!$B$1:$Z$1,0),FALSE)</f>
        <v>6.9</v>
      </c>
      <c r="AP119" s="24">
        <f>VLOOKUP($A119,'pEC50'!$B:$Z,MATCH(AP$1,'pEC50'!$B$1:$Z$1,0),FALSE)</f>
        <v>6.9</v>
      </c>
      <c r="AQ119" s="24">
        <f>VLOOKUP($A119,'pEC50'!$B:$Z,MATCH(AQ$1,'pEC50'!$B$1:$Z$1,0),FALSE)</f>
        <v>7</v>
      </c>
      <c r="AR119" s="24">
        <f>VLOOKUP($A119,'pEC50'!$B:$Z,MATCH(AR$1,'pEC50'!$B$1:$Z$1,0),FALSE)</f>
        <v>6.79</v>
      </c>
      <c r="AS119" s="24">
        <f>VLOOKUP($A119,'pEC50'!$B:$Z,MATCH(AS$1,'pEC50'!$B$1:$Z$1,0),FALSE)</f>
        <v>6.79</v>
      </c>
      <c r="AT119" s="24">
        <f>VLOOKUP($A119,'pEC50'!$B:$Z,MATCH(AT$1,'pEC50'!$B$1:$Z$1,0),FALSE)</f>
        <v>6.91</v>
      </c>
      <c r="AU119" s="24">
        <f>VLOOKUP($A119,'pEC50'!$B:$Z,MATCH(AU$1,'pEC50'!$B$1:$Z$1,0),FALSE)</f>
        <v>5.28</v>
      </c>
      <c r="AV119" s="24">
        <f>VLOOKUP($A119,'pEC50'!$B:$Z,MATCH(AV$1,'pEC50'!$B$1:$Z$1,0),FALSE)</f>
        <v>5.28</v>
      </c>
      <c r="AW119" s="24">
        <f>VLOOKUP($A119,'pEC50'!$B:$Z,MATCH(AW$1,'pEC50'!$B$1:$Z$1,0),FALSE)</f>
        <v>6.02</v>
      </c>
      <c r="AX119" s="24" t="str">
        <f>VLOOKUP($A119,'pEC50'!$B:$Z,MATCH(AX$1,'pEC50'!$B$1:$Z$1,0),FALSE)</f>
        <v/>
      </c>
      <c r="AY119" s="24" t="str">
        <f>VLOOKUP($A119,'pEC50'!$B:$Z,MATCH(AY$1,'pEC50'!$B$1:$Z$1,0),FALSE)</f>
        <v/>
      </c>
      <c r="AZ119" s="24" t="str">
        <f>VLOOKUP($A119,'pEC50'!$B:$Z,MATCH(AZ$1,'pEC50'!$B$1:$Z$1,0),FALSE)</f>
        <v/>
      </c>
      <c r="BA119" s="24" t="str">
        <f>VLOOKUP($A119,'pEC50'!$B:$Z,MATCH(BA$1,'pEC50'!$B$1:$Z$1,0),FALSE)</f>
        <v/>
      </c>
      <c r="BB119" s="24" t="str">
        <f>VLOOKUP($A119,'pEC50'!$B:$Z,MATCH(BB$1,'pEC50'!$B$1:$Z$1,0),FALSE)</f>
        <v/>
      </c>
      <c r="BC119" s="24" t="str">
        <f>VLOOKUP($A119,'pEC50'!$B:$Z,MATCH(BC$1,'pEC50'!$B$1:$Z$1,0),FALSE)</f>
        <v/>
      </c>
      <c r="BD119" s="18" t="str">
        <f>IF(VLOOKUP($A119,Emax!$B:$Z,MATCH(BD$1,Emax!$B$1:$Z$1,0),FALSE)="","",VLOOKUP($A119,Emax!$B:$Z,MATCH(BD$1,Emax!$B$1:$Z$1,0),FALSE)*100)</f>
        <v/>
      </c>
      <c r="BE119" s="19" t="str">
        <f>IF(VLOOKUP($A119,Emax!$B:$Z,MATCH(BE$1,Emax!$B$1:$Z$1,0),FALSE)="","",VLOOKUP($A119,Emax!$B:$Z,MATCH(BE$1,Emax!$B$1:$Z$1,0),FALSE)*100)</f>
        <v/>
      </c>
      <c r="BF119" s="19">
        <f>IF(VLOOKUP($A119,Emax!$B:$Z,MATCH(BF$1,Emax!$B$1:$Z$1,0),FALSE)="","",VLOOKUP($A119,Emax!$B:$Z,MATCH(BF$1,Emax!$B$1:$Z$1,0),FALSE)*100)</f>
        <v>7.3319755600814664</v>
      </c>
      <c r="BG119" s="19">
        <f>IF(VLOOKUP($A119,Emax!$B:$Z,MATCH(BG$1,Emax!$B$1:$Z$1,0),FALSE)="","",VLOOKUP($A119,Emax!$B:$Z,MATCH(BG$1,Emax!$B$1:$Z$1,0),FALSE)*100)</f>
        <v>7.3319755600814664</v>
      </c>
      <c r="BH119" s="19">
        <f>IF(VLOOKUP($A119,Emax!$B:$Z,MATCH(BH$1,Emax!$B$1:$Z$1,0),FALSE)="","",VLOOKUP($A119,Emax!$B:$Z,MATCH(BH$1,Emax!$B$1:$Z$1,0),FALSE)*100)</f>
        <v>2.1505376344086025</v>
      </c>
      <c r="BI119" s="19">
        <f>IF(VLOOKUP($A119,Emax!$B:$Z,MATCH(BI$1,Emax!$B$1:$Z$1,0),FALSE)="","",VLOOKUP($A119,Emax!$B:$Z,MATCH(BI$1,Emax!$B$1:$Z$1,0),FALSE)*100)</f>
        <v>8.2039911308204019</v>
      </c>
      <c r="BJ119" s="19">
        <f>IF(VLOOKUP($A119,Emax!$B:$Z,MATCH(BJ$1,Emax!$B$1:$Z$1,0),FALSE)="","",VLOOKUP($A119,Emax!$B:$Z,MATCH(BJ$1,Emax!$B$1:$Z$1,0),FALSE)*100)</f>
        <v>8.2039911308204019</v>
      </c>
      <c r="BK119" s="19">
        <f>IF(VLOOKUP($A119,Emax!$B:$Z,MATCH(BK$1,Emax!$B$1:$Z$1,0),FALSE)="","",VLOOKUP($A119,Emax!$B:$Z,MATCH(BK$1,Emax!$B$1:$Z$1,0),FALSE)*100)</f>
        <v>6.5624999999999991</v>
      </c>
      <c r="BL119" s="19">
        <f>IF(VLOOKUP($A119,Emax!$B:$Z,MATCH(BL$1,Emax!$B$1:$Z$1,0),FALSE)="","",VLOOKUP($A119,Emax!$B:$Z,MATCH(BL$1,Emax!$B$1:$Z$1,0),FALSE)*100)</f>
        <v>2.6143790849673203</v>
      </c>
      <c r="BM119" s="19">
        <f>IF(VLOOKUP($A119,Emax!$B:$Z,MATCH(BM$1,Emax!$B$1:$Z$1,0),FALSE)="","",VLOOKUP($A119,Emax!$B:$Z,MATCH(BM$1,Emax!$B$1:$Z$1,0),FALSE)*100)</f>
        <v>2.6143790849673203</v>
      </c>
      <c r="BN119" s="19">
        <f>IF(VLOOKUP($A119,Emax!$B:$Z,MATCH(BN$1,Emax!$B$1:$Z$1,0),FALSE)="","",VLOOKUP($A119,Emax!$B:$Z,MATCH(BN$1,Emax!$B$1:$Z$1,0),FALSE)*100)</f>
        <v>9.3366093366093352</v>
      </c>
      <c r="BO119" s="19" t="str">
        <f>IF(VLOOKUP($A119,Emax!$B:$Z,MATCH(BO$1,Emax!$B$1:$Z$1,0),FALSE)="","",VLOOKUP($A119,Emax!$B:$Z,MATCH(BO$1,Emax!$B$1:$Z$1,0),FALSE)*100)</f>
        <v/>
      </c>
      <c r="BP119" s="19" t="str">
        <f>IF(VLOOKUP($A119,Emax!$B:$Z,MATCH(BP$1,Emax!$B$1:$Z$1,0),FALSE)="","",VLOOKUP($A119,Emax!$B:$Z,MATCH(BP$1,Emax!$B$1:$Z$1,0),FALSE)*100)</f>
        <v/>
      </c>
      <c r="BQ119" s="19" t="str">
        <f>IF(VLOOKUP($A119,Emax!$B:$Z,MATCH(BQ$1,Emax!$B$1:$Z$1,0),FALSE)="","",VLOOKUP($A119,Emax!$B:$Z,MATCH(BQ$1,Emax!$B$1:$Z$1,0),FALSE)*100)</f>
        <v/>
      </c>
      <c r="BR119" s="19" t="str">
        <f>IF(VLOOKUP($A119,Emax!$B:$Z,MATCH(BR$1,Emax!$B$1:$Z$1,0),FALSE)="","",VLOOKUP($A119,Emax!$B:$Z,MATCH(BR$1,Emax!$B$1:$Z$1,0),FALSE)*100)</f>
        <v/>
      </c>
      <c r="BS119" s="19" t="str">
        <f>IF(VLOOKUP($A119,Emax!$B:$Z,MATCH(BS$1,Emax!$B$1:$Z$1,0),FALSE)="","",VLOOKUP($A119,Emax!$B:$Z,MATCH(BS$1,Emax!$B$1:$Z$1,0),FALSE)*100)</f>
        <v/>
      </c>
      <c r="BT119" s="19" t="str">
        <f>IF(VLOOKUP($A119,Emax!$B:$Z,MATCH(BT$1,Emax!$B$1:$Z$1,0),FALSE)="","",VLOOKUP($A119,Emax!$B:$Z,MATCH(BT$1,Emax!$B$1:$Z$1,0),FALSE)*100)</f>
        <v/>
      </c>
    </row>
    <row r="120" spans="1:72" x14ac:dyDescent="0.2">
      <c r="A120" s="4" t="s">
        <v>546</v>
      </c>
      <c r="B120" s="5" t="str">
        <f>IF(VLOOKUP($A120,Ligands!$A:$G,3,FALSE)="","",VLOOKUP($A120,Ligands!$A:$G,3,FALSE))</f>
        <v>ATP</v>
      </c>
      <c r="C120" s="4" t="str">
        <f>IF(VLOOKUP($A120,Ligands!$A:$G,4,FALSE)="","",VLOOKUP($A120,Ligands!$A:$G,4,FALSE))</f>
        <v>Adenosine 5'-Triphosphate Disodium Salt</v>
      </c>
      <c r="D120" s="17" t="str">
        <f>IF(VLOOKUP($A120,Ligands!$A:$G,5,FALSE)="","",VLOOKUP($A120,Ligands!$A:$G,5,FALSE))</f>
        <v/>
      </c>
      <c r="E120" s="17" t="str">
        <f>IF(VLOOKUP($A120,Ligands!$A:$G,6,FALSE)="","",VLOOKUP($A120,Ligands!$A:$G,6,FALSE))</f>
        <v/>
      </c>
      <c r="F120" s="17" t="str">
        <f>IF(VLOOKUP($A120,Ligands!$A:$G,7,FALSE)="","",VLOOKUP($A120,Ligands!$A:$G,7,FALSE))</f>
        <v>Physiological</v>
      </c>
      <c r="G120" s="28">
        <f t="shared" si="47"/>
        <v>5.4534878707057439</v>
      </c>
      <c r="H120" s="92">
        <f t="shared" si="48"/>
        <v>0</v>
      </c>
      <c r="I120" s="92">
        <f t="shared" si="49"/>
        <v>5.8185458414861921</v>
      </c>
      <c r="J120" s="92">
        <f t="shared" si="50"/>
        <v>5.6748598722649826</v>
      </c>
      <c r="K120" s="92" t="str">
        <f t="shared" si="51"/>
        <v/>
      </c>
      <c r="L120" s="28">
        <f t="shared" si="52"/>
        <v>6.5</v>
      </c>
      <c r="M120" s="92">
        <f t="shared" si="53"/>
        <v>0</v>
      </c>
      <c r="N120" s="92">
        <f t="shared" si="54"/>
        <v>6.68</v>
      </c>
      <c r="O120" s="92">
        <f t="shared" si="55"/>
        <v>6.72</v>
      </c>
      <c r="P120" s="92" t="str">
        <f t="shared" si="56"/>
        <v/>
      </c>
      <c r="Q120" s="21">
        <f t="shared" si="57"/>
        <v>8.984375</v>
      </c>
      <c r="R120" s="90">
        <f t="shared" si="58"/>
        <v>0</v>
      </c>
      <c r="S120" s="90">
        <f t="shared" si="59"/>
        <v>13.757700205338807</v>
      </c>
      <c r="T120" s="90">
        <f t="shared" si="60"/>
        <v>11.881188118811881</v>
      </c>
      <c r="U120" s="90" t="str">
        <f t="shared" si="61"/>
        <v/>
      </c>
      <c r="V120" s="25">
        <f t="shared" si="63"/>
        <v>4.992028021243561</v>
      </c>
      <c r="W120" s="24">
        <f t="shared" si="64"/>
        <v>5.4534878707057439</v>
      </c>
      <c r="X120" s="24" t="str">
        <f t="shared" si="65"/>
        <v/>
      </c>
      <c r="Y120" s="24" t="str">
        <f t="shared" si="66"/>
        <v/>
      </c>
      <c r="Z120" s="24" t="str">
        <f t="shared" si="67"/>
        <v/>
      </c>
      <c r="AA120" s="24" t="str">
        <f t="shared" si="62"/>
        <v/>
      </c>
      <c r="AB120" s="24" t="str">
        <f t="shared" si="62"/>
        <v/>
      </c>
      <c r="AC120" s="24" t="str">
        <f t="shared" si="68"/>
        <v/>
      </c>
      <c r="AD120" s="24" t="str">
        <f t="shared" si="69"/>
        <v/>
      </c>
      <c r="AE120" s="24" t="str">
        <f t="shared" si="70"/>
        <v/>
      </c>
      <c r="AF120" s="24" t="str">
        <f t="shared" si="71"/>
        <v/>
      </c>
      <c r="AG120" s="24">
        <f t="shared" si="72"/>
        <v>5.8185458414861921</v>
      </c>
      <c r="AH120" s="24">
        <f t="shared" si="73"/>
        <v>5.6748598722649826</v>
      </c>
      <c r="AI120" s="24">
        <f t="shared" si="74"/>
        <v>5.6695213248280751</v>
      </c>
      <c r="AJ120" s="24" t="str">
        <f t="shared" si="75"/>
        <v/>
      </c>
      <c r="AK120" s="24" t="str">
        <f t="shared" si="76"/>
        <v/>
      </c>
      <c r="AL120" s="24" t="str">
        <f t="shared" si="77"/>
        <v/>
      </c>
      <c r="AM120" s="25">
        <f>VLOOKUP($A120,'pEC50'!$B:$Z,MATCH(AM$1,'pEC50'!$B$1:$Z$1,0),FALSE)</f>
        <v>6.47</v>
      </c>
      <c r="AN120" s="24">
        <f>VLOOKUP($A120,'pEC50'!$B:$Z,MATCH(AN$1,'pEC50'!$B$1:$Z$1,0),FALSE)</f>
        <v>6.5</v>
      </c>
      <c r="AO120" s="24" t="str">
        <f>VLOOKUP($A120,'pEC50'!$B:$Z,MATCH(AO$1,'pEC50'!$B$1:$Z$1,0),FALSE)</f>
        <v/>
      </c>
      <c r="AP120" s="24" t="str">
        <f>VLOOKUP($A120,'pEC50'!$B:$Z,MATCH(AP$1,'pEC50'!$B$1:$Z$1,0),FALSE)</f>
        <v/>
      </c>
      <c r="AQ120" s="24" t="str">
        <f>VLOOKUP($A120,'pEC50'!$B:$Z,MATCH(AQ$1,'pEC50'!$B$1:$Z$1,0),FALSE)</f>
        <v/>
      </c>
      <c r="AR120" s="24" t="str">
        <f>VLOOKUP($A120,'pEC50'!$B:$Z,MATCH(AR$1,'pEC50'!$B$1:$Z$1,0),FALSE)</f>
        <v/>
      </c>
      <c r="AS120" s="24" t="str">
        <f>VLOOKUP($A120,'pEC50'!$B:$Z,MATCH(AS$1,'pEC50'!$B$1:$Z$1,0),FALSE)</f>
        <v/>
      </c>
      <c r="AT120" s="24" t="str">
        <f>VLOOKUP($A120,'pEC50'!$B:$Z,MATCH(AT$1,'pEC50'!$B$1:$Z$1,0),FALSE)</f>
        <v/>
      </c>
      <c r="AU120" s="24" t="str">
        <f>VLOOKUP($A120,'pEC50'!$B:$Z,MATCH(AU$1,'pEC50'!$B$1:$Z$1,0),FALSE)</f>
        <v/>
      </c>
      <c r="AV120" s="24" t="str">
        <f>VLOOKUP($A120,'pEC50'!$B:$Z,MATCH(AV$1,'pEC50'!$B$1:$Z$1,0),FALSE)</f>
        <v/>
      </c>
      <c r="AW120" s="24" t="str">
        <f>VLOOKUP($A120,'pEC50'!$B:$Z,MATCH(AW$1,'pEC50'!$B$1:$Z$1,0),FALSE)</f>
        <v/>
      </c>
      <c r="AX120" s="24">
        <f>VLOOKUP($A120,'pEC50'!$B:$Z,MATCH(AX$1,'pEC50'!$B$1:$Z$1,0),FALSE)</f>
        <v>6.68</v>
      </c>
      <c r="AY120" s="24">
        <f>VLOOKUP($A120,'pEC50'!$B:$Z,MATCH(AY$1,'pEC50'!$B$1:$Z$1,0),FALSE)</f>
        <v>6.6</v>
      </c>
      <c r="AZ120" s="24">
        <f>VLOOKUP($A120,'pEC50'!$B:$Z,MATCH(AZ$1,'pEC50'!$B$1:$Z$1,0),FALSE)</f>
        <v>6.72</v>
      </c>
      <c r="BA120" s="24" t="str">
        <f>VLOOKUP($A120,'pEC50'!$B:$Z,MATCH(BA$1,'pEC50'!$B$1:$Z$1,0),FALSE)</f>
        <v/>
      </c>
      <c r="BB120" s="24" t="str">
        <f>VLOOKUP($A120,'pEC50'!$B:$Z,MATCH(BB$1,'pEC50'!$B$1:$Z$1,0),FALSE)</f>
        <v/>
      </c>
      <c r="BC120" s="24" t="str">
        <f>VLOOKUP($A120,'pEC50'!$B:$Z,MATCH(BC$1,'pEC50'!$B$1:$Z$1,0),FALSE)</f>
        <v/>
      </c>
      <c r="BD120" s="18">
        <f>IF(VLOOKUP($A120,Emax!$B:$Z,MATCH(BD$1,Emax!$B$1:$Z$1,0),FALSE)="","",VLOOKUP($A120,Emax!$B:$Z,MATCH(BD$1,Emax!$B$1:$Z$1,0),FALSE)*100)</f>
        <v>3.3268101761252451</v>
      </c>
      <c r="BE120" s="19">
        <f>IF(VLOOKUP($A120,Emax!$B:$Z,MATCH(BE$1,Emax!$B$1:$Z$1,0),FALSE)="","",VLOOKUP($A120,Emax!$B:$Z,MATCH(BE$1,Emax!$B$1:$Z$1,0),FALSE)*100)</f>
        <v>8.984375</v>
      </c>
      <c r="BF120" s="19" t="str">
        <f>IF(VLOOKUP($A120,Emax!$B:$Z,MATCH(BF$1,Emax!$B$1:$Z$1,0),FALSE)="","",VLOOKUP($A120,Emax!$B:$Z,MATCH(BF$1,Emax!$B$1:$Z$1,0),FALSE)*100)</f>
        <v/>
      </c>
      <c r="BG120" s="19" t="str">
        <f>IF(VLOOKUP($A120,Emax!$B:$Z,MATCH(BG$1,Emax!$B$1:$Z$1,0),FALSE)="","",VLOOKUP($A120,Emax!$B:$Z,MATCH(BG$1,Emax!$B$1:$Z$1,0),FALSE)*100)</f>
        <v/>
      </c>
      <c r="BH120" s="19" t="str">
        <f>IF(VLOOKUP($A120,Emax!$B:$Z,MATCH(BH$1,Emax!$B$1:$Z$1,0),FALSE)="","",VLOOKUP($A120,Emax!$B:$Z,MATCH(BH$1,Emax!$B$1:$Z$1,0),FALSE)*100)</f>
        <v/>
      </c>
      <c r="BI120" s="19" t="str">
        <f>IF(VLOOKUP($A120,Emax!$B:$Z,MATCH(BI$1,Emax!$B$1:$Z$1,0),FALSE)="","",VLOOKUP($A120,Emax!$B:$Z,MATCH(BI$1,Emax!$B$1:$Z$1,0),FALSE)*100)</f>
        <v/>
      </c>
      <c r="BJ120" s="19" t="str">
        <f>IF(VLOOKUP($A120,Emax!$B:$Z,MATCH(BJ$1,Emax!$B$1:$Z$1,0),FALSE)="","",VLOOKUP($A120,Emax!$B:$Z,MATCH(BJ$1,Emax!$B$1:$Z$1,0),FALSE)*100)</f>
        <v/>
      </c>
      <c r="BK120" s="19" t="str">
        <f>IF(VLOOKUP($A120,Emax!$B:$Z,MATCH(BK$1,Emax!$B$1:$Z$1,0),FALSE)="","",VLOOKUP($A120,Emax!$B:$Z,MATCH(BK$1,Emax!$B$1:$Z$1,0),FALSE)*100)</f>
        <v/>
      </c>
      <c r="BL120" s="19" t="str">
        <f>IF(VLOOKUP($A120,Emax!$B:$Z,MATCH(BL$1,Emax!$B$1:$Z$1,0),FALSE)="","",VLOOKUP($A120,Emax!$B:$Z,MATCH(BL$1,Emax!$B$1:$Z$1,0),FALSE)*100)</f>
        <v/>
      </c>
      <c r="BM120" s="19" t="str">
        <f>IF(VLOOKUP($A120,Emax!$B:$Z,MATCH(BM$1,Emax!$B$1:$Z$1,0),FALSE)="","",VLOOKUP($A120,Emax!$B:$Z,MATCH(BM$1,Emax!$B$1:$Z$1,0),FALSE)*100)</f>
        <v/>
      </c>
      <c r="BN120" s="19" t="str">
        <f>IF(VLOOKUP($A120,Emax!$B:$Z,MATCH(BN$1,Emax!$B$1:$Z$1,0),FALSE)="","",VLOOKUP($A120,Emax!$B:$Z,MATCH(BN$1,Emax!$B$1:$Z$1,0),FALSE)*100)</f>
        <v/>
      </c>
      <c r="BO120" s="19">
        <f>IF(VLOOKUP($A120,Emax!$B:$Z,MATCH(BO$1,Emax!$B$1:$Z$1,0),FALSE)="","",VLOOKUP($A120,Emax!$B:$Z,MATCH(BO$1,Emax!$B$1:$Z$1,0),FALSE)*100)</f>
        <v>13.757700205338807</v>
      </c>
      <c r="BP120" s="19">
        <f>IF(VLOOKUP($A120,Emax!$B:$Z,MATCH(BP$1,Emax!$B$1:$Z$1,0),FALSE)="","",VLOOKUP($A120,Emax!$B:$Z,MATCH(BP$1,Emax!$B$1:$Z$1,0),FALSE)*100)</f>
        <v>11.881188118811881</v>
      </c>
      <c r="BQ120" s="19">
        <f>IF(VLOOKUP($A120,Emax!$B:$Z,MATCH(BQ$1,Emax!$B$1:$Z$1,0),FALSE)="","",VLOOKUP($A120,Emax!$B:$Z,MATCH(BQ$1,Emax!$B$1:$Z$1,0),FALSE)*100)</f>
        <v>8.902691511387161</v>
      </c>
      <c r="BR120" s="19" t="str">
        <f>IF(VLOOKUP($A120,Emax!$B:$Z,MATCH(BR$1,Emax!$B$1:$Z$1,0),FALSE)="","",VLOOKUP($A120,Emax!$B:$Z,MATCH(BR$1,Emax!$B$1:$Z$1,0),FALSE)*100)</f>
        <v/>
      </c>
      <c r="BS120" s="19" t="str">
        <f>IF(VLOOKUP($A120,Emax!$B:$Z,MATCH(BS$1,Emax!$B$1:$Z$1,0),FALSE)="","",VLOOKUP($A120,Emax!$B:$Z,MATCH(BS$1,Emax!$B$1:$Z$1,0),FALSE)*100)</f>
        <v/>
      </c>
      <c r="BT120" s="19" t="str">
        <f>IF(VLOOKUP($A120,Emax!$B:$Z,MATCH(BT$1,Emax!$B$1:$Z$1,0),FALSE)="","",VLOOKUP($A120,Emax!$B:$Z,MATCH(BT$1,Emax!$B$1:$Z$1,0),FALSE)*100)</f>
        <v/>
      </c>
    </row>
    <row r="121" spans="1:72" x14ac:dyDescent="0.2">
      <c r="A121" s="4" t="s">
        <v>548</v>
      </c>
      <c r="B121" s="5" t="str">
        <f>IF(VLOOKUP($A121,Ligands!$A:$G,3,FALSE)="","",VLOOKUP($A121,Ligands!$A:$G,3,FALSE))</f>
        <v>ATP</v>
      </c>
      <c r="C121" s="4" t="str">
        <f>IF(VLOOKUP($A121,Ligands!$A:$G,4,FALSE)="","",VLOOKUP($A121,Ligands!$A:$G,4,FALSE))</f>
        <v>Adenosine 5'-Triphosphate Disodium Salt</v>
      </c>
      <c r="D121" s="17" t="str">
        <f>IF(VLOOKUP($A121,Ligands!$A:$G,5,FALSE)="","",VLOOKUP($A121,Ligands!$A:$G,5,FALSE))</f>
        <v/>
      </c>
      <c r="E121" s="17" t="str">
        <f>IF(VLOOKUP($A121,Ligands!$A:$G,6,FALSE)="","",VLOOKUP($A121,Ligands!$A:$G,6,FALSE))</f>
        <v/>
      </c>
      <c r="F121" s="17" t="str">
        <f>IF(VLOOKUP($A121,Ligands!$A:$G,7,FALSE)="","",VLOOKUP($A121,Ligands!$A:$G,7,FALSE))</f>
        <v>Physiological</v>
      </c>
      <c r="G121" s="28">
        <f t="shared" si="47"/>
        <v>5.1726090955292685</v>
      </c>
      <c r="H121" s="92">
        <f t="shared" si="48"/>
        <v>6.8339797712687318</v>
      </c>
      <c r="I121" s="92">
        <f t="shared" si="49"/>
        <v>5.9386510127692542</v>
      </c>
      <c r="J121" s="92">
        <f t="shared" si="50"/>
        <v>6.4055721218671078</v>
      </c>
      <c r="K121" s="92" t="str">
        <f t="shared" si="51"/>
        <v/>
      </c>
      <c r="L121" s="28">
        <f t="shared" si="52"/>
        <v>6.58</v>
      </c>
      <c r="M121" s="92">
        <f t="shared" si="53"/>
        <v>7.65</v>
      </c>
      <c r="N121" s="92">
        <f t="shared" si="54"/>
        <v>6.82</v>
      </c>
      <c r="O121" s="92">
        <f t="shared" si="55"/>
        <v>7.15</v>
      </c>
      <c r="P121" s="92" t="str">
        <f t="shared" si="56"/>
        <v/>
      </c>
      <c r="Q121" s="21">
        <f t="shared" si="57"/>
        <v>11.523437500000002</v>
      </c>
      <c r="R121" s="90">
        <f t="shared" si="58"/>
        <v>17.5</v>
      </c>
      <c r="S121" s="90">
        <f t="shared" si="59"/>
        <v>13.141683778234087</v>
      </c>
      <c r="T121" s="90">
        <f t="shared" si="60"/>
        <v>18.012422360248443</v>
      </c>
      <c r="U121" s="90" t="str">
        <f t="shared" si="61"/>
        <v/>
      </c>
      <c r="V121" s="25">
        <f t="shared" si="63"/>
        <v>5.1726090955292685</v>
      </c>
      <c r="W121" s="24">
        <f t="shared" si="64"/>
        <v>5.0615820506663134</v>
      </c>
      <c r="X121" s="24">
        <f t="shared" si="65"/>
        <v>6.8339797712687318</v>
      </c>
      <c r="Y121" s="24">
        <f t="shared" si="66"/>
        <v>6.8339797712687318</v>
      </c>
      <c r="Z121" s="24">
        <f t="shared" si="67"/>
        <v>6.0035770427740278</v>
      </c>
      <c r="AA121" s="24">
        <f t="shared" si="62"/>
        <v>6.6816983137945316</v>
      </c>
      <c r="AB121" s="24">
        <f t="shared" si="62"/>
        <v>6.6816983137945316</v>
      </c>
      <c r="AC121" s="24">
        <f t="shared" si="68"/>
        <v>6.2830380486862945</v>
      </c>
      <c r="AD121" s="24" t="str">
        <f t="shared" si="69"/>
        <v/>
      </c>
      <c r="AE121" s="24" t="str">
        <f t="shared" si="70"/>
        <v/>
      </c>
      <c r="AF121" s="24" t="str">
        <f t="shared" si="71"/>
        <v/>
      </c>
      <c r="AG121" s="24">
        <f t="shared" si="72"/>
        <v>5.9386510127692542</v>
      </c>
      <c r="AH121" s="24">
        <f t="shared" si="73"/>
        <v>5.0216819698521569</v>
      </c>
      <c r="AI121" s="24">
        <f t="shared" si="74"/>
        <v>6.4055721218671078</v>
      </c>
      <c r="AJ121" s="24" t="str">
        <f t="shared" si="75"/>
        <v/>
      </c>
      <c r="AK121" s="24" t="str">
        <f t="shared" si="76"/>
        <v/>
      </c>
      <c r="AL121" s="24" t="str">
        <f t="shared" si="77"/>
        <v/>
      </c>
      <c r="AM121" s="25">
        <f>VLOOKUP($A121,'pEC50'!$B:$Z,MATCH(AM$1,'pEC50'!$B$1:$Z$1,0),FALSE)</f>
        <v>6.58</v>
      </c>
      <c r="AN121" s="24">
        <f>VLOOKUP($A121,'pEC50'!$B:$Z,MATCH(AN$1,'pEC50'!$B$1:$Z$1,0),FALSE)</f>
        <v>6</v>
      </c>
      <c r="AO121" s="24">
        <f>VLOOKUP($A121,'pEC50'!$B:$Z,MATCH(AO$1,'pEC50'!$B$1:$Z$1,0),FALSE)</f>
        <v>7.65</v>
      </c>
      <c r="AP121" s="24">
        <f>VLOOKUP($A121,'pEC50'!$B:$Z,MATCH(AP$1,'pEC50'!$B$1:$Z$1,0),FALSE)</f>
        <v>7.65</v>
      </c>
      <c r="AQ121" s="24">
        <f>VLOOKUP($A121,'pEC50'!$B:$Z,MATCH(AQ$1,'pEC50'!$B$1:$Z$1,0),FALSE)</f>
        <v>7.37</v>
      </c>
      <c r="AR121" s="24">
        <f>VLOOKUP($A121,'pEC50'!$B:$Z,MATCH(AR$1,'pEC50'!$B$1:$Z$1,0),FALSE)</f>
        <v>7.58</v>
      </c>
      <c r="AS121" s="24">
        <f>VLOOKUP($A121,'pEC50'!$B:$Z,MATCH(AS$1,'pEC50'!$B$1:$Z$1,0),FALSE)</f>
        <v>7.58</v>
      </c>
      <c r="AT121" s="24">
        <f>VLOOKUP($A121,'pEC50'!$B:$Z,MATCH(AT$1,'pEC50'!$B$1:$Z$1,0),FALSE)</f>
        <v>7.04</v>
      </c>
      <c r="AU121" s="24" t="str">
        <f>VLOOKUP($A121,'pEC50'!$B:$Z,MATCH(AU$1,'pEC50'!$B$1:$Z$1,0),FALSE)</f>
        <v/>
      </c>
      <c r="AV121" s="24" t="str">
        <f>VLOOKUP($A121,'pEC50'!$B:$Z,MATCH(AV$1,'pEC50'!$B$1:$Z$1,0),FALSE)</f>
        <v/>
      </c>
      <c r="AW121" s="24" t="str">
        <f>VLOOKUP($A121,'pEC50'!$B:$Z,MATCH(AW$1,'pEC50'!$B$1:$Z$1,0),FALSE)</f>
        <v/>
      </c>
      <c r="AX121" s="24">
        <f>VLOOKUP($A121,'pEC50'!$B:$Z,MATCH(AX$1,'pEC50'!$B$1:$Z$1,0),FALSE)</f>
        <v>6.82</v>
      </c>
      <c r="AY121" s="24">
        <f>VLOOKUP($A121,'pEC50'!$B:$Z,MATCH(AY$1,'pEC50'!$B$1:$Z$1,0),FALSE)</f>
        <v>6.31</v>
      </c>
      <c r="AZ121" s="24">
        <f>VLOOKUP($A121,'pEC50'!$B:$Z,MATCH(AZ$1,'pEC50'!$B$1:$Z$1,0),FALSE)</f>
        <v>7.15</v>
      </c>
      <c r="BA121" s="24" t="str">
        <f>VLOOKUP($A121,'pEC50'!$B:$Z,MATCH(BA$1,'pEC50'!$B$1:$Z$1,0),FALSE)</f>
        <v/>
      </c>
      <c r="BB121" s="24" t="str">
        <f>VLOOKUP($A121,'pEC50'!$B:$Z,MATCH(BB$1,'pEC50'!$B$1:$Z$1,0),FALSE)</f>
        <v/>
      </c>
      <c r="BC121" s="24" t="str">
        <f>VLOOKUP($A121,'pEC50'!$B:$Z,MATCH(BC$1,'pEC50'!$B$1:$Z$1,0),FALSE)</f>
        <v/>
      </c>
      <c r="BD121" s="18">
        <f>IF(VLOOKUP($A121,Emax!$B:$Z,MATCH(BD$1,Emax!$B$1:$Z$1,0),FALSE)="","",VLOOKUP($A121,Emax!$B:$Z,MATCH(BD$1,Emax!$B$1:$Z$1,0),FALSE)*100)</f>
        <v>3.9138943248532287</v>
      </c>
      <c r="BE121" s="19">
        <f>IF(VLOOKUP($A121,Emax!$B:$Z,MATCH(BE$1,Emax!$B$1:$Z$1,0),FALSE)="","",VLOOKUP($A121,Emax!$B:$Z,MATCH(BE$1,Emax!$B$1:$Z$1,0),FALSE)*100)</f>
        <v>11.523437500000002</v>
      </c>
      <c r="BF121" s="19">
        <f>IF(VLOOKUP($A121,Emax!$B:$Z,MATCH(BF$1,Emax!$B$1:$Z$1,0),FALSE)="","",VLOOKUP($A121,Emax!$B:$Z,MATCH(BF$1,Emax!$B$1:$Z$1,0),FALSE)*100)</f>
        <v>15.274949083503053</v>
      </c>
      <c r="BG121" s="19">
        <f>IF(VLOOKUP($A121,Emax!$B:$Z,MATCH(BG$1,Emax!$B$1:$Z$1,0),FALSE)="","",VLOOKUP($A121,Emax!$B:$Z,MATCH(BG$1,Emax!$B$1:$Z$1,0),FALSE)*100)</f>
        <v>15.274949083503053</v>
      </c>
      <c r="BH121" s="19">
        <f>IF(VLOOKUP($A121,Emax!$B:$Z,MATCH(BH$1,Emax!$B$1:$Z$1,0),FALSE)="","",VLOOKUP($A121,Emax!$B:$Z,MATCH(BH$1,Emax!$B$1:$Z$1,0),FALSE)*100)</f>
        <v>4.3010752688172049</v>
      </c>
      <c r="BI121" s="19">
        <f>IF(VLOOKUP($A121,Emax!$B:$Z,MATCH(BI$1,Emax!$B$1:$Z$1,0),FALSE)="","",VLOOKUP($A121,Emax!$B:$Z,MATCH(BI$1,Emax!$B$1:$Z$1,0),FALSE)*100)</f>
        <v>12.63858093126386</v>
      </c>
      <c r="BJ121" s="19">
        <f>IF(VLOOKUP($A121,Emax!$B:$Z,MATCH(BJ$1,Emax!$B$1:$Z$1,0),FALSE)="","",VLOOKUP($A121,Emax!$B:$Z,MATCH(BJ$1,Emax!$B$1:$Z$1,0),FALSE)*100)</f>
        <v>12.63858093126386</v>
      </c>
      <c r="BK121" s="19">
        <f>IF(VLOOKUP($A121,Emax!$B:$Z,MATCH(BK$1,Emax!$B$1:$Z$1,0),FALSE)="","",VLOOKUP($A121,Emax!$B:$Z,MATCH(BK$1,Emax!$B$1:$Z$1,0),FALSE)*100)</f>
        <v>17.5</v>
      </c>
      <c r="BL121" s="19" t="str">
        <f>IF(VLOOKUP($A121,Emax!$B:$Z,MATCH(BL$1,Emax!$B$1:$Z$1,0),FALSE)="","",VLOOKUP($A121,Emax!$B:$Z,MATCH(BL$1,Emax!$B$1:$Z$1,0),FALSE)*100)</f>
        <v/>
      </c>
      <c r="BM121" s="19" t="str">
        <f>IF(VLOOKUP($A121,Emax!$B:$Z,MATCH(BM$1,Emax!$B$1:$Z$1,0),FALSE)="","",VLOOKUP($A121,Emax!$B:$Z,MATCH(BM$1,Emax!$B$1:$Z$1,0),FALSE)*100)</f>
        <v/>
      </c>
      <c r="BN121" s="19" t="str">
        <f>IF(VLOOKUP($A121,Emax!$B:$Z,MATCH(BN$1,Emax!$B$1:$Z$1,0),FALSE)="","",VLOOKUP($A121,Emax!$B:$Z,MATCH(BN$1,Emax!$B$1:$Z$1,0),FALSE)*100)</f>
        <v/>
      </c>
      <c r="BO121" s="19">
        <f>IF(VLOOKUP($A121,Emax!$B:$Z,MATCH(BO$1,Emax!$B$1:$Z$1,0),FALSE)="","",VLOOKUP($A121,Emax!$B:$Z,MATCH(BO$1,Emax!$B$1:$Z$1,0),FALSE)*100)</f>
        <v>13.141683778234087</v>
      </c>
      <c r="BP121" s="19">
        <f>IF(VLOOKUP($A121,Emax!$B:$Z,MATCH(BP$1,Emax!$B$1:$Z$1,0),FALSE)="","",VLOOKUP($A121,Emax!$B:$Z,MATCH(BP$1,Emax!$B$1:$Z$1,0),FALSE)*100)</f>
        <v>5.1485148514851478</v>
      </c>
      <c r="BQ121" s="19">
        <f>IF(VLOOKUP($A121,Emax!$B:$Z,MATCH(BQ$1,Emax!$B$1:$Z$1,0),FALSE)="","",VLOOKUP($A121,Emax!$B:$Z,MATCH(BQ$1,Emax!$B$1:$Z$1,0),FALSE)*100)</f>
        <v>18.012422360248443</v>
      </c>
      <c r="BR121" s="19" t="str">
        <f>IF(VLOOKUP($A121,Emax!$B:$Z,MATCH(BR$1,Emax!$B$1:$Z$1,0),FALSE)="","",VLOOKUP($A121,Emax!$B:$Z,MATCH(BR$1,Emax!$B$1:$Z$1,0),FALSE)*100)</f>
        <v/>
      </c>
      <c r="BS121" s="19" t="str">
        <f>IF(VLOOKUP($A121,Emax!$B:$Z,MATCH(BS$1,Emax!$B$1:$Z$1,0),FALSE)="","",VLOOKUP($A121,Emax!$B:$Z,MATCH(BS$1,Emax!$B$1:$Z$1,0),FALSE)*100)</f>
        <v/>
      </c>
      <c r="BT121" s="19" t="str">
        <f>IF(VLOOKUP($A121,Emax!$B:$Z,MATCH(BT$1,Emax!$B$1:$Z$1,0),FALSE)="","",VLOOKUP($A121,Emax!$B:$Z,MATCH(BT$1,Emax!$B$1:$Z$1,0),FALSE)*100)</f>
        <v/>
      </c>
    </row>
    <row r="122" spans="1:72" x14ac:dyDescent="0.2">
      <c r="A122" s="4" t="s">
        <v>549</v>
      </c>
      <c r="B122" s="5" t="str">
        <f>IF(VLOOKUP($A122,Ligands!$A:$G,3,FALSE)="","",VLOOKUP($A122,Ligands!$A:$G,3,FALSE))</f>
        <v>UDP</v>
      </c>
      <c r="C122" s="4" t="str">
        <f>IF(VLOOKUP($A122,Ligands!$A:$G,4,FALSE)="","",VLOOKUP($A122,Ligands!$A:$G,4,FALSE))</f>
        <v>Uridine 5'-Diphosphate Disodium Salt</v>
      </c>
      <c r="D122" s="17" t="str">
        <f>IF(VLOOKUP($A122,Ligands!$A:$G,5,FALSE)="","",VLOOKUP($A122,Ligands!$A:$G,5,FALSE))</f>
        <v/>
      </c>
      <c r="E122" s="17" t="str">
        <f>IF(VLOOKUP($A122,Ligands!$A:$G,6,FALSE)="","",VLOOKUP($A122,Ligands!$A:$G,6,FALSE))</f>
        <v/>
      </c>
      <c r="F122" s="17" t="str">
        <f>IF(VLOOKUP($A122,Ligands!$A:$G,7,FALSE)="","",VLOOKUP($A122,Ligands!$A:$G,7,FALSE))</f>
        <v>Physiological</v>
      </c>
      <c r="G122" s="28">
        <f t="shared" si="47"/>
        <v>6.5358583859271695</v>
      </c>
      <c r="H122" s="92">
        <f t="shared" si="48"/>
        <v>6.5260912590556819</v>
      </c>
      <c r="I122" s="92">
        <f t="shared" si="49"/>
        <v>6.4285458414861925</v>
      </c>
      <c r="J122" s="92">
        <f t="shared" si="50"/>
        <v>6.4901612983675276</v>
      </c>
      <c r="K122" s="92" t="str">
        <f t="shared" si="51"/>
        <v/>
      </c>
      <c r="L122" s="28">
        <f t="shared" si="52"/>
        <v>7.32</v>
      </c>
      <c r="M122" s="92">
        <f t="shared" si="53"/>
        <v>7.35</v>
      </c>
      <c r="N122" s="92">
        <f t="shared" si="54"/>
        <v>7.29</v>
      </c>
      <c r="O122" s="92">
        <f t="shared" si="55"/>
        <v>7.55</v>
      </c>
      <c r="P122" s="92" t="str">
        <f t="shared" si="56"/>
        <v/>
      </c>
      <c r="Q122" s="21">
        <f t="shared" si="57"/>
        <v>17.968750000000004</v>
      </c>
      <c r="R122" s="90">
        <f t="shared" si="58"/>
        <v>15</v>
      </c>
      <c r="S122" s="90">
        <f t="shared" si="59"/>
        <v>13.757700205338807</v>
      </c>
      <c r="T122" s="90">
        <f t="shared" si="60"/>
        <v>11.387163561076603</v>
      </c>
      <c r="U122" s="90" t="str">
        <f t="shared" si="61"/>
        <v/>
      </c>
      <c r="V122" s="25">
        <f t="shared" si="63"/>
        <v>6.5358583859271695</v>
      </c>
      <c r="W122" s="24">
        <f t="shared" si="64"/>
        <v>6.4645178663697251</v>
      </c>
      <c r="X122" s="24">
        <f t="shared" si="65"/>
        <v>4.7399485035410134</v>
      </c>
      <c r="Y122" s="24">
        <f t="shared" si="66"/>
        <v>4.7399485035410134</v>
      </c>
      <c r="Z122" s="24" t="str">
        <f t="shared" si="67"/>
        <v/>
      </c>
      <c r="AA122" s="24">
        <f t="shared" si="62"/>
        <v>5.3275512941396332</v>
      </c>
      <c r="AB122" s="24">
        <f t="shared" si="62"/>
        <v>5.3275512941396332</v>
      </c>
      <c r="AC122" s="24">
        <f t="shared" si="68"/>
        <v>6.5260912590556819</v>
      </c>
      <c r="AD122" s="24" t="str">
        <f t="shared" si="69"/>
        <v/>
      </c>
      <c r="AE122" s="24" t="str">
        <f t="shared" si="70"/>
        <v/>
      </c>
      <c r="AF122" s="24" t="str">
        <f t="shared" si="71"/>
        <v/>
      </c>
      <c r="AG122" s="24">
        <f t="shared" si="72"/>
        <v>6.4285458414861925</v>
      </c>
      <c r="AH122" s="24">
        <f t="shared" si="73"/>
        <v>6.4901612983675276</v>
      </c>
      <c r="AI122" s="24">
        <f t="shared" si="74"/>
        <v>6.3564155587427322</v>
      </c>
      <c r="AJ122" s="24" t="str">
        <f t="shared" si="75"/>
        <v/>
      </c>
      <c r="AK122" s="24" t="str">
        <f t="shared" si="76"/>
        <v/>
      </c>
      <c r="AL122" s="24" t="str">
        <f t="shared" si="77"/>
        <v/>
      </c>
      <c r="AM122" s="25">
        <f>VLOOKUP($A122,'pEC50'!$B:$Z,MATCH(AM$1,'pEC50'!$B$1:$Z$1,0),FALSE)</f>
        <v>7.32</v>
      </c>
      <c r="AN122" s="24">
        <f>VLOOKUP($A122,'pEC50'!$B:$Z,MATCH(AN$1,'pEC50'!$B$1:$Z$1,0),FALSE)</f>
        <v>7.21</v>
      </c>
      <c r="AO122" s="24">
        <f>VLOOKUP($A122,'pEC50'!$B:$Z,MATCH(AO$1,'pEC50'!$B$1:$Z$1,0),FALSE)</f>
        <v>7.13</v>
      </c>
      <c r="AP122" s="24">
        <f>VLOOKUP($A122,'pEC50'!$B:$Z,MATCH(AP$1,'pEC50'!$B$1:$Z$1,0),FALSE)</f>
        <v>7.13</v>
      </c>
      <c r="AQ122" s="24" t="str">
        <f>VLOOKUP($A122,'pEC50'!$B:$Z,MATCH(AQ$1,'pEC50'!$B$1:$Z$1,0),FALSE)</f>
        <v/>
      </c>
      <c r="AR122" s="24">
        <f>VLOOKUP($A122,'pEC50'!$B:$Z,MATCH(AR$1,'pEC50'!$B$1:$Z$1,0),FALSE)</f>
        <v>6.62</v>
      </c>
      <c r="AS122" s="24">
        <f>VLOOKUP($A122,'pEC50'!$B:$Z,MATCH(AS$1,'pEC50'!$B$1:$Z$1,0),FALSE)</f>
        <v>6.62</v>
      </c>
      <c r="AT122" s="24">
        <f>VLOOKUP($A122,'pEC50'!$B:$Z,MATCH(AT$1,'pEC50'!$B$1:$Z$1,0),FALSE)</f>
        <v>7.35</v>
      </c>
      <c r="AU122" s="24" t="str">
        <f>VLOOKUP($A122,'pEC50'!$B:$Z,MATCH(AU$1,'pEC50'!$B$1:$Z$1,0),FALSE)</f>
        <v/>
      </c>
      <c r="AV122" s="24" t="str">
        <f>VLOOKUP($A122,'pEC50'!$B:$Z,MATCH(AV$1,'pEC50'!$B$1:$Z$1,0),FALSE)</f>
        <v/>
      </c>
      <c r="AW122" s="24" t="str">
        <f>VLOOKUP($A122,'pEC50'!$B:$Z,MATCH(AW$1,'pEC50'!$B$1:$Z$1,0),FALSE)</f>
        <v/>
      </c>
      <c r="AX122" s="24">
        <f>VLOOKUP($A122,'pEC50'!$B:$Z,MATCH(AX$1,'pEC50'!$B$1:$Z$1,0),FALSE)</f>
        <v>7.29</v>
      </c>
      <c r="AY122" s="24">
        <f>VLOOKUP($A122,'pEC50'!$B:$Z,MATCH(AY$1,'pEC50'!$B$1:$Z$1,0),FALSE)</f>
        <v>7.55</v>
      </c>
      <c r="AZ122" s="24">
        <f>VLOOKUP($A122,'pEC50'!$B:$Z,MATCH(AZ$1,'pEC50'!$B$1:$Z$1,0),FALSE)</f>
        <v>7.3</v>
      </c>
      <c r="BA122" s="24" t="str">
        <f>VLOOKUP($A122,'pEC50'!$B:$Z,MATCH(BA$1,'pEC50'!$B$1:$Z$1,0),FALSE)</f>
        <v/>
      </c>
      <c r="BB122" s="24" t="str">
        <f>VLOOKUP($A122,'pEC50'!$B:$Z,MATCH(BB$1,'pEC50'!$B$1:$Z$1,0),FALSE)</f>
        <v/>
      </c>
      <c r="BC122" s="24" t="str">
        <f>VLOOKUP($A122,'pEC50'!$B:$Z,MATCH(BC$1,'pEC50'!$B$1:$Z$1,0),FALSE)</f>
        <v/>
      </c>
      <c r="BD122" s="18">
        <f>IF(VLOOKUP($A122,Emax!$B:$Z,MATCH(BD$1,Emax!$B$1:$Z$1,0),FALSE)="","",VLOOKUP($A122,Emax!$B:$Z,MATCH(BD$1,Emax!$B$1:$Z$1,0),FALSE)*100)</f>
        <v>16.438356164383556</v>
      </c>
      <c r="BE122" s="19">
        <f>IF(VLOOKUP($A122,Emax!$B:$Z,MATCH(BE$1,Emax!$B$1:$Z$1,0),FALSE)="","",VLOOKUP($A122,Emax!$B:$Z,MATCH(BE$1,Emax!$B$1:$Z$1,0),FALSE)*100)</f>
        <v>17.968750000000004</v>
      </c>
      <c r="BF122" s="19">
        <f>IF(VLOOKUP($A122,Emax!$B:$Z,MATCH(BF$1,Emax!$B$1:$Z$1,0),FALSE)="","",VLOOKUP($A122,Emax!$B:$Z,MATCH(BF$1,Emax!$B$1:$Z$1,0),FALSE)*100)</f>
        <v>0.40733197556008088</v>
      </c>
      <c r="BG122" s="19">
        <f>IF(VLOOKUP($A122,Emax!$B:$Z,MATCH(BG$1,Emax!$B$1:$Z$1,0),FALSE)="","",VLOOKUP($A122,Emax!$B:$Z,MATCH(BG$1,Emax!$B$1:$Z$1,0),FALSE)*100)</f>
        <v>0.40733197556008088</v>
      </c>
      <c r="BH122" s="19" t="str">
        <f>IF(VLOOKUP($A122,Emax!$B:$Z,MATCH(BH$1,Emax!$B$1:$Z$1,0),FALSE)="","",VLOOKUP($A122,Emax!$B:$Z,MATCH(BH$1,Emax!$B$1:$Z$1,0),FALSE)*100)</f>
        <v/>
      </c>
      <c r="BI122" s="19">
        <f>IF(VLOOKUP($A122,Emax!$B:$Z,MATCH(BI$1,Emax!$B$1:$Z$1,0),FALSE)="","",VLOOKUP($A122,Emax!$B:$Z,MATCH(BI$1,Emax!$B$1:$Z$1,0),FALSE)*100)</f>
        <v>5.0997782705099786</v>
      </c>
      <c r="BJ122" s="19">
        <f>IF(VLOOKUP($A122,Emax!$B:$Z,MATCH(BJ$1,Emax!$B$1:$Z$1,0),FALSE)="","",VLOOKUP($A122,Emax!$B:$Z,MATCH(BJ$1,Emax!$B$1:$Z$1,0),FALSE)*100)</f>
        <v>5.0997782705099786</v>
      </c>
      <c r="BK122" s="19">
        <f>IF(VLOOKUP($A122,Emax!$B:$Z,MATCH(BK$1,Emax!$B$1:$Z$1,0),FALSE)="","",VLOOKUP($A122,Emax!$B:$Z,MATCH(BK$1,Emax!$B$1:$Z$1,0),FALSE)*100)</f>
        <v>15</v>
      </c>
      <c r="BL122" s="19" t="str">
        <f>IF(VLOOKUP($A122,Emax!$B:$Z,MATCH(BL$1,Emax!$B$1:$Z$1,0),FALSE)="","",VLOOKUP($A122,Emax!$B:$Z,MATCH(BL$1,Emax!$B$1:$Z$1,0),FALSE)*100)</f>
        <v/>
      </c>
      <c r="BM122" s="19" t="str">
        <f>IF(VLOOKUP($A122,Emax!$B:$Z,MATCH(BM$1,Emax!$B$1:$Z$1,0),FALSE)="","",VLOOKUP($A122,Emax!$B:$Z,MATCH(BM$1,Emax!$B$1:$Z$1,0),FALSE)*100)</f>
        <v/>
      </c>
      <c r="BN122" s="19" t="str">
        <f>IF(VLOOKUP($A122,Emax!$B:$Z,MATCH(BN$1,Emax!$B$1:$Z$1,0),FALSE)="","",VLOOKUP($A122,Emax!$B:$Z,MATCH(BN$1,Emax!$B$1:$Z$1,0),FALSE)*100)</f>
        <v/>
      </c>
      <c r="BO122" s="19">
        <f>IF(VLOOKUP($A122,Emax!$B:$Z,MATCH(BO$1,Emax!$B$1:$Z$1,0),FALSE)="","",VLOOKUP($A122,Emax!$B:$Z,MATCH(BO$1,Emax!$B$1:$Z$1,0),FALSE)*100)</f>
        <v>13.757700205338807</v>
      </c>
      <c r="BP122" s="19">
        <f>IF(VLOOKUP($A122,Emax!$B:$Z,MATCH(BP$1,Emax!$B$1:$Z$1,0),FALSE)="","",VLOOKUP($A122,Emax!$B:$Z,MATCH(BP$1,Emax!$B$1:$Z$1,0),FALSE)*100)</f>
        <v>8.7128712871287135</v>
      </c>
      <c r="BQ122" s="19">
        <f>IF(VLOOKUP($A122,Emax!$B:$Z,MATCH(BQ$1,Emax!$B$1:$Z$1,0),FALSE)="","",VLOOKUP($A122,Emax!$B:$Z,MATCH(BQ$1,Emax!$B$1:$Z$1,0),FALSE)*100)</f>
        <v>11.387163561076603</v>
      </c>
      <c r="BR122" s="19" t="str">
        <f>IF(VLOOKUP($A122,Emax!$B:$Z,MATCH(BR$1,Emax!$B$1:$Z$1,0),FALSE)="","",VLOOKUP($A122,Emax!$B:$Z,MATCH(BR$1,Emax!$B$1:$Z$1,0),FALSE)*100)</f>
        <v/>
      </c>
      <c r="BS122" s="19" t="str">
        <f>IF(VLOOKUP($A122,Emax!$B:$Z,MATCH(BS$1,Emax!$B$1:$Z$1,0),FALSE)="","",VLOOKUP($A122,Emax!$B:$Z,MATCH(BS$1,Emax!$B$1:$Z$1,0),FALSE)*100)</f>
        <v/>
      </c>
      <c r="BT122" s="19" t="str">
        <f>IF(VLOOKUP($A122,Emax!$B:$Z,MATCH(BT$1,Emax!$B$1:$Z$1,0),FALSE)="","",VLOOKUP($A122,Emax!$B:$Z,MATCH(BT$1,Emax!$B$1:$Z$1,0),FALSE)*100)</f>
        <v/>
      </c>
    </row>
    <row r="123" spans="1:72" x14ac:dyDescent="0.2">
      <c r="A123" s="4" t="s">
        <v>568</v>
      </c>
      <c r="B123" s="5" t="str">
        <f>IF(VLOOKUP($A123,Ligands!$A:$G,3,FALSE)="","",VLOOKUP($A123,Ligands!$A:$G,3,FALSE))</f>
        <v>Prolactin-Releasing Peptide-20</v>
      </c>
      <c r="C123" s="4" t="str">
        <f>IF(VLOOKUP($A123,Ligands!$A:$G,4,FALSE)="","",VLOOKUP($A123,Ligands!$A:$G,4,FALSE))</f>
        <v>TPDINPAWYASRGIRPVGRF-NH2</v>
      </c>
      <c r="D123" s="17" t="str">
        <f>IF(VLOOKUP($A123,Ligands!$A:$G,5,FALSE)="","",VLOOKUP($A123,Ligands!$A:$G,5,FALSE))</f>
        <v/>
      </c>
      <c r="E123" s="17" t="str">
        <f>IF(VLOOKUP($A123,Ligands!$A:$G,6,FALSE)="","",VLOOKUP($A123,Ligands!$A:$G,6,FALSE))</f>
        <v/>
      </c>
      <c r="F123" s="17" t="str">
        <f>IF(VLOOKUP($A123,Ligands!$A:$G,7,FALSE)="","",VLOOKUP($A123,Ligands!$A:$G,7,FALSE))</f>
        <v>Physiological</v>
      </c>
      <c r="G123" s="28">
        <f t="shared" si="47"/>
        <v>0</v>
      </c>
      <c r="H123" s="92">
        <f t="shared" si="48"/>
        <v>7.6704818941105009</v>
      </c>
      <c r="I123" s="92">
        <f t="shared" si="49"/>
        <v>8.1096299429650429</v>
      </c>
      <c r="J123" s="92">
        <f t="shared" si="50"/>
        <v>7.2233241649042519</v>
      </c>
      <c r="K123" s="92" t="str">
        <f t="shared" si="51"/>
        <v/>
      </c>
      <c r="L123" s="28">
        <f t="shared" si="52"/>
        <v>0</v>
      </c>
      <c r="M123" s="92">
        <f t="shared" si="53"/>
        <v>7.98</v>
      </c>
      <c r="N123" s="92">
        <f t="shared" si="54"/>
        <v>8.2899999999999991</v>
      </c>
      <c r="O123" s="92">
        <f t="shared" si="55"/>
        <v>7.79</v>
      </c>
      <c r="P123" s="92" t="str">
        <f t="shared" si="56"/>
        <v/>
      </c>
      <c r="Q123" s="21">
        <f t="shared" si="57"/>
        <v>0</v>
      </c>
      <c r="R123" s="90">
        <f t="shared" si="58"/>
        <v>49.032258064516135</v>
      </c>
      <c r="S123" s="90">
        <f t="shared" si="59"/>
        <v>68.058968058968048</v>
      </c>
      <c r="T123" s="90">
        <f t="shared" si="60"/>
        <v>27.122153209109733</v>
      </c>
      <c r="U123" s="90" t="str">
        <f t="shared" si="61"/>
        <v/>
      </c>
      <c r="V123" s="25" t="str">
        <f t="shared" si="63"/>
        <v/>
      </c>
      <c r="W123" s="24" t="str">
        <f t="shared" si="64"/>
        <v/>
      </c>
      <c r="X123" s="24">
        <f t="shared" si="65"/>
        <v>7.2321047762893054</v>
      </c>
      <c r="Y123" s="24">
        <f t="shared" si="66"/>
        <v>7.2321047762893054</v>
      </c>
      <c r="Z123" s="24">
        <f t="shared" si="67"/>
        <v>7.6704818941105009</v>
      </c>
      <c r="AA123" s="24">
        <f t="shared" si="62"/>
        <v>7.3611594955871027</v>
      </c>
      <c r="AB123" s="24">
        <f t="shared" si="62"/>
        <v>7.3611594955871027</v>
      </c>
      <c r="AC123" s="24" t="str">
        <f t="shared" si="68"/>
        <v/>
      </c>
      <c r="AD123" s="24">
        <f t="shared" si="69"/>
        <v>8.1096299429650429</v>
      </c>
      <c r="AE123" s="24">
        <f t="shared" si="70"/>
        <v>8.1096299429650429</v>
      </c>
      <c r="AF123" s="24">
        <f t="shared" si="71"/>
        <v>8.06288535983923</v>
      </c>
      <c r="AG123" s="24" t="str">
        <f t="shared" si="72"/>
        <v/>
      </c>
      <c r="AH123" s="24" t="str">
        <f t="shared" si="73"/>
        <v/>
      </c>
      <c r="AI123" s="24">
        <f t="shared" si="74"/>
        <v>7.2233241649042519</v>
      </c>
      <c r="AJ123" s="24" t="str">
        <f t="shared" si="75"/>
        <v/>
      </c>
      <c r="AK123" s="24" t="str">
        <f t="shared" si="76"/>
        <v/>
      </c>
      <c r="AL123" s="24" t="str">
        <f t="shared" si="77"/>
        <v/>
      </c>
      <c r="AM123" s="25" t="str">
        <f>VLOOKUP($A123,'pEC50'!$B:$Z,MATCH(AM$1,'pEC50'!$B$1:$Z$1,0),FALSE)</f>
        <v/>
      </c>
      <c r="AN123" s="24" t="str">
        <f>VLOOKUP($A123,'pEC50'!$B:$Z,MATCH(AN$1,'pEC50'!$B$1:$Z$1,0),FALSE)</f>
        <v/>
      </c>
      <c r="AO123" s="24">
        <f>VLOOKUP($A123,'pEC50'!$B:$Z,MATCH(AO$1,'pEC50'!$B$1:$Z$1,0),FALSE)</f>
        <v>7.75</v>
      </c>
      <c r="AP123" s="24">
        <f>VLOOKUP($A123,'pEC50'!$B:$Z,MATCH(AP$1,'pEC50'!$B$1:$Z$1,0),FALSE)</f>
        <v>7.75</v>
      </c>
      <c r="AQ123" s="24">
        <f>VLOOKUP($A123,'pEC50'!$B:$Z,MATCH(AQ$1,'pEC50'!$B$1:$Z$1,0),FALSE)</f>
        <v>7.98</v>
      </c>
      <c r="AR123" s="24">
        <f>VLOOKUP($A123,'pEC50'!$B:$Z,MATCH(AR$1,'pEC50'!$B$1:$Z$1,0),FALSE)</f>
        <v>7.86</v>
      </c>
      <c r="AS123" s="24">
        <f>VLOOKUP($A123,'pEC50'!$B:$Z,MATCH(AS$1,'pEC50'!$B$1:$Z$1,0),FALSE)</f>
        <v>7.86</v>
      </c>
      <c r="AT123" s="24" t="str">
        <f>VLOOKUP($A123,'pEC50'!$B:$Z,MATCH(AT$1,'pEC50'!$B$1:$Z$1,0),FALSE)</f>
        <v/>
      </c>
      <c r="AU123" s="24">
        <f>VLOOKUP($A123,'pEC50'!$B:$Z,MATCH(AU$1,'pEC50'!$B$1:$Z$1,0),FALSE)</f>
        <v>8.2899999999999991</v>
      </c>
      <c r="AV123" s="24">
        <f>VLOOKUP($A123,'pEC50'!$B:$Z,MATCH(AV$1,'pEC50'!$B$1:$Z$1,0),FALSE)</f>
        <v>8.2899999999999991</v>
      </c>
      <c r="AW123" s="24">
        <f>VLOOKUP($A123,'pEC50'!$B:$Z,MATCH(AW$1,'pEC50'!$B$1:$Z$1,0),FALSE)</f>
        <v>8.23</v>
      </c>
      <c r="AX123" s="24" t="str">
        <f>VLOOKUP($A123,'pEC50'!$B:$Z,MATCH(AX$1,'pEC50'!$B$1:$Z$1,0),FALSE)</f>
        <v/>
      </c>
      <c r="AY123" s="24" t="str">
        <f>VLOOKUP($A123,'pEC50'!$B:$Z,MATCH(AY$1,'pEC50'!$B$1:$Z$1,0),FALSE)</f>
        <v/>
      </c>
      <c r="AZ123" s="24">
        <f>VLOOKUP($A123,'pEC50'!$B:$Z,MATCH(AZ$1,'pEC50'!$B$1:$Z$1,0),FALSE)</f>
        <v>7.79</v>
      </c>
      <c r="BA123" s="24" t="str">
        <f>VLOOKUP($A123,'pEC50'!$B:$Z,MATCH(BA$1,'pEC50'!$B$1:$Z$1,0),FALSE)</f>
        <v/>
      </c>
      <c r="BB123" s="24" t="str">
        <f>VLOOKUP($A123,'pEC50'!$B:$Z,MATCH(BB$1,'pEC50'!$B$1:$Z$1,0),FALSE)</f>
        <v/>
      </c>
      <c r="BC123" s="24" t="str">
        <f>VLOOKUP($A123,'pEC50'!$B:$Z,MATCH(BC$1,'pEC50'!$B$1:$Z$1,0),FALSE)</f>
        <v/>
      </c>
      <c r="BD123" s="18" t="str">
        <f>IF(VLOOKUP($A123,Emax!$B:$Z,MATCH(BD$1,Emax!$B$1:$Z$1,0),FALSE)="","",VLOOKUP($A123,Emax!$B:$Z,MATCH(BD$1,Emax!$B$1:$Z$1,0),FALSE)*100)</f>
        <v/>
      </c>
      <c r="BE123" s="19" t="str">
        <f>IF(VLOOKUP($A123,Emax!$B:$Z,MATCH(BE$1,Emax!$B$1:$Z$1,0),FALSE)="","",VLOOKUP($A123,Emax!$B:$Z,MATCH(BE$1,Emax!$B$1:$Z$1,0),FALSE)*100)</f>
        <v/>
      </c>
      <c r="BF123" s="19">
        <f>IF(VLOOKUP($A123,Emax!$B:$Z,MATCH(BF$1,Emax!$B$1:$Z$1,0),FALSE)="","",VLOOKUP($A123,Emax!$B:$Z,MATCH(BF$1,Emax!$B$1:$Z$1,0),FALSE)*100)</f>
        <v>30.346232179226067</v>
      </c>
      <c r="BG123" s="19">
        <f>IF(VLOOKUP($A123,Emax!$B:$Z,MATCH(BG$1,Emax!$B$1:$Z$1,0),FALSE)="","",VLOOKUP($A123,Emax!$B:$Z,MATCH(BG$1,Emax!$B$1:$Z$1,0),FALSE)*100)</f>
        <v>30.346232179226067</v>
      </c>
      <c r="BH123" s="19">
        <f>IF(VLOOKUP($A123,Emax!$B:$Z,MATCH(BH$1,Emax!$B$1:$Z$1,0),FALSE)="","",VLOOKUP($A123,Emax!$B:$Z,MATCH(BH$1,Emax!$B$1:$Z$1,0),FALSE)*100)</f>
        <v>49.032258064516135</v>
      </c>
      <c r="BI123" s="19">
        <f>IF(VLOOKUP($A123,Emax!$B:$Z,MATCH(BI$1,Emax!$B$1:$Z$1,0),FALSE)="","",VLOOKUP($A123,Emax!$B:$Z,MATCH(BI$1,Emax!$B$1:$Z$1,0),FALSE)*100)</f>
        <v>31.707317073170739</v>
      </c>
      <c r="BJ123" s="19">
        <f>IF(VLOOKUP($A123,Emax!$B:$Z,MATCH(BJ$1,Emax!$B$1:$Z$1,0),FALSE)="","",VLOOKUP($A123,Emax!$B:$Z,MATCH(BJ$1,Emax!$B$1:$Z$1,0),FALSE)*100)</f>
        <v>31.707317073170739</v>
      </c>
      <c r="BK123" s="19" t="str">
        <f>IF(VLOOKUP($A123,Emax!$B:$Z,MATCH(BK$1,Emax!$B$1:$Z$1,0),FALSE)="","",VLOOKUP($A123,Emax!$B:$Z,MATCH(BK$1,Emax!$B$1:$Z$1,0),FALSE)*100)</f>
        <v/>
      </c>
      <c r="BL123" s="19">
        <f>IF(VLOOKUP($A123,Emax!$B:$Z,MATCH(BL$1,Emax!$B$1:$Z$1,0),FALSE)="","",VLOOKUP($A123,Emax!$B:$Z,MATCH(BL$1,Emax!$B$1:$Z$1,0),FALSE)*100)</f>
        <v>66.013071895424829</v>
      </c>
      <c r="BM123" s="19">
        <f>IF(VLOOKUP($A123,Emax!$B:$Z,MATCH(BM$1,Emax!$B$1:$Z$1,0),FALSE)="","",VLOOKUP($A123,Emax!$B:$Z,MATCH(BM$1,Emax!$B$1:$Z$1,0),FALSE)*100)</f>
        <v>66.013071895424829</v>
      </c>
      <c r="BN123" s="19">
        <f>IF(VLOOKUP($A123,Emax!$B:$Z,MATCH(BN$1,Emax!$B$1:$Z$1,0),FALSE)="","",VLOOKUP($A123,Emax!$B:$Z,MATCH(BN$1,Emax!$B$1:$Z$1,0),FALSE)*100)</f>
        <v>68.058968058968048</v>
      </c>
      <c r="BO123" s="19" t="str">
        <f>IF(VLOOKUP($A123,Emax!$B:$Z,MATCH(BO$1,Emax!$B$1:$Z$1,0),FALSE)="","",VLOOKUP($A123,Emax!$B:$Z,MATCH(BO$1,Emax!$B$1:$Z$1,0),FALSE)*100)</f>
        <v/>
      </c>
      <c r="BP123" s="19" t="str">
        <f>IF(VLOOKUP($A123,Emax!$B:$Z,MATCH(BP$1,Emax!$B$1:$Z$1,0),FALSE)="","",VLOOKUP($A123,Emax!$B:$Z,MATCH(BP$1,Emax!$B$1:$Z$1,0),FALSE)*100)</f>
        <v/>
      </c>
      <c r="BQ123" s="19">
        <f>IF(VLOOKUP($A123,Emax!$B:$Z,MATCH(BQ$1,Emax!$B$1:$Z$1,0),FALSE)="","",VLOOKUP($A123,Emax!$B:$Z,MATCH(BQ$1,Emax!$B$1:$Z$1,0),FALSE)*100)</f>
        <v>27.122153209109733</v>
      </c>
      <c r="BR123" s="19" t="str">
        <f>IF(VLOOKUP($A123,Emax!$B:$Z,MATCH(BR$1,Emax!$B$1:$Z$1,0),FALSE)="","",VLOOKUP($A123,Emax!$B:$Z,MATCH(BR$1,Emax!$B$1:$Z$1,0),FALSE)*100)</f>
        <v/>
      </c>
      <c r="BS123" s="19" t="str">
        <f>IF(VLOOKUP($A123,Emax!$B:$Z,MATCH(BS$1,Emax!$B$1:$Z$1,0),FALSE)="","",VLOOKUP($A123,Emax!$B:$Z,MATCH(BS$1,Emax!$B$1:$Z$1,0),FALSE)*100)</f>
        <v/>
      </c>
      <c r="BT123" s="19" t="str">
        <f>IF(VLOOKUP($A123,Emax!$B:$Z,MATCH(BT$1,Emax!$B$1:$Z$1,0),FALSE)="","",VLOOKUP($A123,Emax!$B:$Z,MATCH(BT$1,Emax!$B$1:$Z$1,0),FALSE)*100)</f>
        <v/>
      </c>
    </row>
    <row r="124" spans="1:72" x14ac:dyDescent="0.2">
      <c r="A124" s="4" t="s">
        <v>563</v>
      </c>
      <c r="B124" s="5" t="str">
        <f>IF(VLOOKUP($A124,Ligands!$A:$G,3,FALSE)="","",VLOOKUP($A124,Ligands!$A:$G,3,FALSE))</f>
        <v>PAF</v>
      </c>
      <c r="C124" s="4" t="str">
        <f>IF(VLOOKUP($A124,Ligands!$A:$G,4,FALSE)="","",VLOOKUP($A124,Ligands!$A:$G,4,FALSE))</f>
        <v>1-O-hexadecyl-2-acetyl-sn-glycero-3-phosphocholine</v>
      </c>
      <c r="D124" s="17" t="str">
        <f>IF(VLOOKUP($A124,Ligands!$A:$G,5,FALSE)="","",VLOOKUP($A124,Ligands!$A:$G,5,FALSE))</f>
        <v/>
      </c>
      <c r="E124" s="17" t="str">
        <f>IF(VLOOKUP($A124,Ligands!$A:$G,6,FALSE)="","",VLOOKUP($A124,Ligands!$A:$G,6,FALSE))</f>
        <v/>
      </c>
      <c r="F124" s="17" t="str">
        <f>IF(VLOOKUP($A124,Ligands!$A:$G,7,FALSE)="","",VLOOKUP($A124,Ligands!$A:$G,7,FALSE))</f>
        <v>Physiological</v>
      </c>
      <c r="G124" s="28">
        <f t="shared" si="47"/>
        <v>8.8580409040385319</v>
      </c>
      <c r="H124" s="92">
        <f t="shared" si="48"/>
        <v>8.9843692742987145</v>
      </c>
      <c r="I124" s="92">
        <f t="shared" si="49"/>
        <v>8.8916890614555477</v>
      </c>
      <c r="J124" s="92">
        <f t="shared" si="50"/>
        <v>8.7690221601228941</v>
      </c>
      <c r="K124" s="92" t="str">
        <f t="shared" si="51"/>
        <v/>
      </c>
      <c r="L124" s="28">
        <f t="shared" si="52"/>
        <v>9.2899999999999991</v>
      </c>
      <c r="M124" s="92">
        <f t="shared" si="53"/>
        <v>9.76</v>
      </c>
      <c r="N124" s="92">
        <f t="shared" si="54"/>
        <v>9.86</v>
      </c>
      <c r="O124" s="92">
        <f t="shared" si="55"/>
        <v>9.2899999999999991</v>
      </c>
      <c r="P124" s="92" t="str">
        <f t="shared" si="56"/>
        <v/>
      </c>
      <c r="Q124" s="21">
        <f t="shared" si="57"/>
        <v>41.40625</v>
      </c>
      <c r="R124" s="90">
        <f t="shared" si="58"/>
        <v>27.187499999999996</v>
      </c>
      <c r="S124" s="90">
        <f t="shared" si="59"/>
        <v>22.997946611909647</v>
      </c>
      <c r="T124" s="90">
        <f t="shared" si="60"/>
        <v>56.107660455486531</v>
      </c>
      <c r="U124" s="90" t="str">
        <f t="shared" si="61"/>
        <v/>
      </c>
      <c r="V124" s="25">
        <f t="shared" si="63"/>
        <v>8.8580409040385319</v>
      </c>
      <c r="W124" s="24">
        <f t="shared" si="64"/>
        <v>8.8570658999529233</v>
      </c>
      <c r="X124" s="24">
        <f t="shared" si="65"/>
        <v>8.7270697582606775</v>
      </c>
      <c r="Y124" s="24">
        <f t="shared" si="66"/>
        <v>8.7270697582606775</v>
      </c>
      <c r="Z124" s="24">
        <f t="shared" si="67"/>
        <v>8.4349697279322537</v>
      </c>
      <c r="AA124" s="24">
        <f t="shared" si="62"/>
        <v>8.9214586527195898</v>
      </c>
      <c r="AB124" s="24">
        <f t="shared" si="62"/>
        <v>8.9214586527195898</v>
      </c>
      <c r="AC124" s="24">
        <f t="shared" si="68"/>
        <v>8.9843692742987145</v>
      </c>
      <c r="AD124" s="24">
        <f t="shared" si="69"/>
        <v>8.8883833944912531</v>
      </c>
      <c r="AE124" s="24">
        <f t="shared" si="70"/>
        <v>8.8883833944912531</v>
      </c>
      <c r="AF124" s="24">
        <f t="shared" si="71"/>
        <v>8.2791591917276097</v>
      </c>
      <c r="AG124" s="24">
        <f t="shared" si="72"/>
        <v>8.8916890614555477</v>
      </c>
      <c r="AH124" s="24">
        <f t="shared" si="73"/>
        <v>8.4379669706004137</v>
      </c>
      <c r="AI124" s="24">
        <f t="shared" si="74"/>
        <v>8.7690221601228941</v>
      </c>
      <c r="AJ124" s="24" t="str">
        <f t="shared" si="75"/>
        <v/>
      </c>
      <c r="AK124" s="24" t="str">
        <f t="shared" si="76"/>
        <v/>
      </c>
      <c r="AL124" s="24" t="str">
        <f t="shared" si="77"/>
        <v/>
      </c>
      <c r="AM124" s="25">
        <f>VLOOKUP($A124,'pEC50'!$B:$Z,MATCH(AM$1,'pEC50'!$B$1:$Z$1,0),FALSE)</f>
        <v>9.2899999999999991</v>
      </c>
      <c r="AN124" s="24">
        <f>VLOOKUP($A124,'pEC50'!$B:$Z,MATCH(AN$1,'pEC50'!$B$1:$Z$1,0),FALSE)</f>
        <v>9.24</v>
      </c>
      <c r="AO124" s="24">
        <f>VLOOKUP($A124,'pEC50'!$B:$Z,MATCH(AO$1,'pEC50'!$B$1:$Z$1,0),FALSE)</f>
        <v>9.64</v>
      </c>
      <c r="AP124" s="24">
        <f>VLOOKUP($A124,'pEC50'!$B:$Z,MATCH(AP$1,'pEC50'!$B$1:$Z$1,0),FALSE)</f>
        <v>9.64</v>
      </c>
      <c r="AQ124" s="24">
        <f>VLOOKUP($A124,'pEC50'!$B:$Z,MATCH(AQ$1,'pEC50'!$B$1:$Z$1,0),FALSE)</f>
        <v>9.76</v>
      </c>
      <c r="AR124" s="24">
        <f>VLOOKUP($A124,'pEC50'!$B:$Z,MATCH(AR$1,'pEC50'!$B$1:$Z$1,0),FALSE)</f>
        <v>9.58</v>
      </c>
      <c r="AS124" s="24">
        <f>VLOOKUP($A124,'pEC50'!$B:$Z,MATCH(AS$1,'pEC50'!$B$1:$Z$1,0),FALSE)</f>
        <v>9.58</v>
      </c>
      <c r="AT124" s="24">
        <f>VLOOKUP($A124,'pEC50'!$B:$Z,MATCH(AT$1,'pEC50'!$B$1:$Z$1,0),FALSE)</f>
        <v>9.5500000000000007</v>
      </c>
      <c r="AU124" s="24">
        <f>VLOOKUP($A124,'pEC50'!$B:$Z,MATCH(AU$1,'pEC50'!$B$1:$Z$1,0),FALSE)</f>
        <v>9.86</v>
      </c>
      <c r="AV124" s="24">
        <f>VLOOKUP($A124,'pEC50'!$B:$Z,MATCH(AV$1,'pEC50'!$B$1:$Z$1,0),FALSE)</f>
        <v>9.86</v>
      </c>
      <c r="AW124" s="24">
        <f>VLOOKUP($A124,'pEC50'!$B:$Z,MATCH(AW$1,'pEC50'!$B$1:$Z$1,0),FALSE)</f>
        <v>9.61</v>
      </c>
      <c r="AX124" s="24">
        <f>VLOOKUP($A124,'pEC50'!$B:$Z,MATCH(AX$1,'pEC50'!$B$1:$Z$1,0),FALSE)</f>
        <v>9.5299999999999994</v>
      </c>
      <c r="AY124" s="24">
        <f>VLOOKUP($A124,'pEC50'!$B:$Z,MATCH(AY$1,'pEC50'!$B$1:$Z$1,0),FALSE)</f>
        <v>9.2899999999999991</v>
      </c>
      <c r="AZ124" s="24">
        <f>VLOOKUP($A124,'pEC50'!$B:$Z,MATCH(AZ$1,'pEC50'!$B$1:$Z$1,0),FALSE)</f>
        <v>9.02</v>
      </c>
      <c r="BA124" s="24" t="str">
        <f>VLOOKUP($A124,'pEC50'!$B:$Z,MATCH(BA$1,'pEC50'!$B$1:$Z$1,0),FALSE)</f>
        <v/>
      </c>
      <c r="BB124" s="24" t="str">
        <f>VLOOKUP($A124,'pEC50'!$B:$Z,MATCH(BB$1,'pEC50'!$B$1:$Z$1,0),FALSE)</f>
        <v/>
      </c>
      <c r="BC124" s="24" t="str">
        <f>VLOOKUP($A124,'pEC50'!$B:$Z,MATCH(BC$1,'pEC50'!$B$1:$Z$1,0),FALSE)</f>
        <v/>
      </c>
      <c r="BD124" s="18">
        <f>IF(VLOOKUP($A124,Emax!$B:$Z,MATCH(BD$1,Emax!$B$1:$Z$1,0),FALSE)="","",VLOOKUP($A124,Emax!$B:$Z,MATCH(BD$1,Emax!$B$1:$Z$1,0),FALSE)*100)</f>
        <v>36.986301369863014</v>
      </c>
      <c r="BE124" s="19">
        <f>IF(VLOOKUP($A124,Emax!$B:$Z,MATCH(BE$1,Emax!$B$1:$Z$1,0),FALSE)="","",VLOOKUP($A124,Emax!$B:$Z,MATCH(BE$1,Emax!$B$1:$Z$1,0),FALSE)*100)</f>
        <v>41.40625</v>
      </c>
      <c r="BF124" s="19">
        <f>IF(VLOOKUP($A124,Emax!$B:$Z,MATCH(BF$1,Emax!$B$1:$Z$1,0),FALSE)="","",VLOOKUP($A124,Emax!$B:$Z,MATCH(BF$1,Emax!$B$1:$Z$1,0),FALSE)*100)</f>
        <v>12.219959266802444</v>
      </c>
      <c r="BG124" s="19">
        <f>IF(VLOOKUP($A124,Emax!$B:$Z,MATCH(BG$1,Emax!$B$1:$Z$1,0),FALSE)="","",VLOOKUP($A124,Emax!$B:$Z,MATCH(BG$1,Emax!$B$1:$Z$1,0),FALSE)*100)</f>
        <v>12.219959266802444</v>
      </c>
      <c r="BH124" s="19">
        <f>IF(VLOOKUP($A124,Emax!$B:$Z,MATCH(BH$1,Emax!$B$1:$Z$1,0),FALSE)="","",VLOOKUP($A124,Emax!$B:$Z,MATCH(BH$1,Emax!$B$1:$Z$1,0),FALSE)*100)</f>
        <v>4.731182795698925</v>
      </c>
      <c r="BI124" s="19">
        <f>IF(VLOOKUP($A124,Emax!$B:$Z,MATCH(BI$1,Emax!$B$1:$Z$1,0),FALSE)="","",VLOOKUP($A124,Emax!$B:$Z,MATCH(BI$1,Emax!$B$1:$Z$1,0),FALSE)*100)</f>
        <v>21.951219512195124</v>
      </c>
      <c r="BJ124" s="19">
        <f>IF(VLOOKUP($A124,Emax!$B:$Z,MATCH(BJ$1,Emax!$B$1:$Z$1,0),FALSE)="","",VLOOKUP($A124,Emax!$B:$Z,MATCH(BJ$1,Emax!$B$1:$Z$1,0),FALSE)*100)</f>
        <v>21.951219512195124</v>
      </c>
      <c r="BK124" s="19">
        <f>IF(VLOOKUP($A124,Emax!$B:$Z,MATCH(BK$1,Emax!$B$1:$Z$1,0),FALSE)="","",VLOOKUP($A124,Emax!$B:$Z,MATCH(BK$1,Emax!$B$1:$Z$1,0),FALSE)*100)</f>
        <v>27.187499999999996</v>
      </c>
      <c r="BL124" s="19">
        <f>IF(VLOOKUP($A124,Emax!$B:$Z,MATCH(BL$1,Emax!$B$1:$Z$1,0),FALSE)="","",VLOOKUP($A124,Emax!$B:$Z,MATCH(BL$1,Emax!$B$1:$Z$1,0),FALSE)*100)</f>
        <v>10.675381263616558</v>
      </c>
      <c r="BM124" s="19">
        <f>IF(VLOOKUP($A124,Emax!$B:$Z,MATCH(BM$1,Emax!$B$1:$Z$1,0),FALSE)="","",VLOOKUP($A124,Emax!$B:$Z,MATCH(BM$1,Emax!$B$1:$Z$1,0),FALSE)*100)</f>
        <v>10.675381263616558</v>
      </c>
      <c r="BN124" s="19">
        <f>IF(VLOOKUP($A124,Emax!$B:$Z,MATCH(BN$1,Emax!$B$1:$Z$1,0),FALSE)="","",VLOOKUP($A124,Emax!$B:$Z,MATCH(BN$1,Emax!$B$1:$Z$1,0),FALSE)*100)</f>
        <v>4.6683046683046685</v>
      </c>
      <c r="BO124" s="19">
        <f>IF(VLOOKUP($A124,Emax!$B:$Z,MATCH(BO$1,Emax!$B$1:$Z$1,0),FALSE)="","",VLOOKUP($A124,Emax!$B:$Z,MATCH(BO$1,Emax!$B$1:$Z$1,0),FALSE)*100)</f>
        <v>22.997946611909647</v>
      </c>
      <c r="BP124" s="19">
        <f>IF(VLOOKUP($A124,Emax!$B:$Z,MATCH(BP$1,Emax!$B$1:$Z$1,0),FALSE)="","",VLOOKUP($A124,Emax!$B:$Z,MATCH(BP$1,Emax!$B$1:$Z$1,0),FALSE)*100)</f>
        <v>14.059405940594058</v>
      </c>
      <c r="BQ124" s="19">
        <f>IF(VLOOKUP($A124,Emax!$B:$Z,MATCH(BQ$1,Emax!$B$1:$Z$1,0),FALSE)="","",VLOOKUP($A124,Emax!$B:$Z,MATCH(BQ$1,Emax!$B$1:$Z$1,0),FALSE)*100)</f>
        <v>56.107660455486531</v>
      </c>
      <c r="BR124" s="19" t="str">
        <f>IF(VLOOKUP($A124,Emax!$B:$Z,MATCH(BR$1,Emax!$B$1:$Z$1,0),FALSE)="","",VLOOKUP($A124,Emax!$B:$Z,MATCH(BR$1,Emax!$B$1:$Z$1,0),FALSE)*100)</f>
        <v/>
      </c>
      <c r="BS124" s="19" t="str">
        <f>IF(VLOOKUP($A124,Emax!$B:$Z,MATCH(BS$1,Emax!$B$1:$Z$1,0),FALSE)="","",VLOOKUP($A124,Emax!$B:$Z,MATCH(BS$1,Emax!$B$1:$Z$1,0),FALSE)*100)</f>
        <v/>
      </c>
      <c r="BT124" s="19" t="str">
        <f>IF(VLOOKUP($A124,Emax!$B:$Z,MATCH(BT$1,Emax!$B$1:$Z$1,0),FALSE)="","",VLOOKUP($A124,Emax!$B:$Z,MATCH(BT$1,Emax!$B$1:$Z$1,0),FALSE)*100)</f>
        <v/>
      </c>
    </row>
    <row r="125" spans="1:72" x14ac:dyDescent="0.2">
      <c r="A125" s="4" t="s">
        <v>570</v>
      </c>
      <c r="B125" s="5" t="str">
        <f>IF(VLOOKUP($A125,Ligands!$A:$G,3,FALSE)="","",VLOOKUP($A125,Ligands!$A:$G,3,FALSE))</f>
        <v>Prostaglandin D2</v>
      </c>
      <c r="C125" s="4" t="str">
        <f>IF(VLOOKUP($A125,Ligands!$A:$G,4,FALSE)="","",VLOOKUP($A125,Ligands!$A:$G,4,FALSE))</f>
        <v>Prostaglandin D2</v>
      </c>
      <c r="D125" s="17" t="str">
        <f>IF(VLOOKUP($A125,Ligands!$A:$G,5,FALSE)="","",VLOOKUP($A125,Ligands!$A:$G,5,FALSE))</f>
        <v/>
      </c>
      <c r="E125" s="17" t="str">
        <f>IF(VLOOKUP($A125,Ligands!$A:$G,6,FALSE)="","",VLOOKUP($A125,Ligands!$A:$G,6,FALSE))</f>
        <v/>
      </c>
      <c r="F125" s="17" t="str">
        <f>IF(VLOOKUP($A125,Ligands!$A:$G,7,FALSE)="","",VLOOKUP($A125,Ligands!$A:$G,7,FALSE))</f>
        <v>Physiological</v>
      </c>
      <c r="G125" s="28">
        <f t="shared" si="47"/>
        <v>7.6344045268244676</v>
      </c>
      <c r="H125" s="92">
        <f t="shared" si="48"/>
        <v>0</v>
      </c>
      <c r="I125" s="92">
        <f t="shared" si="49"/>
        <v>6.3517992943548842</v>
      </c>
      <c r="J125" s="92">
        <f t="shared" si="50"/>
        <v>5.073536813462395</v>
      </c>
      <c r="K125" s="92" t="str">
        <f t="shared" si="51"/>
        <v/>
      </c>
      <c r="L125" s="28">
        <f t="shared" si="52"/>
        <v>7.8</v>
      </c>
      <c r="M125" s="92">
        <f t="shared" si="53"/>
        <v>0</v>
      </c>
      <c r="N125" s="92">
        <f t="shared" si="54"/>
        <v>6.65</v>
      </c>
      <c r="O125" s="92">
        <f t="shared" si="55"/>
        <v>6.17</v>
      </c>
      <c r="P125" s="92" t="str">
        <f t="shared" si="56"/>
        <v/>
      </c>
      <c r="Q125" s="21">
        <f t="shared" si="57"/>
        <v>68.75</v>
      </c>
      <c r="R125" s="90">
        <f t="shared" si="58"/>
        <v>0</v>
      </c>
      <c r="S125" s="90">
        <f t="shared" si="59"/>
        <v>50.3267973856209</v>
      </c>
      <c r="T125" s="90">
        <f t="shared" si="60"/>
        <v>34.161490683229815</v>
      </c>
      <c r="U125" s="90" t="str">
        <f t="shared" si="61"/>
        <v/>
      </c>
      <c r="V125" s="25">
        <f t="shared" si="63"/>
        <v>7.6344045268244676</v>
      </c>
      <c r="W125" s="24">
        <f t="shared" si="64"/>
        <v>7.4872727025023007</v>
      </c>
      <c r="X125" s="24" t="str">
        <f t="shared" si="65"/>
        <v/>
      </c>
      <c r="Y125" s="24" t="str">
        <f t="shared" si="66"/>
        <v/>
      </c>
      <c r="Z125" s="24" t="str">
        <f t="shared" si="67"/>
        <v/>
      </c>
      <c r="AA125" s="24" t="str">
        <f t="shared" si="62"/>
        <v/>
      </c>
      <c r="AB125" s="24" t="str">
        <f t="shared" si="62"/>
        <v/>
      </c>
      <c r="AC125" s="24" t="str">
        <f t="shared" si="68"/>
        <v/>
      </c>
      <c r="AD125" s="24">
        <f t="shared" si="69"/>
        <v>6.3517992943548842</v>
      </c>
      <c r="AE125" s="24">
        <f t="shared" si="70"/>
        <v>6.3517992943548842</v>
      </c>
      <c r="AF125" s="24">
        <f t="shared" si="71"/>
        <v>5.6378895349886866</v>
      </c>
      <c r="AG125" s="24" t="str">
        <f t="shared" si="72"/>
        <v/>
      </c>
      <c r="AH125" s="24">
        <f t="shared" si="73"/>
        <v>4.6128366575595772</v>
      </c>
      <c r="AI125" s="24">
        <f t="shared" si="74"/>
        <v>5.073536813462395</v>
      </c>
      <c r="AJ125" s="24" t="str">
        <f t="shared" si="75"/>
        <v/>
      </c>
      <c r="AK125" s="24" t="str">
        <f t="shared" si="76"/>
        <v/>
      </c>
      <c r="AL125" s="24" t="str">
        <f t="shared" si="77"/>
        <v/>
      </c>
      <c r="AM125" s="25">
        <f>VLOOKUP($A125,'pEC50'!$B:$Z,MATCH(AM$1,'pEC50'!$B$1:$Z$1,0),FALSE)</f>
        <v>7.8</v>
      </c>
      <c r="AN125" s="24">
        <f>VLOOKUP($A125,'pEC50'!$B:$Z,MATCH(AN$1,'pEC50'!$B$1:$Z$1,0),FALSE)</f>
        <v>7.65</v>
      </c>
      <c r="AO125" s="24" t="str">
        <f>VLOOKUP($A125,'pEC50'!$B:$Z,MATCH(AO$1,'pEC50'!$B$1:$Z$1,0),FALSE)</f>
        <v/>
      </c>
      <c r="AP125" s="24" t="str">
        <f>VLOOKUP($A125,'pEC50'!$B:$Z,MATCH(AP$1,'pEC50'!$B$1:$Z$1,0),FALSE)</f>
        <v/>
      </c>
      <c r="AQ125" s="24" t="str">
        <f>VLOOKUP($A125,'pEC50'!$B:$Z,MATCH(AQ$1,'pEC50'!$B$1:$Z$1,0),FALSE)</f>
        <v/>
      </c>
      <c r="AR125" s="24" t="str">
        <f>VLOOKUP($A125,'pEC50'!$B:$Z,MATCH(AR$1,'pEC50'!$B$1:$Z$1,0),FALSE)</f>
        <v/>
      </c>
      <c r="AS125" s="24" t="str">
        <f>VLOOKUP($A125,'pEC50'!$B:$Z,MATCH(AS$1,'pEC50'!$B$1:$Z$1,0),FALSE)</f>
        <v/>
      </c>
      <c r="AT125" s="24" t="str">
        <f>VLOOKUP($A125,'pEC50'!$B:$Z,MATCH(AT$1,'pEC50'!$B$1:$Z$1,0),FALSE)</f>
        <v/>
      </c>
      <c r="AU125" s="24">
        <f>VLOOKUP($A125,'pEC50'!$B:$Z,MATCH(AU$1,'pEC50'!$B$1:$Z$1,0),FALSE)</f>
        <v>6.65</v>
      </c>
      <c r="AV125" s="24">
        <f>VLOOKUP($A125,'pEC50'!$B:$Z,MATCH(AV$1,'pEC50'!$B$1:$Z$1,0),FALSE)</f>
        <v>6.65</v>
      </c>
      <c r="AW125" s="24">
        <f>VLOOKUP($A125,'pEC50'!$B:$Z,MATCH(AW$1,'pEC50'!$B$1:$Z$1,0),FALSE)</f>
        <v>6.03</v>
      </c>
      <c r="AX125" s="24" t="str">
        <f>VLOOKUP($A125,'pEC50'!$B:$Z,MATCH(AX$1,'pEC50'!$B$1:$Z$1,0),FALSE)</f>
        <v/>
      </c>
      <c r="AY125" s="24">
        <f>VLOOKUP($A125,'pEC50'!$B:$Z,MATCH(AY$1,'pEC50'!$B$1:$Z$1,0),FALSE)</f>
        <v>6.17</v>
      </c>
      <c r="AZ125" s="24">
        <f>VLOOKUP($A125,'pEC50'!$B:$Z,MATCH(AZ$1,'pEC50'!$B$1:$Z$1,0),FALSE)</f>
        <v>5.54</v>
      </c>
      <c r="BA125" s="24" t="str">
        <f>VLOOKUP($A125,'pEC50'!$B:$Z,MATCH(BA$1,'pEC50'!$B$1:$Z$1,0),FALSE)</f>
        <v/>
      </c>
      <c r="BB125" s="24" t="str">
        <f>VLOOKUP($A125,'pEC50'!$B:$Z,MATCH(BB$1,'pEC50'!$B$1:$Z$1,0),FALSE)</f>
        <v/>
      </c>
      <c r="BC125" s="24" t="str">
        <f>VLOOKUP($A125,'pEC50'!$B:$Z,MATCH(BC$1,'pEC50'!$B$1:$Z$1,0),FALSE)</f>
        <v/>
      </c>
      <c r="BD125" s="18">
        <f>IF(VLOOKUP($A125,Emax!$B:$Z,MATCH(BD$1,Emax!$B$1:$Z$1,0),FALSE)="","",VLOOKUP($A125,Emax!$B:$Z,MATCH(BD$1,Emax!$B$1:$Z$1,0),FALSE)*100)</f>
        <v>68.297455968688865</v>
      </c>
      <c r="BE125" s="19">
        <f>IF(VLOOKUP($A125,Emax!$B:$Z,MATCH(BE$1,Emax!$B$1:$Z$1,0),FALSE)="","",VLOOKUP($A125,Emax!$B:$Z,MATCH(BE$1,Emax!$B$1:$Z$1,0),FALSE)*100)</f>
        <v>68.75</v>
      </c>
      <c r="BF125" s="19" t="str">
        <f>IF(VLOOKUP($A125,Emax!$B:$Z,MATCH(BF$1,Emax!$B$1:$Z$1,0),FALSE)="","",VLOOKUP($A125,Emax!$B:$Z,MATCH(BF$1,Emax!$B$1:$Z$1,0),FALSE)*100)</f>
        <v/>
      </c>
      <c r="BG125" s="19" t="str">
        <f>IF(VLOOKUP($A125,Emax!$B:$Z,MATCH(BG$1,Emax!$B$1:$Z$1,0),FALSE)="","",VLOOKUP($A125,Emax!$B:$Z,MATCH(BG$1,Emax!$B$1:$Z$1,0),FALSE)*100)</f>
        <v/>
      </c>
      <c r="BH125" s="19" t="str">
        <f>IF(VLOOKUP($A125,Emax!$B:$Z,MATCH(BH$1,Emax!$B$1:$Z$1,0),FALSE)="","",VLOOKUP($A125,Emax!$B:$Z,MATCH(BH$1,Emax!$B$1:$Z$1,0),FALSE)*100)</f>
        <v/>
      </c>
      <c r="BI125" s="19" t="str">
        <f>IF(VLOOKUP($A125,Emax!$B:$Z,MATCH(BI$1,Emax!$B$1:$Z$1,0),FALSE)="","",VLOOKUP($A125,Emax!$B:$Z,MATCH(BI$1,Emax!$B$1:$Z$1,0),FALSE)*100)</f>
        <v/>
      </c>
      <c r="BJ125" s="19" t="str">
        <f>IF(VLOOKUP($A125,Emax!$B:$Z,MATCH(BJ$1,Emax!$B$1:$Z$1,0),FALSE)="","",VLOOKUP($A125,Emax!$B:$Z,MATCH(BJ$1,Emax!$B$1:$Z$1,0),FALSE)*100)</f>
        <v/>
      </c>
      <c r="BK125" s="19" t="str">
        <f>IF(VLOOKUP($A125,Emax!$B:$Z,MATCH(BK$1,Emax!$B$1:$Z$1,0),FALSE)="","",VLOOKUP($A125,Emax!$B:$Z,MATCH(BK$1,Emax!$B$1:$Z$1,0),FALSE)*100)</f>
        <v/>
      </c>
      <c r="BL125" s="19">
        <f>IF(VLOOKUP($A125,Emax!$B:$Z,MATCH(BL$1,Emax!$B$1:$Z$1,0),FALSE)="","",VLOOKUP($A125,Emax!$B:$Z,MATCH(BL$1,Emax!$B$1:$Z$1,0),FALSE)*100)</f>
        <v>50.3267973856209</v>
      </c>
      <c r="BM125" s="19">
        <f>IF(VLOOKUP($A125,Emax!$B:$Z,MATCH(BM$1,Emax!$B$1:$Z$1,0),FALSE)="","",VLOOKUP($A125,Emax!$B:$Z,MATCH(BM$1,Emax!$B$1:$Z$1,0),FALSE)*100)</f>
        <v>50.3267973856209</v>
      </c>
      <c r="BN125" s="19">
        <f>IF(VLOOKUP($A125,Emax!$B:$Z,MATCH(BN$1,Emax!$B$1:$Z$1,0),FALSE)="","",VLOOKUP($A125,Emax!$B:$Z,MATCH(BN$1,Emax!$B$1:$Z$1,0),FALSE)*100)</f>
        <v>40.54054054054054</v>
      </c>
      <c r="BO125" s="19" t="str">
        <f>IF(VLOOKUP($A125,Emax!$B:$Z,MATCH(BO$1,Emax!$B$1:$Z$1,0),FALSE)="","",VLOOKUP($A125,Emax!$B:$Z,MATCH(BO$1,Emax!$B$1:$Z$1,0),FALSE)*100)</f>
        <v/>
      </c>
      <c r="BP125" s="19">
        <f>IF(VLOOKUP($A125,Emax!$B:$Z,MATCH(BP$1,Emax!$B$1:$Z$1,0),FALSE)="","",VLOOKUP($A125,Emax!$B:$Z,MATCH(BP$1,Emax!$B$1:$Z$1,0),FALSE)*100)</f>
        <v>2.7722772277227721</v>
      </c>
      <c r="BQ125" s="19">
        <f>IF(VLOOKUP($A125,Emax!$B:$Z,MATCH(BQ$1,Emax!$B$1:$Z$1,0),FALSE)="","",VLOOKUP($A125,Emax!$B:$Z,MATCH(BQ$1,Emax!$B$1:$Z$1,0),FALSE)*100)</f>
        <v>34.161490683229815</v>
      </c>
      <c r="BR125" s="19" t="str">
        <f>IF(VLOOKUP($A125,Emax!$B:$Z,MATCH(BR$1,Emax!$B$1:$Z$1,0),FALSE)="","",VLOOKUP($A125,Emax!$B:$Z,MATCH(BR$1,Emax!$B$1:$Z$1,0),FALSE)*100)</f>
        <v/>
      </c>
      <c r="BS125" s="19" t="str">
        <f>IF(VLOOKUP($A125,Emax!$B:$Z,MATCH(BS$1,Emax!$B$1:$Z$1,0),FALSE)="","",VLOOKUP($A125,Emax!$B:$Z,MATCH(BS$1,Emax!$B$1:$Z$1,0),FALSE)*100)</f>
        <v/>
      </c>
      <c r="BT125" s="19" t="str">
        <f>IF(VLOOKUP($A125,Emax!$B:$Z,MATCH(BT$1,Emax!$B$1:$Z$1,0),FALSE)="","",VLOOKUP($A125,Emax!$B:$Z,MATCH(BT$1,Emax!$B$1:$Z$1,0),FALSE)*100)</f>
        <v/>
      </c>
    </row>
    <row r="126" spans="1:72" x14ac:dyDescent="0.2">
      <c r="A126" s="4" t="s">
        <v>574</v>
      </c>
      <c r="B126" s="5" t="str">
        <f>IF(VLOOKUP($A126,Ligands!$A:$G,3,FALSE)="","",VLOOKUP($A126,Ligands!$A:$G,3,FALSE))</f>
        <v>Prostaglandin E2</v>
      </c>
      <c r="C126" s="4" t="str">
        <f>IF(VLOOKUP($A126,Ligands!$A:$G,4,FALSE)="","",VLOOKUP($A126,Ligands!$A:$G,4,FALSE))</f>
        <v>Prostaglandin E2</v>
      </c>
      <c r="D126" s="17" t="str">
        <f>IF(VLOOKUP($A126,Ligands!$A:$G,5,FALSE)="","",VLOOKUP($A126,Ligands!$A:$G,5,FALSE))</f>
        <v/>
      </c>
      <c r="E126" s="17" t="str">
        <f>IF(VLOOKUP($A126,Ligands!$A:$G,6,FALSE)="","",VLOOKUP($A126,Ligands!$A:$G,6,FALSE))</f>
        <v/>
      </c>
      <c r="F126" s="17" t="str">
        <f>IF(VLOOKUP($A126,Ligands!$A:$G,7,FALSE)="","",VLOOKUP($A126,Ligands!$A:$G,7,FALSE))</f>
        <v>Physiological</v>
      </c>
      <c r="G126" s="28">
        <f t="shared" si="47"/>
        <v>8.2098896536548889</v>
      </c>
      <c r="H126" s="92">
        <f t="shared" si="48"/>
        <v>7.6833722590279629</v>
      </c>
      <c r="I126" s="92">
        <f t="shared" si="49"/>
        <v>8.8268958849959045</v>
      </c>
      <c r="J126" s="92">
        <f t="shared" si="50"/>
        <v>8.2420027419241091</v>
      </c>
      <c r="K126" s="92" t="str">
        <f t="shared" si="51"/>
        <v/>
      </c>
      <c r="L126" s="28">
        <f t="shared" si="52"/>
        <v>8.42</v>
      </c>
      <c r="M126" s="92">
        <f t="shared" si="53"/>
        <v>8.0399999999999991</v>
      </c>
      <c r="N126" s="92">
        <f t="shared" si="54"/>
        <v>8.93</v>
      </c>
      <c r="O126" s="92">
        <f t="shared" si="55"/>
        <v>8.41</v>
      </c>
      <c r="P126" s="92" t="str">
        <f t="shared" si="56"/>
        <v/>
      </c>
      <c r="Q126" s="21">
        <f t="shared" si="57"/>
        <v>61.643835616438345</v>
      </c>
      <c r="R126" s="90">
        <f t="shared" si="58"/>
        <v>43.99185336048879</v>
      </c>
      <c r="S126" s="90">
        <f t="shared" si="59"/>
        <v>78.867102396514156</v>
      </c>
      <c r="T126" s="90">
        <f t="shared" si="60"/>
        <v>67.920792079207914</v>
      </c>
      <c r="U126" s="90" t="str">
        <f t="shared" si="61"/>
        <v/>
      </c>
      <c r="V126" s="25">
        <f t="shared" si="63"/>
        <v>8.2098896536548889</v>
      </c>
      <c r="W126" s="24">
        <f t="shared" si="64"/>
        <v>8.1034904280510069</v>
      </c>
      <c r="X126" s="24">
        <f t="shared" si="65"/>
        <v>7.6833722590279629</v>
      </c>
      <c r="Y126" s="24">
        <f t="shared" si="66"/>
        <v>7.6833722590279629</v>
      </c>
      <c r="Z126" s="24">
        <f t="shared" si="67"/>
        <v>7.1237731228025414</v>
      </c>
      <c r="AA126" s="24">
        <f t="shared" si="62"/>
        <v>7.044901550498115</v>
      </c>
      <c r="AB126" s="24">
        <f t="shared" si="62"/>
        <v>7.044901550498115</v>
      </c>
      <c r="AC126" s="24">
        <f t="shared" si="68"/>
        <v>6.994190571133676</v>
      </c>
      <c r="AD126" s="24">
        <f t="shared" si="69"/>
        <v>8.8268958849959045</v>
      </c>
      <c r="AE126" s="24">
        <f t="shared" si="70"/>
        <v>8.8268958849959045</v>
      </c>
      <c r="AF126" s="24">
        <f t="shared" si="71"/>
        <v>8.4546218548510375</v>
      </c>
      <c r="AG126" s="24">
        <f t="shared" si="72"/>
        <v>7.0562848911690841</v>
      </c>
      <c r="AH126" s="24">
        <f t="shared" si="73"/>
        <v>8.2420027419241091</v>
      </c>
      <c r="AI126" s="24">
        <f t="shared" si="74"/>
        <v>7.7557265907295267</v>
      </c>
      <c r="AJ126" s="24" t="str">
        <f t="shared" si="75"/>
        <v/>
      </c>
      <c r="AK126" s="24" t="str">
        <f t="shared" si="76"/>
        <v/>
      </c>
      <c r="AL126" s="24" t="str">
        <f t="shared" si="77"/>
        <v/>
      </c>
      <c r="AM126" s="25">
        <f>VLOOKUP($A126,'pEC50'!$B:$Z,MATCH(AM$1,'pEC50'!$B$1:$Z$1,0),FALSE)</f>
        <v>8.42</v>
      </c>
      <c r="AN126" s="24">
        <f>VLOOKUP($A126,'pEC50'!$B:$Z,MATCH(AN$1,'pEC50'!$B$1:$Z$1,0),FALSE)</f>
        <v>8.32</v>
      </c>
      <c r="AO126" s="24">
        <f>VLOOKUP($A126,'pEC50'!$B:$Z,MATCH(AO$1,'pEC50'!$B$1:$Z$1,0),FALSE)</f>
        <v>8.0399999999999991</v>
      </c>
      <c r="AP126" s="24">
        <f>VLOOKUP($A126,'pEC50'!$B:$Z,MATCH(AP$1,'pEC50'!$B$1:$Z$1,0),FALSE)</f>
        <v>8.0399999999999991</v>
      </c>
      <c r="AQ126" s="24">
        <f>VLOOKUP($A126,'pEC50'!$B:$Z,MATCH(AQ$1,'pEC50'!$B$1:$Z$1,0),FALSE)</f>
        <v>7.8</v>
      </c>
      <c r="AR126" s="24">
        <f>VLOOKUP($A126,'pEC50'!$B:$Z,MATCH(AR$1,'pEC50'!$B$1:$Z$1,0),FALSE)</f>
        <v>7.78</v>
      </c>
      <c r="AS126" s="24">
        <f>VLOOKUP($A126,'pEC50'!$B:$Z,MATCH(AS$1,'pEC50'!$B$1:$Z$1,0),FALSE)</f>
        <v>7.78</v>
      </c>
      <c r="AT126" s="24">
        <f>VLOOKUP($A126,'pEC50'!$B:$Z,MATCH(AT$1,'pEC50'!$B$1:$Z$1,0),FALSE)</f>
        <v>7.7</v>
      </c>
      <c r="AU126" s="24">
        <f>VLOOKUP($A126,'pEC50'!$B:$Z,MATCH(AU$1,'pEC50'!$B$1:$Z$1,0),FALSE)</f>
        <v>8.93</v>
      </c>
      <c r="AV126" s="24">
        <f>VLOOKUP($A126,'pEC50'!$B:$Z,MATCH(AV$1,'pEC50'!$B$1:$Z$1,0),FALSE)</f>
        <v>8.93</v>
      </c>
      <c r="AW126" s="24">
        <f>VLOOKUP($A126,'pEC50'!$B:$Z,MATCH(AW$1,'pEC50'!$B$1:$Z$1,0),FALSE)</f>
        <v>8.59</v>
      </c>
      <c r="AX126" s="24">
        <f>VLOOKUP($A126,'pEC50'!$B:$Z,MATCH(AX$1,'pEC50'!$B$1:$Z$1,0),FALSE)</f>
        <v>7.83</v>
      </c>
      <c r="AY126" s="24">
        <f>VLOOKUP($A126,'pEC50'!$B:$Z,MATCH(AY$1,'pEC50'!$B$1:$Z$1,0),FALSE)</f>
        <v>8.41</v>
      </c>
      <c r="AZ126" s="24">
        <f>VLOOKUP($A126,'pEC50'!$B:$Z,MATCH(AZ$1,'pEC50'!$B$1:$Z$1,0),FALSE)</f>
        <v>8.0399999999999991</v>
      </c>
      <c r="BA126" s="24" t="str">
        <f>VLOOKUP($A126,'pEC50'!$B:$Z,MATCH(BA$1,'pEC50'!$B$1:$Z$1,0),FALSE)</f>
        <v/>
      </c>
      <c r="BB126" s="24" t="str">
        <f>VLOOKUP($A126,'pEC50'!$B:$Z,MATCH(BB$1,'pEC50'!$B$1:$Z$1,0),FALSE)</f>
        <v/>
      </c>
      <c r="BC126" s="24" t="str">
        <f>VLOOKUP($A126,'pEC50'!$B:$Z,MATCH(BC$1,'pEC50'!$B$1:$Z$1,0),FALSE)</f>
        <v/>
      </c>
      <c r="BD126" s="18">
        <f>IF(VLOOKUP($A126,Emax!$B:$Z,MATCH(BD$1,Emax!$B$1:$Z$1,0),FALSE)="","",VLOOKUP($A126,Emax!$B:$Z,MATCH(BD$1,Emax!$B$1:$Z$1,0),FALSE)*100)</f>
        <v>61.643835616438345</v>
      </c>
      <c r="BE126" s="19">
        <f>IF(VLOOKUP($A126,Emax!$B:$Z,MATCH(BE$1,Emax!$B$1:$Z$1,0),FALSE)="","",VLOOKUP($A126,Emax!$B:$Z,MATCH(BE$1,Emax!$B$1:$Z$1,0),FALSE)*100)</f>
        <v>60.742187500000014</v>
      </c>
      <c r="BF126" s="19">
        <f>IF(VLOOKUP($A126,Emax!$B:$Z,MATCH(BF$1,Emax!$B$1:$Z$1,0),FALSE)="","",VLOOKUP($A126,Emax!$B:$Z,MATCH(BF$1,Emax!$B$1:$Z$1,0),FALSE)*100)</f>
        <v>43.99185336048879</v>
      </c>
      <c r="BG126" s="19">
        <f>IF(VLOOKUP($A126,Emax!$B:$Z,MATCH(BG$1,Emax!$B$1:$Z$1,0),FALSE)="","",VLOOKUP($A126,Emax!$B:$Z,MATCH(BG$1,Emax!$B$1:$Z$1,0),FALSE)*100)</f>
        <v>43.99185336048879</v>
      </c>
      <c r="BH126" s="19">
        <f>IF(VLOOKUP($A126,Emax!$B:$Z,MATCH(BH$1,Emax!$B$1:$Z$1,0),FALSE)="","",VLOOKUP($A126,Emax!$B:$Z,MATCH(BH$1,Emax!$B$1:$Z$1,0),FALSE)*100)</f>
        <v>21.0752688172043</v>
      </c>
      <c r="BI126" s="19">
        <f>IF(VLOOKUP($A126,Emax!$B:$Z,MATCH(BI$1,Emax!$B$1:$Z$1,0),FALSE)="","",VLOOKUP($A126,Emax!$B:$Z,MATCH(BI$1,Emax!$B$1:$Z$1,0),FALSE)*100)</f>
        <v>18.403547671840357</v>
      </c>
      <c r="BJ126" s="19">
        <f>IF(VLOOKUP($A126,Emax!$B:$Z,MATCH(BJ$1,Emax!$B$1:$Z$1,0),FALSE)="","",VLOOKUP($A126,Emax!$B:$Z,MATCH(BJ$1,Emax!$B$1:$Z$1,0),FALSE)*100)</f>
        <v>18.403547671840357</v>
      </c>
      <c r="BK126" s="19">
        <f>IF(VLOOKUP($A126,Emax!$B:$Z,MATCH(BK$1,Emax!$B$1:$Z$1,0),FALSE)="","",VLOOKUP($A126,Emax!$B:$Z,MATCH(BK$1,Emax!$B$1:$Z$1,0),FALSE)*100)</f>
        <v>19.687500000000004</v>
      </c>
      <c r="BL126" s="19">
        <f>IF(VLOOKUP($A126,Emax!$B:$Z,MATCH(BL$1,Emax!$B$1:$Z$1,0),FALSE)="","",VLOOKUP($A126,Emax!$B:$Z,MATCH(BL$1,Emax!$B$1:$Z$1,0),FALSE)*100)</f>
        <v>78.867102396514156</v>
      </c>
      <c r="BM126" s="19">
        <f>IF(VLOOKUP($A126,Emax!$B:$Z,MATCH(BM$1,Emax!$B$1:$Z$1,0),FALSE)="","",VLOOKUP($A126,Emax!$B:$Z,MATCH(BM$1,Emax!$B$1:$Z$1,0),FALSE)*100)</f>
        <v>78.867102396514156</v>
      </c>
      <c r="BN126" s="19">
        <f>IF(VLOOKUP($A126,Emax!$B:$Z,MATCH(BN$1,Emax!$B$1:$Z$1,0),FALSE)="","",VLOOKUP($A126,Emax!$B:$Z,MATCH(BN$1,Emax!$B$1:$Z$1,0),FALSE)*100)</f>
        <v>73.218673218673217</v>
      </c>
      <c r="BO126" s="19">
        <f>IF(VLOOKUP($A126,Emax!$B:$Z,MATCH(BO$1,Emax!$B$1:$Z$1,0),FALSE)="","",VLOOKUP($A126,Emax!$B:$Z,MATCH(BO$1,Emax!$B$1:$Z$1,0),FALSE)*100)</f>
        <v>16.837782340862422</v>
      </c>
      <c r="BP126" s="19">
        <f>IF(VLOOKUP($A126,Emax!$B:$Z,MATCH(BP$1,Emax!$B$1:$Z$1,0),FALSE)="","",VLOOKUP($A126,Emax!$B:$Z,MATCH(BP$1,Emax!$B$1:$Z$1,0),FALSE)*100)</f>
        <v>67.920792079207914</v>
      </c>
      <c r="BQ126" s="19">
        <f>IF(VLOOKUP($A126,Emax!$B:$Z,MATCH(BQ$1,Emax!$B$1:$Z$1,0),FALSE)="","",VLOOKUP($A126,Emax!$B:$Z,MATCH(BQ$1,Emax!$B$1:$Z$1,0),FALSE)*100)</f>
        <v>51.966873706004137</v>
      </c>
      <c r="BR126" s="19" t="str">
        <f>IF(VLOOKUP($A126,Emax!$B:$Z,MATCH(BR$1,Emax!$B$1:$Z$1,0),FALSE)="","",VLOOKUP($A126,Emax!$B:$Z,MATCH(BR$1,Emax!$B$1:$Z$1,0),FALSE)*100)</f>
        <v/>
      </c>
      <c r="BS126" s="19" t="str">
        <f>IF(VLOOKUP($A126,Emax!$B:$Z,MATCH(BS$1,Emax!$B$1:$Z$1,0),FALSE)="","",VLOOKUP($A126,Emax!$B:$Z,MATCH(BS$1,Emax!$B$1:$Z$1,0),FALSE)*100)</f>
        <v/>
      </c>
      <c r="BT126" s="19" t="str">
        <f>IF(VLOOKUP($A126,Emax!$B:$Z,MATCH(BT$1,Emax!$B$1:$Z$1,0),FALSE)="","",VLOOKUP($A126,Emax!$B:$Z,MATCH(BT$1,Emax!$B$1:$Z$1,0),FALSE)*100)</f>
        <v/>
      </c>
    </row>
    <row r="127" spans="1:72" x14ac:dyDescent="0.2">
      <c r="A127" s="4" t="s">
        <v>577</v>
      </c>
      <c r="B127" s="5" t="str">
        <f>IF(VLOOKUP($A127,Ligands!$A:$G,3,FALSE)="","",VLOOKUP($A127,Ligands!$A:$G,3,FALSE))</f>
        <v>Prostaglandin E2</v>
      </c>
      <c r="C127" s="4" t="str">
        <f>IF(VLOOKUP($A127,Ligands!$A:$G,4,FALSE)="","",VLOOKUP($A127,Ligands!$A:$G,4,FALSE))</f>
        <v>Prostaglandin E2</v>
      </c>
      <c r="D127" s="17" t="str">
        <f>IF(VLOOKUP($A127,Ligands!$A:$G,5,FALSE)="","",VLOOKUP($A127,Ligands!$A:$G,5,FALSE))</f>
        <v/>
      </c>
      <c r="E127" s="17" t="str">
        <f>IF(VLOOKUP($A127,Ligands!$A:$G,6,FALSE)="","",VLOOKUP($A127,Ligands!$A:$G,6,FALSE))</f>
        <v/>
      </c>
      <c r="F127" s="17" t="str">
        <f>IF(VLOOKUP($A127,Ligands!$A:$G,7,FALSE)="","",VLOOKUP($A127,Ligands!$A:$G,7,FALSE))</f>
        <v>Physiological</v>
      </c>
      <c r="G127" s="28">
        <f t="shared" si="47"/>
        <v>7.7881664045370433</v>
      </c>
      <c r="H127" s="92">
        <f t="shared" si="48"/>
        <v>0</v>
      </c>
      <c r="I127" s="92">
        <f t="shared" si="49"/>
        <v>6.1813998282380833</v>
      </c>
      <c r="J127" s="92">
        <f t="shared" si="50"/>
        <v>0</v>
      </c>
      <c r="K127" s="92" t="str">
        <f t="shared" si="51"/>
        <v/>
      </c>
      <c r="L127" s="28">
        <f t="shared" si="52"/>
        <v>7.91</v>
      </c>
      <c r="M127" s="92">
        <f t="shared" si="53"/>
        <v>0</v>
      </c>
      <c r="N127" s="92">
        <f t="shared" si="54"/>
        <v>7.19</v>
      </c>
      <c r="O127" s="92">
        <f t="shared" si="55"/>
        <v>0</v>
      </c>
      <c r="P127" s="92" t="str">
        <f t="shared" si="56"/>
        <v/>
      </c>
      <c r="Q127" s="21">
        <f t="shared" si="57"/>
        <v>75.538160469667318</v>
      </c>
      <c r="R127" s="90">
        <f t="shared" si="58"/>
        <v>0</v>
      </c>
      <c r="S127" s="90">
        <f t="shared" si="59"/>
        <v>9.8039215686274499</v>
      </c>
      <c r="T127" s="90">
        <f t="shared" si="60"/>
        <v>0</v>
      </c>
      <c r="U127" s="90" t="str">
        <f t="shared" si="61"/>
        <v/>
      </c>
      <c r="V127" s="25">
        <f t="shared" si="63"/>
        <v>7.7881664045370433</v>
      </c>
      <c r="W127" s="24">
        <f t="shared" si="64"/>
        <v>7.2596467393018251</v>
      </c>
      <c r="X127" s="24" t="str">
        <f t="shared" si="65"/>
        <v/>
      </c>
      <c r="Y127" s="24" t="str">
        <f t="shared" si="66"/>
        <v/>
      </c>
      <c r="Z127" s="24" t="str">
        <f t="shared" si="67"/>
        <v/>
      </c>
      <c r="AA127" s="24" t="str">
        <f t="shared" si="62"/>
        <v/>
      </c>
      <c r="AB127" s="24" t="str">
        <f t="shared" si="62"/>
        <v/>
      </c>
      <c r="AC127" s="24" t="str">
        <f t="shared" si="68"/>
        <v/>
      </c>
      <c r="AD127" s="24">
        <f t="shared" si="69"/>
        <v>6.1813998282380833</v>
      </c>
      <c r="AE127" s="24">
        <f t="shared" si="70"/>
        <v>6.1813998282380833</v>
      </c>
      <c r="AF127" s="24">
        <f t="shared" si="71"/>
        <v>5.6245255734307049</v>
      </c>
      <c r="AG127" s="24" t="str">
        <f t="shared" si="72"/>
        <v/>
      </c>
      <c r="AH127" s="24" t="str">
        <f t="shared" si="73"/>
        <v/>
      </c>
      <c r="AI127" s="24" t="str">
        <f t="shared" si="74"/>
        <v/>
      </c>
      <c r="AJ127" s="24" t="str">
        <f t="shared" si="75"/>
        <v/>
      </c>
      <c r="AK127" s="24" t="str">
        <f t="shared" si="76"/>
        <v/>
      </c>
      <c r="AL127" s="24" t="str">
        <f t="shared" si="77"/>
        <v/>
      </c>
      <c r="AM127" s="25">
        <f>VLOOKUP($A127,'pEC50'!$B:$Z,MATCH(AM$1,'pEC50'!$B$1:$Z$1,0),FALSE)</f>
        <v>7.91</v>
      </c>
      <c r="AN127" s="24">
        <f>VLOOKUP($A127,'pEC50'!$B:$Z,MATCH(AN$1,'pEC50'!$B$1:$Z$1,0),FALSE)</f>
        <v>7.44</v>
      </c>
      <c r="AO127" s="24" t="str">
        <f>VLOOKUP($A127,'pEC50'!$B:$Z,MATCH(AO$1,'pEC50'!$B$1:$Z$1,0),FALSE)</f>
        <v/>
      </c>
      <c r="AP127" s="24" t="str">
        <f>VLOOKUP($A127,'pEC50'!$B:$Z,MATCH(AP$1,'pEC50'!$B$1:$Z$1,0),FALSE)</f>
        <v/>
      </c>
      <c r="AQ127" s="24" t="str">
        <f>VLOOKUP($A127,'pEC50'!$B:$Z,MATCH(AQ$1,'pEC50'!$B$1:$Z$1,0),FALSE)</f>
        <v/>
      </c>
      <c r="AR127" s="24" t="str">
        <f>VLOOKUP($A127,'pEC50'!$B:$Z,MATCH(AR$1,'pEC50'!$B$1:$Z$1,0),FALSE)</f>
        <v/>
      </c>
      <c r="AS127" s="24" t="str">
        <f>VLOOKUP($A127,'pEC50'!$B:$Z,MATCH(AS$1,'pEC50'!$B$1:$Z$1,0),FALSE)</f>
        <v/>
      </c>
      <c r="AT127" s="24" t="str">
        <f>VLOOKUP($A127,'pEC50'!$B:$Z,MATCH(AT$1,'pEC50'!$B$1:$Z$1,0),FALSE)</f>
        <v/>
      </c>
      <c r="AU127" s="24">
        <f>VLOOKUP($A127,'pEC50'!$B:$Z,MATCH(AU$1,'pEC50'!$B$1:$Z$1,0),FALSE)</f>
        <v>7.19</v>
      </c>
      <c r="AV127" s="24">
        <f>VLOOKUP($A127,'pEC50'!$B:$Z,MATCH(AV$1,'pEC50'!$B$1:$Z$1,0),FALSE)</f>
        <v>7.19</v>
      </c>
      <c r="AW127" s="24">
        <f>VLOOKUP($A127,'pEC50'!$B:$Z,MATCH(AW$1,'pEC50'!$B$1:$Z$1,0),FALSE)</f>
        <v>7.03</v>
      </c>
      <c r="AX127" s="24" t="str">
        <f>VLOOKUP($A127,'pEC50'!$B:$Z,MATCH(AX$1,'pEC50'!$B$1:$Z$1,0),FALSE)</f>
        <v/>
      </c>
      <c r="AY127" s="24" t="str">
        <f>VLOOKUP($A127,'pEC50'!$B:$Z,MATCH(AY$1,'pEC50'!$B$1:$Z$1,0),FALSE)</f>
        <v/>
      </c>
      <c r="AZ127" s="24" t="str">
        <f>VLOOKUP($A127,'pEC50'!$B:$Z,MATCH(AZ$1,'pEC50'!$B$1:$Z$1,0),FALSE)</f>
        <v/>
      </c>
      <c r="BA127" s="24" t="str">
        <f>VLOOKUP($A127,'pEC50'!$B:$Z,MATCH(BA$1,'pEC50'!$B$1:$Z$1,0),FALSE)</f>
        <v/>
      </c>
      <c r="BB127" s="24" t="str">
        <f>VLOOKUP($A127,'pEC50'!$B:$Z,MATCH(BB$1,'pEC50'!$B$1:$Z$1,0),FALSE)</f>
        <v/>
      </c>
      <c r="BC127" s="24" t="str">
        <f>VLOOKUP($A127,'pEC50'!$B:$Z,MATCH(BC$1,'pEC50'!$B$1:$Z$1,0),FALSE)</f>
        <v/>
      </c>
      <c r="BD127" s="18">
        <f>IF(VLOOKUP($A127,Emax!$B:$Z,MATCH(BD$1,Emax!$B$1:$Z$1,0),FALSE)="","",VLOOKUP($A127,Emax!$B:$Z,MATCH(BD$1,Emax!$B$1:$Z$1,0),FALSE)*100)</f>
        <v>75.538160469667318</v>
      </c>
      <c r="BE127" s="19">
        <f>IF(VLOOKUP($A127,Emax!$B:$Z,MATCH(BE$1,Emax!$B$1:$Z$1,0),FALSE)="","",VLOOKUP($A127,Emax!$B:$Z,MATCH(BE$1,Emax!$B$1:$Z$1,0),FALSE)*100)</f>
        <v>66.015625</v>
      </c>
      <c r="BF127" s="19" t="str">
        <f>IF(VLOOKUP($A127,Emax!$B:$Z,MATCH(BF$1,Emax!$B$1:$Z$1,0),FALSE)="","",VLOOKUP($A127,Emax!$B:$Z,MATCH(BF$1,Emax!$B$1:$Z$1,0),FALSE)*100)</f>
        <v/>
      </c>
      <c r="BG127" s="19" t="str">
        <f>IF(VLOOKUP($A127,Emax!$B:$Z,MATCH(BG$1,Emax!$B$1:$Z$1,0),FALSE)="","",VLOOKUP($A127,Emax!$B:$Z,MATCH(BG$1,Emax!$B$1:$Z$1,0),FALSE)*100)</f>
        <v/>
      </c>
      <c r="BH127" s="19" t="str">
        <f>IF(VLOOKUP($A127,Emax!$B:$Z,MATCH(BH$1,Emax!$B$1:$Z$1,0),FALSE)="","",VLOOKUP($A127,Emax!$B:$Z,MATCH(BH$1,Emax!$B$1:$Z$1,0),FALSE)*100)</f>
        <v/>
      </c>
      <c r="BI127" s="19" t="str">
        <f>IF(VLOOKUP($A127,Emax!$B:$Z,MATCH(BI$1,Emax!$B$1:$Z$1,0),FALSE)="","",VLOOKUP($A127,Emax!$B:$Z,MATCH(BI$1,Emax!$B$1:$Z$1,0),FALSE)*100)</f>
        <v/>
      </c>
      <c r="BJ127" s="19" t="str">
        <f>IF(VLOOKUP($A127,Emax!$B:$Z,MATCH(BJ$1,Emax!$B$1:$Z$1,0),FALSE)="","",VLOOKUP($A127,Emax!$B:$Z,MATCH(BJ$1,Emax!$B$1:$Z$1,0),FALSE)*100)</f>
        <v/>
      </c>
      <c r="BK127" s="19" t="str">
        <f>IF(VLOOKUP($A127,Emax!$B:$Z,MATCH(BK$1,Emax!$B$1:$Z$1,0),FALSE)="","",VLOOKUP($A127,Emax!$B:$Z,MATCH(BK$1,Emax!$B$1:$Z$1,0),FALSE)*100)</f>
        <v/>
      </c>
      <c r="BL127" s="19">
        <f>IF(VLOOKUP($A127,Emax!$B:$Z,MATCH(BL$1,Emax!$B$1:$Z$1,0),FALSE)="","",VLOOKUP($A127,Emax!$B:$Z,MATCH(BL$1,Emax!$B$1:$Z$1,0),FALSE)*100)</f>
        <v>9.8039215686274499</v>
      </c>
      <c r="BM127" s="19">
        <f>IF(VLOOKUP($A127,Emax!$B:$Z,MATCH(BM$1,Emax!$B$1:$Z$1,0),FALSE)="","",VLOOKUP($A127,Emax!$B:$Z,MATCH(BM$1,Emax!$B$1:$Z$1,0),FALSE)*100)</f>
        <v>9.8039215686274499</v>
      </c>
      <c r="BN127" s="19">
        <f>IF(VLOOKUP($A127,Emax!$B:$Z,MATCH(BN$1,Emax!$B$1:$Z$1,0),FALSE)="","",VLOOKUP($A127,Emax!$B:$Z,MATCH(BN$1,Emax!$B$1:$Z$1,0),FALSE)*100)</f>
        <v>3.9312039312039326</v>
      </c>
      <c r="BO127" s="19" t="str">
        <f>IF(VLOOKUP($A127,Emax!$B:$Z,MATCH(BO$1,Emax!$B$1:$Z$1,0),FALSE)="","",VLOOKUP($A127,Emax!$B:$Z,MATCH(BO$1,Emax!$B$1:$Z$1,0),FALSE)*100)</f>
        <v/>
      </c>
      <c r="BP127" s="19" t="str">
        <f>IF(VLOOKUP($A127,Emax!$B:$Z,MATCH(BP$1,Emax!$B$1:$Z$1,0),FALSE)="","",VLOOKUP($A127,Emax!$B:$Z,MATCH(BP$1,Emax!$B$1:$Z$1,0),FALSE)*100)</f>
        <v/>
      </c>
      <c r="BQ127" s="19" t="str">
        <f>IF(VLOOKUP($A127,Emax!$B:$Z,MATCH(BQ$1,Emax!$B$1:$Z$1,0),FALSE)="","",VLOOKUP($A127,Emax!$B:$Z,MATCH(BQ$1,Emax!$B$1:$Z$1,0),FALSE)*100)</f>
        <v/>
      </c>
      <c r="BR127" s="19" t="str">
        <f>IF(VLOOKUP($A127,Emax!$B:$Z,MATCH(BR$1,Emax!$B$1:$Z$1,0),FALSE)="","",VLOOKUP($A127,Emax!$B:$Z,MATCH(BR$1,Emax!$B$1:$Z$1,0),FALSE)*100)</f>
        <v/>
      </c>
      <c r="BS127" s="19" t="str">
        <f>IF(VLOOKUP($A127,Emax!$B:$Z,MATCH(BS$1,Emax!$B$1:$Z$1,0),FALSE)="","",VLOOKUP($A127,Emax!$B:$Z,MATCH(BS$1,Emax!$B$1:$Z$1,0),FALSE)*100)</f>
        <v/>
      </c>
      <c r="BT127" s="19" t="str">
        <f>IF(VLOOKUP($A127,Emax!$B:$Z,MATCH(BT$1,Emax!$B$1:$Z$1,0),FALSE)="","",VLOOKUP($A127,Emax!$B:$Z,MATCH(BT$1,Emax!$B$1:$Z$1,0),FALSE)*100)</f>
        <v/>
      </c>
    </row>
    <row r="128" spans="1:72" x14ac:dyDescent="0.2">
      <c r="A128" s="4" t="s">
        <v>580</v>
      </c>
      <c r="B128" s="5" t="str">
        <f>IF(VLOOKUP($A128,Ligands!$A:$G,3,FALSE)="","",VLOOKUP($A128,Ligands!$A:$G,3,FALSE))</f>
        <v>Prostaglandin E2</v>
      </c>
      <c r="C128" s="4" t="str">
        <f>IF(VLOOKUP($A128,Ligands!$A:$G,4,FALSE)="","",VLOOKUP($A128,Ligands!$A:$G,4,FALSE))</f>
        <v>Prostaglandin E2</v>
      </c>
      <c r="D128" s="17" t="str">
        <f>IF(VLOOKUP($A128,Ligands!$A:$G,5,FALSE)="","",VLOOKUP($A128,Ligands!$A:$G,5,FALSE))</f>
        <v/>
      </c>
      <c r="E128" s="17" t="str">
        <f>IF(VLOOKUP($A128,Ligands!$A:$G,6,FALSE)="","",VLOOKUP($A128,Ligands!$A:$G,6,FALSE))</f>
        <v/>
      </c>
      <c r="F128" s="17" t="str">
        <f>IF(VLOOKUP($A128,Ligands!$A:$G,7,FALSE)="","",VLOOKUP($A128,Ligands!$A:$G,7,FALSE))</f>
        <v>Physiological</v>
      </c>
      <c r="G128" s="28">
        <f t="shared" si="47"/>
        <v>8.1530580169075435</v>
      </c>
      <c r="H128" s="92">
        <f t="shared" si="48"/>
        <v>9.507307437927345</v>
      </c>
      <c r="I128" s="92">
        <f t="shared" si="49"/>
        <v>8.6960767790992097</v>
      </c>
      <c r="J128" s="92">
        <f t="shared" si="50"/>
        <v>9.9973687849712203</v>
      </c>
      <c r="K128" s="92" t="str">
        <f t="shared" si="51"/>
        <v/>
      </c>
      <c r="L128" s="28">
        <f t="shared" si="52"/>
        <v>8.33</v>
      </c>
      <c r="M128" s="92">
        <f t="shared" si="53"/>
        <v>9.57</v>
      </c>
      <c r="N128" s="92">
        <f t="shared" si="54"/>
        <v>8.83</v>
      </c>
      <c r="O128" s="92">
        <f t="shared" si="55"/>
        <v>10.09</v>
      </c>
      <c r="P128" s="92" t="str">
        <f t="shared" si="56"/>
        <v/>
      </c>
      <c r="Q128" s="21">
        <f t="shared" si="57"/>
        <v>66.536203522504891</v>
      </c>
      <c r="R128" s="90">
        <f t="shared" si="58"/>
        <v>88.75</v>
      </c>
      <c r="S128" s="90">
        <f t="shared" si="59"/>
        <v>73.464373464373466</v>
      </c>
      <c r="T128" s="90">
        <f t="shared" si="60"/>
        <v>82.608695652173907</v>
      </c>
      <c r="U128" s="90" t="str">
        <f t="shared" si="61"/>
        <v/>
      </c>
      <c r="V128" s="25">
        <f t="shared" si="63"/>
        <v>8.1530580169075435</v>
      </c>
      <c r="W128" s="24">
        <f t="shared" si="64"/>
        <v>8.0292807555246153</v>
      </c>
      <c r="X128" s="24">
        <f t="shared" si="65"/>
        <v>9.507307437927345</v>
      </c>
      <c r="Y128" s="24">
        <f t="shared" si="66"/>
        <v>9.507307437927345</v>
      </c>
      <c r="Z128" s="24">
        <f t="shared" si="67"/>
        <v>9.2636116541365467</v>
      </c>
      <c r="AA128" s="24">
        <f t="shared" si="62"/>
        <v>9.4557730594477487</v>
      </c>
      <c r="AB128" s="24">
        <f t="shared" si="62"/>
        <v>9.4557730594477487</v>
      </c>
      <c r="AC128" s="24">
        <f t="shared" si="68"/>
        <v>9.3181683617271318</v>
      </c>
      <c r="AD128" s="24">
        <f t="shared" si="69"/>
        <v>7.7686010878119296</v>
      </c>
      <c r="AE128" s="24">
        <f t="shared" si="70"/>
        <v>7.7686010878119296</v>
      </c>
      <c r="AF128" s="24">
        <f t="shared" si="71"/>
        <v>8.6960767790992097</v>
      </c>
      <c r="AG128" s="24">
        <f t="shared" si="72"/>
        <v>7.4614479860785359</v>
      </c>
      <c r="AH128" s="24">
        <f t="shared" si="73"/>
        <v>9.9973687849712203</v>
      </c>
      <c r="AI128" s="24">
        <f t="shared" si="74"/>
        <v>8.7870257649352368</v>
      </c>
      <c r="AJ128" s="24" t="str">
        <f t="shared" si="75"/>
        <v/>
      </c>
      <c r="AK128" s="24" t="str">
        <f t="shared" si="76"/>
        <v/>
      </c>
      <c r="AL128" s="24" t="str">
        <f t="shared" si="77"/>
        <v/>
      </c>
      <c r="AM128" s="25">
        <f>VLOOKUP($A128,'pEC50'!$B:$Z,MATCH(AM$1,'pEC50'!$B$1:$Z$1,0),FALSE)</f>
        <v>8.33</v>
      </c>
      <c r="AN128" s="24">
        <f>VLOOKUP($A128,'pEC50'!$B:$Z,MATCH(AN$1,'pEC50'!$B$1:$Z$1,0),FALSE)</f>
        <v>8.25</v>
      </c>
      <c r="AO128" s="24">
        <f>VLOOKUP($A128,'pEC50'!$B:$Z,MATCH(AO$1,'pEC50'!$B$1:$Z$1,0),FALSE)</f>
        <v>9.57</v>
      </c>
      <c r="AP128" s="24">
        <f>VLOOKUP($A128,'pEC50'!$B:$Z,MATCH(AP$1,'pEC50'!$B$1:$Z$1,0),FALSE)</f>
        <v>9.57</v>
      </c>
      <c r="AQ128" s="24">
        <f>VLOOKUP($A128,'pEC50'!$B:$Z,MATCH(AQ$1,'pEC50'!$B$1:$Z$1,0),FALSE)</f>
        <v>9.34</v>
      </c>
      <c r="AR128" s="24">
        <f>VLOOKUP($A128,'pEC50'!$B:$Z,MATCH(AR$1,'pEC50'!$B$1:$Z$1,0),FALSE)</f>
        <v>9.52</v>
      </c>
      <c r="AS128" s="24">
        <f>VLOOKUP($A128,'pEC50'!$B:$Z,MATCH(AS$1,'pEC50'!$B$1:$Z$1,0),FALSE)</f>
        <v>9.52</v>
      </c>
      <c r="AT128" s="24">
        <f>VLOOKUP($A128,'pEC50'!$B:$Z,MATCH(AT$1,'pEC50'!$B$1:$Z$1,0),FALSE)</f>
        <v>9.3699999999999992</v>
      </c>
      <c r="AU128" s="24">
        <f>VLOOKUP($A128,'pEC50'!$B:$Z,MATCH(AU$1,'pEC50'!$B$1:$Z$1,0),FALSE)</f>
        <v>8.1</v>
      </c>
      <c r="AV128" s="24">
        <f>VLOOKUP($A128,'pEC50'!$B:$Z,MATCH(AV$1,'pEC50'!$B$1:$Z$1,0),FALSE)</f>
        <v>8.1</v>
      </c>
      <c r="AW128" s="24">
        <f>VLOOKUP($A128,'pEC50'!$B:$Z,MATCH(AW$1,'pEC50'!$B$1:$Z$1,0),FALSE)</f>
        <v>8.83</v>
      </c>
      <c r="AX128" s="24">
        <f>VLOOKUP($A128,'pEC50'!$B:$Z,MATCH(AX$1,'pEC50'!$B$1:$Z$1,0),FALSE)</f>
        <v>7.97</v>
      </c>
      <c r="AY128" s="24">
        <f>VLOOKUP($A128,'pEC50'!$B:$Z,MATCH(AY$1,'pEC50'!$B$1:$Z$1,0),FALSE)</f>
        <v>10.09</v>
      </c>
      <c r="AZ128" s="24">
        <f>VLOOKUP($A128,'pEC50'!$B:$Z,MATCH(AZ$1,'pEC50'!$B$1:$Z$1,0),FALSE)</f>
        <v>8.8699999999999992</v>
      </c>
      <c r="BA128" s="24" t="str">
        <f>VLOOKUP($A128,'pEC50'!$B:$Z,MATCH(BA$1,'pEC50'!$B$1:$Z$1,0),FALSE)</f>
        <v/>
      </c>
      <c r="BB128" s="24" t="str">
        <f>VLOOKUP($A128,'pEC50'!$B:$Z,MATCH(BB$1,'pEC50'!$B$1:$Z$1,0),FALSE)</f>
        <v/>
      </c>
      <c r="BC128" s="24" t="str">
        <f>VLOOKUP($A128,'pEC50'!$B:$Z,MATCH(BC$1,'pEC50'!$B$1:$Z$1,0),FALSE)</f>
        <v/>
      </c>
      <c r="BD128" s="18">
        <f>IF(VLOOKUP($A128,Emax!$B:$Z,MATCH(BD$1,Emax!$B$1:$Z$1,0),FALSE)="","",VLOOKUP($A128,Emax!$B:$Z,MATCH(BD$1,Emax!$B$1:$Z$1,0),FALSE)*100)</f>
        <v>66.536203522504891</v>
      </c>
      <c r="BE128" s="19">
        <f>IF(VLOOKUP($A128,Emax!$B:$Z,MATCH(BE$1,Emax!$B$1:$Z$1,0),FALSE)="","",VLOOKUP($A128,Emax!$B:$Z,MATCH(BE$1,Emax!$B$1:$Z$1,0),FALSE)*100)</f>
        <v>60.15625</v>
      </c>
      <c r="BF128" s="19">
        <f>IF(VLOOKUP($A128,Emax!$B:$Z,MATCH(BF$1,Emax!$B$1:$Z$1,0),FALSE)="","",VLOOKUP($A128,Emax!$B:$Z,MATCH(BF$1,Emax!$B$1:$Z$1,0),FALSE)*100)</f>
        <v>86.558044806517316</v>
      </c>
      <c r="BG128" s="19">
        <f>IF(VLOOKUP($A128,Emax!$B:$Z,MATCH(BG$1,Emax!$B$1:$Z$1,0),FALSE)="","",VLOOKUP($A128,Emax!$B:$Z,MATCH(BG$1,Emax!$B$1:$Z$1,0),FALSE)*100)</f>
        <v>86.558044806517316</v>
      </c>
      <c r="BH128" s="19">
        <f>IF(VLOOKUP($A128,Emax!$B:$Z,MATCH(BH$1,Emax!$B$1:$Z$1,0),FALSE)="","",VLOOKUP($A128,Emax!$B:$Z,MATCH(BH$1,Emax!$B$1:$Z$1,0),FALSE)*100)</f>
        <v>83.870967741935488</v>
      </c>
      <c r="BI128" s="19">
        <f>IF(VLOOKUP($A128,Emax!$B:$Z,MATCH(BI$1,Emax!$B$1:$Z$1,0),FALSE)="","",VLOOKUP($A128,Emax!$B:$Z,MATCH(BI$1,Emax!$B$1:$Z$1,0),FALSE)*100)</f>
        <v>86.252771618625289</v>
      </c>
      <c r="BJ128" s="19">
        <f>IF(VLOOKUP($A128,Emax!$B:$Z,MATCH(BJ$1,Emax!$B$1:$Z$1,0),FALSE)="","",VLOOKUP($A128,Emax!$B:$Z,MATCH(BJ$1,Emax!$B$1:$Z$1,0),FALSE)*100)</f>
        <v>86.252771618625289</v>
      </c>
      <c r="BK128" s="19">
        <f>IF(VLOOKUP($A128,Emax!$B:$Z,MATCH(BK$1,Emax!$B$1:$Z$1,0),FALSE)="","",VLOOKUP($A128,Emax!$B:$Z,MATCH(BK$1,Emax!$B$1:$Z$1,0),FALSE)*100)</f>
        <v>88.75</v>
      </c>
      <c r="BL128" s="19">
        <f>IF(VLOOKUP($A128,Emax!$B:$Z,MATCH(BL$1,Emax!$B$1:$Z$1,0),FALSE)="","",VLOOKUP($A128,Emax!$B:$Z,MATCH(BL$1,Emax!$B$1:$Z$1,0),FALSE)*100)</f>
        <v>46.623093681917204</v>
      </c>
      <c r="BM128" s="19">
        <f>IF(VLOOKUP($A128,Emax!$B:$Z,MATCH(BM$1,Emax!$B$1:$Z$1,0),FALSE)="","",VLOOKUP($A128,Emax!$B:$Z,MATCH(BM$1,Emax!$B$1:$Z$1,0),FALSE)*100)</f>
        <v>46.623093681917204</v>
      </c>
      <c r="BN128" s="19">
        <f>IF(VLOOKUP($A128,Emax!$B:$Z,MATCH(BN$1,Emax!$B$1:$Z$1,0),FALSE)="","",VLOOKUP($A128,Emax!$B:$Z,MATCH(BN$1,Emax!$B$1:$Z$1,0),FALSE)*100)</f>
        <v>73.464373464373466</v>
      </c>
      <c r="BO128" s="19">
        <f>IF(VLOOKUP($A128,Emax!$B:$Z,MATCH(BO$1,Emax!$B$1:$Z$1,0),FALSE)="","",VLOOKUP($A128,Emax!$B:$Z,MATCH(BO$1,Emax!$B$1:$Z$1,0),FALSE)*100)</f>
        <v>31.006160164271044</v>
      </c>
      <c r="BP128" s="19">
        <f>IF(VLOOKUP($A128,Emax!$B:$Z,MATCH(BP$1,Emax!$B$1:$Z$1,0),FALSE)="","",VLOOKUP($A128,Emax!$B:$Z,MATCH(BP$1,Emax!$B$1:$Z$1,0),FALSE)*100)</f>
        <v>80.792079207920793</v>
      </c>
      <c r="BQ128" s="19">
        <f>IF(VLOOKUP($A128,Emax!$B:$Z,MATCH(BQ$1,Emax!$B$1:$Z$1,0),FALSE)="","",VLOOKUP($A128,Emax!$B:$Z,MATCH(BQ$1,Emax!$B$1:$Z$1,0),FALSE)*100)</f>
        <v>82.608695652173907</v>
      </c>
      <c r="BR128" s="19" t="str">
        <f>IF(VLOOKUP($A128,Emax!$B:$Z,MATCH(BR$1,Emax!$B$1:$Z$1,0),FALSE)="","",VLOOKUP($A128,Emax!$B:$Z,MATCH(BR$1,Emax!$B$1:$Z$1,0),FALSE)*100)</f>
        <v/>
      </c>
      <c r="BS128" s="19" t="str">
        <f>IF(VLOOKUP($A128,Emax!$B:$Z,MATCH(BS$1,Emax!$B$1:$Z$1,0),FALSE)="","",VLOOKUP($A128,Emax!$B:$Z,MATCH(BS$1,Emax!$B$1:$Z$1,0),FALSE)*100)</f>
        <v/>
      </c>
      <c r="BT128" s="19" t="str">
        <f>IF(VLOOKUP($A128,Emax!$B:$Z,MATCH(BT$1,Emax!$B$1:$Z$1,0),FALSE)="","",VLOOKUP($A128,Emax!$B:$Z,MATCH(BT$1,Emax!$B$1:$Z$1,0),FALSE)*100)</f>
        <v/>
      </c>
    </row>
    <row r="129" spans="1:72" x14ac:dyDescent="0.2">
      <c r="A129" s="4" t="s">
        <v>583</v>
      </c>
      <c r="B129" s="5" t="str">
        <f>IF(VLOOKUP($A129,Ligands!$A:$G,3,FALSE)="","",VLOOKUP($A129,Ligands!$A:$G,3,FALSE))</f>
        <v>Prostaglandin E2</v>
      </c>
      <c r="C129" s="4" t="str">
        <f>IF(VLOOKUP($A129,Ligands!$A:$G,4,FALSE)="","",VLOOKUP($A129,Ligands!$A:$G,4,FALSE))</f>
        <v>Prostaglandin E2</v>
      </c>
      <c r="D129" s="17" t="str">
        <f>IF(VLOOKUP($A129,Ligands!$A:$G,5,FALSE)="","",VLOOKUP($A129,Ligands!$A:$G,5,FALSE))</f>
        <v/>
      </c>
      <c r="E129" s="17" t="str">
        <f>IF(VLOOKUP($A129,Ligands!$A:$G,6,FALSE)="","",VLOOKUP($A129,Ligands!$A:$G,6,FALSE))</f>
        <v/>
      </c>
      <c r="F129" s="17" t="str">
        <f>IF(VLOOKUP($A129,Ligands!$A:$G,7,FALSE)="","",VLOOKUP($A129,Ligands!$A:$G,7,FALSE))</f>
        <v>Physiological</v>
      </c>
      <c r="G129" s="28">
        <f t="shared" si="47"/>
        <v>8.914058868929736</v>
      </c>
      <c r="H129" s="92">
        <f t="shared" si="48"/>
        <v>8.6238001445081007</v>
      </c>
      <c r="I129" s="92">
        <f t="shared" si="49"/>
        <v>6.9890393261048844</v>
      </c>
      <c r="J129" s="92">
        <f t="shared" si="50"/>
        <v>6.9998667216322046</v>
      </c>
      <c r="K129" s="92" t="str">
        <f t="shared" si="51"/>
        <v/>
      </c>
      <c r="L129" s="28">
        <f t="shared" si="52"/>
        <v>9.18</v>
      </c>
      <c r="M129" s="92">
        <f t="shared" si="53"/>
        <v>8.89</v>
      </c>
      <c r="N129" s="92">
        <f t="shared" si="54"/>
        <v>7.88</v>
      </c>
      <c r="O129" s="92">
        <f t="shared" si="55"/>
        <v>7.77</v>
      </c>
      <c r="P129" s="92" t="str">
        <f t="shared" si="56"/>
        <v/>
      </c>
      <c r="Q129" s="21">
        <f t="shared" si="57"/>
        <v>54.207436399217222</v>
      </c>
      <c r="R129" s="90">
        <f t="shared" si="58"/>
        <v>54.175152749490827</v>
      </c>
      <c r="S129" s="90">
        <f t="shared" si="59"/>
        <v>12.854030501089323</v>
      </c>
      <c r="T129" s="90">
        <f t="shared" si="60"/>
        <v>16.977225672877843</v>
      </c>
      <c r="U129" s="90" t="str">
        <f t="shared" si="61"/>
        <v/>
      </c>
      <c r="V129" s="25">
        <f t="shared" si="63"/>
        <v>8.914058868929736</v>
      </c>
      <c r="W129" s="24">
        <f t="shared" si="64"/>
        <v>8.817241300388746</v>
      </c>
      <c r="X129" s="24">
        <f t="shared" si="65"/>
        <v>8.6238001445081007</v>
      </c>
      <c r="Y129" s="24">
        <f t="shared" si="66"/>
        <v>8.6238001445081007</v>
      </c>
      <c r="Z129" s="24" t="str">
        <f t="shared" si="67"/>
        <v/>
      </c>
      <c r="AA129" s="24" t="str">
        <f t="shared" si="62"/>
        <v/>
      </c>
      <c r="AB129" s="24" t="str">
        <f t="shared" si="62"/>
        <v/>
      </c>
      <c r="AC129" s="24" t="str">
        <f t="shared" si="68"/>
        <v/>
      </c>
      <c r="AD129" s="24">
        <f t="shared" si="69"/>
        <v>6.9890393261048844</v>
      </c>
      <c r="AE129" s="24">
        <f t="shared" si="70"/>
        <v>6.9890393261048844</v>
      </c>
      <c r="AF129" s="24" t="str">
        <f t="shared" si="71"/>
        <v/>
      </c>
      <c r="AG129" s="24" t="str">
        <f t="shared" si="72"/>
        <v/>
      </c>
      <c r="AH129" s="24">
        <f t="shared" si="73"/>
        <v>6.7492175345875758</v>
      </c>
      <c r="AI129" s="24">
        <f t="shared" si="74"/>
        <v>6.9998667216322046</v>
      </c>
      <c r="AJ129" s="24" t="str">
        <f t="shared" si="75"/>
        <v/>
      </c>
      <c r="AK129" s="24" t="str">
        <f t="shared" si="76"/>
        <v/>
      </c>
      <c r="AL129" s="24" t="str">
        <f t="shared" si="77"/>
        <v/>
      </c>
      <c r="AM129" s="25">
        <f>VLOOKUP($A129,'pEC50'!$B:$Z,MATCH(AM$1,'pEC50'!$B$1:$Z$1,0),FALSE)</f>
        <v>9.18</v>
      </c>
      <c r="AN129" s="24">
        <f>VLOOKUP($A129,'pEC50'!$B:$Z,MATCH(AN$1,'pEC50'!$B$1:$Z$1,0),FALSE)</f>
        <v>9.1</v>
      </c>
      <c r="AO129" s="24">
        <f>VLOOKUP($A129,'pEC50'!$B:$Z,MATCH(AO$1,'pEC50'!$B$1:$Z$1,0),FALSE)</f>
        <v>8.89</v>
      </c>
      <c r="AP129" s="24">
        <f>VLOOKUP($A129,'pEC50'!$B:$Z,MATCH(AP$1,'pEC50'!$B$1:$Z$1,0),FALSE)</f>
        <v>8.89</v>
      </c>
      <c r="AQ129" s="24" t="str">
        <f>VLOOKUP($A129,'pEC50'!$B:$Z,MATCH(AQ$1,'pEC50'!$B$1:$Z$1,0),FALSE)</f>
        <v/>
      </c>
      <c r="AR129" s="24" t="str">
        <f>VLOOKUP($A129,'pEC50'!$B:$Z,MATCH(AR$1,'pEC50'!$B$1:$Z$1,0),FALSE)</f>
        <v/>
      </c>
      <c r="AS129" s="24" t="str">
        <f>VLOOKUP($A129,'pEC50'!$B:$Z,MATCH(AS$1,'pEC50'!$B$1:$Z$1,0),FALSE)</f>
        <v/>
      </c>
      <c r="AT129" s="24" t="str">
        <f>VLOOKUP($A129,'pEC50'!$B:$Z,MATCH(AT$1,'pEC50'!$B$1:$Z$1,0),FALSE)</f>
        <v/>
      </c>
      <c r="AU129" s="24">
        <f>VLOOKUP($A129,'pEC50'!$B:$Z,MATCH(AU$1,'pEC50'!$B$1:$Z$1,0),FALSE)</f>
        <v>7.88</v>
      </c>
      <c r="AV129" s="24">
        <f>VLOOKUP($A129,'pEC50'!$B:$Z,MATCH(AV$1,'pEC50'!$B$1:$Z$1,0),FALSE)</f>
        <v>7.88</v>
      </c>
      <c r="AW129" s="24" t="str">
        <f>VLOOKUP($A129,'pEC50'!$B:$Z,MATCH(AW$1,'pEC50'!$B$1:$Z$1,0),FALSE)</f>
        <v/>
      </c>
      <c r="AX129" s="24" t="str">
        <f>VLOOKUP($A129,'pEC50'!$B:$Z,MATCH(AX$1,'pEC50'!$B$1:$Z$1,0),FALSE)</f>
        <v/>
      </c>
      <c r="AY129" s="24">
        <f>VLOOKUP($A129,'pEC50'!$B:$Z,MATCH(AY$1,'pEC50'!$B$1:$Z$1,0),FALSE)</f>
        <v>7.62</v>
      </c>
      <c r="AZ129" s="24">
        <f>VLOOKUP($A129,'pEC50'!$B:$Z,MATCH(AZ$1,'pEC50'!$B$1:$Z$1,0),FALSE)</f>
        <v>7.77</v>
      </c>
      <c r="BA129" s="24" t="str">
        <f>VLOOKUP($A129,'pEC50'!$B:$Z,MATCH(BA$1,'pEC50'!$B$1:$Z$1,0),FALSE)</f>
        <v/>
      </c>
      <c r="BB129" s="24" t="str">
        <f>VLOOKUP($A129,'pEC50'!$B:$Z,MATCH(BB$1,'pEC50'!$B$1:$Z$1,0),FALSE)</f>
        <v/>
      </c>
      <c r="BC129" s="24" t="str">
        <f>VLOOKUP($A129,'pEC50'!$B:$Z,MATCH(BC$1,'pEC50'!$B$1:$Z$1,0),FALSE)</f>
        <v/>
      </c>
      <c r="BD129" s="18">
        <f>IF(VLOOKUP($A129,Emax!$B:$Z,MATCH(BD$1,Emax!$B$1:$Z$1,0),FALSE)="","",VLOOKUP($A129,Emax!$B:$Z,MATCH(BD$1,Emax!$B$1:$Z$1,0),FALSE)*100)</f>
        <v>54.207436399217222</v>
      </c>
      <c r="BE129" s="19">
        <f>IF(VLOOKUP($A129,Emax!$B:$Z,MATCH(BE$1,Emax!$B$1:$Z$1,0),FALSE)="","",VLOOKUP($A129,Emax!$B:$Z,MATCH(BE$1,Emax!$B$1:$Z$1,0),FALSE)*100)</f>
        <v>52.1484375</v>
      </c>
      <c r="BF129" s="19">
        <f>IF(VLOOKUP($A129,Emax!$B:$Z,MATCH(BF$1,Emax!$B$1:$Z$1,0),FALSE)="","",VLOOKUP($A129,Emax!$B:$Z,MATCH(BF$1,Emax!$B$1:$Z$1,0),FALSE)*100)</f>
        <v>54.175152749490827</v>
      </c>
      <c r="BG129" s="19">
        <f>IF(VLOOKUP($A129,Emax!$B:$Z,MATCH(BG$1,Emax!$B$1:$Z$1,0),FALSE)="","",VLOOKUP($A129,Emax!$B:$Z,MATCH(BG$1,Emax!$B$1:$Z$1,0),FALSE)*100)</f>
        <v>54.175152749490827</v>
      </c>
      <c r="BH129" s="19" t="str">
        <f>IF(VLOOKUP($A129,Emax!$B:$Z,MATCH(BH$1,Emax!$B$1:$Z$1,0),FALSE)="","",VLOOKUP($A129,Emax!$B:$Z,MATCH(BH$1,Emax!$B$1:$Z$1,0),FALSE)*100)</f>
        <v/>
      </c>
      <c r="BI129" s="19" t="str">
        <f>IF(VLOOKUP($A129,Emax!$B:$Z,MATCH(BI$1,Emax!$B$1:$Z$1,0),FALSE)="","",VLOOKUP($A129,Emax!$B:$Z,MATCH(BI$1,Emax!$B$1:$Z$1,0),FALSE)*100)</f>
        <v/>
      </c>
      <c r="BJ129" s="19" t="str">
        <f>IF(VLOOKUP($A129,Emax!$B:$Z,MATCH(BJ$1,Emax!$B$1:$Z$1,0),FALSE)="","",VLOOKUP($A129,Emax!$B:$Z,MATCH(BJ$1,Emax!$B$1:$Z$1,0),FALSE)*100)</f>
        <v/>
      </c>
      <c r="BK129" s="19" t="str">
        <f>IF(VLOOKUP($A129,Emax!$B:$Z,MATCH(BK$1,Emax!$B$1:$Z$1,0),FALSE)="","",VLOOKUP($A129,Emax!$B:$Z,MATCH(BK$1,Emax!$B$1:$Z$1,0),FALSE)*100)</f>
        <v/>
      </c>
      <c r="BL129" s="19">
        <f>IF(VLOOKUP($A129,Emax!$B:$Z,MATCH(BL$1,Emax!$B$1:$Z$1,0),FALSE)="","",VLOOKUP($A129,Emax!$B:$Z,MATCH(BL$1,Emax!$B$1:$Z$1,0),FALSE)*100)</f>
        <v>12.854030501089323</v>
      </c>
      <c r="BM129" s="19">
        <f>IF(VLOOKUP($A129,Emax!$B:$Z,MATCH(BM$1,Emax!$B$1:$Z$1,0),FALSE)="","",VLOOKUP($A129,Emax!$B:$Z,MATCH(BM$1,Emax!$B$1:$Z$1,0),FALSE)*100)</f>
        <v>12.854030501089323</v>
      </c>
      <c r="BN129" s="19" t="str">
        <f>IF(VLOOKUP($A129,Emax!$B:$Z,MATCH(BN$1,Emax!$B$1:$Z$1,0),FALSE)="","",VLOOKUP($A129,Emax!$B:$Z,MATCH(BN$1,Emax!$B$1:$Z$1,0),FALSE)*100)</f>
        <v/>
      </c>
      <c r="BO129" s="19" t="str">
        <f>IF(VLOOKUP($A129,Emax!$B:$Z,MATCH(BO$1,Emax!$B$1:$Z$1,0),FALSE)="","",VLOOKUP($A129,Emax!$B:$Z,MATCH(BO$1,Emax!$B$1:$Z$1,0),FALSE)*100)</f>
        <v/>
      </c>
      <c r="BP129" s="19">
        <f>IF(VLOOKUP($A129,Emax!$B:$Z,MATCH(BP$1,Emax!$B$1:$Z$1,0),FALSE)="","",VLOOKUP($A129,Emax!$B:$Z,MATCH(BP$1,Emax!$B$1:$Z$1,0),FALSE)*100)</f>
        <v>13.465346534653467</v>
      </c>
      <c r="BQ129" s="19">
        <f>IF(VLOOKUP($A129,Emax!$B:$Z,MATCH(BQ$1,Emax!$B$1:$Z$1,0),FALSE)="","",VLOOKUP($A129,Emax!$B:$Z,MATCH(BQ$1,Emax!$B$1:$Z$1,0),FALSE)*100)</f>
        <v>16.977225672877843</v>
      </c>
      <c r="BR129" s="19" t="str">
        <f>IF(VLOOKUP($A129,Emax!$B:$Z,MATCH(BR$1,Emax!$B$1:$Z$1,0),FALSE)="","",VLOOKUP($A129,Emax!$B:$Z,MATCH(BR$1,Emax!$B$1:$Z$1,0),FALSE)*100)</f>
        <v/>
      </c>
      <c r="BS129" s="19" t="str">
        <f>IF(VLOOKUP($A129,Emax!$B:$Z,MATCH(BS$1,Emax!$B$1:$Z$1,0),FALSE)="","",VLOOKUP($A129,Emax!$B:$Z,MATCH(BS$1,Emax!$B$1:$Z$1,0),FALSE)*100)</f>
        <v/>
      </c>
      <c r="BT129" s="19" t="str">
        <f>IF(VLOOKUP($A129,Emax!$B:$Z,MATCH(BT$1,Emax!$B$1:$Z$1,0),FALSE)="","",VLOOKUP($A129,Emax!$B:$Z,MATCH(BT$1,Emax!$B$1:$Z$1,0),FALSE)*100)</f>
        <v/>
      </c>
    </row>
    <row r="130" spans="1:72" x14ac:dyDescent="0.2">
      <c r="A130" s="4" t="s">
        <v>586</v>
      </c>
      <c r="B130" s="5" t="str">
        <f>IF(VLOOKUP($A130,Ligands!$A:$G,3,FALSE)="","",VLOOKUP($A130,Ligands!$A:$G,3,FALSE))</f>
        <v>Prostaglandin F2α</v>
      </c>
      <c r="C130" s="4" t="str">
        <f>IF(VLOOKUP($A130,Ligands!$A:$G,4,FALSE)="","",VLOOKUP($A130,Ligands!$A:$G,4,FALSE))</f>
        <v>Prostaglandin F2α</v>
      </c>
      <c r="D130" s="17" t="str">
        <f>IF(VLOOKUP($A130,Ligands!$A:$G,5,FALSE)="","",VLOOKUP($A130,Ligands!$A:$G,5,FALSE))</f>
        <v/>
      </c>
      <c r="E130" s="17" t="str">
        <f>IF(VLOOKUP($A130,Ligands!$A:$G,6,FALSE)="","",VLOOKUP($A130,Ligands!$A:$G,6,FALSE))</f>
        <v/>
      </c>
      <c r="F130" s="17" t="str">
        <f>IF(VLOOKUP($A130,Ligands!$A:$G,7,FALSE)="","",VLOOKUP($A130,Ligands!$A:$G,7,FALSE))</f>
        <v>Physiological</v>
      </c>
      <c r="G130" s="28">
        <f t="shared" si="47"/>
        <v>8.7740588689297354</v>
      </c>
      <c r="H130" s="92">
        <f t="shared" si="48"/>
        <v>7.3794570601181038</v>
      </c>
      <c r="I130" s="92">
        <f t="shared" si="49"/>
        <v>8.8643499615034962</v>
      </c>
      <c r="J130" s="92">
        <f t="shared" si="50"/>
        <v>7.8556830366743879</v>
      </c>
      <c r="K130" s="92" t="str">
        <f t="shared" si="51"/>
        <v/>
      </c>
      <c r="L130" s="28">
        <f t="shared" si="52"/>
        <v>9.0399999999999991</v>
      </c>
      <c r="M130" s="92">
        <f t="shared" si="53"/>
        <v>7.95</v>
      </c>
      <c r="N130" s="92">
        <f t="shared" si="54"/>
        <v>9.09</v>
      </c>
      <c r="O130" s="92">
        <f t="shared" si="55"/>
        <v>8.23</v>
      </c>
      <c r="P130" s="92" t="str">
        <f t="shared" si="56"/>
        <v/>
      </c>
      <c r="Q130" s="21">
        <f t="shared" si="57"/>
        <v>55.2734375</v>
      </c>
      <c r="R130" s="90">
        <f t="shared" si="58"/>
        <v>26.881720430107524</v>
      </c>
      <c r="S130" s="90">
        <f t="shared" si="59"/>
        <v>59.477124183006538</v>
      </c>
      <c r="T130" s="90">
        <f t="shared" si="60"/>
        <v>42.23602484472049</v>
      </c>
      <c r="U130" s="90" t="str">
        <f t="shared" si="61"/>
        <v/>
      </c>
      <c r="V130" s="25">
        <f t="shared" si="63"/>
        <v>8.7740588689297354</v>
      </c>
      <c r="W130" s="24">
        <f t="shared" si="64"/>
        <v>8.6625164745484593</v>
      </c>
      <c r="X130" s="24">
        <f t="shared" si="65"/>
        <v>6.8627063352225877</v>
      </c>
      <c r="Y130" s="24">
        <f t="shared" si="66"/>
        <v>6.8627063352225877</v>
      </c>
      <c r="Z130" s="24">
        <f t="shared" si="67"/>
        <v>7.3794570601181038</v>
      </c>
      <c r="AA130" s="24">
        <f t="shared" si="62"/>
        <v>6.7139747085056838</v>
      </c>
      <c r="AB130" s="24">
        <f t="shared" si="62"/>
        <v>6.7139747085056838</v>
      </c>
      <c r="AC130" s="24">
        <f t="shared" si="68"/>
        <v>6.6201798566908616</v>
      </c>
      <c r="AD130" s="24">
        <f t="shared" si="69"/>
        <v>8.8643499615034962</v>
      </c>
      <c r="AE130" s="24">
        <f t="shared" si="70"/>
        <v>8.8643499615034962</v>
      </c>
      <c r="AF130" s="24">
        <f t="shared" si="71"/>
        <v>8.5728282715969861</v>
      </c>
      <c r="AG130" s="24">
        <f t="shared" si="72"/>
        <v>7.3738681631058185</v>
      </c>
      <c r="AH130" s="24">
        <f t="shared" si="73"/>
        <v>7.1239799175371035</v>
      </c>
      <c r="AI130" s="24">
        <f t="shared" si="74"/>
        <v>7.8556830366743879</v>
      </c>
      <c r="AJ130" s="24" t="str">
        <f t="shared" si="75"/>
        <v/>
      </c>
      <c r="AK130" s="24" t="str">
        <f t="shared" si="76"/>
        <v/>
      </c>
      <c r="AL130" s="24" t="str">
        <f t="shared" si="77"/>
        <v/>
      </c>
      <c r="AM130" s="25">
        <f>VLOOKUP($A130,'pEC50'!$B:$Z,MATCH(AM$1,'pEC50'!$B$1:$Z$1,0),FALSE)</f>
        <v>9.0399999999999991</v>
      </c>
      <c r="AN130" s="24">
        <f>VLOOKUP($A130,'pEC50'!$B:$Z,MATCH(AN$1,'pEC50'!$B$1:$Z$1,0),FALSE)</f>
        <v>8.92</v>
      </c>
      <c r="AO130" s="24">
        <f>VLOOKUP($A130,'pEC50'!$B:$Z,MATCH(AO$1,'pEC50'!$B$1:$Z$1,0),FALSE)</f>
        <v>7.59</v>
      </c>
      <c r="AP130" s="24">
        <f>VLOOKUP($A130,'pEC50'!$B:$Z,MATCH(AP$1,'pEC50'!$B$1:$Z$1,0),FALSE)</f>
        <v>7.59</v>
      </c>
      <c r="AQ130" s="24">
        <f>VLOOKUP($A130,'pEC50'!$B:$Z,MATCH(AQ$1,'pEC50'!$B$1:$Z$1,0),FALSE)</f>
        <v>7.95</v>
      </c>
      <c r="AR130" s="24">
        <f>VLOOKUP($A130,'pEC50'!$B:$Z,MATCH(AR$1,'pEC50'!$B$1:$Z$1,0),FALSE)</f>
        <v>7.59</v>
      </c>
      <c r="AS130" s="24">
        <f>VLOOKUP($A130,'pEC50'!$B:$Z,MATCH(AS$1,'pEC50'!$B$1:$Z$1,0),FALSE)</f>
        <v>7.59</v>
      </c>
      <c r="AT130" s="24">
        <f>VLOOKUP($A130,'pEC50'!$B:$Z,MATCH(AT$1,'pEC50'!$B$1:$Z$1,0),FALSE)</f>
        <v>7.34</v>
      </c>
      <c r="AU130" s="24">
        <f>VLOOKUP($A130,'pEC50'!$B:$Z,MATCH(AU$1,'pEC50'!$B$1:$Z$1,0),FALSE)</f>
        <v>9.09</v>
      </c>
      <c r="AV130" s="24">
        <f>VLOOKUP($A130,'pEC50'!$B:$Z,MATCH(AV$1,'pEC50'!$B$1:$Z$1,0),FALSE)</f>
        <v>9.09</v>
      </c>
      <c r="AW130" s="24">
        <f>VLOOKUP($A130,'pEC50'!$B:$Z,MATCH(AW$1,'pEC50'!$B$1:$Z$1,0),FALSE)</f>
        <v>8.84</v>
      </c>
      <c r="AX130" s="24">
        <f>VLOOKUP($A130,'pEC50'!$B:$Z,MATCH(AX$1,'pEC50'!$B$1:$Z$1,0),FALSE)</f>
        <v>7.86</v>
      </c>
      <c r="AY130" s="24">
        <f>VLOOKUP($A130,'pEC50'!$B:$Z,MATCH(AY$1,'pEC50'!$B$1:$Z$1,0),FALSE)</f>
        <v>7.71</v>
      </c>
      <c r="AZ130" s="24">
        <f>VLOOKUP($A130,'pEC50'!$B:$Z,MATCH(AZ$1,'pEC50'!$B$1:$Z$1,0),FALSE)</f>
        <v>8.23</v>
      </c>
      <c r="BA130" s="24" t="str">
        <f>VLOOKUP($A130,'pEC50'!$B:$Z,MATCH(BA$1,'pEC50'!$B$1:$Z$1,0),FALSE)</f>
        <v/>
      </c>
      <c r="BB130" s="24" t="str">
        <f>VLOOKUP($A130,'pEC50'!$B:$Z,MATCH(BB$1,'pEC50'!$B$1:$Z$1,0),FALSE)</f>
        <v/>
      </c>
      <c r="BC130" s="24" t="str">
        <f>VLOOKUP($A130,'pEC50'!$B:$Z,MATCH(BC$1,'pEC50'!$B$1:$Z$1,0),FALSE)</f>
        <v/>
      </c>
      <c r="BD130" s="18">
        <f>IF(VLOOKUP($A130,Emax!$B:$Z,MATCH(BD$1,Emax!$B$1:$Z$1,0),FALSE)="","",VLOOKUP($A130,Emax!$B:$Z,MATCH(BD$1,Emax!$B$1:$Z$1,0),FALSE)*100)</f>
        <v>54.207436399217222</v>
      </c>
      <c r="BE130" s="19">
        <f>IF(VLOOKUP($A130,Emax!$B:$Z,MATCH(BE$1,Emax!$B$1:$Z$1,0),FALSE)="","",VLOOKUP($A130,Emax!$B:$Z,MATCH(BE$1,Emax!$B$1:$Z$1,0),FALSE)*100)</f>
        <v>55.2734375</v>
      </c>
      <c r="BF130" s="19">
        <f>IF(VLOOKUP($A130,Emax!$B:$Z,MATCH(BF$1,Emax!$B$1:$Z$1,0),FALSE)="","",VLOOKUP($A130,Emax!$B:$Z,MATCH(BF$1,Emax!$B$1:$Z$1,0),FALSE)*100)</f>
        <v>18.737270875763748</v>
      </c>
      <c r="BG130" s="19">
        <f>IF(VLOOKUP($A130,Emax!$B:$Z,MATCH(BG$1,Emax!$B$1:$Z$1,0),FALSE)="","",VLOOKUP($A130,Emax!$B:$Z,MATCH(BG$1,Emax!$B$1:$Z$1,0),FALSE)*100)</f>
        <v>18.737270875763748</v>
      </c>
      <c r="BH130" s="19">
        <f>IF(VLOOKUP($A130,Emax!$B:$Z,MATCH(BH$1,Emax!$B$1:$Z$1,0),FALSE)="","",VLOOKUP($A130,Emax!$B:$Z,MATCH(BH$1,Emax!$B$1:$Z$1,0),FALSE)*100)</f>
        <v>26.881720430107524</v>
      </c>
      <c r="BI130" s="19">
        <f>IF(VLOOKUP($A130,Emax!$B:$Z,MATCH(BI$1,Emax!$B$1:$Z$1,0),FALSE)="","",VLOOKUP($A130,Emax!$B:$Z,MATCH(BI$1,Emax!$B$1:$Z$1,0),FALSE)*100)</f>
        <v>13.303769401330376</v>
      </c>
      <c r="BJ130" s="19">
        <f>IF(VLOOKUP($A130,Emax!$B:$Z,MATCH(BJ$1,Emax!$B$1:$Z$1,0),FALSE)="","",VLOOKUP($A130,Emax!$B:$Z,MATCH(BJ$1,Emax!$B$1:$Z$1,0),FALSE)*100)</f>
        <v>13.303769401330376</v>
      </c>
      <c r="BK130" s="19">
        <f>IF(VLOOKUP($A130,Emax!$B:$Z,MATCH(BK$1,Emax!$B$1:$Z$1,0),FALSE)="","",VLOOKUP($A130,Emax!$B:$Z,MATCH(BK$1,Emax!$B$1:$Z$1,0),FALSE)*100)</f>
        <v>19.0625</v>
      </c>
      <c r="BL130" s="19">
        <f>IF(VLOOKUP($A130,Emax!$B:$Z,MATCH(BL$1,Emax!$B$1:$Z$1,0),FALSE)="","",VLOOKUP($A130,Emax!$B:$Z,MATCH(BL$1,Emax!$B$1:$Z$1,0),FALSE)*100)</f>
        <v>59.477124183006538</v>
      </c>
      <c r="BM130" s="19">
        <f>IF(VLOOKUP($A130,Emax!$B:$Z,MATCH(BM$1,Emax!$B$1:$Z$1,0),FALSE)="","",VLOOKUP($A130,Emax!$B:$Z,MATCH(BM$1,Emax!$B$1:$Z$1,0),FALSE)*100)</f>
        <v>59.477124183006538</v>
      </c>
      <c r="BN130" s="19">
        <f>IF(VLOOKUP($A130,Emax!$B:$Z,MATCH(BN$1,Emax!$B$1:$Z$1,0),FALSE)="","",VLOOKUP($A130,Emax!$B:$Z,MATCH(BN$1,Emax!$B$1:$Z$1,0),FALSE)*100)</f>
        <v>54.054054054054049</v>
      </c>
      <c r="BO130" s="19">
        <f>IF(VLOOKUP($A130,Emax!$B:$Z,MATCH(BO$1,Emax!$B$1:$Z$1,0),FALSE)="","",VLOOKUP($A130,Emax!$B:$Z,MATCH(BO$1,Emax!$B$1:$Z$1,0),FALSE)*100)</f>
        <v>32.648870636550306</v>
      </c>
      <c r="BP130" s="19">
        <f>IF(VLOOKUP($A130,Emax!$B:$Z,MATCH(BP$1,Emax!$B$1:$Z$1,0),FALSE)="","",VLOOKUP($A130,Emax!$B:$Z,MATCH(BP$1,Emax!$B$1:$Z$1,0),FALSE)*100)</f>
        <v>25.940594059405942</v>
      </c>
      <c r="BQ130" s="19">
        <f>IF(VLOOKUP($A130,Emax!$B:$Z,MATCH(BQ$1,Emax!$B$1:$Z$1,0),FALSE)="","",VLOOKUP($A130,Emax!$B:$Z,MATCH(BQ$1,Emax!$B$1:$Z$1,0),FALSE)*100)</f>
        <v>42.23602484472049</v>
      </c>
      <c r="BR130" s="19" t="str">
        <f>IF(VLOOKUP($A130,Emax!$B:$Z,MATCH(BR$1,Emax!$B$1:$Z$1,0),FALSE)="","",VLOOKUP($A130,Emax!$B:$Z,MATCH(BR$1,Emax!$B$1:$Z$1,0),FALSE)*100)</f>
        <v/>
      </c>
      <c r="BS130" s="19" t="str">
        <f>IF(VLOOKUP($A130,Emax!$B:$Z,MATCH(BS$1,Emax!$B$1:$Z$1,0),FALSE)="","",VLOOKUP($A130,Emax!$B:$Z,MATCH(BS$1,Emax!$B$1:$Z$1,0),FALSE)*100)</f>
        <v/>
      </c>
      <c r="BT130" s="19" t="str">
        <f>IF(VLOOKUP($A130,Emax!$B:$Z,MATCH(BT$1,Emax!$B$1:$Z$1,0),FALSE)="","",VLOOKUP($A130,Emax!$B:$Z,MATCH(BT$1,Emax!$B$1:$Z$1,0),FALSE)*100)</f>
        <v/>
      </c>
    </row>
    <row r="131" spans="1:72" x14ac:dyDescent="0.2">
      <c r="A131" s="4" t="s">
        <v>589</v>
      </c>
      <c r="B131" s="5" t="str">
        <f>IF(VLOOKUP($A131,Ligands!$A:$G,3,FALSE)="","",VLOOKUP($A131,Ligands!$A:$G,3,FALSE))</f>
        <v>Iloprost</v>
      </c>
      <c r="C131" s="4" t="str">
        <f>IF(VLOOKUP($A131,Ligands!$A:$G,4,FALSE)="","",VLOOKUP($A131,Ligands!$A:$G,4,FALSE))</f>
        <v>Iloprost</v>
      </c>
      <c r="D131" s="17" t="str">
        <f>IF(VLOOKUP($A131,Ligands!$A:$G,5,FALSE)="","",VLOOKUP($A131,Ligands!$A:$G,5,FALSE))</f>
        <v/>
      </c>
      <c r="E131" s="17" t="str">
        <f>IF(VLOOKUP($A131,Ligands!$A:$G,6,FALSE)="","",VLOOKUP($A131,Ligands!$A:$G,6,FALSE))</f>
        <v/>
      </c>
      <c r="F131" s="17" t="str">
        <f>IF(VLOOKUP($A131,Ligands!$A:$G,7,FALSE)="","",VLOOKUP($A131,Ligands!$A:$G,7,FALSE))</f>
        <v>Surrogate</v>
      </c>
      <c r="G131" s="28">
        <f t="shared" ref="G131:G147" si="78">MAX(V131:W131)</f>
        <v>9.1164763158984243</v>
      </c>
      <c r="H131" s="92">
        <f t="shared" ref="H131:H147" si="79">MAX(X131:AC131)</f>
        <v>0</v>
      </c>
      <c r="I131" s="92">
        <f t="shared" ref="I131:I147" si="80">MAX(AD131:AG131)</f>
        <v>8.3258172153340801</v>
      </c>
      <c r="J131" s="92">
        <f t="shared" ref="J131:J147" si="81">MAX(AH131:AI131)</f>
        <v>6.8527834245821673</v>
      </c>
      <c r="K131" s="92" t="str">
        <f t="shared" ref="K131:K147" si="82">IF(MAX(AJ131:AL131)=0,"",MAX(AJ131:AL131))</f>
        <v/>
      </c>
      <c r="L131" s="28">
        <f t="shared" ref="L131:L147" si="83">MAX(AM131:AN131)</f>
        <v>9.2100000000000009</v>
      </c>
      <c r="M131" s="92">
        <f t="shared" ref="M131:M147" si="84">MAX(AO131:AT131)</f>
        <v>0</v>
      </c>
      <c r="N131" s="92">
        <f t="shared" ref="N131:N147" si="85">MAX(AU131:AX131)</f>
        <v>8.4600000000000009</v>
      </c>
      <c r="O131" s="92">
        <f t="shared" ref="O131:O147" si="86">MAX(AY131:AZ131)</f>
        <v>7.73</v>
      </c>
      <c r="P131" s="92" t="str">
        <f t="shared" ref="P131:P147" si="87">IF(MAX(BA131:BC131)=0,"",MAX(BA131:BC131))</f>
        <v/>
      </c>
      <c r="Q131" s="21">
        <f t="shared" ref="Q131:Q147" si="88">MAX(BD131:BE131)</f>
        <v>82.031250000000014</v>
      </c>
      <c r="R131" s="90">
        <f t="shared" ref="R131:R147" si="89">MAX(BF131:BK131)</f>
        <v>0</v>
      </c>
      <c r="S131" s="90">
        <f t="shared" ref="S131:S147" si="90">MAX(BL131:BO131)</f>
        <v>73.420479302832248</v>
      </c>
      <c r="T131" s="90">
        <f t="shared" ref="T131:T147" si="91">MAX(BP131:BQ131)</f>
        <v>13.267326732673265</v>
      </c>
      <c r="U131" s="90" t="str">
        <f t="shared" ref="U131:U147" si="92">IF(MAX(BR131:BT131)=0,"",MAX(BR131:BT131))</f>
        <v/>
      </c>
      <c r="V131" s="25">
        <f t="shared" si="63"/>
        <v>9.1164763158984243</v>
      </c>
      <c r="W131" s="24">
        <f t="shared" si="64"/>
        <v>8.8739793294220704</v>
      </c>
      <c r="X131" s="24" t="str">
        <f t="shared" si="65"/>
        <v/>
      </c>
      <c r="Y131" s="24" t="str">
        <f t="shared" si="66"/>
        <v/>
      </c>
      <c r="Z131" s="24" t="str">
        <f t="shared" si="67"/>
        <v/>
      </c>
      <c r="AA131" s="24" t="str">
        <f t="shared" ref="AA131:AB147" si="93">IFERROR(LOG(0.01*BI131/10^-AR131),"")</f>
        <v/>
      </c>
      <c r="AB131" s="24" t="str">
        <f t="shared" si="93"/>
        <v/>
      </c>
      <c r="AC131" s="24" t="str">
        <f t="shared" si="68"/>
        <v/>
      </c>
      <c r="AD131" s="24">
        <f t="shared" si="69"/>
        <v>8.3258172153340801</v>
      </c>
      <c r="AE131" s="24">
        <f t="shared" si="70"/>
        <v>8.3258172153340801</v>
      </c>
      <c r="AF131" s="24">
        <f t="shared" si="71"/>
        <v>7.0231634224563546</v>
      </c>
      <c r="AG131" s="24" t="str">
        <f t="shared" si="72"/>
        <v/>
      </c>
      <c r="AH131" s="24">
        <f t="shared" si="73"/>
        <v>6.8527834245821673</v>
      </c>
      <c r="AI131" s="24" t="str">
        <f t="shared" si="74"/>
        <v/>
      </c>
      <c r="AJ131" s="24" t="str">
        <f t="shared" si="75"/>
        <v/>
      </c>
      <c r="AK131" s="24" t="str">
        <f t="shared" si="76"/>
        <v/>
      </c>
      <c r="AL131" s="24" t="str">
        <f t="shared" si="77"/>
        <v/>
      </c>
      <c r="AM131" s="25">
        <f>VLOOKUP($A131,'pEC50'!$B:$Z,MATCH(AM$1,'pEC50'!$B$1:$Z$1,0),FALSE)</f>
        <v>9.2100000000000009</v>
      </c>
      <c r="AN131" s="24">
        <f>VLOOKUP($A131,'pEC50'!$B:$Z,MATCH(AN$1,'pEC50'!$B$1:$Z$1,0),FALSE)</f>
        <v>8.9600000000000009</v>
      </c>
      <c r="AO131" s="24" t="str">
        <f>VLOOKUP($A131,'pEC50'!$B:$Z,MATCH(AO$1,'pEC50'!$B$1:$Z$1,0),FALSE)</f>
        <v/>
      </c>
      <c r="AP131" s="24" t="str">
        <f>VLOOKUP($A131,'pEC50'!$B:$Z,MATCH(AP$1,'pEC50'!$B$1:$Z$1,0),FALSE)</f>
        <v/>
      </c>
      <c r="AQ131" s="24" t="str">
        <f>VLOOKUP($A131,'pEC50'!$B:$Z,MATCH(AQ$1,'pEC50'!$B$1:$Z$1,0),FALSE)</f>
        <v/>
      </c>
      <c r="AR131" s="24" t="str">
        <f>VLOOKUP($A131,'pEC50'!$B:$Z,MATCH(AR$1,'pEC50'!$B$1:$Z$1,0),FALSE)</f>
        <v/>
      </c>
      <c r="AS131" s="24" t="str">
        <f>VLOOKUP($A131,'pEC50'!$B:$Z,MATCH(AS$1,'pEC50'!$B$1:$Z$1,0),FALSE)</f>
        <v/>
      </c>
      <c r="AT131" s="24" t="str">
        <f>VLOOKUP($A131,'pEC50'!$B:$Z,MATCH(AT$1,'pEC50'!$B$1:$Z$1,0),FALSE)</f>
        <v/>
      </c>
      <c r="AU131" s="24">
        <f>VLOOKUP($A131,'pEC50'!$B:$Z,MATCH(AU$1,'pEC50'!$B$1:$Z$1,0),FALSE)</f>
        <v>8.4600000000000009</v>
      </c>
      <c r="AV131" s="24">
        <f>VLOOKUP($A131,'pEC50'!$B:$Z,MATCH(AV$1,'pEC50'!$B$1:$Z$1,0),FALSE)</f>
        <v>8.4600000000000009</v>
      </c>
      <c r="AW131" s="24">
        <f>VLOOKUP($A131,'pEC50'!$B:$Z,MATCH(AW$1,'pEC50'!$B$1:$Z$1,0),FALSE)</f>
        <v>7.97</v>
      </c>
      <c r="AX131" s="24" t="str">
        <f>VLOOKUP($A131,'pEC50'!$B:$Z,MATCH(AX$1,'pEC50'!$B$1:$Z$1,0),FALSE)</f>
        <v/>
      </c>
      <c r="AY131" s="24">
        <f>VLOOKUP($A131,'pEC50'!$B:$Z,MATCH(AY$1,'pEC50'!$B$1:$Z$1,0),FALSE)</f>
        <v>7.73</v>
      </c>
      <c r="AZ131" s="24" t="str">
        <f>VLOOKUP($A131,'pEC50'!$B:$Z,MATCH(AZ$1,'pEC50'!$B$1:$Z$1,0),FALSE)</f>
        <v/>
      </c>
      <c r="BA131" s="24" t="str">
        <f>VLOOKUP($A131,'pEC50'!$B:$Z,MATCH(BA$1,'pEC50'!$B$1:$Z$1,0),FALSE)</f>
        <v/>
      </c>
      <c r="BB131" s="24" t="str">
        <f>VLOOKUP($A131,'pEC50'!$B:$Z,MATCH(BB$1,'pEC50'!$B$1:$Z$1,0),FALSE)</f>
        <v/>
      </c>
      <c r="BC131" s="24" t="str">
        <f>VLOOKUP($A131,'pEC50'!$B:$Z,MATCH(BC$1,'pEC50'!$B$1:$Z$1,0),FALSE)</f>
        <v/>
      </c>
      <c r="BD131" s="18">
        <f>IF(VLOOKUP($A131,Emax!$B:$Z,MATCH(BD$1,Emax!$B$1:$Z$1,0),FALSE)="","",VLOOKUP($A131,Emax!$B:$Z,MATCH(BD$1,Emax!$B$1:$Z$1,0),FALSE)*100)</f>
        <v>80.626223091976527</v>
      </c>
      <c r="BE131" s="19">
        <f>IF(VLOOKUP($A131,Emax!$B:$Z,MATCH(BE$1,Emax!$B$1:$Z$1,0),FALSE)="","",VLOOKUP($A131,Emax!$B:$Z,MATCH(BE$1,Emax!$B$1:$Z$1,0),FALSE)*100)</f>
        <v>82.031250000000014</v>
      </c>
      <c r="BF131" s="19" t="str">
        <f>IF(VLOOKUP($A131,Emax!$B:$Z,MATCH(BF$1,Emax!$B$1:$Z$1,0),FALSE)="","",VLOOKUP($A131,Emax!$B:$Z,MATCH(BF$1,Emax!$B$1:$Z$1,0),FALSE)*100)</f>
        <v/>
      </c>
      <c r="BG131" s="19" t="str">
        <f>IF(VLOOKUP($A131,Emax!$B:$Z,MATCH(BG$1,Emax!$B$1:$Z$1,0),FALSE)="","",VLOOKUP($A131,Emax!$B:$Z,MATCH(BG$1,Emax!$B$1:$Z$1,0),FALSE)*100)</f>
        <v/>
      </c>
      <c r="BH131" s="19" t="str">
        <f>IF(VLOOKUP($A131,Emax!$B:$Z,MATCH(BH$1,Emax!$B$1:$Z$1,0),FALSE)="","",VLOOKUP($A131,Emax!$B:$Z,MATCH(BH$1,Emax!$B$1:$Z$1,0),FALSE)*100)</f>
        <v/>
      </c>
      <c r="BI131" s="19" t="str">
        <f>IF(VLOOKUP($A131,Emax!$B:$Z,MATCH(BI$1,Emax!$B$1:$Z$1,0),FALSE)="","",VLOOKUP($A131,Emax!$B:$Z,MATCH(BI$1,Emax!$B$1:$Z$1,0),FALSE)*100)</f>
        <v/>
      </c>
      <c r="BJ131" s="19" t="str">
        <f>IF(VLOOKUP($A131,Emax!$B:$Z,MATCH(BJ$1,Emax!$B$1:$Z$1,0),FALSE)="","",VLOOKUP($A131,Emax!$B:$Z,MATCH(BJ$1,Emax!$B$1:$Z$1,0),FALSE)*100)</f>
        <v/>
      </c>
      <c r="BK131" s="19" t="str">
        <f>IF(VLOOKUP($A131,Emax!$B:$Z,MATCH(BK$1,Emax!$B$1:$Z$1,0),FALSE)="","",VLOOKUP($A131,Emax!$B:$Z,MATCH(BK$1,Emax!$B$1:$Z$1,0),FALSE)*100)</f>
        <v/>
      </c>
      <c r="BL131" s="19">
        <f>IF(VLOOKUP($A131,Emax!$B:$Z,MATCH(BL$1,Emax!$B$1:$Z$1,0),FALSE)="","",VLOOKUP($A131,Emax!$B:$Z,MATCH(BL$1,Emax!$B$1:$Z$1,0),FALSE)*100)</f>
        <v>73.420479302832248</v>
      </c>
      <c r="BM131" s="19">
        <f>IF(VLOOKUP($A131,Emax!$B:$Z,MATCH(BM$1,Emax!$B$1:$Z$1,0),FALSE)="","",VLOOKUP($A131,Emax!$B:$Z,MATCH(BM$1,Emax!$B$1:$Z$1,0),FALSE)*100)</f>
        <v>73.420479302832248</v>
      </c>
      <c r="BN131" s="19">
        <f>IF(VLOOKUP($A131,Emax!$B:$Z,MATCH(BN$1,Emax!$B$1:$Z$1,0),FALSE)="","",VLOOKUP($A131,Emax!$B:$Z,MATCH(BN$1,Emax!$B$1:$Z$1,0),FALSE)*100)</f>
        <v>11.302211302211303</v>
      </c>
      <c r="BO131" s="19" t="str">
        <f>IF(VLOOKUP($A131,Emax!$B:$Z,MATCH(BO$1,Emax!$B$1:$Z$1,0),FALSE)="","",VLOOKUP($A131,Emax!$B:$Z,MATCH(BO$1,Emax!$B$1:$Z$1,0),FALSE)*100)</f>
        <v/>
      </c>
      <c r="BP131" s="19">
        <f>IF(VLOOKUP($A131,Emax!$B:$Z,MATCH(BP$1,Emax!$B$1:$Z$1,0),FALSE)="","",VLOOKUP($A131,Emax!$B:$Z,MATCH(BP$1,Emax!$B$1:$Z$1,0),FALSE)*100)</f>
        <v>13.267326732673265</v>
      </c>
      <c r="BQ131" s="19" t="str">
        <f>IF(VLOOKUP($A131,Emax!$B:$Z,MATCH(BQ$1,Emax!$B$1:$Z$1,0),FALSE)="","",VLOOKUP($A131,Emax!$B:$Z,MATCH(BQ$1,Emax!$B$1:$Z$1,0),FALSE)*100)</f>
        <v/>
      </c>
      <c r="BR131" s="19" t="str">
        <f>IF(VLOOKUP($A131,Emax!$B:$Z,MATCH(BR$1,Emax!$B$1:$Z$1,0),FALSE)="","",VLOOKUP($A131,Emax!$B:$Z,MATCH(BR$1,Emax!$B$1:$Z$1,0),FALSE)*100)</f>
        <v/>
      </c>
      <c r="BS131" s="19" t="str">
        <f>IF(VLOOKUP($A131,Emax!$B:$Z,MATCH(BS$1,Emax!$B$1:$Z$1,0),FALSE)="","",VLOOKUP($A131,Emax!$B:$Z,MATCH(BS$1,Emax!$B$1:$Z$1,0),FALSE)*100)</f>
        <v/>
      </c>
      <c r="BT131" s="19" t="str">
        <f>IF(VLOOKUP($A131,Emax!$B:$Z,MATCH(BT$1,Emax!$B$1:$Z$1,0),FALSE)="","",VLOOKUP($A131,Emax!$B:$Z,MATCH(BT$1,Emax!$B$1:$Z$1,0),FALSE)*100)</f>
        <v/>
      </c>
    </row>
    <row r="132" spans="1:72" x14ac:dyDescent="0.2">
      <c r="A132" s="4" t="s">
        <v>558</v>
      </c>
      <c r="B132" s="5" t="str">
        <f>IF(VLOOKUP($A132,Ligands!$A:$G,3,FALSE)="","",VLOOKUP($A132,Ligands!$A:$G,3,FALSE))</f>
        <v>Parathyroid Hormone</v>
      </c>
      <c r="C132" s="4" t="str">
        <f>IF(VLOOKUP($A132,Ligands!$A:$G,4,FALSE)="","",VLOOKUP($A132,Ligands!$A:$G,4,FALSE))</f>
        <v>SVSEIQLMHNLGKHLNSMERVEWLRKKLQDVHNF</v>
      </c>
      <c r="D132" s="17" t="str">
        <f>IF(VLOOKUP($A132,Ligands!$A:$G,5,FALSE)="","",VLOOKUP($A132,Ligands!$A:$G,5,FALSE))</f>
        <v/>
      </c>
      <c r="E132" s="17" t="str">
        <f>IF(VLOOKUP($A132,Ligands!$A:$G,6,FALSE)="","",VLOOKUP($A132,Ligands!$A:$G,6,FALSE))</f>
        <v/>
      </c>
      <c r="F132" s="17" t="str">
        <f>IF(VLOOKUP($A132,Ligands!$A:$G,7,FALSE)="","",VLOOKUP($A132,Ligands!$A:$G,7,FALSE))</f>
        <v>Physiological</v>
      </c>
      <c r="G132" s="28">
        <f t="shared" si="78"/>
        <v>8.2129407936995609</v>
      </c>
      <c r="H132" s="92">
        <f t="shared" si="79"/>
        <v>0</v>
      </c>
      <c r="I132" s="92">
        <f t="shared" si="80"/>
        <v>7.3137342758552704</v>
      </c>
      <c r="J132" s="92">
        <f t="shared" si="81"/>
        <v>0</v>
      </c>
      <c r="K132" s="92" t="str">
        <f t="shared" si="82"/>
        <v/>
      </c>
      <c r="L132" s="28">
        <f t="shared" si="83"/>
        <v>8.43</v>
      </c>
      <c r="M132" s="92">
        <f t="shared" si="84"/>
        <v>0</v>
      </c>
      <c r="N132" s="92">
        <f t="shared" si="85"/>
        <v>7.92</v>
      </c>
      <c r="O132" s="92">
        <f t="shared" si="86"/>
        <v>0</v>
      </c>
      <c r="P132" s="92" t="str">
        <f t="shared" si="87"/>
        <v/>
      </c>
      <c r="Q132" s="21">
        <f t="shared" si="88"/>
        <v>60.665362035225044</v>
      </c>
      <c r="R132" s="90">
        <f t="shared" si="89"/>
        <v>0</v>
      </c>
      <c r="S132" s="90">
        <f t="shared" si="90"/>
        <v>25.92592592592592</v>
      </c>
      <c r="T132" s="90">
        <f t="shared" si="91"/>
        <v>0</v>
      </c>
      <c r="U132" s="90" t="str">
        <f t="shared" si="92"/>
        <v/>
      </c>
      <c r="V132" s="25">
        <f t="shared" si="63"/>
        <v>8.2129407936995609</v>
      </c>
      <c r="W132" s="24">
        <f t="shared" si="64"/>
        <v>8.0178512937438331</v>
      </c>
      <c r="X132" s="24" t="str">
        <f t="shared" si="65"/>
        <v/>
      </c>
      <c r="Y132" s="24" t="str">
        <f t="shared" si="66"/>
        <v/>
      </c>
      <c r="Z132" s="24" t="str">
        <f t="shared" si="67"/>
        <v/>
      </c>
      <c r="AA132" s="24" t="str">
        <f t="shared" si="93"/>
        <v/>
      </c>
      <c r="AB132" s="24" t="str">
        <f t="shared" si="93"/>
        <v/>
      </c>
      <c r="AC132" s="24" t="str">
        <f t="shared" si="68"/>
        <v/>
      </c>
      <c r="AD132" s="24">
        <f t="shared" si="69"/>
        <v>7.3137342758552704</v>
      </c>
      <c r="AE132" s="24">
        <f t="shared" si="70"/>
        <v>7.3137342758552704</v>
      </c>
      <c r="AF132" s="24">
        <f t="shared" si="71"/>
        <v>7.1854668541664815</v>
      </c>
      <c r="AG132" s="24" t="str">
        <f t="shared" si="72"/>
        <v/>
      </c>
      <c r="AH132" s="24" t="str">
        <f t="shared" si="73"/>
        <v/>
      </c>
      <c r="AI132" s="24" t="str">
        <f t="shared" si="74"/>
        <v/>
      </c>
      <c r="AJ132" s="24" t="str">
        <f t="shared" si="75"/>
        <v/>
      </c>
      <c r="AK132" s="24" t="str">
        <f t="shared" si="76"/>
        <v/>
      </c>
      <c r="AL132" s="24" t="str">
        <f t="shared" si="77"/>
        <v/>
      </c>
      <c r="AM132" s="25">
        <f>VLOOKUP($A132,'pEC50'!$B:$Z,MATCH(AM$1,'pEC50'!$B$1:$Z$1,0),FALSE)</f>
        <v>8.43</v>
      </c>
      <c r="AN132" s="24">
        <f>VLOOKUP($A132,'pEC50'!$B:$Z,MATCH(AN$1,'pEC50'!$B$1:$Z$1,0),FALSE)</f>
        <v>8.25</v>
      </c>
      <c r="AO132" s="24" t="str">
        <f>VLOOKUP($A132,'pEC50'!$B:$Z,MATCH(AO$1,'pEC50'!$B$1:$Z$1,0),FALSE)</f>
        <v/>
      </c>
      <c r="AP132" s="24" t="str">
        <f>VLOOKUP($A132,'pEC50'!$B:$Z,MATCH(AP$1,'pEC50'!$B$1:$Z$1,0),FALSE)</f>
        <v/>
      </c>
      <c r="AQ132" s="24" t="str">
        <f>VLOOKUP($A132,'pEC50'!$B:$Z,MATCH(AQ$1,'pEC50'!$B$1:$Z$1,0),FALSE)</f>
        <v/>
      </c>
      <c r="AR132" s="24" t="str">
        <f>VLOOKUP($A132,'pEC50'!$B:$Z,MATCH(AR$1,'pEC50'!$B$1:$Z$1,0),FALSE)</f>
        <v/>
      </c>
      <c r="AS132" s="24" t="str">
        <f>VLOOKUP($A132,'pEC50'!$B:$Z,MATCH(AS$1,'pEC50'!$B$1:$Z$1,0),FALSE)</f>
        <v/>
      </c>
      <c r="AT132" s="24" t="str">
        <f>VLOOKUP($A132,'pEC50'!$B:$Z,MATCH(AT$1,'pEC50'!$B$1:$Z$1,0),FALSE)</f>
        <v/>
      </c>
      <c r="AU132" s="24">
        <f>VLOOKUP($A132,'pEC50'!$B:$Z,MATCH(AU$1,'pEC50'!$B$1:$Z$1,0),FALSE)</f>
        <v>7.9</v>
      </c>
      <c r="AV132" s="24">
        <f>VLOOKUP($A132,'pEC50'!$B:$Z,MATCH(AV$1,'pEC50'!$B$1:$Z$1,0),FALSE)</f>
        <v>7.9</v>
      </c>
      <c r="AW132" s="24">
        <f>VLOOKUP($A132,'pEC50'!$B:$Z,MATCH(AW$1,'pEC50'!$B$1:$Z$1,0),FALSE)</f>
        <v>7.92</v>
      </c>
      <c r="AX132" s="24" t="str">
        <f>VLOOKUP($A132,'pEC50'!$B:$Z,MATCH(AX$1,'pEC50'!$B$1:$Z$1,0),FALSE)</f>
        <v/>
      </c>
      <c r="AY132" s="24" t="str">
        <f>VLOOKUP($A132,'pEC50'!$B:$Z,MATCH(AY$1,'pEC50'!$B$1:$Z$1,0),FALSE)</f>
        <v/>
      </c>
      <c r="AZ132" s="24" t="str">
        <f>VLOOKUP($A132,'pEC50'!$B:$Z,MATCH(AZ$1,'pEC50'!$B$1:$Z$1,0),FALSE)</f>
        <v/>
      </c>
      <c r="BA132" s="24" t="str">
        <f>VLOOKUP($A132,'pEC50'!$B:$Z,MATCH(BA$1,'pEC50'!$B$1:$Z$1,0),FALSE)</f>
        <v/>
      </c>
      <c r="BB132" s="24" t="str">
        <f>VLOOKUP($A132,'pEC50'!$B:$Z,MATCH(BB$1,'pEC50'!$B$1:$Z$1,0),FALSE)</f>
        <v/>
      </c>
      <c r="BC132" s="24" t="str">
        <f>VLOOKUP($A132,'pEC50'!$B:$Z,MATCH(BC$1,'pEC50'!$B$1:$Z$1,0),FALSE)</f>
        <v/>
      </c>
      <c r="BD132" s="18">
        <f>IF(VLOOKUP($A132,Emax!$B:$Z,MATCH(BD$1,Emax!$B$1:$Z$1,0),FALSE)="","",VLOOKUP($A132,Emax!$B:$Z,MATCH(BD$1,Emax!$B$1:$Z$1,0),FALSE)*100)</f>
        <v>60.665362035225044</v>
      </c>
      <c r="BE132" s="19">
        <f>IF(VLOOKUP($A132,Emax!$B:$Z,MATCH(BE$1,Emax!$B$1:$Z$1,0),FALSE)="","",VLOOKUP($A132,Emax!$B:$Z,MATCH(BE$1,Emax!$B$1:$Z$1,0),FALSE)*100)</f>
        <v>58.59375</v>
      </c>
      <c r="BF132" s="19" t="str">
        <f>IF(VLOOKUP($A132,Emax!$B:$Z,MATCH(BF$1,Emax!$B$1:$Z$1,0),FALSE)="","",VLOOKUP($A132,Emax!$B:$Z,MATCH(BF$1,Emax!$B$1:$Z$1,0),FALSE)*100)</f>
        <v/>
      </c>
      <c r="BG132" s="19" t="str">
        <f>IF(VLOOKUP($A132,Emax!$B:$Z,MATCH(BG$1,Emax!$B$1:$Z$1,0),FALSE)="","",VLOOKUP($A132,Emax!$B:$Z,MATCH(BG$1,Emax!$B$1:$Z$1,0),FALSE)*100)</f>
        <v/>
      </c>
      <c r="BH132" s="19" t="str">
        <f>IF(VLOOKUP($A132,Emax!$B:$Z,MATCH(BH$1,Emax!$B$1:$Z$1,0),FALSE)="","",VLOOKUP($A132,Emax!$B:$Z,MATCH(BH$1,Emax!$B$1:$Z$1,0),FALSE)*100)</f>
        <v/>
      </c>
      <c r="BI132" s="19" t="str">
        <f>IF(VLOOKUP($A132,Emax!$B:$Z,MATCH(BI$1,Emax!$B$1:$Z$1,0),FALSE)="","",VLOOKUP($A132,Emax!$B:$Z,MATCH(BI$1,Emax!$B$1:$Z$1,0),FALSE)*100)</f>
        <v/>
      </c>
      <c r="BJ132" s="19" t="str">
        <f>IF(VLOOKUP($A132,Emax!$B:$Z,MATCH(BJ$1,Emax!$B$1:$Z$1,0),FALSE)="","",VLOOKUP($A132,Emax!$B:$Z,MATCH(BJ$1,Emax!$B$1:$Z$1,0),FALSE)*100)</f>
        <v/>
      </c>
      <c r="BK132" s="19" t="str">
        <f>IF(VLOOKUP($A132,Emax!$B:$Z,MATCH(BK$1,Emax!$B$1:$Z$1,0),FALSE)="","",VLOOKUP($A132,Emax!$B:$Z,MATCH(BK$1,Emax!$B$1:$Z$1,0),FALSE)*100)</f>
        <v/>
      </c>
      <c r="BL132" s="19">
        <f>IF(VLOOKUP($A132,Emax!$B:$Z,MATCH(BL$1,Emax!$B$1:$Z$1,0),FALSE)="","",VLOOKUP($A132,Emax!$B:$Z,MATCH(BL$1,Emax!$B$1:$Z$1,0),FALSE)*100)</f>
        <v>25.92592592592592</v>
      </c>
      <c r="BM132" s="19">
        <f>IF(VLOOKUP($A132,Emax!$B:$Z,MATCH(BM$1,Emax!$B$1:$Z$1,0),FALSE)="","",VLOOKUP($A132,Emax!$B:$Z,MATCH(BM$1,Emax!$B$1:$Z$1,0),FALSE)*100)</f>
        <v>25.92592592592592</v>
      </c>
      <c r="BN132" s="19">
        <f>IF(VLOOKUP($A132,Emax!$B:$Z,MATCH(BN$1,Emax!$B$1:$Z$1,0),FALSE)="","",VLOOKUP($A132,Emax!$B:$Z,MATCH(BN$1,Emax!$B$1:$Z$1,0),FALSE)*100)</f>
        <v>18.427518427518429</v>
      </c>
      <c r="BO132" s="19" t="str">
        <f>IF(VLOOKUP($A132,Emax!$B:$Z,MATCH(BO$1,Emax!$B$1:$Z$1,0),FALSE)="","",VLOOKUP($A132,Emax!$B:$Z,MATCH(BO$1,Emax!$B$1:$Z$1,0),FALSE)*100)</f>
        <v/>
      </c>
      <c r="BP132" s="19" t="str">
        <f>IF(VLOOKUP($A132,Emax!$B:$Z,MATCH(BP$1,Emax!$B$1:$Z$1,0),FALSE)="","",VLOOKUP($A132,Emax!$B:$Z,MATCH(BP$1,Emax!$B$1:$Z$1,0),FALSE)*100)</f>
        <v/>
      </c>
      <c r="BQ132" s="19" t="str">
        <f>IF(VLOOKUP($A132,Emax!$B:$Z,MATCH(BQ$1,Emax!$B$1:$Z$1,0),FALSE)="","",VLOOKUP($A132,Emax!$B:$Z,MATCH(BQ$1,Emax!$B$1:$Z$1,0),FALSE)*100)</f>
        <v/>
      </c>
      <c r="BR132" s="19" t="str">
        <f>IF(VLOOKUP($A132,Emax!$B:$Z,MATCH(BR$1,Emax!$B$1:$Z$1,0),FALSE)="","",VLOOKUP($A132,Emax!$B:$Z,MATCH(BR$1,Emax!$B$1:$Z$1,0),FALSE)*100)</f>
        <v/>
      </c>
      <c r="BS132" s="19" t="str">
        <f>IF(VLOOKUP($A132,Emax!$B:$Z,MATCH(BS$1,Emax!$B$1:$Z$1,0),FALSE)="","",VLOOKUP($A132,Emax!$B:$Z,MATCH(BS$1,Emax!$B$1:$Z$1,0),FALSE)*100)</f>
        <v/>
      </c>
      <c r="BT132" s="19" t="str">
        <f>IF(VLOOKUP($A132,Emax!$B:$Z,MATCH(BT$1,Emax!$B$1:$Z$1,0),FALSE)="","",VLOOKUP($A132,Emax!$B:$Z,MATCH(BT$1,Emax!$B$1:$Z$1,0),FALSE)*100)</f>
        <v/>
      </c>
    </row>
    <row r="133" spans="1:72" x14ac:dyDescent="0.2">
      <c r="A133" s="4" t="s">
        <v>560</v>
      </c>
      <c r="B133" s="5" t="str">
        <f>IF(VLOOKUP($A133,Ligands!$A:$G,3,FALSE)="","",VLOOKUP($A133,Ligands!$A:$G,3,FALSE))</f>
        <v>TIP39</v>
      </c>
      <c r="C133" s="4" t="str">
        <f>IF(VLOOKUP($A133,Ligands!$A:$G,4,FALSE)="","",VLOOKUP($A133,Ligands!$A:$G,4,FALSE))</f>
        <v>SLALADDAAFRERARLLAALERRHWLNSYMHKLLVLDAP</v>
      </c>
      <c r="D133" s="17" t="str">
        <f>IF(VLOOKUP($A133,Ligands!$A:$G,5,FALSE)="","",VLOOKUP($A133,Ligands!$A:$G,5,FALSE))</f>
        <v/>
      </c>
      <c r="E133" s="17" t="str">
        <f>IF(VLOOKUP($A133,Ligands!$A:$G,6,FALSE)="","",VLOOKUP($A133,Ligands!$A:$G,6,FALSE))</f>
        <v/>
      </c>
      <c r="F133" s="17" t="str">
        <f>IF(VLOOKUP($A133,Ligands!$A:$G,7,FALSE)="","",VLOOKUP($A133,Ligands!$A:$G,7,FALSE))</f>
        <v>Physiological</v>
      </c>
      <c r="G133" s="28">
        <f t="shared" si="78"/>
        <v>8.4853944658457205</v>
      </c>
      <c r="H133" s="92">
        <f t="shared" si="79"/>
        <v>7.9882780152430319</v>
      </c>
      <c r="I133" s="92">
        <f t="shared" si="80"/>
        <v>8.3413119128172024</v>
      </c>
      <c r="J133" s="92">
        <f t="shared" si="81"/>
        <v>7.4946486305533782</v>
      </c>
      <c r="K133" s="92" t="str">
        <f t="shared" si="82"/>
        <v/>
      </c>
      <c r="L133" s="28">
        <f t="shared" si="83"/>
        <v>8.81</v>
      </c>
      <c r="M133" s="92">
        <f t="shared" si="84"/>
        <v>8.73</v>
      </c>
      <c r="N133" s="92">
        <f t="shared" si="85"/>
        <v>9.1300000000000008</v>
      </c>
      <c r="O133" s="92">
        <f t="shared" si="86"/>
        <v>8.8000000000000007</v>
      </c>
      <c r="P133" s="92" t="str">
        <f t="shared" si="87"/>
        <v/>
      </c>
      <c r="Q133" s="21">
        <f t="shared" si="88"/>
        <v>47.358121330724067</v>
      </c>
      <c r="R133" s="90">
        <f t="shared" si="89"/>
        <v>18.125000000000004</v>
      </c>
      <c r="S133" s="90">
        <f t="shared" si="90"/>
        <v>33.986928104575156</v>
      </c>
      <c r="T133" s="90">
        <f t="shared" si="91"/>
        <v>11.180124223602485</v>
      </c>
      <c r="U133" s="90" t="str">
        <f t="shared" si="92"/>
        <v/>
      </c>
      <c r="V133" s="25">
        <f t="shared" si="63"/>
        <v>8.4853944658457205</v>
      </c>
      <c r="W133" s="24">
        <f t="shared" si="64"/>
        <v>8.3329861103806468</v>
      </c>
      <c r="X133" s="24">
        <f t="shared" si="65"/>
        <v>7.4831943774778207</v>
      </c>
      <c r="Y133" s="24">
        <f t="shared" si="66"/>
        <v>7.4831943774778207</v>
      </c>
      <c r="Z133" s="24">
        <f t="shared" si="67"/>
        <v>7.5153309038297831</v>
      </c>
      <c r="AA133" s="24">
        <f t="shared" si="93"/>
        <v>7.4986073148417747</v>
      </c>
      <c r="AB133" s="24">
        <f t="shared" si="93"/>
        <v>7.4986073148417747</v>
      </c>
      <c r="AC133" s="24">
        <f t="shared" si="68"/>
        <v>7.9882780152430319</v>
      </c>
      <c r="AD133" s="24">
        <f t="shared" si="69"/>
        <v>8.3413119128172024</v>
      </c>
      <c r="AE133" s="24">
        <f t="shared" si="70"/>
        <v>8.3413119128172024</v>
      </c>
      <c r="AF133" s="24">
        <f t="shared" si="71"/>
        <v>8.266765421449529</v>
      </c>
      <c r="AG133" s="24">
        <f t="shared" si="72"/>
        <v>7.9609849786632552</v>
      </c>
      <c r="AH133" s="24">
        <f t="shared" si="73"/>
        <v>7.4946486305533782</v>
      </c>
      <c r="AI133" s="24">
        <f t="shared" si="74"/>
        <v>7.438446629071457</v>
      </c>
      <c r="AJ133" s="24" t="str">
        <f t="shared" si="75"/>
        <v/>
      </c>
      <c r="AK133" s="24" t="str">
        <f t="shared" si="76"/>
        <v/>
      </c>
      <c r="AL133" s="24" t="str">
        <f t="shared" si="77"/>
        <v/>
      </c>
      <c r="AM133" s="25">
        <f>VLOOKUP($A133,'pEC50'!$B:$Z,MATCH(AM$1,'pEC50'!$B$1:$Z$1,0),FALSE)</f>
        <v>8.81</v>
      </c>
      <c r="AN133" s="24">
        <f>VLOOKUP($A133,'pEC50'!$B:$Z,MATCH(AN$1,'pEC50'!$B$1:$Z$1,0),FALSE)</f>
        <v>8.75</v>
      </c>
      <c r="AO133" s="24">
        <f>VLOOKUP($A133,'pEC50'!$B:$Z,MATCH(AO$1,'pEC50'!$B$1:$Z$1,0),FALSE)</f>
        <v>8.4499999999999993</v>
      </c>
      <c r="AP133" s="24">
        <f>VLOOKUP($A133,'pEC50'!$B:$Z,MATCH(AP$1,'pEC50'!$B$1:$Z$1,0),FALSE)</f>
        <v>8.4499999999999993</v>
      </c>
      <c r="AQ133" s="24">
        <f>VLOOKUP($A133,'pEC50'!$B:$Z,MATCH(AQ$1,'pEC50'!$B$1:$Z$1,0),FALSE)</f>
        <v>8.57</v>
      </c>
      <c r="AR133" s="24">
        <f>VLOOKUP($A133,'pEC50'!$B:$Z,MATCH(AR$1,'pEC50'!$B$1:$Z$1,0),FALSE)</f>
        <v>8.5399999999999991</v>
      </c>
      <c r="AS133" s="24">
        <f>VLOOKUP($A133,'pEC50'!$B:$Z,MATCH(AS$1,'pEC50'!$B$1:$Z$1,0),FALSE)</f>
        <v>8.5399999999999991</v>
      </c>
      <c r="AT133" s="24">
        <f>VLOOKUP($A133,'pEC50'!$B:$Z,MATCH(AT$1,'pEC50'!$B$1:$Z$1,0),FALSE)</f>
        <v>8.73</v>
      </c>
      <c r="AU133" s="24">
        <f>VLOOKUP($A133,'pEC50'!$B:$Z,MATCH(AU$1,'pEC50'!$B$1:$Z$1,0),FALSE)</f>
        <v>8.81</v>
      </c>
      <c r="AV133" s="24">
        <f>VLOOKUP($A133,'pEC50'!$B:$Z,MATCH(AV$1,'pEC50'!$B$1:$Z$1,0),FALSE)</f>
        <v>8.81</v>
      </c>
      <c r="AW133" s="24">
        <f>VLOOKUP($A133,'pEC50'!$B:$Z,MATCH(AW$1,'pEC50'!$B$1:$Z$1,0),FALSE)</f>
        <v>8.7899999999999991</v>
      </c>
      <c r="AX133" s="24">
        <f>VLOOKUP($A133,'pEC50'!$B:$Z,MATCH(AX$1,'pEC50'!$B$1:$Z$1,0),FALSE)</f>
        <v>9.1300000000000008</v>
      </c>
      <c r="AY133" s="24">
        <f>VLOOKUP($A133,'pEC50'!$B:$Z,MATCH(AY$1,'pEC50'!$B$1:$Z$1,0),FALSE)</f>
        <v>8.8000000000000007</v>
      </c>
      <c r="AZ133" s="24">
        <f>VLOOKUP($A133,'pEC50'!$B:$Z,MATCH(AZ$1,'pEC50'!$B$1:$Z$1,0),FALSE)</f>
        <v>8.39</v>
      </c>
      <c r="BA133" s="24" t="str">
        <f>VLOOKUP($A133,'pEC50'!$B:$Z,MATCH(BA$1,'pEC50'!$B$1:$Z$1,0),FALSE)</f>
        <v/>
      </c>
      <c r="BB133" s="24" t="str">
        <f>VLOOKUP($A133,'pEC50'!$B:$Z,MATCH(BB$1,'pEC50'!$B$1:$Z$1,0),FALSE)</f>
        <v/>
      </c>
      <c r="BC133" s="24" t="str">
        <f>VLOOKUP($A133,'pEC50'!$B:$Z,MATCH(BC$1,'pEC50'!$B$1:$Z$1,0),FALSE)</f>
        <v/>
      </c>
      <c r="BD133" s="18">
        <f>IF(VLOOKUP($A133,Emax!$B:$Z,MATCH(BD$1,Emax!$B$1:$Z$1,0),FALSE)="","",VLOOKUP($A133,Emax!$B:$Z,MATCH(BD$1,Emax!$B$1:$Z$1,0),FALSE)*100)</f>
        <v>47.358121330724067</v>
      </c>
      <c r="BE133" s="19">
        <f>IF(VLOOKUP($A133,Emax!$B:$Z,MATCH(BE$1,Emax!$B$1:$Z$1,0),FALSE)="","",VLOOKUP($A133,Emax!$B:$Z,MATCH(BE$1,Emax!$B$1:$Z$1,0),FALSE)*100)</f>
        <v>38.28125</v>
      </c>
      <c r="BF133" s="19">
        <f>IF(VLOOKUP($A133,Emax!$B:$Z,MATCH(BF$1,Emax!$B$1:$Z$1,0),FALSE)="","",VLOOKUP($A133,Emax!$B:$Z,MATCH(BF$1,Emax!$B$1:$Z$1,0),FALSE)*100)</f>
        <v>10.794297352342159</v>
      </c>
      <c r="BG133" s="19">
        <f>IF(VLOOKUP($A133,Emax!$B:$Z,MATCH(BG$1,Emax!$B$1:$Z$1,0),FALSE)="","",VLOOKUP($A133,Emax!$B:$Z,MATCH(BG$1,Emax!$B$1:$Z$1,0),FALSE)*100)</f>
        <v>10.794297352342159</v>
      </c>
      <c r="BH133" s="19">
        <f>IF(VLOOKUP($A133,Emax!$B:$Z,MATCH(BH$1,Emax!$B$1:$Z$1,0),FALSE)="","",VLOOKUP($A133,Emax!$B:$Z,MATCH(BH$1,Emax!$B$1:$Z$1,0),FALSE)*100)</f>
        <v>8.8172043010752681</v>
      </c>
      <c r="BI133" s="19">
        <f>IF(VLOOKUP($A133,Emax!$B:$Z,MATCH(BI$1,Emax!$B$1:$Z$1,0),FALSE)="","",VLOOKUP($A133,Emax!$B:$Z,MATCH(BI$1,Emax!$B$1:$Z$1,0),FALSE)*100)</f>
        <v>9.0909090909090917</v>
      </c>
      <c r="BJ133" s="19">
        <f>IF(VLOOKUP($A133,Emax!$B:$Z,MATCH(BJ$1,Emax!$B$1:$Z$1,0),FALSE)="","",VLOOKUP($A133,Emax!$B:$Z,MATCH(BJ$1,Emax!$B$1:$Z$1,0),FALSE)*100)</f>
        <v>9.0909090909090917</v>
      </c>
      <c r="BK133" s="19">
        <f>IF(VLOOKUP($A133,Emax!$B:$Z,MATCH(BK$1,Emax!$B$1:$Z$1,0),FALSE)="","",VLOOKUP($A133,Emax!$B:$Z,MATCH(BK$1,Emax!$B$1:$Z$1,0),FALSE)*100)</f>
        <v>18.125000000000004</v>
      </c>
      <c r="BL133" s="19">
        <f>IF(VLOOKUP($A133,Emax!$B:$Z,MATCH(BL$1,Emax!$B$1:$Z$1,0),FALSE)="","",VLOOKUP($A133,Emax!$B:$Z,MATCH(BL$1,Emax!$B$1:$Z$1,0),FALSE)*100)</f>
        <v>33.986928104575156</v>
      </c>
      <c r="BM133" s="19">
        <f>IF(VLOOKUP($A133,Emax!$B:$Z,MATCH(BM$1,Emax!$B$1:$Z$1,0),FALSE)="","",VLOOKUP($A133,Emax!$B:$Z,MATCH(BM$1,Emax!$B$1:$Z$1,0),FALSE)*100)</f>
        <v>33.986928104575156</v>
      </c>
      <c r="BN133" s="19">
        <f>IF(VLOOKUP($A133,Emax!$B:$Z,MATCH(BN$1,Emax!$B$1:$Z$1,0),FALSE)="","",VLOOKUP($A133,Emax!$B:$Z,MATCH(BN$1,Emax!$B$1:$Z$1,0),FALSE)*100)</f>
        <v>29.975429975429975</v>
      </c>
      <c r="BO133" s="19">
        <f>IF(VLOOKUP($A133,Emax!$B:$Z,MATCH(BO$1,Emax!$B$1:$Z$1,0),FALSE)="","",VLOOKUP($A133,Emax!$B:$Z,MATCH(BO$1,Emax!$B$1:$Z$1,0),FALSE)*100)</f>
        <v>6.7761806981519497</v>
      </c>
      <c r="BP133" s="19">
        <f>IF(VLOOKUP($A133,Emax!$B:$Z,MATCH(BP$1,Emax!$B$1:$Z$1,0),FALSE)="","",VLOOKUP($A133,Emax!$B:$Z,MATCH(BP$1,Emax!$B$1:$Z$1,0),FALSE)*100)</f>
        <v>4.9504950495049505</v>
      </c>
      <c r="BQ133" s="19">
        <f>IF(VLOOKUP($A133,Emax!$B:$Z,MATCH(BQ$1,Emax!$B$1:$Z$1,0),FALSE)="","",VLOOKUP($A133,Emax!$B:$Z,MATCH(BQ$1,Emax!$B$1:$Z$1,0),FALSE)*100)</f>
        <v>11.180124223602485</v>
      </c>
      <c r="BR133" s="19" t="str">
        <f>IF(VLOOKUP($A133,Emax!$B:$Z,MATCH(BR$1,Emax!$B$1:$Z$1,0),FALSE)="","",VLOOKUP($A133,Emax!$B:$Z,MATCH(BR$1,Emax!$B$1:$Z$1,0),FALSE)*100)</f>
        <v/>
      </c>
      <c r="BS133" s="19" t="str">
        <f>IF(VLOOKUP($A133,Emax!$B:$Z,MATCH(BS$1,Emax!$B$1:$Z$1,0),FALSE)="","",VLOOKUP($A133,Emax!$B:$Z,MATCH(BS$1,Emax!$B$1:$Z$1,0),FALSE)*100)</f>
        <v/>
      </c>
      <c r="BT133" s="19" t="str">
        <f>IF(VLOOKUP($A133,Emax!$B:$Z,MATCH(BT$1,Emax!$B$1:$Z$1,0),FALSE)="","",VLOOKUP($A133,Emax!$B:$Z,MATCH(BT$1,Emax!$B$1:$Z$1,0),FALSE)*100)</f>
        <v/>
      </c>
    </row>
    <row r="134" spans="1:72" x14ac:dyDescent="0.2">
      <c r="A134" s="4" t="s">
        <v>445</v>
      </c>
      <c r="B134" s="5" t="str">
        <f>IF(VLOOKUP($A134,Ligands!$A:$G,3,FALSE)="","",VLOOKUP($A134,Ligands!$A:$G,3,FALSE))</f>
        <v>Sphingosine 1-phosphate</v>
      </c>
      <c r="C134" s="4" t="str">
        <f>IF(VLOOKUP($A134,Ligands!$A:$G,4,FALSE)="","",VLOOKUP($A134,Ligands!$A:$G,4,FALSE))</f>
        <v>Sphingosine-1-Phosphate</v>
      </c>
      <c r="D134" s="17" t="str">
        <f>IF(VLOOKUP($A134,Ligands!$A:$G,5,FALSE)="","",VLOOKUP($A134,Ligands!$A:$G,5,FALSE))</f>
        <v/>
      </c>
      <c r="E134" s="17" t="str">
        <f>IF(VLOOKUP($A134,Ligands!$A:$G,6,FALSE)="","",VLOOKUP($A134,Ligands!$A:$G,6,FALSE))</f>
        <v/>
      </c>
      <c r="F134" s="17" t="str">
        <f>IF(VLOOKUP($A134,Ligands!$A:$G,7,FALSE)="","",VLOOKUP($A134,Ligands!$A:$G,7,FALSE))</f>
        <v>Physiological</v>
      </c>
      <c r="G134" s="28">
        <f t="shared" si="78"/>
        <v>0</v>
      </c>
      <c r="H134" s="92">
        <f t="shared" si="79"/>
        <v>7.2643906350548191</v>
      </c>
      <c r="I134" s="92">
        <f t="shared" si="80"/>
        <v>0</v>
      </c>
      <c r="J134" s="92">
        <f t="shared" si="81"/>
        <v>6.0777419891290672</v>
      </c>
      <c r="K134" s="92" t="str">
        <f t="shared" si="82"/>
        <v/>
      </c>
      <c r="L134" s="28">
        <f t="shared" si="83"/>
        <v>0</v>
      </c>
      <c r="M134" s="92">
        <f t="shared" si="84"/>
        <v>7.75</v>
      </c>
      <c r="N134" s="92">
        <f t="shared" si="85"/>
        <v>0</v>
      </c>
      <c r="O134" s="92">
        <f t="shared" si="86"/>
        <v>6.5</v>
      </c>
      <c r="P134" s="92" t="str">
        <f t="shared" si="87"/>
        <v/>
      </c>
      <c r="Q134" s="21">
        <f t="shared" si="88"/>
        <v>0</v>
      </c>
      <c r="R134" s="90">
        <f t="shared" si="89"/>
        <v>47.250509164969444</v>
      </c>
      <c r="S134" s="90">
        <f t="shared" si="90"/>
        <v>0</v>
      </c>
      <c r="T134" s="90">
        <f t="shared" si="91"/>
        <v>45.962732919254648</v>
      </c>
      <c r="U134" s="90" t="str">
        <f t="shared" si="92"/>
        <v/>
      </c>
      <c r="V134" s="25" t="str">
        <f t="shared" si="63"/>
        <v/>
      </c>
      <c r="W134" s="24" t="str">
        <f t="shared" si="64"/>
        <v/>
      </c>
      <c r="X134" s="24">
        <f t="shared" si="65"/>
        <v>6.7744064927679313</v>
      </c>
      <c r="Y134" s="24">
        <f t="shared" si="66"/>
        <v>6.7744064927679313</v>
      </c>
      <c r="Z134" s="24">
        <f t="shared" si="67"/>
        <v>7.2643906350548191</v>
      </c>
      <c r="AA134" s="24">
        <f t="shared" si="93"/>
        <v>6.3753364023399568</v>
      </c>
      <c r="AB134" s="24">
        <f t="shared" si="93"/>
        <v>6.3753364023399568</v>
      </c>
      <c r="AC134" s="24">
        <f t="shared" si="68"/>
        <v>6.9301860591451563</v>
      </c>
      <c r="AD134" s="24" t="str">
        <f t="shared" si="69"/>
        <v/>
      </c>
      <c r="AE134" s="24" t="str">
        <f t="shared" si="70"/>
        <v/>
      </c>
      <c r="AF134" s="24" t="str">
        <f t="shared" si="71"/>
        <v/>
      </c>
      <c r="AG134" s="24" t="str">
        <f t="shared" si="72"/>
        <v/>
      </c>
      <c r="AH134" s="24">
        <f t="shared" si="73"/>
        <v>6.0777419891290672</v>
      </c>
      <c r="AI134" s="24">
        <f t="shared" si="74"/>
        <v>5.6724058436991269</v>
      </c>
      <c r="AJ134" s="24" t="str">
        <f t="shared" si="75"/>
        <v/>
      </c>
      <c r="AK134" s="24" t="str">
        <f t="shared" si="76"/>
        <v/>
      </c>
      <c r="AL134" s="24" t="str">
        <f t="shared" si="77"/>
        <v/>
      </c>
      <c r="AM134" s="25" t="str">
        <f>VLOOKUP($A134,'pEC50'!$B:$Z,MATCH(AM$1,'pEC50'!$B$1:$Z$1,0),FALSE)</f>
        <v/>
      </c>
      <c r="AN134" s="24" t="str">
        <f>VLOOKUP($A134,'pEC50'!$B:$Z,MATCH(AN$1,'pEC50'!$B$1:$Z$1,0),FALSE)</f>
        <v/>
      </c>
      <c r="AO134" s="24">
        <f>VLOOKUP($A134,'pEC50'!$B:$Z,MATCH(AO$1,'pEC50'!$B$1:$Z$1,0),FALSE)</f>
        <v>7.1</v>
      </c>
      <c r="AP134" s="24">
        <f>VLOOKUP($A134,'pEC50'!$B:$Z,MATCH(AP$1,'pEC50'!$B$1:$Z$1,0),FALSE)</f>
        <v>7.1</v>
      </c>
      <c r="AQ134" s="24">
        <f>VLOOKUP($A134,'pEC50'!$B:$Z,MATCH(AQ$1,'pEC50'!$B$1:$Z$1,0),FALSE)</f>
        <v>7.75</v>
      </c>
      <c r="AR134" s="24">
        <f>VLOOKUP($A134,'pEC50'!$B:$Z,MATCH(AR$1,'pEC50'!$B$1:$Z$1,0),FALSE)</f>
        <v>6.76</v>
      </c>
      <c r="AS134" s="24">
        <f>VLOOKUP($A134,'pEC50'!$B:$Z,MATCH(AS$1,'pEC50'!$B$1:$Z$1,0),FALSE)</f>
        <v>6.76</v>
      </c>
      <c r="AT134" s="24">
        <f>VLOOKUP($A134,'pEC50'!$B:$Z,MATCH(AT$1,'pEC50'!$B$1:$Z$1,0),FALSE)</f>
        <v>7.28</v>
      </c>
      <c r="AU134" s="24" t="str">
        <f>VLOOKUP($A134,'pEC50'!$B:$Z,MATCH(AU$1,'pEC50'!$B$1:$Z$1,0),FALSE)</f>
        <v/>
      </c>
      <c r="AV134" s="24" t="str">
        <f>VLOOKUP($A134,'pEC50'!$B:$Z,MATCH(AV$1,'pEC50'!$B$1:$Z$1,0),FALSE)</f>
        <v/>
      </c>
      <c r="AW134" s="24" t="str">
        <f>VLOOKUP($A134,'pEC50'!$B:$Z,MATCH(AW$1,'pEC50'!$B$1:$Z$1,0),FALSE)</f>
        <v/>
      </c>
      <c r="AX134" s="24" t="str">
        <f>VLOOKUP($A134,'pEC50'!$B:$Z,MATCH(AX$1,'pEC50'!$B$1:$Z$1,0),FALSE)</f>
        <v/>
      </c>
      <c r="AY134" s="24">
        <f>VLOOKUP($A134,'pEC50'!$B:$Z,MATCH(AY$1,'pEC50'!$B$1:$Z$1,0),FALSE)</f>
        <v>6.5</v>
      </c>
      <c r="AZ134" s="24">
        <f>VLOOKUP($A134,'pEC50'!$B:$Z,MATCH(AZ$1,'pEC50'!$B$1:$Z$1,0),FALSE)</f>
        <v>6.01</v>
      </c>
      <c r="BA134" s="24" t="str">
        <f>VLOOKUP($A134,'pEC50'!$B:$Z,MATCH(BA$1,'pEC50'!$B$1:$Z$1,0),FALSE)</f>
        <v/>
      </c>
      <c r="BB134" s="24" t="str">
        <f>VLOOKUP($A134,'pEC50'!$B:$Z,MATCH(BB$1,'pEC50'!$B$1:$Z$1,0),FALSE)</f>
        <v/>
      </c>
      <c r="BC134" s="24" t="str">
        <f>VLOOKUP($A134,'pEC50'!$B:$Z,MATCH(BC$1,'pEC50'!$B$1:$Z$1,0),FALSE)</f>
        <v/>
      </c>
      <c r="BD134" s="18" t="str">
        <f>IF(VLOOKUP($A134,Emax!$B:$Z,MATCH(BD$1,Emax!$B$1:$Z$1,0),FALSE)="","",VLOOKUP($A134,Emax!$B:$Z,MATCH(BD$1,Emax!$B$1:$Z$1,0),FALSE)*100)</f>
        <v/>
      </c>
      <c r="BE134" s="19" t="str">
        <f>IF(VLOOKUP($A134,Emax!$B:$Z,MATCH(BE$1,Emax!$B$1:$Z$1,0),FALSE)="","",VLOOKUP($A134,Emax!$B:$Z,MATCH(BE$1,Emax!$B$1:$Z$1,0),FALSE)*100)</f>
        <v/>
      </c>
      <c r="BF134" s="19">
        <f>IF(VLOOKUP($A134,Emax!$B:$Z,MATCH(BF$1,Emax!$B$1:$Z$1,0),FALSE)="","",VLOOKUP($A134,Emax!$B:$Z,MATCH(BF$1,Emax!$B$1:$Z$1,0),FALSE)*100)</f>
        <v>47.250509164969444</v>
      </c>
      <c r="BG134" s="19">
        <f>IF(VLOOKUP($A134,Emax!$B:$Z,MATCH(BG$1,Emax!$B$1:$Z$1,0),FALSE)="","",VLOOKUP($A134,Emax!$B:$Z,MATCH(BG$1,Emax!$B$1:$Z$1,0),FALSE)*100)</f>
        <v>47.250509164969444</v>
      </c>
      <c r="BH134" s="19">
        <f>IF(VLOOKUP($A134,Emax!$B:$Z,MATCH(BH$1,Emax!$B$1:$Z$1,0),FALSE)="","",VLOOKUP($A134,Emax!$B:$Z,MATCH(BH$1,Emax!$B$1:$Z$1,0),FALSE)*100)</f>
        <v>32.688172043010752</v>
      </c>
      <c r="BI134" s="19">
        <f>IF(VLOOKUP($A134,Emax!$B:$Z,MATCH(BI$1,Emax!$B$1:$Z$1,0),FALSE)="","",VLOOKUP($A134,Emax!$B:$Z,MATCH(BI$1,Emax!$B$1:$Z$1,0),FALSE)*100)</f>
        <v>41.241685144124176</v>
      </c>
      <c r="BJ134" s="19">
        <f>IF(VLOOKUP($A134,Emax!$B:$Z,MATCH(BJ$1,Emax!$B$1:$Z$1,0),FALSE)="","",VLOOKUP($A134,Emax!$B:$Z,MATCH(BJ$1,Emax!$B$1:$Z$1,0),FALSE)*100)</f>
        <v>41.241685144124176</v>
      </c>
      <c r="BK134" s="19">
        <f>IF(VLOOKUP($A134,Emax!$B:$Z,MATCH(BK$1,Emax!$B$1:$Z$1,0),FALSE)="","",VLOOKUP($A134,Emax!$B:$Z,MATCH(BK$1,Emax!$B$1:$Z$1,0),FALSE)*100)</f>
        <v>44.6875</v>
      </c>
      <c r="BL134" s="19" t="str">
        <f>IF(VLOOKUP($A134,Emax!$B:$Z,MATCH(BL$1,Emax!$B$1:$Z$1,0),FALSE)="","",VLOOKUP($A134,Emax!$B:$Z,MATCH(BL$1,Emax!$B$1:$Z$1,0),FALSE)*100)</f>
        <v/>
      </c>
      <c r="BM134" s="19" t="str">
        <f>IF(VLOOKUP($A134,Emax!$B:$Z,MATCH(BM$1,Emax!$B$1:$Z$1,0),FALSE)="","",VLOOKUP($A134,Emax!$B:$Z,MATCH(BM$1,Emax!$B$1:$Z$1,0),FALSE)*100)</f>
        <v/>
      </c>
      <c r="BN134" s="19" t="str">
        <f>IF(VLOOKUP($A134,Emax!$B:$Z,MATCH(BN$1,Emax!$B$1:$Z$1,0),FALSE)="","",VLOOKUP($A134,Emax!$B:$Z,MATCH(BN$1,Emax!$B$1:$Z$1,0),FALSE)*100)</f>
        <v/>
      </c>
      <c r="BO134" s="19" t="str">
        <f>IF(VLOOKUP($A134,Emax!$B:$Z,MATCH(BO$1,Emax!$B$1:$Z$1,0),FALSE)="","",VLOOKUP($A134,Emax!$B:$Z,MATCH(BO$1,Emax!$B$1:$Z$1,0),FALSE)*100)</f>
        <v/>
      </c>
      <c r="BP134" s="19">
        <f>IF(VLOOKUP($A134,Emax!$B:$Z,MATCH(BP$1,Emax!$B$1:$Z$1,0),FALSE)="","",VLOOKUP($A134,Emax!$B:$Z,MATCH(BP$1,Emax!$B$1:$Z$1,0),FALSE)*100)</f>
        <v>37.821782178217823</v>
      </c>
      <c r="BQ134" s="19">
        <f>IF(VLOOKUP($A134,Emax!$B:$Z,MATCH(BQ$1,Emax!$B$1:$Z$1,0),FALSE)="","",VLOOKUP($A134,Emax!$B:$Z,MATCH(BQ$1,Emax!$B$1:$Z$1,0),FALSE)*100)</f>
        <v>45.962732919254648</v>
      </c>
      <c r="BR134" s="19" t="str">
        <f>IF(VLOOKUP($A134,Emax!$B:$Z,MATCH(BR$1,Emax!$B$1:$Z$1,0),FALSE)="","",VLOOKUP($A134,Emax!$B:$Z,MATCH(BR$1,Emax!$B$1:$Z$1,0),FALSE)*100)</f>
        <v/>
      </c>
      <c r="BS134" s="19" t="str">
        <f>IF(VLOOKUP($A134,Emax!$B:$Z,MATCH(BS$1,Emax!$B$1:$Z$1,0),FALSE)="","",VLOOKUP($A134,Emax!$B:$Z,MATCH(BS$1,Emax!$B$1:$Z$1,0),FALSE)*100)</f>
        <v/>
      </c>
      <c r="BT134" s="19" t="str">
        <f>IF(VLOOKUP($A134,Emax!$B:$Z,MATCH(BT$1,Emax!$B$1:$Z$1,0),FALSE)="","",VLOOKUP($A134,Emax!$B:$Z,MATCH(BT$1,Emax!$B$1:$Z$1,0),FALSE)*100)</f>
        <v/>
      </c>
    </row>
    <row r="135" spans="1:72" x14ac:dyDescent="0.2">
      <c r="A135" s="4" t="s">
        <v>447</v>
      </c>
      <c r="B135" s="5" t="str">
        <f>IF(VLOOKUP($A135,Ligands!$A:$G,3,FALSE)="","",VLOOKUP($A135,Ligands!$A:$G,3,FALSE))</f>
        <v>Sphingosine 1-phosphate</v>
      </c>
      <c r="C135" s="4" t="str">
        <f>IF(VLOOKUP($A135,Ligands!$A:$G,4,FALSE)="","",VLOOKUP($A135,Ligands!$A:$G,4,FALSE))</f>
        <v>Sphingosine-1-Phosphate</v>
      </c>
      <c r="D135" s="17" t="str">
        <f>IF(VLOOKUP($A135,Ligands!$A:$G,5,FALSE)="","",VLOOKUP($A135,Ligands!$A:$G,5,FALSE))</f>
        <v/>
      </c>
      <c r="E135" s="17" t="str">
        <f>IF(VLOOKUP($A135,Ligands!$A:$G,6,FALSE)="","",VLOOKUP($A135,Ligands!$A:$G,6,FALSE))</f>
        <v/>
      </c>
      <c r="F135" s="17" t="str">
        <f>IF(VLOOKUP($A135,Ligands!$A:$G,7,FALSE)="","",VLOOKUP($A135,Ligands!$A:$G,7,FALSE))</f>
        <v>Physiological</v>
      </c>
      <c r="G135" s="28">
        <f t="shared" si="78"/>
        <v>6.3243644701817381</v>
      </c>
      <c r="H135" s="92">
        <f t="shared" si="79"/>
        <v>8.2340680443502769</v>
      </c>
      <c r="I135" s="92">
        <f t="shared" si="80"/>
        <v>7.8779016286879928</v>
      </c>
      <c r="J135" s="92">
        <f t="shared" si="81"/>
        <v>8.2347719568440993</v>
      </c>
      <c r="K135" s="92" t="str">
        <f t="shared" si="82"/>
        <v/>
      </c>
      <c r="L135" s="28">
        <f t="shared" si="83"/>
        <v>6.95</v>
      </c>
      <c r="M135" s="92">
        <f t="shared" si="84"/>
        <v>8.69</v>
      </c>
      <c r="N135" s="92">
        <f t="shared" si="85"/>
        <v>8.18</v>
      </c>
      <c r="O135" s="92">
        <f t="shared" si="86"/>
        <v>8.9</v>
      </c>
      <c r="P135" s="92" t="str">
        <f t="shared" si="87"/>
        <v/>
      </c>
      <c r="Q135" s="21">
        <f t="shared" si="88"/>
        <v>23.679060665362037</v>
      </c>
      <c r="R135" s="90">
        <f t="shared" si="89"/>
        <v>50.33259423503327</v>
      </c>
      <c r="S135" s="90">
        <f t="shared" si="90"/>
        <v>50.3267973856209</v>
      </c>
      <c r="T135" s="90">
        <f t="shared" si="91"/>
        <v>41.188118811881189</v>
      </c>
      <c r="U135" s="90" t="str">
        <f t="shared" si="92"/>
        <v/>
      </c>
      <c r="V135" s="25">
        <f t="shared" si="63"/>
        <v>6.3243644701817381</v>
      </c>
      <c r="W135" s="24">
        <f t="shared" si="64"/>
        <v>6.226277000416701</v>
      </c>
      <c r="X135" s="24">
        <f t="shared" si="65"/>
        <v>7.5954954649335447</v>
      </c>
      <c r="Y135" s="24">
        <f t="shared" si="66"/>
        <v>7.5954954649335447</v>
      </c>
      <c r="Z135" s="24">
        <f t="shared" si="67"/>
        <v>8.0726184350951229</v>
      </c>
      <c r="AA135" s="24">
        <f t="shared" si="93"/>
        <v>7.841849315315164</v>
      </c>
      <c r="AB135" s="24">
        <f t="shared" si="93"/>
        <v>7.841849315315164</v>
      </c>
      <c r="AC135" s="24">
        <f t="shared" si="68"/>
        <v>8.2340680443502769</v>
      </c>
      <c r="AD135" s="24">
        <f t="shared" si="69"/>
        <v>7.451799294354883</v>
      </c>
      <c r="AE135" s="24">
        <f t="shared" si="70"/>
        <v>7.451799294354883</v>
      </c>
      <c r="AF135" s="24">
        <f t="shared" si="71"/>
        <v>7.8779016286879928</v>
      </c>
      <c r="AG135" s="24">
        <f t="shared" si="72"/>
        <v>7.1580773123836776</v>
      </c>
      <c r="AH135" s="24">
        <f t="shared" si="73"/>
        <v>8.2347719568440993</v>
      </c>
      <c r="AI135" s="24">
        <f t="shared" si="74"/>
        <v>7.9062489492770034</v>
      </c>
      <c r="AJ135" s="24" t="str">
        <f t="shared" si="75"/>
        <v/>
      </c>
      <c r="AK135" s="24" t="str">
        <f t="shared" si="76"/>
        <v/>
      </c>
      <c r="AL135" s="24" t="str">
        <f t="shared" si="77"/>
        <v/>
      </c>
      <c r="AM135" s="25">
        <f>VLOOKUP($A135,'pEC50'!$B:$Z,MATCH(AM$1,'pEC50'!$B$1:$Z$1,0),FALSE)</f>
        <v>6.95</v>
      </c>
      <c r="AN135" s="24">
        <f>VLOOKUP($A135,'pEC50'!$B:$Z,MATCH(AN$1,'pEC50'!$B$1:$Z$1,0),FALSE)</f>
        <v>6.86</v>
      </c>
      <c r="AO135" s="24">
        <f>VLOOKUP($A135,'pEC50'!$B:$Z,MATCH(AO$1,'pEC50'!$B$1:$Z$1,0),FALSE)</f>
        <v>7.91</v>
      </c>
      <c r="AP135" s="24">
        <f>VLOOKUP($A135,'pEC50'!$B:$Z,MATCH(AP$1,'pEC50'!$B$1:$Z$1,0),FALSE)</f>
        <v>7.91</v>
      </c>
      <c r="AQ135" s="24">
        <f>VLOOKUP($A135,'pEC50'!$B:$Z,MATCH(AQ$1,'pEC50'!$B$1:$Z$1,0),FALSE)</f>
        <v>8.48</v>
      </c>
      <c r="AR135" s="24">
        <f>VLOOKUP($A135,'pEC50'!$B:$Z,MATCH(AR$1,'pEC50'!$B$1:$Z$1,0),FALSE)</f>
        <v>8.14</v>
      </c>
      <c r="AS135" s="24">
        <f>VLOOKUP($A135,'pEC50'!$B:$Z,MATCH(AS$1,'pEC50'!$B$1:$Z$1,0),FALSE)</f>
        <v>8.14</v>
      </c>
      <c r="AT135" s="24">
        <f>VLOOKUP($A135,'pEC50'!$B:$Z,MATCH(AT$1,'pEC50'!$B$1:$Z$1,0),FALSE)</f>
        <v>8.69</v>
      </c>
      <c r="AU135" s="24">
        <f>VLOOKUP($A135,'pEC50'!$B:$Z,MATCH(AU$1,'pEC50'!$B$1:$Z$1,0),FALSE)</f>
        <v>7.75</v>
      </c>
      <c r="AV135" s="24">
        <f>VLOOKUP($A135,'pEC50'!$B:$Z,MATCH(AV$1,'pEC50'!$B$1:$Z$1,0),FALSE)</f>
        <v>7.75</v>
      </c>
      <c r="AW135" s="24">
        <f>VLOOKUP($A135,'pEC50'!$B:$Z,MATCH(AW$1,'pEC50'!$B$1:$Z$1,0),FALSE)</f>
        <v>8.18</v>
      </c>
      <c r="AX135" s="24">
        <f>VLOOKUP($A135,'pEC50'!$B:$Z,MATCH(AX$1,'pEC50'!$B$1:$Z$1,0),FALSE)</f>
        <v>7.46</v>
      </c>
      <c r="AY135" s="24">
        <f>VLOOKUP($A135,'pEC50'!$B:$Z,MATCH(AY$1,'pEC50'!$B$1:$Z$1,0),FALSE)</f>
        <v>8.6199999999999992</v>
      </c>
      <c r="AZ135" s="24">
        <f>VLOOKUP($A135,'pEC50'!$B:$Z,MATCH(AZ$1,'pEC50'!$B$1:$Z$1,0),FALSE)</f>
        <v>8.9</v>
      </c>
      <c r="BA135" s="24" t="str">
        <f>VLOOKUP($A135,'pEC50'!$B:$Z,MATCH(BA$1,'pEC50'!$B$1:$Z$1,0),FALSE)</f>
        <v/>
      </c>
      <c r="BB135" s="24" t="str">
        <f>VLOOKUP($A135,'pEC50'!$B:$Z,MATCH(BB$1,'pEC50'!$B$1:$Z$1,0),FALSE)</f>
        <v/>
      </c>
      <c r="BC135" s="24" t="str">
        <f>VLOOKUP($A135,'pEC50'!$B:$Z,MATCH(BC$1,'pEC50'!$B$1:$Z$1,0),FALSE)</f>
        <v/>
      </c>
      <c r="BD135" s="18">
        <f>IF(VLOOKUP($A135,Emax!$B:$Z,MATCH(BD$1,Emax!$B$1:$Z$1,0),FALSE)="","",VLOOKUP($A135,Emax!$B:$Z,MATCH(BD$1,Emax!$B$1:$Z$1,0),FALSE)*100)</f>
        <v>23.679060665362037</v>
      </c>
      <c r="BE135" s="19">
        <f>IF(VLOOKUP($A135,Emax!$B:$Z,MATCH(BE$1,Emax!$B$1:$Z$1,0),FALSE)="","",VLOOKUP($A135,Emax!$B:$Z,MATCH(BE$1,Emax!$B$1:$Z$1,0),FALSE)*100)</f>
        <v>23.242187500000004</v>
      </c>
      <c r="BF135" s="19">
        <f>IF(VLOOKUP($A135,Emax!$B:$Z,MATCH(BF$1,Emax!$B$1:$Z$1,0),FALSE)="","",VLOOKUP($A135,Emax!$B:$Z,MATCH(BF$1,Emax!$B$1:$Z$1,0),FALSE)*100)</f>
        <v>48.472505091649687</v>
      </c>
      <c r="BG135" s="19">
        <f>IF(VLOOKUP($A135,Emax!$B:$Z,MATCH(BG$1,Emax!$B$1:$Z$1,0),FALSE)="","",VLOOKUP($A135,Emax!$B:$Z,MATCH(BG$1,Emax!$B$1:$Z$1,0),FALSE)*100)</f>
        <v>48.472505091649687</v>
      </c>
      <c r="BH135" s="19">
        <f>IF(VLOOKUP($A135,Emax!$B:$Z,MATCH(BH$1,Emax!$B$1:$Z$1,0),FALSE)="","",VLOOKUP($A135,Emax!$B:$Z,MATCH(BH$1,Emax!$B$1:$Z$1,0),FALSE)*100)</f>
        <v>39.139784946236553</v>
      </c>
      <c r="BI135" s="19">
        <f>IF(VLOOKUP($A135,Emax!$B:$Z,MATCH(BI$1,Emax!$B$1:$Z$1,0),FALSE)="","",VLOOKUP($A135,Emax!$B:$Z,MATCH(BI$1,Emax!$B$1:$Z$1,0),FALSE)*100)</f>
        <v>50.33259423503327</v>
      </c>
      <c r="BJ135" s="19">
        <f>IF(VLOOKUP($A135,Emax!$B:$Z,MATCH(BJ$1,Emax!$B$1:$Z$1,0),FALSE)="","",VLOOKUP($A135,Emax!$B:$Z,MATCH(BJ$1,Emax!$B$1:$Z$1,0),FALSE)*100)</f>
        <v>50.33259423503327</v>
      </c>
      <c r="BK135" s="19">
        <f>IF(VLOOKUP($A135,Emax!$B:$Z,MATCH(BK$1,Emax!$B$1:$Z$1,0),FALSE)="","",VLOOKUP($A135,Emax!$B:$Z,MATCH(BK$1,Emax!$B$1:$Z$1,0),FALSE)*100)</f>
        <v>35</v>
      </c>
      <c r="BL135" s="19">
        <f>IF(VLOOKUP($A135,Emax!$B:$Z,MATCH(BL$1,Emax!$B$1:$Z$1,0),FALSE)="","",VLOOKUP($A135,Emax!$B:$Z,MATCH(BL$1,Emax!$B$1:$Z$1,0),FALSE)*100)</f>
        <v>50.3267973856209</v>
      </c>
      <c r="BM135" s="19">
        <f>IF(VLOOKUP($A135,Emax!$B:$Z,MATCH(BM$1,Emax!$B$1:$Z$1,0),FALSE)="","",VLOOKUP($A135,Emax!$B:$Z,MATCH(BM$1,Emax!$B$1:$Z$1,0),FALSE)*100)</f>
        <v>50.3267973856209</v>
      </c>
      <c r="BN135" s="19">
        <f>IF(VLOOKUP($A135,Emax!$B:$Z,MATCH(BN$1,Emax!$B$1:$Z$1,0),FALSE)="","",VLOOKUP($A135,Emax!$B:$Z,MATCH(BN$1,Emax!$B$1:$Z$1,0),FALSE)*100)</f>
        <v>49.877149877149876</v>
      </c>
      <c r="BO135" s="19">
        <f>IF(VLOOKUP($A135,Emax!$B:$Z,MATCH(BO$1,Emax!$B$1:$Z$1,0),FALSE)="","",VLOOKUP($A135,Emax!$B:$Z,MATCH(BO$1,Emax!$B$1:$Z$1,0),FALSE)*100)</f>
        <v>49.897330595482551</v>
      </c>
      <c r="BP135" s="19">
        <f>IF(VLOOKUP($A135,Emax!$B:$Z,MATCH(BP$1,Emax!$B$1:$Z$1,0),FALSE)="","",VLOOKUP($A135,Emax!$B:$Z,MATCH(BP$1,Emax!$B$1:$Z$1,0),FALSE)*100)</f>
        <v>41.188118811881189</v>
      </c>
      <c r="BQ135" s="19">
        <f>IF(VLOOKUP($A135,Emax!$B:$Z,MATCH(BQ$1,Emax!$B$1:$Z$1,0),FALSE)="","",VLOOKUP($A135,Emax!$B:$Z,MATCH(BQ$1,Emax!$B$1:$Z$1,0),FALSE)*100)</f>
        <v>10.144927536231883</v>
      </c>
      <c r="BR135" s="19" t="str">
        <f>IF(VLOOKUP($A135,Emax!$B:$Z,MATCH(BR$1,Emax!$B$1:$Z$1,0),FALSE)="","",VLOOKUP($A135,Emax!$B:$Z,MATCH(BR$1,Emax!$B$1:$Z$1,0),FALSE)*100)</f>
        <v/>
      </c>
      <c r="BS135" s="19" t="str">
        <f>IF(VLOOKUP($A135,Emax!$B:$Z,MATCH(BS$1,Emax!$B$1:$Z$1,0),FALSE)="","",VLOOKUP($A135,Emax!$B:$Z,MATCH(BS$1,Emax!$B$1:$Z$1,0),FALSE)*100)</f>
        <v/>
      </c>
      <c r="BT135" s="19" t="str">
        <f>IF(VLOOKUP($A135,Emax!$B:$Z,MATCH(BT$1,Emax!$B$1:$Z$1,0),FALSE)="","",VLOOKUP($A135,Emax!$B:$Z,MATCH(BT$1,Emax!$B$1:$Z$1,0),FALSE)*100)</f>
        <v/>
      </c>
    </row>
    <row r="136" spans="1:72" x14ac:dyDescent="0.2">
      <c r="A136" s="4" t="s">
        <v>448</v>
      </c>
      <c r="B136" s="5" t="str">
        <f>IF(VLOOKUP($A136,Ligands!$A:$G,3,FALSE)="","",VLOOKUP($A136,Ligands!$A:$G,3,FALSE))</f>
        <v>Sphingosine 1-phosphate</v>
      </c>
      <c r="C136" s="4" t="str">
        <f>IF(VLOOKUP($A136,Ligands!$A:$G,4,FALSE)="","",VLOOKUP($A136,Ligands!$A:$G,4,FALSE))</f>
        <v>Sphingosine-1-Phosphate</v>
      </c>
      <c r="D136" s="17" t="str">
        <f>IF(VLOOKUP($A136,Ligands!$A:$G,5,FALSE)="","",VLOOKUP($A136,Ligands!$A:$G,5,FALSE))</f>
        <v/>
      </c>
      <c r="E136" s="17" t="str">
        <f>IF(VLOOKUP($A136,Ligands!$A:$G,6,FALSE)="","",VLOOKUP($A136,Ligands!$A:$G,6,FALSE))</f>
        <v/>
      </c>
      <c r="F136" s="17" t="str">
        <f>IF(VLOOKUP($A136,Ligands!$A:$G,7,FALSE)="","",VLOOKUP($A136,Ligands!$A:$G,7,FALSE))</f>
        <v>Physiological</v>
      </c>
      <c r="G136" s="28">
        <f t="shared" si="78"/>
        <v>6.3812661824836914</v>
      </c>
      <c r="H136" s="92">
        <f t="shared" si="79"/>
        <v>7.3632448874636589</v>
      </c>
      <c r="I136" s="92">
        <f t="shared" si="80"/>
        <v>7.2924267872751241</v>
      </c>
      <c r="J136" s="92">
        <f t="shared" si="81"/>
        <v>7.3201303070435744</v>
      </c>
      <c r="K136" s="92" t="str">
        <f t="shared" si="82"/>
        <v/>
      </c>
      <c r="L136" s="28">
        <f t="shared" si="83"/>
        <v>6.59</v>
      </c>
      <c r="M136" s="92">
        <f t="shared" si="84"/>
        <v>7.97</v>
      </c>
      <c r="N136" s="92">
        <f t="shared" si="85"/>
        <v>7.56</v>
      </c>
      <c r="O136" s="92">
        <f t="shared" si="86"/>
        <v>7.93</v>
      </c>
      <c r="P136" s="92" t="str">
        <f t="shared" si="87"/>
        <v/>
      </c>
      <c r="Q136" s="21">
        <f t="shared" si="88"/>
        <v>61.9140625</v>
      </c>
      <c r="R136" s="90">
        <f t="shared" si="89"/>
        <v>40.733197556008143</v>
      </c>
      <c r="S136" s="90">
        <f t="shared" si="90"/>
        <v>64.127764127764124</v>
      </c>
      <c r="T136" s="90">
        <f t="shared" si="91"/>
        <v>24.637681159420286</v>
      </c>
      <c r="U136" s="90" t="str">
        <f t="shared" si="92"/>
        <v/>
      </c>
      <c r="V136" s="25">
        <f t="shared" si="63"/>
        <v>6.3812661824836914</v>
      </c>
      <c r="W136" s="24">
        <f t="shared" si="64"/>
        <v>6.3517893012419213</v>
      </c>
      <c r="X136" s="24">
        <f t="shared" si="65"/>
        <v>7.2499485035410132</v>
      </c>
      <c r="Y136" s="24">
        <f t="shared" si="66"/>
        <v>7.2499485035410132</v>
      </c>
      <c r="Z136" s="24">
        <f t="shared" si="67"/>
        <v>7.3632448874636589</v>
      </c>
      <c r="AA136" s="24">
        <f t="shared" si="93"/>
        <v>7.3061940032396038</v>
      </c>
      <c r="AB136" s="24">
        <f t="shared" si="93"/>
        <v>7.3061940032396038</v>
      </c>
      <c r="AC136" s="24">
        <f t="shared" si="68"/>
        <v>7.21735893438633</v>
      </c>
      <c r="AD136" s="24">
        <f t="shared" si="69"/>
        <v>7.040609995284945</v>
      </c>
      <c r="AE136" s="24">
        <f t="shared" si="70"/>
        <v>7.040609995284945</v>
      </c>
      <c r="AF136" s="24">
        <f t="shared" si="71"/>
        <v>7.1670460981130608</v>
      </c>
      <c r="AG136" s="24">
        <f t="shared" si="72"/>
        <v>7.2924267872751241</v>
      </c>
      <c r="AH136" s="24">
        <f t="shared" si="73"/>
        <v>7.3201303070435744</v>
      </c>
      <c r="AI136" s="24">
        <f t="shared" si="74"/>
        <v>7.1515998306410191</v>
      </c>
      <c r="AJ136" s="24" t="str">
        <f t="shared" si="75"/>
        <v/>
      </c>
      <c r="AK136" s="24" t="str">
        <f t="shared" si="76"/>
        <v/>
      </c>
      <c r="AL136" s="24" t="str">
        <f t="shared" si="77"/>
        <v/>
      </c>
      <c r="AM136" s="25">
        <f>VLOOKUP($A136,'pEC50'!$B:$Z,MATCH(AM$1,'pEC50'!$B$1:$Z$1,0),FALSE)</f>
        <v>6.59</v>
      </c>
      <c r="AN136" s="24">
        <f>VLOOKUP($A136,'pEC50'!$B:$Z,MATCH(AN$1,'pEC50'!$B$1:$Z$1,0),FALSE)</f>
        <v>6.56</v>
      </c>
      <c r="AO136" s="24">
        <f>VLOOKUP($A136,'pEC50'!$B:$Z,MATCH(AO$1,'pEC50'!$B$1:$Z$1,0),FALSE)</f>
        <v>7.64</v>
      </c>
      <c r="AP136" s="24">
        <f>VLOOKUP($A136,'pEC50'!$B:$Z,MATCH(AP$1,'pEC50'!$B$1:$Z$1,0),FALSE)</f>
        <v>7.64</v>
      </c>
      <c r="AQ136" s="24">
        <f>VLOOKUP($A136,'pEC50'!$B:$Z,MATCH(AQ$1,'pEC50'!$B$1:$Z$1,0),FALSE)</f>
        <v>7.97</v>
      </c>
      <c r="AR136" s="24">
        <f>VLOOKUP($A136,'pEC50'!$B:$Z,MATCH(AR$1,'pEC50'!$B$1:$Z$1,0),FALSE)</f>
        <v>7.86</v>
      </c>
      <c r="AS136" s="24">
        <f>VLOOKUP($A136,'pEC50'!$B:$Z,MATCH(AS$1,'pEC50'!$B$1:$Z$1,0),FALSE)</f>
        <v>7.86</v>
      </c>
      <c r="AT136" s="24">
        <f>VLOOKUP($A136,'pEC50'!$B:$Z,MATCH(AT$1,'pEC50'!$B$1:$Z$1,0),FALSE)</f>
        <v>7.89</v>
      </c>
      <c r="AU136" s="24">
        <f>VLOOKUP($A136,'pEC50'!$B:$Z,MATCH(AU$1,'pEC50'!$B$1:$Z$1,0),FALSE)</f>
        <v>7.36</v>
      </c>
      <c r="AV136" s="24">
        <f>VLOOKUP($A136,'pEC50'!$B:$Z,MATCH(AV$1,'pEC50'!$B$1:$Z$1,0),FALSE)</f>
        <v>7.36</v>
      </c>
      <c r="AW136" s="24">
        <f>VLOOKUP($A136,'pEC50'!$B:$Z,MATCH(AW$1,'pEC50'!$B$1:$Z$1,0),FALSE)</f>
        <v>7.36</v>
      </c>
      <c r="AX136" s="24">
        <f>VLOOKUP($A136,'pEC50'!$B:$Z,MATCH(AX$1,'pEC50'!$B$1:$Z$1,0),FALSE)</f>
        <v>7.56</v>
      </c>
      <c r="AY136" s="24">
        <f>VLOOKUP($A136,'pEC50'!$B:$Z,MATCH(AY$1,'pEC50'!$B$1:$Z$1,0),FALSE)</f>
        <v>7.93</v>
      </c>
      <c r="AZ136" s="24">
        <f>VLOOKUP($A136,'pEC50'!$B:$Z,MATCH(AZ$1,'pEC50'!$B$1:$Z$1,0),FALSE)</f>
        <v>7.76</v>
      </c>
      <c r="BA136" s="24" t="str">
        <f>VLOOKUP($A136,'pEC50'!$B:$Z,MATCH(BA$1,'pEC50'!$B$1:$Z$1,0),FALSE)</f>
        <v/>
      </c>
      <c r="BB136" s="24" t="str">
        <f>VLOOKUP($A136,'pEC50'!$B:$Z,MATCH(BB$1,'pEC50'!$B$1:$Z$1,0),FALSE)</f>
        <v/>
      </c>
      <c r="BC136" s="24" t="str">
        <f>VLOOKUP($A136,'pEC50'!$B:$Z,MATCH(BC$1,'pEC50'!$B$1:$Z$1,0),FALSE)</f>
        <v/>
      </c>
      <c r="BD136" s="18">
        <f>IF(VLOOKUP($A136,Emax!$B:$Z,MATCH(BD$1,Emax!$B$1:$Z$1,0),FALSE)="","",VLOOKUP($A136,Emax!$B:$Z,MATCH(BD$1,Emax!$B$1:$Z$1,0),FALSE)*100)</f>
        <v>61.839530332681015</v>
      </c>
      <c r="BE136" s="19">
        <f>IF(VLOOKUP($A136,Emax!$B:$Z,MATCH(BE$1,Emax!$B$1:$Z$1,0),FALSE)="","",VLOOKUP($A136,Emax!$B:$Z,MATCH(BE$1,Emax!$B$1:$Z$1,0),FALSE)*100)</f>
        <v>61.9140625</v>
      </c>
      <c r="BF136" s="19">
        <f>IF(VLOOKUP($A136,Emax!$B:$Z,MATCH(BF$1,Emax!$B$1:$Z$1,0),FALSE)="","",VLOOKUP($A136,Emax!$B:$Z,MATCH(BF$1,Emax!$B$1:$Z$1,0),FALSE)*100)</f>
        <v>40.733197556008143</v>
      </c>
      <c r="BG136" s="19">
        <f>IF(VLOOKUP($A136,Emax!$B:$Z,MATCH(BG$1,Emax!$B$1:$Z$1,0),FALSE)="","",VLOOKUP($A136,Emax!$B:$Z,MATCH(BG$1,Emax!$B$1:$Z$1,0),FALSE)*100)</f>
        <v>40.733197556008143</v>
      </c>
      <c r="BH136" s="19">
        <f>IF(VLOOKUP($A136,Emax!$B:$Z,MATCH(BH$1,Emax!$B$1:$Z$1,0),FALSE)="","",VLOOKUP($A136,Emax!$B:$Z,MATCH(BH$1,Emax!$B$1:$Z$1,0),FALSE)*100)</f>
        <v>24.731182795698924</v>
      </c>
      <c r="BI136" s="19">
        <f>IF(VLOOKUP($A136,Emax!$B:$Z,MATCH(BI$1,Emax!$B$1:$Z$1,0),FALSE)="","",VLOOKUP($A136,Emax!$B:$Z,MATCH(BI$1,Emax!$B$1:$Z$1,0),FALSE)*100)</f>
        <v>27.937915742793802</v>
      </c>
      <c r="BJ136" s="19">
        <f>IF(VLOOKUP($A136,Emax!$B:$Z,MATCH(BJ$1,Emax!$B$1:$Z$1,0),FALSE)="","",VLOOKUP($A136,Emax!$B:$Z,MATCH(BJ$1,Emax!$B$1:$Z$1,0),FALSE)*100)</f>
        <v>27.937915742793802</v>
      </c>
      <c r="BK136" s="19">
        <f>IF(VLOOKUP($A136,Emax!$B:$Z,MATCH(BK$1,Emax!$B$1:$Z$1,0),FALSE)="","",VLOOKUP($A136,Emax!$B:$Z,MATCH(BK$1,Emax!$B$1:$Z$1,0),FALSE)*100)</f>
        <v>21.250000000000004</v>
      </c>
      <c r="BL136" s="19">
        <f>IF(VLOOKUP($A136,Emax!$B:$Z,MATCH(BL$1,Emax!$B$1:$Z$1,0),FALSE)="","",VLOOKUP($A136,Emax!$B:$Z,MATCH(BL$1,Emax!$B$1:$Z$1,0),FALSE)*100)</f>
        <v>47.930283224400867</v>
      </c>
      <c r="BM136" s="19">
        <f>IF(VLOOKUP($A136,Emax!$B:$Z,MATCH(BM$1,Emax!$B$1:$Z$1,0),FALSE)="","",VLOOKUP($A136,Emax!$B:$Z,MATCH(BM$1,Emax!$B$1:$Z$1,0),FALSE)*100)</f>
        <v>47.930283224400867</v>
      </c>
      <c r="BN136" s="19">
        <f>IF(VLOOKUP($A136,Emax!$B:$Z,MATCH(BN$1,Emax!$B$1:$Z$1,0),FALSE)="","",VLOOKUP($A136,Emax!$B:$Z,MATCH(BN$1,Emax!$B$1:$Z$1,0),FALSE)*100)</f>
        <v>64.127764127764124</v>
      </c>
      <c r="BO136" s="19">
        <f>IF(VLOOKUP($A136,Emax!$B:$Z,MATCH(BO$1,Emax!$B$1:$Z$1,0),FALSE)="","",VLOOKUP($A136,Emax!$B:$Z,MATCH(BO$1,Emax!$B$1:$Z$1,0),FALSE)*100)</f>
        <v>54.004106776180691</v>
      </c>
      <c r="BP136" s="19">
        <f>IF(VLOOKUP($A136,Emax!$B:$Z,MATCH(BP$1,Emax!$B$1:$Z$1,0),FALSE)="","",VLOOKUP($A136,Emax!$B:$Z,MATCH(BP$1,Emax!$B$1:$Z$1,0),FALSE)*100)</f>
        <v>24.554455445544555</v>
      </c>
      <c r="BQ136" s="19">
        <f>IF(VLOOKUP($A136,Emax!$B:$Z,MATCH(BQ$1,Emax!$B$1:$Z$1,0),FALSE)="","",VLOOKUP($A136,Emax!$B:$Z,MATCH(BQ$1,Emax!$B$1:$Z$1,0),FALSE)*100)</f>
        <v>24.637681159420286</v>
      </c>
      <c r="BR136" s="19" t="str">
        <f>IF(VLOOKUP($A136,Emax!$B:$Z,MATCH(BR$1,Emax!$B$1:$Z$1,0),FALSE)="","",VLOOKUP($A136,Emax!$B:$Z,MATCH(BR$1,Emax!$B$1:$Z$1,0),FALSE)*100)</f>
        <v/>
      </c>
      <c r="BS136" s="19" t="str">
        <f>IF(VLOOKUP($A136,Emax!$B:$Z,MATCH(BS$1,Emax!$B$1:$Z$1,0),FALSE)="","",VLOOKUP($A136,Emax!$B:$Z,MATCH(BS$1,Emax!$B$1:$Z$1,0),FALSE)*100)</f>
        <v/>
      </c>
      <c r="BT136" s="19" t="str">
        <f>IF(VLOOKUP($A136,Emax!$B:$Z,MATCH(BT$1,Emax!$B$1:$Z$1,0),FALSE)="","",VLOOKUP($A136,Emax!$B:$Z,MATCH(BT$1,Emax!$B$1:$Z$1,0),FALSE)*100)</f>
        <v/>
      </c>
    </row>
    <row r="137" spans="1:72" x14ac:dyDescent="0.2">
      <c r="A137" s="4" t="s">
        <v>450</v>
      </c>
      <c r="B137" s="5" t="str">
        <f>IF(VLOOKUP($A137,Ligands!$A:$G,3,FALSE)="","",VLOOKUP($A137,Ligands!$A:$G,3,FALSE))</f>
        <v>Sphingosine 1-phosphate</v>
      </c>
      <c r="C137" s="4" t="str">
        <f>IF(VLOOKUP($A137,Ligands!$A:$G,4,FALSE)="","",VLOOKUP($A137,Ligands!$A:$G,4,FALSE))</f>
        <v>Sphingosine-1-Phosphate</v>
      </c>
      <c r="D137" s="17" t="str">
        <f>IF(VLOOKUP($A137,Ligands!$A:$G,5,FALSE)="","",VLOOKUP($A137,Ligands!$A:$G,5,FALSE))</f>
        <v/>
      </c>
      <c r="E137" s="17" t="str">
        <f>IF(VLOOKUP($A137,Ligands!$A:$G,6,FALSE)="","",VLOOKUP($A137,Ligands!$A:$G,6,FALSE))</f>
        <v/>
      </c>
      <c r="F137" s="17" t="str">
        <f>IF(VLOOKUP($A137,Ligands!$A:$G,7,FALSE)="","",VLOOKUP($A137,Ligands!$A:$G,7,FALSE))</f>
        <v>Physiological</v>
      </c>
      <c r="G137" s="28">
        <f t="shared" si="78"/>
        <v>0</v>
      </c>
      <c r="H137" s="92">
        <f t="shared" si="79"/>
        <v>6.4530962953926467</v>
      </c>
      <c r="I137" s="92">
        <f t="shared" si="80"/>
        <v>0</v>
      </c>
      <c r="J137" s="92">
        <f t="shared" si="81"/>
        <v>4.9766425795477369</v>
      </c>
      <c r="K137" s="92" t="str">
        <f t="shared" si="82"/>
        <v/>
      </c>
      <c r="L137" s="28">
        <f t="shared" si="83"/>
        <v>0</v>
      </c>
      <c r="M137" s="92">
        <f t="shared" si="84"/>
        <v>6.88</v>
      </c>
      <c r="N137" s="92">
        <f t="shared" si="85"/>
        <v>0</v>
      </c>
      <c r="O137" s="92">
        <f t="shared" si="86"/>
        <v>6.14</v>
      </c>
      <c r="P137" s="92" t="str">
        <f t="shared" si="87"/>
        <v/>
      </c>
      <c r="Q137" s="21">
        <f t="shared" si="88"/>
        <v>0</v>
      </c>
      <c r="R137" s="90">
        <f t="shared" si="89"/>
        <v>37.419354838709687</v>
      </c>
      <c r="S137" s="90">
        <f t="shared" si="90"/>
        <v>0</v>
      </c>
      <c r="T137" s="90">
        <f t="shared" si="91"/>
        <v>26.708074534161486</v>
      </c>
      <c r="U137" s="90" t="str">
        <f t="shared" si="92"/>
        <v/>
      </c>
      <c r="V137" s="25" t="str">
        <f t="shared" si="63"/>
        <v/>
      </c>
      <c r="W137" s="24" t="str">
        <f t="shared" si="64"/>
        <v/>
      </c>
      <c r="X137" s="24">
        <f t="shared" si="65"/>
        <v>5.9631610173163567</v>
      </c>
      <c r="Y137" s="24">
        <f t="shared" si="66"/>
        <v>5.9631610173163567</v>
      </c>
      <c r="Z137" s="24">
        <f t="shared" si="67"/>
        <v>6.4530962953926467</v>
      </c>
      <c r="AA137" s="24" t="str">
        <f t="shared" si="93"/>
        <v/>
      </c>
      <c r="AB137" s="24" t="str">
        <f t="shared" si="93"/>
        <v/>
      </c>
      <c r="AC137" s="24" t="str">
        <f t="shared" si="68"/>
        <v/>
      </c>
      <c r="AD137" s="24" t="str">
        <f t="shared" si="69"/>
        <v/>
      </c>
      <c r="AE137" s="24" t="str">
        <f t="shared" si="70"/>
        <v/>
      </c>
      <c r="AF137" s="24" t="str">
        <f t="shared" si="71"/>
        <v/>
      </c>
      <c r="AG137" s="24" t="str">
        <f t="shared" si="72"/>
        <v/>
      </c>
      <c r="AH137" s="24">
        <f t="shared" si="73"/>
        <v>3.7377386175453204</v>
      </c>
      <c r="AI137" s="24">
        <f t="shared" si="74"/>
        <v>4.9766425795477369</v>
      </c>
      <c r="AJ137" s="24" t="str">
        <f t="shared" si="75"/>
        <v/>
      </c>
      <c r="AK137" s="24" t="str">
        <f t="shared" si="76"/>
        <v/>
      </c>
      <c r="AL137" s="24" t="str">
        <f t="shared" si="77"/>
        <v/>
      </c>
      <c r="AM137" s="25" t="str">
        <f>VLOOKUP($A137,'pEC50'!$B:$Z,MATCH(AM$1,'pEC50'!$B$1:$Z$1,0),FALSE)</f>
        <v/>
      </c>
      <c r="AN137" s="24" t="str">
        <f>VLOOKUP($A137,'pEC50'!$B:$Z,MATCH(AN$1,'pEC50'!$B$1:$Z$1,0),FALSE)</f>
        <v/>
      </c>
      <c r="AO137" s="24">
        <f>VLOOKUP($A137,'pEC50'!$B:$Z,MATCH(AO$1,'pEC50'!$B$1:$Z$1,0),FALSE)</f>
        <v>6.7</v>
      </c>
      <c r="AP137" s="24">
        <f>VLOOKUP($A137,'pEC50'!$B:$Z,MATCH(AP$1,'pEC50'!$B$1:$Z$1,0),FALSE)</f>
        <v>6.7</v>
      </c>
      <c r="AQ137" s="24">
        <f>VLOOKUP($A137,'pEC50'!$B:$Z,MATCH(AQ$1,'pEC50'!$B$1:$Z$1,0),FALSE)</f>
        <v>6.88</v>
      </c>
      <c r="AR137" s="24" t="str">
        <f>VLOOKUP($A137,'pEC50'!$B:$Z,MATCH(AR$1,'pEC50'!$B$1:$Z$1,0),FALSE)</f>
        <v/>
      </c>
      <c r="AS137" s="24" t="str">
        <f>VLOOKUP($A137,'pEC50'!$B:$Z,MATCH(AS$1,'pEC50'!$B$1:$Z$1,0),FALSE)</f>
        <v/>
      </c>
      <c r="AT137" s="24" t="str">
        <f>VLOOKUP($A137,'pEC50'!$B:$Z,MATCH(AT$1,'pEC50'!$B$1:$Z$1,0),FALSE)</f>
        <v/>
      </c>
      <c r="AU137" s="24" t="str">
        <f>VLOOKUP($A137,'pEC50'!$B:$Z,MATCH(AU$1,'pEC50'!$B$1:$Z$1,0),FALSE)</f>
        <v/>
      </c>
      <c r="AV137" s="24" t="str">
        <f>VLOOKUP($A137,'pEC50'!$B:$Z,MATCH(AV$1,'pEC50'!$B$1:$Z$1,0),FALSE)</f>
        <v/>
      </c>
      <c r="AW137" s="24" t="str">
        <f>VLOOKUP($A137,'pEC50'!$B:$Z,MATCH(AW$1,'pEC50'!$B$1:$Z$1,0),FALSE)</f>
        <v/>
      </c>
      <c r="AX137" s="24" t="str">
        <f>VLOOKUP($A137,'pEC50'!$B:$Z,MATCH(AX$1,'pEC50'!$B$1:$Z$1,0),FALSE)</f>
        <v/>
      </c>
      <c r="AY137" s="24">
        <f>VLOOKUP($A137,'pEC50'!$B:$Z,MATCH(AY$1,'pEC50'!$B$1:$Z$1,0),FALSE)</f>
        <v>6.14</v>
      </c>
      <c r="AZ137" s="24">
        <f>VLOOKUP($A137,'pEC50'!$B:$Z,MATCH(AZ$1,'pEC50'!$B$1:$Z$1,0),FALSE)</f>
        <v>5.55</v>
      </c>
      <c r="BA137" s="24" t="str">
        <f>VLOOKUP($A137,'pEC50'!$B:$Z,MATCH(BA$1,'pEC50'!$B$1:$Z$1,0),FALSE)</f>
        <v/>
      </c>
      <c r="BB137" s="24" t="str">
        <f>VLOOKUP($A137,'pEC50'!$B:$Z,MATCH(BB$1,'pEC50'!$B$1:$Z$1,0),FALSE)</f>
        <v/>
      </c>
      <c r="BC137" s="24" t="str">
        <f>VLOOKUP($A137,'pEC50'!$B:$Z,MATCH(BC$1,'pEC50'!$B$1:$Z$1,0),FALSE)</f>
        <v/>
      </c>
      <c r="BD137" s="18" t="str">
        <f>IF(VLOOKUP($A137,Emax!$B:$Z,MATCH(BD$1,Emax!$B$1:$Z$1,0),FALSE)="","",VLOOKUP($A137,Emax!$B:$Z,MATCH(BD$1,Emax!$B$1:$Z$1,0),FALSE)*100)</f>
        <v/>
      </c>
      <c r="BE137" s="19" t="str">
        <f>IF(VLOOKUP($A137,Emax!$B:$Z,MATCH(BE$1,Emax!$B$1:$Z$1,0),FALSE)="","",VLOOKUP($A137,Emax!$B:$Z,MATCH(BE$1,Emax!$B$1:$Z$1,0),FALSE)*100)</f>
        <v/>
      </c>
      <c r="BF137" s="19">
        <f>IF(VLOOKUP($A137,Emax!$B:$Z,MATCH(BF$1,Emax!$B$1:$Z$1,0),FALSE)="","",VLOOKUP($A137,Emax!$B:$Z,MATCH(BF$1,Emax!$B$1:$Z$1,0),FALSE)*100)</f>
        <v>18.329938900203665</v>
      </c>
      <c r="BG137" s="19">
        <f>IF(VLOOKUP($A137,Emax!$B:$Z,MATCH(BG$1,Emax!$B$1:$Z$1,0),FALSE)="","",VLOOKUP($A137,Emax!$B:$Z,MATCH(BG$1,Emax!$B$1:$Z$1,0),FALSE)*100)</f>
        <v>18.329938900203665</v>
      </c>
      <c r="BH137" s="19">
        <f>IF(VLOOKUP($A137,Emax!$B:$Z,MATCH(BH$1,Emax!$B$1:$Z$1,0),FALSE)="","",VLOOKUP($A137,Emax!$B:$Z,MATCH(BH$1,Emax!$B$1:$Z$1,0),FALSE)*100)</f>
        <v>37.419354838709687</v>
      </c>
      <c r="BI137" s="19" t="str">
        <f>IF(VLOOKUP($A137,Emax!$B:$Z,MATCH(BI$1,Emax!$B$1:$Z$1,0),FALSE)="","",VLOOKUP($A137,Emax!$B:$Z,MATCH(BI$1,Emax!$B$1:$Z$1,0),FALSE)*100)</f>
        <v/>
      </c>
      <c r="BJ137" s="19" t="str">
        <f>IF(VLOOKUP($A137,Emax!$B:$Z,MATCH(BJ$1,Emax!$B$1:$Z$1,0),FALSE)="","",VLOOKUP($A137,Emax!$B:$Z,MATCH(BJ$1,Emax!$B$1:$Z$1,0),FALSE)*100)</f>
        <v/>
      </c>
      <c r="BK137" s="19" t="str">
        <f>IF(VLOOKUP($A137,Emax!$B:$Z,MATCH(BK$1,Emax!$B$1:$Z$1,0),FALSE)="","",VLOOKUP($A137,Emax!$B:$Z,MATCH(BK$1,Emax!$B$1:$Z$1,0),FALSE)*100)</f>
        <v/>
      </c>
      <c r="BL137" s="19" t="str">
        <f>IF(VLOOKUP($A137,Emax!$B:$Z,MATCH(BL$1,Emax!$B$1:$Z$1,0),FALSE)="","",VLOOKUP($A137,Emax!$B:$Z,MATCH(BL$1,Emax!$B$1:$Z$1,0),FALSE)*100)</f>
        <v/>
      </c>
      <c r="BM137" s="19" t="str">
        <f>IF(VLOOKUP($A137,Emax!$B:$Z,MATCH(BM$1,Emax!$B$1:$Z$1,0),FALSE)="","",VLOOKUP($A137,Emax!$B:$Z,MATCH(BM$1,Emax!$B$1:$Z$1,0),FALSE)*100)</f>
        <v/>
      </c>
      <c r="BN137" s="19" t="str">
        <f>IF(VLOOKUP($A137,Emax!$B:$Z,MATCH(BN$1,Emax!$B$1:$Z$1,0),FALSE)="","",VLOOKUP($A137,Emax!$B:$Z,MATCH(BN$1,Emax!$B$1:$Z$1,0),FALSE)*100)</f>
        <v/>
      </c>
      <c r="BO137" s="19" t="str">
        <f>IF(VLOOKUP($A137,Emax!$B:$Z,MATCH(BO$1,Emax!$B$1:$Z$1,0),FALSE)="","",VLOOKUP($A137,Emax!$B:$Z,MATCH(BO$1,Emax!$B$1:$Z$1,0),FALSE)*100)</f>
        <v/>
      </c>
      <c r="BP137" s="19">
        <f>IF(VLOOKUP($A137,Emax!$B:$Z,MATCH(BP$1,Emax!$B$1:$Z$1,0),FALSE)="","",VLOOKUP($A137,Emax!$B:$Z,MATCH(BP$1,Emax!$B$1:$Z$1,0),FALSE)*100)</f>
        <v>0.39603960396039639</v>
      </c>
      <c r="BQ137" s="19">
        <f>IF(VLOOKUP($A137,Emax!$B:$Z,MATCH(BQ$1,Emax!$B$1:$Z$1,0),FALSE)="","",VLOOKUP($A137,Emax!$B:$Z,MATCH(BQ$1,Emax!$B$1:$Z$1,0),FALSE)*100)</f>
        <v>26.708074534161486</v>
      </c>
      <c r="BR137" s="19" t="str">
        <f>IF(VLOOKUP($A137,Emax!$B:$Z,MATCH(BR$1,Emax!$B$1:$Z$1,0),FALSE)="","",VLOOKUP($A137,Emax!$B:$Z,MATCH(BR$1,Emax!$B$1:$Z$1,0),FALSE)*100)</f>
        <v/>
      </c>
      <c r="BS137" s="19" t="str">
        <f>IF(VLOOKUP($A137,Emax!$B:$Z,MATCH(BS$1,Emax!$B$1:$Z$1,0),FALSE)="","",VLOOKUP($A137,Emax!$B:$Z,MATCH(BS$1,Emax!$B$1:$Z$1,0),FALSE)*100)</f>
        <v/>
      </c>
      <c r="BT137" s="19" t="str">
        <f>IF(VLOOKUP($A137,Emax!$B:$Z,MATCH(BT$1,Emax!$B$1:$Z$1,0),FALSE)="","",VLOOKUP($A137,Emax!$B:$Z,MATCH(BT$1,Emax!$B$1:$Z$1,0),FALSE)*100)</f>
        <v/>
      </c>
    </row>
    <row r="138" spans="1:72" x14ac:dyDescent="0.2">
      <c r="A138" s="4" t="s">
        <v>609</v>
      </c>
      <c r="B138" s="5" t="str">
        <f>IF(VLOOKUP($A138,Ligands!$A:$G,3,FALSE)="","",VLOOKUP($A138,Ligands!$A:$G,3,FALSE))</f>
        <v>Somatostatin</v>
      </c>
      <c r="C138" s="4" t="str">
        <f>IF(VLOOKUP($A138,Ligands!$A:$G,4,FALSE)="","",VLOOKUP($A138,Ligands!$A:$G,4,FALSE))</f>
        <v>AGCKNFFWKTFTSC</v>
      </c>
      <c r="D138" s="17" t="str">
        <f>IF(VLOOKUP($A138,Ligands!$A:$G,5,FALSE)="","",VLOOKUP($A138,Ligands!$A:$G,5,FALSE))</f>
        <v/>
      </c>
      <c r="E138" s="17" t="str">
        <f>IF(VLOOKUP($A138,Ligands!$A:$G,6,FALSE)="","",VLOOKUP($A138,Ligands!$A:$G,6,FALSE))</f>
        <v/>
      </c>
      <c r="F138" s="17" t="str">
        <f>IF(VLOOKUP($A138,Ligands!$A:$G,7,FALSE)="","",VLOOKUP($A138,Ligands!$A:$G,7,FALSE))</f>
        <v>Physiological</v>
      </c>
      <c r="G138" s="28">
        <f t="shared" si="78"/>
        <v>0</v>
      </c>
      <c r="H138" s="92">
        <f t="shared" si="79"/>
        <v>9.2252440003697131</v>
      </c>
      <c r="I138" s="92">
        <f t="shared" si="80"/>
        <v>7.7285914525209414</v>
      </c>
      <c r="J138" s="92">
        <f t="shared" si="81"/>
        <v>8.4504993049385213</v>
      </c>
      <c r="K138" s="92" t="str">
        <f t="shared" si="82"/>
        <v/>
      </c>
      <c r="L138" s="28">
        <f t="shared" si="83"/>
        <v>0</v>
      </c>
      <c r="M138" s="92">
        <f t="shared" si="84"/>
        <v>9.5</v>
      </c>
      <c r="N138" s="92">
        <f t="shared" si="85"/>
        <v>8.27</v>
      </c>
      <c r="O138" s="92">
        <f t="shared" si="86"/>
        <v>8.65</v>
      </c>
      <c r="P138" s="92" t="str">
        <f t="shared" si="87"/>
        <v/>
      </c>
      <c r="Q138" s="21">
        <f t="shared" si="88"/>
        <v>0</v>
      </c>
      <c r="R138" s="90">
        <f t="shared" si="89"/>
        <v>64.96945010183299</v>
      </c>
      <c r="S138" s="90">
        <f t="shared" si="90"/>
        <v>28.746928746928742</v>
      </c>
      <c r="T138" s="90">
        <f t="shared" si="91"/>
        <v>63.168316831683171</v>
      </c>
      <c r="U138" s="90" t="str">
        <f t="shared" si="92"/>
        <v/>
      </c>
      <c r="V138" s="25" t="str">
        <f t="shared" si="63"/>
        <v/>
      </c>
      <c r="W138" s="24" t="str">
        <f t="shared" si="64"/>
        <v/>
      </c>
      <c r="X138" s="24">
        <f t="shared" si="65"/>
        <v>8.8927091909342142</v>
      </c>
      <c r="Y138" s="24">
        <f t="shared" si="66"/>
        <v>8.8927091909342142</v>
      </c>
      <c r="Z138" s="24">
        <f t="shared" si="67"/>
        <v>9.2252440003697131</v>
      </c>
      <c r="AA138" s="24">
        <f t="shared" si="93"/>
        <v>8.1380059762334032</v>
      </c>
      <c r="AB138" s="24">
        <f t="shared" si="93"/>
        <v>8.1380059762334032</v>
      </c>
      <c r="AC138" s="24">
        <f t="shared" si="68"/>
        <v>7.5348500216800947</v>
      </c>
      <c r="AD138" s="24" t="str">
        <f t="shared" si="69"/>
        <v/>
      </c>
      <c r="AE138" s="24" t="str">
        <f t="shared" si="70"/>
        <v/>
      </c>
      <c r="AF138" s="24">
        <f t="shared" si="71"/>
        <v>7.7285914525209414</v>
      </c>
      <c r="AG138" s="24">
        <f t="shared" si="72"/>
        <v>7.4652564091018165</v>
      </c>
      <c r="AH138" s="24">
        <f t="shared" si="73"/>
        <v>8.4504993049385213</v>
      </c>
      <c r="AI138" s="24">
        <f t="shared" si="74"/>
        <v>6.9368664615292799</v>
      </c>
      <c r="AJ138" s="24" t="str">
        <f t="shared" si="75"/>
        <v/>
      </c>
      <c r="AK138" s="24" t="str">
        <f t="shared" si="76"/>
        <v/>
      </c>
      <c r="AL138" s="24" t="str">
        <f t="shared" si="77"/>
        <v/>
      </c>
      <c r="AM138" s="25" t="str">
        <f>VLOOKUP($A138,'pEC50'!$B:$Z,MATCH(AM$1,'pEC50'!$B$1:$Z$1,0),FALSE)</f>
        <v/>
      </c>
      <c r="AN138" s="24" t="str">
        <f>VLOOKUP($A138,'pEC50'!$B:$Z,MATCH(AN$1,'pEC50'!$B$1:$Z$1,0),FALSE)</f>
        <v/>
      </c>
      <c r="AO138" s="24">
        <f>VLOOKUP($A138,'pEC50'!$B:$Z,MATCH(AO$1,'pEC50'!$B$1:$Z$1,0),FALSE)</f>
        <v>9.08</v>
      </c>
      <c r="AP138" s="24">
        <f>VLOOKUP($A138,'pEC50'!$B:$Z,MATCH(AP$1,'pEC50'!$B$1:$Z$1,0),FALSE)</f>
        <v>9.08</v>
      </c>
      <c r="AQ138" s="24">
        <f>VLOOKUP($A138,'pEC50'!$B:$Z,MATCH(AQ$1,'pEC50'!$B$1:$Z$1,0),FALSE)</f>
        <v>9.5</v>
      </c>
      <c r="AR138" s="24">
        <f>VLOOKUP($A138,'pEC50'!$B:$Z,MATCH(AR$1,'pEC50'!$B$1:$Z$1,0),FALSE)</f>
        <v>8.44</v>
      </c>
      <c r="AS138" s="24">
        <f>VLOOKUP($A138,'pEC50'!$B:$Z,MATCH(AS$1,'pEC50'!$B$1:$Z$1,0),FALSE)</f>
        <v>8.44</v>
      </c>
      <c r="AT138" s="24">
        <f>VLOOKUP($A138,'pEC50'!$B:$Z,MATCH(AT$1,'pEC50'!$B$1:$Z$1,0),FALSE)</f>
        <v>8.0399999999999991</v>
      </c>
      <c r="AU138" s="24" t="str">
        <f>VLOOKUP($A138,'pEC50'!$B:$Z,MATCH(AU$1,'pEC50'!$B$1:$Z$1,0),FALSE)</f>
        <v/>
      </c>
      <c r="AV138" s="24" t="str">
        <f>VLOOKUP($A138,'pEC50'!$B:$Z,MATCH(AV$1,'pEC50'!$B$1:$Z$1,0),FALSE)</f>
        <v/>
      </c>
      <c r="AW138" s="24">
        <f>VLOOKUP($A138,'pEC50'!$B:$Z,MATCH(AW$1,'pEC50'!$B$1:$Z$1,0),FALSE)</f>
        <v>8.27</v>
      </c>
      <c r="AX138" s="24">
        <f>VLOOKUP($A138,'pEC50'!$B:$Z,MATCH(AX$1,'pEC50'!$B$1:$Z$1,0),FALSE)</f>
        <v>8.07</v>
      </c>
      <c r="AY138" s="24">
        <f>VLOOKUP($A138,'pEC50'!$B:$Z,MATCH(AY$1,'pEC50'!$B$1:$Z$1,0),FALSE)</f>
        <v>8.65</v>
      </c>
      <c r="AZ138" s="24">
        <f>VLOOKUP($A138,'pEC50'!$B:$Z,MATCH(AZ$1,'pEC50'!$B$1:$Z$1,0),FALSE)</f>
        <v>7.74</v>
      </c>
      <c r="BA138" s="24" t="str">
        <f>VLOOKUP($A138,'pEC50'!$B:$Z,MATCH(BA$1,'pEC50'!$B$1:$Z$1,0),FALSE)</f>
        <v/>
      </c>
      <c r="BB138" s="24" t="str">
        <f>VLOOKUP($A138,'pEC50'!$B:$Z,MATCH(BB$1,'pEC50'!$B$1:$Z$1,0),FALSE)</f>
        <v/>
      </c>
      <c r="BC138" s="24" t="str">
        <f>VLOOKUP($A138,'pEC50'!$B:$Z,MATCH(BC$1,'pEC50'!$B$1:$Z$1,0),FALSE)</f>
        <v/>
      </c>
      <c r="BD138" s="18" t="str">
        <f>IF(VLOOKUP($A138,Emax!$B:$Z,MATCH(BD$1,Emax!$B$1:$Z$1,0),FALSE)="","",VLOOKUP($A138,Emax!$B:$Z,MATCH(BD$1,Emax!$B$1:$Z$1,0),FALSE)*100)</f>
        <v/>
      </c>
      <c r="BE138" s="19" t="str">
        <f>IF(VLOOKUP($A138,Emax!$B:$Z,MATCH(BE$1,Emax!$B$1:$Z$1,0),FALSE)="","",VLOOKUP($A138,Emax!$B:$Z,MATCH(BE$1,Emax!$B$1:$Z$1,0),FALSE)*100)</f>
        <v/>
      </c>
      <c r="BF138" s="19">
        <f>IF(VLOOKUP($A138,Emax!$B:$Z,MATCH(BF$1,Emax!$B$1:$Z$1,0),FALSE)="","",VLOOKUP($A138,Emax!$B:$Z,MATCH(BF$1,Emax!$B$1:$Z$1,0),FALSE)*100)</f>
        <v>64.96945010183299</v>
      </c>
      <c r="BG138" s="19">
        <f>IF(VLOOKUP($A138,Emax!$B:$Z,MATCH(BG$1,Emax!$B$1:$Z$1,0),FALSE)="","",VLOOKUP($A138,Emax!$B:$Z,MATCH(BG$1,Emax!$B$1:$Z$1,0),FALSE)*100)</f>
        <v>64.96945010183299</v>
      </c>
      <c r="BH138" s="19">
        <f>IF(VLOOKUP($A138,Emax!$B:$Z,MATCH(BH$1,Emax!$B$1:$Z$1,0),FALSE)="","",VLOOKUP($A138,Emax!$B:$Z,MATCH(BH$1,Emax!$B$1:$Z$1,0),FALSE)*100)</f>
        <v>53.118279569892465</v>
      </c>
      <c r="BI138" s="19">
        <f>IF(VLOOKUP($A138,Emax!$B:$Z,MATCH(BI$1,Emax!$B$1:$Z$1,0),FALSE)="","",VLOOKUP($A138,Emax!$B:$Z,MATCH(BI$1,Emax!$B$1:$Z$1,0),FALSE)*100)</f>
        <v>49.889135254988922</v>
      </c>
      <c r="BJ138" s="19">
        <f>IF(VLOOKUP($A138,Emax!$B:$Z,MATCH(BJ$1,Emax!$B$1:$Z$1,0),FALSE)="","",VLOOKUP($A138,Emax!$B:$Z,MATCH(BJ$1,Emax!$B$1:$Z$1,0),FALSE)*100)</f>
        <v>49.889135254988922</v>
      </c>
      <c r="BK138" s="19">
        <f>IF(VLOOKUP($A138,Emax!$B:$Z,MATCH(BK$1,Emax!$B$1:$Z$1,0),FALSE)="","",VLOOKUP($A138,Emax!$B:$Z,MATCH(BK$1,Emax!$B$1:$Z$1,0),FALSE)*100)</f>
        <v>31.25</v>
      </c>
      <c r="BL138" s="19" t="str">
        <f>IF(VLOOKUP($A138,Emax!$B:$Z,MATCH(BL$1,Emax!$B$1:$Z$1,0),FALSE)="","",VLOOKUP($A138,Emax!$B:$Z,MATCH(BL$1,Emax!$B$1:$Z$1,0),FALSE)*100)</f>
        <v/>
      </c>
      <c r="BM138" s="19" t="str">
        <f>IF(VLOOKUP($A138,Emax!$B:$Z,MATCH(BM$1,Emax!$B$1:$Z$1,0),FALSE)="","",VLOOKUP($A138,Emax!$B:$Z,MATCH(BM$1,Emax!$B$1:$Z$1,0),FALSE)*100)</f>
        <v/>
      </c>
      <c r="BN138" s="19">
        <f>IF(VLOOKUP($A138,Emax!$B:$Z,MATCH(BN$1,Emax!$B$1:$Z$1,0),FALSE)="","",VLOOKUP($A138,Emax!$B:$Z,MATCH(BN$1,Emax!$B$1:$Z$1,0),FALSE)*100)</f>
        <v>28.746928746928742</v>
      </c>
      <c r="BO138" s="19">
        <f>IF(VLOOKUP($A138,Emax!$B:$Z,MATCH(BO$1,Emax!$B$1:$Z$1,0),FALSE)="","",VLOOKUP($A138,Emax!$B:$Z,MATCH(BO$1,Emax!$B$1:$Z$1,0),FALSE)*100)</f>
        <v>24.845995893223819</v>
      </c>
      <c r="BP138" s="19">
        <f>IF(VLOOKUP($A138,Emax!$B:$Z,MATCH(BP$1,Emax!$B$1:$Z$1,0),FALSE)="","",VLOOKUP($A138,Emax!$B:$Z,MATCH(BP$1,Emax!$B$1:$Z$1,0),FALSE)*100)</f>
        <v>63.168316831683171</v>
      </c>
      <c r="BQ138" s="19">
        <f>IF(VLOOKUP($A138,Emax!$B:$Z,MATCH(BQ$1,Emax!$B$1:$Z$1,0),FALSE)="","",VLOOKUP($A138,Emax!$B:$Z,MATCH(BQ$1,Emax!$B$1:$Z$1,0),FALSE)*100)</f>
        <v>15.734989648033126</v>
      </c>
      <c r="BR138" s="19" t="str">
        <f>IF(VLOOKUP($A138,Emax!$B:$Z,MATCH(BR$1,Emax!$B$1:$Z$1,0),FALSE)="","",VLOOKUP($A138,Emax!$B:$Z,MATCH(BR$1,Emax!$B$1:$Z$1,0),FALSE)*100)</f>
        <v/>
      </c>
      <c r="BS138" s="19" t="str">
        <f>IF(VLOOKUP($A138,Emax!$B:$Z,MATCH(BS$1,Emax!$B$1:$Z$1,0),FALSE)="","",VLOOKUP($A138,Emax!$B:$Z,MATCH(BS$1,Emax!$B$1:$Z$1,0),FALSE)*100)</f>
        <v/>
      </c>
      <c r="BT138" s="19" t="str">
        <f>IF(VLOOKUP($A138,Emax!$B:$Z,MATCH(BT$1,Emax!$B$1:$Z$1,0),FALSE)="","",VLOOKUP($A138,Emax!$B:$Z,MATCH(BT$1,Emax!$B$1:$Z$1,0),FALSE)*100)</f>
        <v/>
      </c>
    </row>
    <row r="139" spans="1:72" x14ac:dyDescent="0.2">
      <c r="A139" s="4" t="s">
        <v>612</v>
      </c>
      <c r="B139" s="5" t="str">
        <f>IF(VLOOKUP($A139,Ligands!$A:$G,3,FALSE)="","",VLOOKUP($A139,Ligands!$A:$G,3,FALSE))</f>
        <v>Somatostatin</v>
      </c>
      <c r="C139" s="4" t="str">
        <f>IF(VLOOKUP($A139,Ligands!$A:$G,4,FALSE)="","",VLOOKUP($A139,Ligands!$A:$G,4,FALSE))</f>
        <v>AGCKNFFWKTFTSC</v>
      </c>
      <c r="D139" s="17" t="str">
        <f>IF(VLOOKUP($A139,Ligands!$A:$G,5,FALSE)="","",VLOOKUP($A139,Ligands!$A:$G,5,FALSE))</f>
        <v/>
      </c>
      <c r="E139" s="17" t="str">
        <f>IF(VLOOKUP($A139,Ligands!$A:$G,6,FALSE)="","",VLOOKUP($A139,Ligands!$A:$G,6,FALSE))</f>
        <v/>
      </c>
      <c r="F139" s="17" t="str">
        <f>IF(VLOOKUP($A139,Ligands!$A:$G,7,FALSE)="","",VLOOKUP($A139,Ligands!$A:$G,7,FALSE))</f>
        <v>Physiological</v>
      </c>
      <c r="G139" s="28">
        <f t="shared" si="78"/>
        <v>0</v>
      </c>
      <c r="H139" s="92">
        <f t="shared" si="79"/>
        <v>9.0988863244998921</v>
      </c>
      <c r="I139" s="92">
        <f t="shared" si="80"/>
        <v>8.3191591917276106</v>
      </c>
      <c r="J139" s="92">
        <f t="shared" si="81"/>
        <v>0</v>
      </c>
      <c r="K139" s="92" t="str">
        <f t="shared" si="82"/>
        <v/>
      </c>
      <c r="L139" s="28">
        <f t="shared" si="83"/>
        <v>0</v>
      </c>
      <c r="M139" s="92">
        <f t="shared" si="84"/>
        <v>9.24</v>
      </c>
      <c r="N139" s="92">
        <f t="shared" si="85"/>
        <v>8.65</v>
      </c>
      <c r="O139" s="92">
        <f t="shared" si="86"/>
        <v>0</v>
      </c>
      <c r="P139" s="92" t="str">
        <f t="shared" si="87"/>
        <v/>
      </c>
      <c r="Q139" s="21">
        <f t="shared" si="88"/>
        <v>0</v>
      </c>
      <c r="R139" s="90">
        <f t="shared" si="89"/>
        <v>72.258064516129011</v>
      </c>
      <c r="S139" s="90">
        <f t="shared" si="90"/>
        <v>46.683046683046683</v>
      </c>
      <c r="T139" s="90">
        <f t="shared" si="91"/>
        <v>0</v>
      </c>
      <c r="U139" s="90" t="str">
        <f t="shared" si="92"/>
        <v/>
      </c>
      <c r="V139" s="25" t="str">
        <f t="shared" si="63"/>
        <v/>
      </c>
      <c r="W139" s="24" t="str">
        <f t="shared" si="64"/>
        <v/>
      </c>
      <c r="X139" s="24">
        <f t="shared" si="65"/>
        <v>8.3155590152153138</v>
      </c>
      <c r="Y139" s="24">
        <f t="shared" si="66"/>
        <v>8.3155590152153138</v>
      </c>
      <c r="Z139" s="24">
        <f t="shared" si="67"/>
        <v>9.0988863244998921</v>
      </c>
      <c r="AA139" s="24">
        <f t="shared" si="93"/>
        <v>7.97264933415389</v>
      </c>
      <c r="AB139" s="24">
        <f t="shared" si="93"/>
        <v>7.97264933415389</v>
      </c>
      <c r="AC139" s="24">
        <f t="shared" si="68"/>
        <v>7.6556636139608853</v>
      </c>
      <c r="AD139" s="24" t="str">
        <f t="shared" si="69"/>
        <v/>
      </c>
      <c r="AE139" s="24" t="str">
        <f t="shared" si="70"/>
        <v/>
      </c>
      <c r="AF139" s="24">
        <f t="shared" si="71"/>
        <v>8.3191591917276106</v>
      </c>
      <c r="AG139" s="24">
        <f t="shared" si="72"/>
        <v>7.2075323021770661</v>
      </c>
      <c r="AH139" s="24" t="str">
        <f t="shared" si="73"/>
        <v/>
      </c>
      <c r="AI139" s="24" t="str">
        <f t="shared" si="74"/>
        <v/>
      </c>
      <c r="AJ139" s="24" t="str">
        <f t="shared" si="75"/>
        <v/>
      </c>
      <c r="AK139" s="24" t="str">
        <f t="shared" si="76"/>
        <v/>
      </c>
      <c r="AL139" s="24" t="str">
        <f t="shared" si="77"/>
        <v/>
      </c>
      <c r="AM139" s="25" t="str">
        <f>VLOOKUP($A139,'pEC50'!$B:$Z,MATCH(AM$1,'pEC50'!$B$1:$Z$1,0),FALSE)</f>
        <v/>
      </c>
      <c r="AN139" s="24" t="str">
        <f>VLOOKUP($A139,'pEC50'!$B:$Z,MATCH(AN$1,'pEC50'!$B$1:$Z$1,0),FALSE)</f>
        <v/>
      </c>
      <c r="AO139" s="24">
        <f>VLOOKUP($A139,'pEC50'!$B:$Z,MATCH(AO$1,'pEC50'!$B$1:$Z$1,0),FALSE)</f>
        <v>8.59</v>
      </c>
      <c r="AP139" s="24">
        <f>VLOOKUP($A139,'pEC50'!$B:$Z,MATCH(AP$1,'pEC50'!$B$1:$Z$1,0),FALSE)</f>
        <v>8.59</v>
      </c>
      <c r="AQ139" s="24">
        <f>VLOOKUP($A139,'pEC50'!$B:$Z,MATCH(AQ$1,'pEC50'!$B$1:$Z$1,0),FALSE)</f>
        <v>9.24</v>
      </c>
      <c r="AR139" s="24">
        <f>VLOOKUP($A139,'pEC50'!$B:$Z,MATCH(AR$1,'pEC50'!$B$1:$Z$1,0),FALSE)</f>
        <v>8.42</v>
      </c>
      <c r="AS139" s="24">
        <f>VLOOKUP($A139,'pEC50'!$B:$Z,MATCH(AS$1,'pEC50'!$B$1:$Z$1,0),FALSE)</f>
        <v>8.42</v>
      </c>
      <c r="AT139" s="24">
        <f>VLOOKUP($A139,'pEC50'!$B:$Z,MATCH(AT$1,'pEC50'!$B$1:$Z$1,0),FALSE)</f>
        <v>8.2799999999999994</v>
      </c>
      <c r="AU139" s="24" t="str">
        <f>VLOOKUP($A139,'pEC50'!$B:$Z,MATCH(AU$1,'pEC50'!$B$1:$Z$1,0),FALSE)</f>
        <v/>
      </c>
      <c r="AV139" s="24" t="str">
        <f>VLOOKUP($A139,'pEC50'!$B:$Z,MATCH(AV$1,'pEC50'!$B$1:$Z$1,0),FALSE)</f>
        <v/>
      </c>
      <c r="AW139" s="24">
        <f>VLOOKUP($A139,'pEC50'!$B:$Z,MATCH(AW$1,'pEC50'!$B$1:$Z$1,0),FALSE)</f>
        <v>8.65</v>
      </c>
      <c r="AX139" s="24">
        <f>VLOOKUP($A139,'pEC50'!$B:$Z,MATCH(AX$1,'pEC50'!$B$1:$Z$1,0),FALSE)</f>
        <v>8.02</v>
      </c>
      <c r="AY139" s="24" t="str">
        <f>VLOOKUP($A139,'pEC50'!$B:$Z,MATCH(AY$1,'pEC50'!$B$1:$Z$1,0),FALSE)</f>
        <v/>
      </c>
      <c r="AZ139" s="24" t="str">
        <f>VLOOKUP($A139,'pEC50'!$B:$Z,MATCH(AZ$1,'pEC50'!$B$1:$Z$1,0),FALSE)</f>
        <v/>
      </c>
      <c r="BA139" s="24" t="str">
        <f>VLOOKUP($A139,'pEC50'!$B:$Z,MATCH(BA$1,'pEC50'!$B$1:$Z$1,0),FALSE)</f>
        <v/>
      </c>
      <c r="BB139" s="24" t="str">
        <f>VLOOKUP($A139,'pEC50'!$B:$Z,MATCH(BB$1,'pEC50'!$B$1:$Z$1,0),FALSE)</f>
        <v/>
      </c>
      <c r="BC139" s="24" t="str">
        <f>VLOOKUP($A139,'pEC50'!$B:$Z,MATCH(BC$1,'pEC50'!$B$1:$Z$1,0),FALSE)</f>
        <v/>
      </c>
      <c r="BD139" s="18" t="str">
        <f>IF(VLOOKUP($A139,Emax!$B:$Z,MATCH(BD$1,Emax!$B$1:$Z$1,0),FALSE)="","",VLOOKUP($A139,Emax!$B:$Z,MATCH(BD$1,Emax!$B$1:$Z$1,0),FALSE)*100)</f>
        <v/>
      </c>
      <c r="BE139" s="19" t="str">
        <f>IF(VLOOKUP($A139,Emax!$B:$Z,MATCH(BE$1,Emax!$B$1:$Z$1,0),FALSE)="","",VLOOKUP($A139,Emax!$B:$Z,MATCH(BE$1,Emax!$B$1:$Z$1,0),FALSE)*100)</f>
        <v/>
      </c>
      <c r="BF139" s="19">
        <f>IF(VLOOKUP($A139,Emax!$B:$Z,MATCH(BF$1,Emax!$B$1:$Z$1,0),FALSE)="","",VLOOKUP($A139,Emax!$B:$Z,MATCH(BF$1,Emax!$B$1:$Z$1,0),FALSE)*100)</f>
        <v>53.156822810590619</v>
      </c>
      <c r="BG139" s="19">
        <f>IF(VLOOKUP($A139,Emax!$B:$Z,MATCH(BG$1,Emax!$B$1:$Z$1,0),FALSE)="","",VLOOKUP($A139,Emax!$B:$Z,MATCH(BG$1,Emax!$B$1:$Z$1,0),FALSE)*100)</f>
        <v>53.156822810590619</v>
      </c>
      <c r="BH139" s="19">
        <f>IF(VLOOKUP($A139,Emax!$B:$Z,MATCH(BH$1,Emax!$B$1:$Z$1,0),FALSE)="","",VLOOKUP($A139,Emax!$B:$Z,MATCH(BH$1,Emax!$B$1:$Z$1,0),FALSE)*100)</f>
        <v>72.258064516129011</v>
      </c>
      <c r="BI139" s="19">
        <f>IF(VLOOKUP($A139,Emax!$B:$Z,MATCH(BI$1,Emax!$B$1:$Z$1,0),FALSE)="","",VLOOKUP($A139,Emax!$B:$Z,MATCH(BI$1,Emax!$B$1:$Z$1,0),FALSE)*100)</f>
        <v>35.698447893569849</v>
      </c>
      <c r="BJ139" s="19">
        <f>IF(VLOOKUP($A139,Emax!$B:$Z,MATCH(BJ$1,Emax!$B$1:$Z$1,0),FALSE)="","",VLOOKUP($A139,Emax!$B:$Z,MATCH(BJ$1,Emax!$B$1:$Z$1,0),FALSE)*100)</f>
        <v>35.698447893569849</v>
      </c>
      <c r="BK139" s="19">
        <f>IF(VLOOKUP($A139,Emax!$B:$Z,MATCH(BK$1,Emax!$B$1:$Z$1,0),FALSE)="","",VLOOKUP($A139,Emax!$B:$Z,MATCH(BK$1,Emax!$B$1:$Z$1,0),FALSE)*100)</f>
        <v>23.75</v>
      </c>
      <c r="BL139" s="19" t="str">
        <f>IF(VLOOKUP($A139,Emax!$B:$Z,MATCH(BL$1,Emax!$B$1:$Z$1,0),FALSE)="","",VLOOKUP($A139,Emax!$B:$Z,MATCH(BL$1,Emax!$B$1:$Z$1,0),FALSE)*100)</f>
        <v/>
      </c>
      <c r="BM139" s="19" t="str">
        <f>IF(VLOOKUP($A139,Emax!$B:$Z,MATCH(BM$1,Emax!$B$1:$Z$1,0),FALSE)="","",VLOOKUP($A139,Emax!$B:$Z,MATCH(BM$1,Emax!$B$1:$Z$1,0),FALSE)*100)</f>
        <v/>
      </c>
      <c r="BN139" s="19">
        <f>IF(VLOOKUP($A139,Emax!$B:$Z,MATCH(BN$1,Emax!$B$1:$Z$1,0),FALSE)="","",VLOOKUP($A139,Emax!$B:$Z,MATCH(BN$1,Emax!$B$1:$Z$1,0),FALSE)*100)</f>
        <v>46.683046683046683</v>
      </c>
      <c r="BO139" s="19">
        <f>IF(VLOOKUP($A139,Emax!$B:$Z,MATCH(BO$1,Emax!$B$1:$Z$1,0),FALSE)="","",VLOOKUP($A139,Emax!$B:$Z,MATCH(BO$1,Emax!$B$1:$Z$1,0),FALSE)*100)</f>
        <v>15.400410677618067</v>
      </c>
      <c r="BP139" s="19" t="str">
        <f>IF(VLOOKUP($A139,Emax!$B:$Z,MATCH(BP$1,Emax!$B$1:$Z$1,0),FALSE)="","",VLOOKUP($A139,Emax!$B:$Z,MATCH(BP$1,Emax!$B$1:$Z$1,0),FALSE)*100)</f>
        <v/>
      </c>
      <c r="BQ139" s="19" t="str">
        <f>IF(VLOOKUP($A139,Emax!$B:$Z,MATCH(BQ$1,Emax!$B$1:$Z$1,0),FALSE)="","",VLOOKUP($A139,Emax!$B:$Z,MATCH(BQ$1,Emax!$B$1:$Z$1,0),FALSE)*100)</f>
        <v/>
      </c>
      <c r="BR139" s="19" t="str">
        <f>IF(VLOOKUP($A139,Emax!$B:$Z,MATCH(BR$1,Emax!$B$1:$Z$1,0),FALSE)="","",VLOOKUP($A139,Emax!$B:$Z,MATCH(BR$1,Emax!$B$1:$Z$1,0),FALSE)*100)</f>
        <v/>
      </c>
      <c r="BS139" s="19" t="str">
        <f>IF(VLOOKUP($A139,Emax!$B:$Z,MATCH(BS$1,Emax!$B$1:$Z$1,0),FALSE)="","",VLOOKUP($A139,Emax!$B:$Z,MATCH(BS$1,Emax!$B$1:$Z$1,0),FALSE)*100)</f>
        <v/>
      </c>
      <c r="BT139" s="19" t="str">
        <f>IF(VLOOKUP($A139,Emax!$B:$Z,MATCH(BT$1,Emax!$B$1:$Z$1,0),FALSE)="","",VLOOKUP($A139,Emax!$B:$Z,MATCH(BT$1,Emax!$B$1:$Z$1,0),FALSE)*100)</f>
        <v/>
      </c>
    </row>
    <row r="140" spans="1:72" x14ac:dyDescent="0.2">
      <c r="A140" s="4" t="s">
        <v>615</v>
      </c>
      <c r="B140" s="5" t="str">
        <f>IF(VLOOKUP($A140,Ligands!$A:$G,3,FALSE)="","",VLOOKUP($A140,Ligands!$A:$G,3,FALSE))</f>
        <v>Somatostatin</v>
      </c>
      <c r="C140" s="4" t="str">
        <f>IF(VLOOKUP($A140,Ligands!$A:$G,4,FALSE)="","",VLOOKUP($A140,Ligands!$A:$G,4,FALSE))</f>
        <v>AGCKNFFWKTFTSC</v>
      </c>
      <c r="D140" s="17" t="str">
        <f>IF(VLOOKUP($A140,Ligands!$A:$G,5,FALSE)="","",VLOOKUP($A140,Ligands!$A:$G,5,FALSE))</f>
        <v/>
      </c>
      <c r="E140" s="17" t="str">
        <f>IF(VLOOKUP($A140,Ligands!$A:$G,6,FALSE)="","",VLOOKUP($A140,Ligands!$A:$G,6,FALSE))</f>
        <v/>
      </c>
      <c r="F140" s="17" t="str">
        <f>IF(VLOOKUP($A140,Ligands!$A:$G,7,FALSE)="","",VLOOKUP($A140,Ligands!$A:$G,7,FALSE))</f>
        <v>Physiological</v>
      </c>
      <c r="G140" s="28">
        <f t="shared" si="78"/>
        <v>0</v>
      </c>
      <c r="H140" s="92">
        <f t="shared" si="79"/>
        <v>8.4117495694411506</v>
      </c>
      <c r="I140" s="92">
        <f t="shared" si="80"/>
        <v>7.0134840342582008</v>
      </c>
      <c r="J140" s="92">
        <f t="shared" si="81"/>
        <v>6.3327119655161379</v>
      </c>
      <c r="K140" s="92" t="str">
        <f t="shared" si="82"/>
        <v/>
      </c>
      <c r="L140" s="28">
        <f t="shared" si="83"/>
        <v>0</v>
      </c>
      <c r="M140" s="92">
        <f t="shared" si="84"/>
        <v>8.57</v>
      </c>
      <c r="N140" s="92">
        <f t="shared" si="85"/>
        <v>7.57</v>
      </c>
      <c r="O140" s="92">
        <f t="shared" si="86"/>
        <v>7.32</v>
      </c>
      <c r="P140" s="92" t="str">
        <f t="shared" si="87"/>
        <v/>
      </c>
      <c r="Q140" s="21">
        <f t="shared" si="88"/>
        <v>0</v>
      </c>
      <c r="R140" s="90">
        <f t="shared" si="89"/>
        <v>69.462365591397841</v>
      </c>
      <c r="S140" s="90">
        <f t="shared" si="90"/>
        <v>27.764127764127768</v>
      </c>
      <c r="T140" s="90">
        <f t="shared" si="91"/>
        <v>10.297029702970297</v>
      </c>
      <c r="U140" s="90" t="str">
        <f t="shared" si="92"/>
        <v/>
      </c>
      <c r="V140" s="25" t="str">
        <f t="shared" si="63"/>
        <v/>
      </c>
      <c r="W140" s="24" t="str">
        <f t="shared" si="64"/>
        <v/>
      </c>
      <c r="X140" s="24">
        <f t="shared" si="65"/>
        <v>8.1560568833542195</v>
      </c>
      <c r="Y140" s="24">
        <f t="shared" si="66"/>
        <v>8.1560568833542195</v>
      </c>
      <c r="Z140" s="24">
        <f t="shared" si="67"/>
        <v>8.4117495694411506</v>
      </c>
      <c r="AA140" s="24">
        <f t="shared" si="93"/>
        <v>7.1560851735169981</v>
      </c>
      <c r="AB140" s="24">
        <f t="shared" si="93"/>
        <v>7.1560851735169981</v>
      </c>
      <c r="AC140" s="24">
        <f t="shared" si="68"/>
        <v>6.8560760973725889</v>
      </c>
      <c r="AD140" s="24">
        <f t="shared" si="69"/>
        <v>5.5695799996209647</v>
      </c>
      <c r="AE140" s="24">
        <f t="shared" si="70"/>
        <v>5.5695799996209647</v>
      </c>
      <c r="AF140" s="24">
        <f t="shared" si="71"/>
        <v>7.0134840342582008</v>
      </c>
      <c r="AG140" s="24">
        <f t="shared" si="72"/>
        <v>6.1675690787996222</v>
      </c>
      <c r="AH140" s="24">
        <f t="shared" si="73"/>
        <v>6.3327119655161379</v>
      </c>
      <c r="AI140" s="24" t="str">
        <f t="shared" si="74"/>
        <v/>
      </c>
      <c r="AJ140" s="24" t="str">
        <f t="shared" si="75"/>
        <v/>
      </c>
      <c r="AK140" s="24" t="str">
        <f t="shared" si="76"/>
        <v/>
      </c>
      <c r="AL140" s="24" t="str">
        <f t="shared" si="77"/>
        <v/>
      </c>
      <c r="AM140" s="25" t="str">
        <f>VLOOKUP($A140,'pEC50'!$B:$Z,MATCH(AM$1,'pEC50'!$B$1:$Z$1,0),FALSE)</f>
        <v/>
      </c>
      <c r="AN140" s="24" t="str">
        <f>VLOOKUP($A140,'pEC50'!$B:$Z,MATCH(AN$1,'pEC50'!$B$1:$Z$1,0),FALSE)</f>
        <v/>
      </c>
      <c r="AO140" s="24">
        <f>VLOOKUP($A140,'pEC50'!$B:$Z,MATCH(AO$1,'pEC50'!$B$1:$Z$1,0),FALSE)</f>
        <v>8.36</v>
      </c>
      <c r="AP140" s="24">
        <f>VLOOKUP($A140,'pEC50'!$B:$Z,MATCH(AP$1,'pEC50'!$B$1:$Z$1,0),FALSE)</f>
        <v>8.36</v>
      </c>
      <c r="AQ140" s="24">
        <f>VLOOKUP($A140,'pEC50'!$B:$Z,MATCH(AQ$1,'pEC50'!$B$1:$Z$1,0),FALSE)</f>
        <v>8.57</v>
      </c>
      <c r="AR140" s="24">
        <f>VLOOKUP($A140,'pEC50'!$B:$Z,MATCH(AR$1,'pEC50'!$B$1:$Z$1,0),FALSE)</f>
        <v>7.64</v>
      </c>
      <c r="AS140" s="24">
        <f>VLOOKUP($A140,'pEC50'!$B:$Z,MATCH(AS$1,'pEC50'!$B$1:$Z$1,0),FALSE)</f>
        <v>7.64</v>
      </c>
      <c r="AT140" s="24">
        <f>VLOOKUP($A140,'pEC50'!$B:$Z,MATCH(AT$1,'pEC50'!$B$1:$Z$1,0),FALSE)</f>
        <v>7.37</v>
      </c>
      <c r="AU140" s="24">
        <f>VLOOKUP($A140,'pEC50'!$B:$Z,MATCH(AU$1,'pEC50'!$B$1:$Z$1,0),FALSE)</f>
        <v>7.19</v>
      </c>
      <c r="AV140" s="24">
        <f>VLOOKUP($A140,'pEC50'!$B:$Z,MATCH(AV$1,'pEC50'!$B$1:$Z$1,0),FALSE)</f>
        <v>7.19</v>
      </c>
      <c r="AW140" s="24">
        <f>VLOOKUP($A140,'pEC50'!$B:$Z,MATCH(AW$1,'pEC50'!$B$1:$Z$1,0),FALSE)</f>
        <v>7.57</v>
      </c>
      <c r="AX140" s="24">
        <f>VLOOKUP($A140,'pEC50'!$B:$Z,MATCH(AX$1,'pEC50'!$B$1:$Z$1,0),FALSE)</f>
        <v>7.01</v>
      </c>
      <c r="AY140" s="24">
        <f>VLOOKUP($A140,'pEC50'!$B:$Z,MATCH(AY$1,'pEC50'!$B$1:$Z$1,0),FALSE)</f>
        <v>7.32</v>
      </c>
      <c r="AZ140" s="24" t="str">
        <f>VLOOKUP($A140,'pEC50'!$B:$Z,MATCH(AZ$1,'pEC50'!$B$1:$Z$1,0),FALSE)</f>
        <v/>
      </c>
      <c r="BA140" s="24" t="str">
        <f>VLOOKUP($A140,'pEC50'!$B:$Z,MATCH(BA$1,'pEC50'!$B$1:$Z$1,0),FALSE)</f>
        <v/>
      </c>
      <c r="BB140" s="24" t="str">
        <f>VLOOKUP($A140,'pEC50'!$B:$Z,MATCH(BB$1,'pEC50'!$B$1:$Z$1,0),FALSE)</f>
        <v/>
      </c>
      <c r="BC140" s="24" t="str">
        <f>VLOOKUP($A140,'pEC50'!$B:$Z,MATCH(BC$1,'pEC50'!$B$1:$Z$1,0),FALSE)</f>
        <v/>
      </c>
      <c r="BD140" s="18" t="str">
        <f>IF(VLOOKUP($A140,Emax!$B:$Z,MATCH(BD$1,Emax!$B$1:$Z$1,0),FALSE)="","",VLOOKUP($A140,Emax!$B:$Z,MATCH(BD$1,Emax!$B$1:$Z$1,0),FALSE)*100)</f>
        <v/>
      </c>
      <c r="BE140" s="19" t="str">
        <f>IF(VLOOKUP($A140,Emax!$B:$Z,MATCH(BE$1,Emax!$B$1:$Z$1,0),FALSE)="","",VLOOKUP($A140,Emax!$B:$Z,MATCH(BE$1,Emax!$B$1:$Z$1,0),FALSE)*100)</f>
        <v/>
      </c>
      <c r="BF140" s="19">
        <f>IF(VLOOKUP($A140,Emax!$B:$Z,MATCH(BF$1,Emax!$B$1:$Z$1,0),FALSE)="","",VLOOKUP($A140,Emax!$B:$Z,MATCH(BF$1,Emax!$B$1:$Z$1,0),FALSE)*100)</f>
        <v>62.525458248472496</v>
      </c>
      <c r="BG140" s="19">
        <f>IF(VLOOKUP($A140,Emax!$B:$Z,MATCH(BG$1,Emax!$B$1:$Z$1,0),FALSE)="","",VLOOKUP($A140,Emax!$B:$Z,MATCH(BG$1,Emax!$B$1:$Z$1,0),FALSE)*100)</f>
        <v>62.525458248472496</v>
      </c>
      <c r="BH140" s="19">
        <f>IF(VLOOKUP($A140,Emax!$B:$Z,MATCH(BH$1,Emax!$B$1:$Z$1,0),FALSE)="","",VLOOKUP($A140,Emax!$B:$Z,MATCH(BH$1,Emax!$B$1:$Z$1,0),FALSE)*100)</f>
        <v>69.462365591397841</v>
      </c>
      <c r="BI140" s="19">
        <f>IF(VLOOKUP($A140,Emax!$B:$Z,MATCH(BI$1,Emax!$B$1:$Z$1,0),FALSE)="","",VLOOKUP($A140,Emax!$B:$Z,MATCH(BI$1,Emax!$B$1:$Z$1,0),FALSE)*100)</f>
        <v>32.815964523281608</v>
      </c>
      <c r="BJ140" s="19">
        <f>IF(VLOOKUP($A140,Emax!$B:$Z,MATCH(BJ$1,Emax!$B$1:$Z$1,0),FALSE)="","",VLOOKUP($A140,Emax!$B:$Z,MATCH(BJ$1,Emax!$B$1:$Z$1,0),FALSE)*100)</f>
        <v>32.815964523281608</v>
      </c>
      <c r="BK140" s="19">
        <f>IF(VLOOKUP($A140,Emax!$B:$Z,MATCH(BK$1,Emax!$B$1:$Z$1,0),FALSE)="","",VLOOKUP($A140,Emax!$B:$Z,MATCH(BK$1,Emax!$B$1:$Z$1,0),FALSE)*100)</f>
        <v>30.625000000000004</v>
      </c>
      <c r="BL140" s="19">
        <f>IF(VLOOKUP($A140,Emax!$B:$Z,MATCH(BL$1,Emax!$B$1:$Z$1,0),FALSE)="","",VLOOKUP($A140,Emax!$B:$Z,MATCH(BL$1,Emax!$B$1:$Z$1,0),FALSE)*100)</f>
        <v>2.3965141612200433</v>
      </c>
      <c r="BM140" s="19">
        <f>IF(VLOOKUP($A140,Emax!$B:$Z,MATCH(BM$1,Emax!$B$1:$Z$1,0),FALSE)="","",VLOOKUP($A140,Emax!$B:$Z,MATCH(BM$1,Emax!$B$1:$Z$1,0),FALSE)*100)</f>
        <v>2.3965141612200433</v>
      </c>
      <c r="BN140" s="19">
        <f>IF(VLOOKUP($A140,Emax!$B:$Z,MATCH(BN$1,Emax!$B$1:$Z$1,0),FALSE)="","",VLOOKUP($A140,Emax!$B:$Z,MATCH(BN$1,Emax!$B$1:$Z$1,0),FALSE)*100)</f>
        <v>27.764127764127768</v>
      </c>
      <c r="BO140" s="19">
        <f>IF(VLOOKUP($A140,Emax!$B:$Z,MATCH(BO$1,Emax!$B$1:$Z$1,0),FALSE)="","",VLOOKUP($A140,Emax!$B:$Z,MATCH(BO$1,Emax!$B$1:$Z$1,0),FALSE)*100)</f>
        <v>14.37371663244353</v>
      </c>
      <c r="BP140" s="19">
        <f>IF(VLOOKUP($A140,Emax!$B:$Z,MATCH(BP$1,Emax!$B$1:$Z$1,0),FALSE)="","",VLOOKUP($A140,Emax!$B:$Z,MATCH(BP$1,Emax!$B$1:$Z$1,0),FALSE)*100)</f>
        <v>10.297029702970297</v>
      </c>
      <c r="BQ140" s="19" t="str">
        <f>IF(VLOOKUP($A140,Emax!$B:$Z,MATCH(BQ$1,Emax!$B$1:$Z$1,0),FALSE)="","",VLOOKUP($A140,Emax!$B:$Z,MATCH(BQ$1,Emax!$B$1:$Z$1,0),FALSE)*100)</f>
        <v/>
      </c>
      <c r="BR140" s="19" t="str">
        <f>IF(VLOOKUP($A140,Emax!$B:$Z,MATCH(BR$1,Emax!$B$1:$Z$1,0),FALSE)="","",VLOOKUP($A140,Emax!$B:$Z,MATCH(BR$1,Emax!$B$1:$Z$1,0),FALSE)*100)</f>
        <v/>
      </c>
      <c r="BS140" s="19" t="str">
        <f>IF(VLOOKUP($A140,Emax!$B:$Z,MATCH(BS$1,Emax!$B$1:$Z$1,0),FALSE)="","",VLOOKUP($A140,Emax!$B:$Z,MATCH(BS$1,Emax!$B$1:$Z$1,0),FALSE)*100)</f>
        <v/>
      </c>
      <c r="BT140" s="19" t="str">
        <f>IF(VLOOKUP($A140,Emax!$B:$Z,MATCH(BT$1,Emax!$B$1:$Z$1,0),FALSE)="","",VLOOKUP($A140,Emax!$B:$Z,MATCH(BT$1,Emax!$B$1:$Z$1,0),FALSE)*100)</f>
        <v/>
      </c>
    </row>
    <row r="141" spans="1:72" x14ac:dyDescent="0.2">
      <c r="A141" s="4" t="s">
        <v>617</v>
      </c>
      <c r="B141" s="5" t="str">
        <f>IF(VLOOKUP($A141,Ligands!$A:$G,3,FALSE)="","",VLOOKUP($A141,Ligands!$A:$G,3,FALSE))</f>
        <v>Somatostatin</v>
      </c>
      <c r="C141" s="4" t="str">
        <f>IF(VLOOKUP($A141,Ligands!$A:$G,4,FALSE)="","",VLOOKUP($A141,Ligands!$A:$G,4,FALSE))</f>
        <v>AGCKNFFWKTFTSC</v>
      </c>
      <c r="D141" s="17" t="str">
        <f>IF(VLOOKUP($A141,Ligands!$A:$G,5,FALSE)="","",VLOOKUP($A141,Ligands!$A:$G,5,FALSE))</f>
        <v/>
      </c>
      <c r="E141" s="17" t="str">
        <f>IF(VLOOKUP($A141,Ligands!$A:$G,6,FALSE)="","",VLOOKUP($A141,Ligands!$A:$G,6,FALSE))</f>
        <v/>
      </c>
      <c r="F141" s="17" t="str">
        <f>IF(VLOOKUP($A141,Ligands!$A:$G,7,FALSE)="","",VLOOKUP($A141,Ligands!$A:$G,7,FALSE))</f>
        <v>Physiological</v>
      </c>
      <c r="G141" s="28">
        <f t="shared" si="78"/>
        <v>0</v>
      </c>
      <c r="H141" s="92">
        <f t="shared" si="79"/>
        <v>9.3082684735916263</v>
      </c>
      <c r="I141" s="92">
        <f t="shared" si="80"/>
        <v>7.8334955777667234</v>
      </c>
      <c r="J141" s="92">
        <f t="shared" si="81"/>
        <v>8.3780723860403263</v>
      </c>
      <c r="K141" s="92" t="str">
        <f t="shared" si="82"/>
        <v/>
      </c>
      <c r="L141" s="28">
        <f t="shared" si="83"/>
        <v>0</v>
      </c>
      <c r="M141" s="92">
        <f t="shared" si="84"/>
        <v>9.49</v>
      </c>
      <c r="N141" s="92">
        <f t="shared" si="85"/>
        <v>8.5399999999999991</v>
      </c>
      <c r="O141" s="92">
        <f t="shared" si="86"/>
        <v>8.65</v>
      </c>
      <c r="P141" s="92" t="str">
        <f t="shared" si="87"/>
        <v/>
      </c>
      <c r="Q141" s="21">
        <f t="shared" si="88"/>
        <v>0</v>
      </c>
      <c r="R141" s="90">
        <f t="shared" si="89"/>
        <v>67.006109979633393</v>
      </c>
      <c r="S141" s="90">
        <f t="shared" si="90"/>
        <v>19.656019656019655</v>
      </c>
      <c r="T141" s="90">
        <f t="shared" si="91"/>
        <v>53.46534653465347</v>
      </c>
      <c r="U141" s="90" t="str">
        <f t="shared" si="92"/>
        <v/>
      </c>
      <c r="V141" s="25" t="str">
        <f t="shared" si="63"/>
        <v/>
      </c>
      <c r="W141" s="24" t="str">
        <f t="shared" si="64"/>
        <v/>
      </c>
      <c r="X141" s="24">
        <f t="shared" si="65"/>
        <v>8.8061144058270067</v>
      </c>
      <c r="Y141" s="24">
        <f t="shared" si="66"/>
        <v>8.8061144058270067</v>
      </c>
      <c r="Z141" s="24">
        <f t="shared" si="67"/>
        <v>9.3082684735916263</v>
      </c>
      <c r="AA141" s="24">
        <f t="shared" si="93"/>
        <v>8.0144805450764647</v>
      </c>
      <c r="AB141" s="24">
        <f t="shared" si="93"/>
        <v>8.0144805450764647</v>
      </c>
      <c r="AC141" s="24">
        <f t="shared" si="68"/>
        <v>7.603699112417349</v>
      </c>
      <c r="AD141" s="24" t="str">
        <f t="shared" si="69"/>
        <v/>
      </c>
      <c r="AE141" s="24" t="str">
        <f t="shared" si="70"/>
        <v/>
      </c>
      <c r="AF141" s="24">
        <f t="shared" si="71"/>
        <v>7.8334955777667234</v>
      </c>
      <c r="AG141" s="24">
        <f t="shared" si="72"/>
        <v>7.5813201295226218</v>
      </c>
      <c r="AH141" s="24">
        <f t="shared" si="73"/>
        <v>8.3780723860403263</v>
      </c>
      <c r="AI141" s="24" t="str">
        <f t="shared" si="74"/>
        <v/>
      </c>
      <c r="AJ141" s="24" t="str">
        <f t="shared" si="75"/>
        <v/>
      </c>
      <c r="AK141" s="24" t="str">
        <f t="shared" si="76"/>
        <v/>
      </c>
      <c r="AL141" s="24" t="str">
        <f t="shared" si="77"/>
        <v/>
      </c>
      <c r="AM141" s="25" t="str">
        <f>VLOOKUP($A141,'pEC50'!$B:$Z,MATCH(AM$1,'pEC50'!$B$1:$Z$1,0),FALSE)</f>
        <v/>
      </c>
      <c r="AN141" s="24" t="str">
        <f>VLOOKUP($A141,'pEC50'!$B:$Z,MATCH(AN$1,'pEC50'!$B$1:$Z$1,0),FALSE)</f>
        <v/>
      </c>
      <c r="AO141" s="24">
        <f>VLOOKUP($A141,'pEC50'!$B:$Z,MATCH(AO$1,'pEC50'!$B$1:$Z$1,0),FALSE)</f>
        <v>8.98</v>
      </c>
      <c r="AP141" s="24">
        <f>VLOOKUP($A141,'pEC50'!$B:$Z,MATCH(AP$1,'pEC50'!$B$1:$Z$1,0),FALSE)</f>
        <v>8.98</v>
      </c>
      <c r="AQ141" s="24">
        <f>VLOOKUP($A141,'pEC50'!$B:$Z,MATCH(AQ$1,'pEC50'!$B$1:$Z$1,0),FALSE)</f>
        <v>9.49</v>
      </c>
      <c r="AR141" s="24">
        <f>VLOOKUP($A141,'pEC50'!$B:$Z,MATCH(AR$1,'pEC50'!$B$1:$Z$1,0),FALSE)</f>
        <v>8.4700000000000006</v>
      </c>
      <c r="AS141" s="24">
        <f>VLOOKUP($A141,'pEC50'!$B:$Z,MATCH(AS$1,'pEC50'!$B$1:$Z$1,0),FALSE)</f>
        <v>8.4700000000000006</v>
      </c>
      <c r="AT141" s="24">
        <f>VLOOKUP($A141,'pEC50'!$B:$Z,MATCH(AT$1,'pEC50'!$B$1:$Z$1,0),FALSE)</f>
        <v>8.27</v>
      </c>
      <c r="AU141" s="24" t="str">
        <f>VLOOKUP($A141,'pEC50'!$B:$Z,MATCH(AU$1,'pEC50'!$B$1:$Z$1,0),FALSE)</f>
        <v/>
      </c>
      <c r="AV141" s="24" t="str">
        <f>VLOOKUP($A141,'pEC50'!$B:$Z,MATCH(AV$1,'pEC50'!$B$1:$Z$1,0),FALSE)</f>
        <v/>
      </c>
      <c r="AW141" s="24">
        <f>VLOOKUP($A141,'pEC50'!$B:$Z,MATCH(AW$1,'pEC50'!$B$1:$Z$1,0),FALSE)</f>
        <v>8.5399999999999991</v>
      </c>
      <c r="AX141" s="24">
        <f>VLOOKUP($A141,'pEC50'!$B:$Z,MATCH(AX$1,'pEC50'!$B$1:$Z$1,0),FALSE)</f>
        <v>8.43</v>
      </c>
      <c r="AY141" s="24">
        <f>VLOOKUP($A141,'pEC50'!$B:$Z,MATCH(AY$1,'pEC50'!$B$1:$Z$1,0),FALSE)</f>
        <v>8.65</v>
      </c>
      <c r="AZ141" s="24" t="str">
        <f>VLOOKUP($A141,'pEC50'!$B:$Z,MATCH(AZ$1,'pEC50'!$B$1:$Z$1,0),FALSE)</f>
        <v/>
      </c>
      <c r="BA141" s="24" t="str">
        <f>VLOOKUP($A141,'pEC50'!$B:$Z,MATCH(BA$1,'pEC50'!$B$1:$Z$1,0),FALSE)</f>
        <v/>
      </c>
      <c r="BB141" s="24" t="str">
        <f>VLOOKUP($A141,'pEC50'!$B:$Z,MATCH(BB$1,'pEC50'!$B$1:$Z$1,0),FALSE)</f>
        <v/>
      </c>
      <c r="BC141" s="24" t="str">
        <f>VLOOKUP($A141,'pEC50'!$B:$Z,MATCH(BC$1,'pEC50'!$B$1:$Z$1,0),FALSE)</f>
        <v/>
      </c>
      <c r="BD141" s="18" t="str">
        <f>IF(VLOOKUP($A141,Emax!$B:$Z,MATCH(BD$1,Emax!$B$1:$Z$1,0),FALSE)="","",VLOOKUP($A141,Emax!$B:$Z,MATCH(BD$1,Emax!$B$1:$Z$1,0),FALSE)*100)</f>
        <v/>
      </c>
      <c r="BE141" s="19" t="str">
        <f>IF(VLOOKUP($A141,Emax!$B:$Z,MATCH(BE$1,Emax!$B$1:$Z$1,0),FALSE)="","",VLOOKUP($A141,Emax!$B:$Z,MATCH(BE$1,Emax!$B$1:$Z$1,0),FALSE)*100)</f>
        <v/>
      </c>
      <c r="BF141" s="19">
        <f>IF(VLOOKUP($A141,Emax!$B:$Z,MATCH(BF$1,Emax!$B$1:$Z$1,0),FALSE)="","",VLOOKUP($A141,Emax!$B:$Z,MATCH(BF$1,Emax!$B$1:$Z$1,0),FALSE)*100)</f>
        <v>67.006109979633393</v>
      </c>
      <c r="BG141" s="19">
        <f>IF(VLOOKUP($A141,Emax!$B:$Z,MATCH(BG$1,Emax!$B$1:$Z$1,0),FALSE)="","",VLOOKUP($A141,Emax!$B:$Z,MATCH(BG$1,Emax!$B$1:$Z$1,0),FALSE)*100)</f>
        <v>67.006109979633393</v>
      </c>
      <c r="BH141" s="19">
        <f>IF(VLOOKUP($A141,Emax!$B:$Z,MATCH(BH$1,Emax!$B$1:$Z$1,0),FALSE)="","",VLOOKUP($A141,Emax!$B:$Z,MATCH(BH$1,Emax!$B$1:$Z$1,0),FALSE)*100)</f>
        <v>65.806451612903217</v>
      </c>
      <c r="BI141" s="19">
        <f>IF(VLOOKUP($A141,Emax!$B:$Z,MATCH(BI$1,Emax!$B$1:$Z$1,0),FALSE)="","",VLOOKUP($A141,Emax!$B:$Z,MATCH(BI$1,Emax!$B$1:$Z$1,0),FALSE)*100)</f>
        <v>35.033259423503331</v>
      </c>
      <c r="BJ141" s="19">
        <f>IF(VLOOKUP($A141,Emax!$B:$Z,MATCH(BJ$1,Emax!$B$1:$Z$1,0),FALSE)="","",VLOOKUP($A141,Emax!$B:$Z,MATCH(BJ$1,Emax!$B$1:$Z$1,0),FALSE)*100)</f>
        <v>35.033259423503331</v>
      </c>
      <c r="BK141" s="19">
        <f>IF(VLOOKUP($A141,Emax!$B:$Z,MATCH(BK$1,Emax!$B$1:$Z$1,0),FALSE)="","",VLOOKUP($A141,Emax!$B:$Z,MATCH(BK$1,Emax!$B$1:$Z$1,0),FALSE)*100)</f>
        <v>21.5625</v>
      </c>
      <c r="BL141" s="19" t="str">
        <f>IF(VLOOKUP($A141,Emax!$B:$Z,MATCH(BL$1,Emax!$B$1:$Z$1,0),FALSE)="","",VLOOKUP($A141,Emax!$B:$Z,MATCH(BL$1,Emax!$B$1:$Z$1,0),FALSE)*100)</f>
        <v/>
      </c>
      <c r="BM141" s="19" t="str">
        <f>IF(VLOOKUP($A141,Emax!$B:$Z,MATCH(BM$1,Emax!$B$1:$Z$1,0),FALSE)="","",VLOOKUP($A141,Emax!$B:$Z,MATCH(BM$1,Emax!$B$1:$Z$1,0),FALSE)*100)</f>
        <v/>
      </c>
      <c r="BN141" s="19">
        <f>IF(VLOOKUP($A141,Emax!$B:$Z,MATCH(BN$1,Emax!$B$1:$Z$1,0),FALSE)="","",VLOOKUP($A141,Emax!$B:$Z,MATCH(BN$1,Emax!$B$1:$Z$1,0),FALSE)*100)</f>
        <v>19.656019656019655</v>
      </c>
      <c r="BO141" s="19">
        <f>IF(VLOOKUP($A141,Emax!$B:$Z,MATCH(BO$1,Emax!$B$1:$Z$1,0),FALSE)="","",VLOOKUP($A141,Emax!$B:$Z,MATCH(BO$1,Emax!$B$1:$Z$1,0),FALSE)*100)</f>
        <v>14.168377823408623</v>
      </c>
      <c r="BP141" s="19">
        <f>IF(VLOOKUP($A141,Emax!$B:$Z,MATCH(BP$1,Emax!$B$1:$Z$1,0),FALSE)="","",VLOOKUP($A141,Emax!$B:$Z,MATCH(BP$1,Emax!$B$1:$Z$1,0),FALSE)*100)</f>
        <v>53.46534653465347</v>
      </c>
      <c r="BQ141" s="19" t="str">
        <f>IF(VLOOKUP($A141,Emax!$B:$Z,MATCH(BQ$1,Emax!$B$1:$Z$1,0),FALSE)="","",VLOOKUP($A141,Emax!$B:$Z,MATCH(BQ$1,Emax!$B$1:$Z$1,0),FALSE)*100)</f>
        <v/>
      </c>
      <c r="BR141" s="19" t="str">
        <f>IF(VLOOKUP($A141,Emax!$B:$Z,MATCH(BR$1,Emax!$B$1:$Z$1,0),FALSE)="","",VLOOKUP($A141,Emax!$B:$Z,MATCH(BR$1,Emax!$B$1:$Z$1,0),FALSE)*100)</f>
        <v/>
      </c>
      <c r="BS141" s="19" t="str">
        <f>IF(VLOOKUP($A141,Emax!$B:$Z,MATCH(BS$1,Emax!$B$1:$Z$1,0),FALSE)="","",VLOOKUP($A141,Emax!$B:$Z,MATCH(BS$1,Emax!$B$1:$Z$1,0),FALSE)*100)</f>
        <v/>
      </c>
      <c r="BT141" s="19" t="str">
        <f>IF(VLOOKUP($A141,Emax!$B:$Z,MATCH(BT$1,Emax!$B$1:$Z$1,0),FALSE)="","",VLOOKUP($A141,Emax!$B:$Z,MATCH(BT$1,Emax!$B$1:$Z$1,0),FALSE)*100)</f>
        <v/>
      </c>
    </row>
    <row r="142" spans="1:72" x14ac:dyDescent="0.2">
      <c r="A142" s="4" t="s">
        <v>619</v>
      </c>
      <c r="B142" s="5" t="str">
        <f>IF(VLOOKUP($A142,Ligands!$A:$G,3,FALSE)="","",VLOOKUP($A142,Ligands!$A:$G,3,FALSE))</f>
        <v>Somatostatin</v>
      </c>
      <c r="C142" s="4" t="str">
        <f>IF(VLOOKUP($A142,Ligands!$A:$G,4,FALSE)="","",VLOOKUP($A142,Ligands!$A:$G,4,FALSE))</f>
        <v>AGCKNFFWKTFTSC</v>
      </c>
      <c r="D142" s="17" t="str">
        <f>IF(VLOOKUP($A142,Ligands!$A:$G,5,FALSE)="","",VLOOKUP($A142,Ligands!$A:$G,5,FALSE))</f>
        <v/>
      </c>
      <c r="E142" s="17" t="str">
        <f>IF(VLOOKUP($A142,Ligands!$A:$G,6,FALSE)="","",VLOOKUP($A142,Ligands!$A:$G,6,FALSE))</f>
        <v/>
      </c>
      <c r="F142" s="17" t="str">
        <f>IF(VLOOKUP($A142,Ligands!$A:$G,7,FALSE)="","",VLOOKUP($A142,Ligands!$A:$G,7,FALSE))</f>
        <v>Physiological</v>
      </c>
      <c r="G142" s="28">
        <f t="shared" si="78"/>
        <v>6.6199415919605382</v>
      </c>
      <c r="H142" s="92">
        <f t="shared" si="79"/>
        <v>9.8983948657835636</v>
      </c>
      <c r="I142" s="92">
        <f t="shared" si="80"/>
        <v>8.7228327107592136</v>
      </c>
      <c r="J142" s="92">
        <f t="shared" si="81"/>
        <v>8.1631123481044092</v>
      </c>
      <c r="K142" s="92" t="str">
        <f t="shared" si="82"/>
        <v/>
      </c>
      <c r="L142" s="28">
        <f t="shared" si="83"/>
        <v>7.17</v>
      </c>
      <c r="M142" s="92">
        <f t="shared" si="84"/>
        <v>10</v>
      </c>
      <c r="N142" s="92">
        <f t="shared" si="85"/>
        <v>8.83</v>
      </c>
      <c r="O142" s="92">
        <f t="shared" si="86"/>
        <v>8.2200000000000006</v>
      </c>
      <c r="P142" s="92" t="str">
        <f t="shared" si="87"/>
        <v/>
      </c>
      <c r="Q142" s="21">
        <f t="shared" si="88"/>
        <v>28.180039138943247</v>
      </c>
      <c r="R142" s="90">
        <f t="shared" si="89"/>
        <v>91.242362525458248</v>
      </c>
      <c r="S142" s="90">
        <f t="shared" si="90"/>
        <v>85.420944558521555</v>
      </c>
      <c r="T142" s="90">
        <f t="shared" si="91"/>
        <v>87.722772277227705</v>
      </c>
      <c r="U142" s="90" t="str">
        <f t="shared" si="92"/>
        <v/>
      </c>
      <c r="V142" s="25">
        <f t="shared" si="63"/>
        <v>6.6199415919605382</v>
      </c>
      <c r="W142" s="24">
        <f t="shared" si="64"/>
        <v>6.4481565369647944</v>
      </c>
      <c r="X142" s="24">
        <f t="shared" si="65"/>
        <v>9.4101965218751769</v>
      </c>
      <c r="Y142" s="24">
        <f t="shared" si="66"/>
        <v>9.4101965218751769</v>
      </c>
      <c r="Z142" s="24">
        <f t="shared" si="67"/>
        <v>9.8983948657835636</v>
      </c>
      <c r="AA142" s="24">
        <f t="shared" si="93"/>
        <v>9.1322048232326445</v>
      </c>
      <c r="AB142" s="24">
        <f t="shared" si="93"/>
        <v>9.1322048232326445</v>
      </c>
      <c r="AC142" s="24">
        <f t="shared" si="68"/>
        <v>9.0272480195790514</v>
      </c>
      <c r="AD142" s="24">
        <f t="shared" si="69"/>
        <v>7.5683870126658217</v>
      </c>
      <c r="AE142" s="24">
        <f t="shared" si="70"/>
        <v>7.5683870126658217</v>
      </c>
      <c r="AF142" s="24">
        <f t="shared" si="71"/>
        <v>8.7228327107592136</v>
      </c>
      <c r="AG142" s="24">
        <f t="shared" si="72"/>
        <v>7.9815643694121103</v>
      </c>
      <c r="AH142" s="24">
        <f t="shared" si="73"/>
        <v>8.1631123481044092</v>
      </c>
      <c r="AI142" s="24">
        <f t="shared" si="74"/>
        <v>7.1860113486733228</v>
      </c>
      <c r="AJ142" s="24" t="str">
        <f t="shared" si="75"/>
        <v/>
      </c>
      <c r="AK142" s="24" t="str">
        <f t="shared" si="76"/>
        <v/>
      </c>
      <c r="AL142" s="24" t="str">
        <f t="shared" si="77"/>
        <v/>
      </c>
      <c r="AM142" s="25">
        <f>VLOOKUP($A142,'pEC50'!$B:$Z,MATCH(AM$1,'pEC50'!$B$1:$Z$1,0),FALSE)</f>
        <v>7.17</v>
      </c>
      <c r="AN142" s="24">
        <f>VLOOKUP($A142,'pEC50'!$B:$Z,MATCH(AN$1,'pEC50'!$B$1:$Z$1,0),FALSE)</f>
        <v>7.12</v>
      </c>
      <c r="AO142" s="24">
        <f>VLOOKUP($A142,'pEC50'!$B:$Z,MATCH(AO$1,'pEC50'!$B$1:$Z$1,0),FALSE)</f>
        <v>9.4499999999999993</v>
      </c>
      <c r="AP142" s="24">
        <f>VLOOKUP($A142,'pEC50'!$B:$Z,MATCH(AP$1,'pEC50'!$B$1:$Z$1,0),FALSE)</f>
        <v>9.4499999999999993</v>
      </c>
      <c r="AQ142" s="24">
        <f>VLOOKUP($A142,'pEC50'!$B:$Z,MATCH(AQ$1,'pEC50'!$B$1:$Z$1,0),FALSE)</f>
        <v>10</v>
      </c>
      <c r="AR142" s="24">
        <f>VLOOKUP($A142,'pEC50'!$B:$Z,MATCH(AR$1,'pEC50'!$B$1:$Z$1,0),FALSE)</f>
        <v>9.18</v>
      </c>
      <c r="AS142" s="24">
        <f>VLOOKUP($A142,'pEC50'!$B:$Z,MATCH(AS$1,'pEC50'!$B$1:$Z$1,0),FALSE)</f>
        <v>9.18</v>
      </c>
      <c r="AT142" s="24">
        <f>VLOOKUP($A142,'pEC50'!$B:$Z,MATCH(AT$1,'pEC50'!$B$1:$Z$1,0),FALSE)</f>
        <v>9.07</v>
      </c>
      <c r="AU142" s="24">
        <f>VLOOKUP($A142,'pEC50'!$B:$Z,MATCH(AU$1,'pEC50'!$B$1:$Z$1,0),FALSE)</f>
        <v>7.7</v>
      </c>
      <c r="AV142" s="24">
        <f>VLOOKUP($A142,'pEC50'!$B:$Z,MATCH(AV$1,'pEC50'!$B$1:$Z$1,0),FALSE)</f>
        <v>7.7</v>
      </c>
      <c r="AW142" s="24">
        <f>VLOOKUP($A142,'pEC50'!$B:$Z,MATCH(AW$1,'pEC50'!$B$1:$Z$1,0),FALSE)</f>
        <v>8.83</v>
      </c>
      <c r="AX142" s="24">
        <f>VLOOKUP($A142,'pEC50'!$B:$Z,MATCH(AX$1,'pEC50'!$B$1:$Z$1,0),FALSE)</f>
        <v>8.0500000000000007</v>
      </c>
      <c r="AY142" s="24">
        <f>VLOOKUP($A142,'pEC50'!$B:$Z,MATCH(AY$1,'pEC50'!$B$1:$Z$1,0),FALSE)</f>
        <v>8.2200000000000006</v>
      </c>
      <c r="AZ142" s="24">
        <f>VLOOKUP($A142,'pEC50'!$B:$Z,MATCH(AZ$1,'pEC50'!$B$1:$Z$1,0),FALSE)</f>
        <v>7.38</v>
      </c>
      <c r="BA142" s="24" t="str">
        <f>VLOOKUP($A142,'pEC50'!$B:$Z,MATCH(BA$1,'pEC50'!$B$1:$Z$1,0),FALSE)</f>
        <v/>
      </c>
      <c r="BB142" s="24" t="str">
        <f>VLOOKUP($A142,'pEC50'!$B:$Z,MATCH(BB$1,'pEC50'!$B$1:$Z$1,0),FALSE)</f>
        <v/>
      </c>
      <c r="BC142" s="24" t="str">
        <f>VLOOKUP($A142,'pEC50'!$B:$Z,MATCH(BC$1,'pEC50'!$B$1:$Z$1,0),FALSE)</f>
        <v/>
      </c>
      <c r="BD142" s="18">
        <f>IF(VLOOKUP($A142,Emax!$B:$Z,MATCH(BD$1,Emax!$B$1:$Z$1,0),FALSE)="","",VLOOKUP($A142,Emax!$B:$Z,MATCH(BD$1,Emax!$B$1:$Z$1,0),FALSE)*100)</f>
        <v>28.180039138943247</v>
      </c>
      <c r="BE142" s="19">
        <f>IF(VLOOKUP($A142,Emax!$B:$Z,MATCH(BE$1,Emax!$B$1:$Z$1,0),FALSE)="","",VLOOKUP($A142,Emax!$B:$Z,MATCH(BE$1,Emax!$B$1:$Z$1,0),FALSE)*100)</f>
        <v>21.289062500000004</v>
      </c>
      <c r="BF142" s="19">
        <f>IF(VLOOKUP($A142,Emax!$B:$Z,MATCH(BF$1,Emax!$B$1:$Z$1,0),FALSE)="","",VLOOKUP($A142,Emax!$B:$Z,MATCH(BF$1,Emax!$B$1:$Z$1,0),FALSE)*100)</f>
        <v>91.242362525458248</v>
      </c>
      <c r="BG142" s="19">
        <f>IF(VLOOKUP($A142,Emax!$B:$Z,MATCH(BG$1,Emax!$B$1:$Z$1,0),FALSE)="","",VLOOKUP($A142,Emax!$B:$Z,MATCH(BG$1,Emax!$B$1:$Z$1,0),FALSE)*100)</f>
        <v>91.242362525458248</v>
      </c>
      <c r="BH142" s="19">
        <f>IF(VLOOKUP($A142,Emax!$B:$Z,MATCH(BH$1,Emax!$B$1:$Z$1,0),FALSE)="","",VLOOKUP($A142,Emax!$B:$Z,MATCH(BH$1,Emax!$B$1:$Z$1,0),FALSE)*100)</f>
        <v>79.13978494623656</v>
      </c>
      <c r="BI142" s="19">
        <f>IF(VLOOKUP($A142,Emax!$B:$Z,MATCH(BI$1,Emax!$B$1:$Z$1,0),FALSE)="","",VLOOKUP($A142,Emax!$B:$Z,MATCH(BI$1,Emax!$B$1:$Z$1,0),FALSE)*100)</f>
        <v>89.578713968957885</v>
      </c>
      <c r="BJ142" s="19">
        <f>IF(VLOOKUP($A142,Emax!$B:$Z,MATCH(BJ$1,Emax!$B$1:$Z$1,0),FALSE)="","",VLOOKUP($A142,Emax!$B:$Z,MATCH(BJ$1,Emax!$B$1:$Z$1,0),FALSE)*100)</f>
        <v>89.578713968957885</v>
      </c>
      <c r="BK142" s="19">
        <f>IF(VLOOKUP($A142,Emax!$B:$Z,MATCH(BK$1,Emax!$B$1:$Z$1,0),FALSE)="","",VLOOKUP($A142,Emax!$B:$Z,MATCH(BK$1,Emax!$B$1:$Z$1,0),FALSE)*100)</f>
        <v>90.625</v>
      </c>
      <c r="BL142" s="19">
        <f>IF(VLOOKUP($A142,Emax!$B:$Z,MATCH(BL$1,Emax!$B$1:$Z$1,0),FALSE)="","",VLOOKUP($A142,Emax!$B:$Z,MATCH(BL$1,Emax!$B$1:$Z$1,0),FALSE)*100)</f>
        <v>73.856209150326805</v>
      </c>
      <c r="BM142" s="19">
        <f>IF(VLOOKUP($A142,Emax!$B:$Z,MATCH(BM$1,Emax!$B$1:$Z$1,0),FALSE)="","",VLOOKUP($A142,Emax!$B:$Z,MATCH(BM$1,Emax!$B$1:$Z$1,0),FALSE)*100)</f>
        <v>73.856209150326805</v>
      </c>
      <c r="BN142" s="19">
        <f>IF(VLOOKUP($A142,Emax!$B:$Z,MATCH(BN$1,Emax!$B$1:$Z$1,0),FALSE)="","",VLOOKUP($A142,Emax!$B:$Z,MATCH(BN$1,Emax!$B$1:$Z$1,0),FALSE)*100)</f>
        <v>78.132678132678123</v>
      </c>
      <c r="BO142" s="19">
        <f>IF(VLOOKUP($A142,Emax!$B:$Z,MATCH(BO$1,Emax!$B$1:$Z$1,0),FALSE)="","",VLOOKUP($A142,Emax!$B:$Z,MATCH(BO$1,Emax!$B$1:$Z$1,0),FALSE)*100)</f>
        <v>85.420944558521555</v>
      </c>
      <c r="BP142" s="19">
        <f>IF(VLOOKUP($A142,Emax!$B:$Z,MATCH(BP$1,Emax!$B$1:$Z$1,0),FALSE)="","",VLOOKUP($A142,Emax!$B:$Z,MATCH(BP$1,Emax!$B$1:$Z$1,0),FALSE)*100)</f>
        <v>87.722772277227705</v>
      </c>
      <c r="BQ142" s="19">
        <f>IF(VLOOKUP($A142,Emax!$B:$Z,MATCH(BQ$1,Emax!$B$1:$Z$1,0),FALSE)="","",VLOOKUP($A142,Emax!$B:$Z,MATCH(BQ$1,Emax!$B$1:$Z$1,0),FALSE)*100)</f>
        <v>63.975155279503106</v>
      </c>
      <c r="BR142" s="19" t="str">
        <f>IF(VLOOKUP($A142,Emax!$B:$Z,MATCH(BR$1,Emax!$B$1:$Z$1,0),FALSE)="","",VLOOKUP($A142,Emax!$B:$Z,MATCH(BR$1,Emax!$B$1:$Z$1,0),FALSE)*100)</f>
        <v/>
      </c>
      <c r="BS142" s="19" t="str">
        <f>IF(VLOOKUP($A142,Emax!$B:$Z,MATCH(BS$1,Emax!$B$1:$Z$1,0),FALSE)="","",VLOOKUP($A142,Emax!$B:$Z,MATCH(BS$1,Emax!$B$1:$Z$1,0),FALSE)*100)</f>
        <v/>
      </c>
      <c r="BT142" s="19" t="str">
        <f>IF(VLOOKUP($A142,Emax!$B:$Z,MATCH(BT$1,Emax!$B$1:$Z$1,0),FALSE)="","",VLOOKUP($A142,Emax!$B:$Z,MATCH(BT$1,Emax!$B$1:$Z$1,0),FALSE)*100)</f>
        <v/>
      </c>
    </row>
    <row r="143" spans="1:72" x14ac:dyDescent="0.2">
      <c r="A143" s="4" t="s">
        <v>623</v>
      </c>
      <c r="B143" s="5" t="str">
        <f>IF(VLOOKUP($A143,Ligands!$A:$G,3,FALSE)="","",VLOOKUP($A143,Ligands!$A:$G,3,FALSE))</f>
        <v>Substance P</v>
      </c>
      <c r="C143" s="4" t="str">
        <f>IF(VLOOKUP($A143,Ligands!$A:$G,4,FALSE)="","",VLOOKUP($A143,Ligands!$A:$G,4,FALSE))</f>
        <v>RPKPQQFFGLM-NH2</v>
      </c>
      <c r="D143" s="17" t="str">
        <f>IF(VLOOKUP($A143,Ligands!$A:$G,5,FALSE)="","",VLOOKUP($A143,Ligands!$A:$G,5,FALSE))</f>
        <v/>
      </c>
      <c r="E143" s="17" t="str">
        <f>IF(VLOOKUP($A143,Ligands!$A:$G,6,FALSE)="","",VLOOKUP($A143,Ligands!$A:$G,6,FALSE))</f>
        <v/>
      </c>
      <c r="F143" s="17" t="str">
        <f>IF(VLOOKUP($A143,Ligands!$A:$G,7,FALSE)="","",VLOOKUP($A143,Ligands!$A:$G,7,FALSE))</f>
        <v>Physiological</v>
      </c>
      <c r="G143" s="28">
        <f t="shared" si="78"/>
        <v>9.2450475554448754</v>
      </c>
      <c r="H143" s="92">
        <f t="shared" si="79"/>
        <v>9.4573074379273443</v>
      </c>
      <c r="I143" s="92">
        <f t="shared" si="80"/>
        <v>9.8962534094482972</v>
      </c>
      <c r="J143" s="92">
        <f t="shared" si="81"/>
        <v>9.5295213248280746</v>
      </c>
      <c r="K143" s="92" t="str">
        <f t="shared" si="82"/>
        <v/>
      </c>
      <c r="L143" s="28">
        <f t="shared" si="83"/>
        <v>9.32</v>
      </c>
      <c r="M143" s="92">
        <f t="shared" si="84"/>
        <v>9.52</v>
      </c>
      <c r="N143" s="92">
        <f t="shared" si="85"/>
        <v>9.94</v>
      </c>
      <c r="O143" s="92">
        <f t="shared" si="86"/>
        <v>9.58</v>
      </c>
      <c r="P143" s="92" t="str">
        <f t="shared" si="87"/>
        <v/>
      </c>
      <c r="Q143" s="21">
        <f t="shared" si="88"/>
        <v>84.148727984344418</v>
      </c>
      <c r="R143" s="90">
        <f t="shared" si="89"/>
        <v>97.1875</v>
      </c>
      <c r="S143" s="90">
        <f t="shared" si="90"/>
        <v>90.417690417690423</v>
      </c>
      <c r="T143" s="90">
        <f t="shared" si="91"/>
        <v>89.702970297029694</v>
      </c>
      <c r="U143" s="90" t="str">
        <f t="shared" si="92"/>
        <v/>
      </c>
      <c r="V143" s="25">
        <f t="shared" si="63"/>
        <v>9.2450475554448754</v>
      </c>
      <c r="W143" s="24">
        <f t="shared" si="64"/>
        <v>9.2160424899858455</v>
      </c>
      <c r="X143" s="24">
        <f t="shared" si="65"/>
        <v>9.4573074379273443</v>
      </c>
      <c r="Y143" s="24">
        <f t="shared" si="66"/>
        <v>9.4573074379273443</v>
      </c>
      <c r="Z143" s="24">
        <f t="shared" si="67"/>
        <v>9.3553309038297829</v>
      </c>
      <c r="AA143" s="24">
        <f t="shared" si="93"/>
        <v>9.1896652799981098</v>
      </c>
      <c r="AB143" s="24">
        <f t="shared" si="93"/>
        <v>9.1896652799981098</v>
      </c>
      <c r="AC143" s="24">
        <f t="shared" si="68"/>
        <v>9.2576104107069312</v>
      </c>
      <c r="AD143" s="24">
        <f t="shared" si="69"/>
        <v>9.7975612240777874</v>
      </c>
      <c r="AE143" s="24">
        <f t="shared" si="70"/>
        <v>9.7975612240777874</v>
      </c>
      <c r="AF143" s="24">
        <f t="shared" si="71"/>
        <v>9.8962534094482972</v>
      </c>
      <c r="AG143" s="24">
        <f t="shared" si="72"/>
        <v>8.7346477961812337</v>
      </c>
      <c r="AH143" s="24">
        <f t="shared" si="73"/>
        <v>9.2028068238941714</v>
      </c>
      <c r="AI143" s="24">
        <f t="shared" si="74"/>
        <v>9.5295213248280746</v>
      </c>
      <c r="AJ143" s="24" t="str">
        <f t="shared" si="75"/>
        <v/>
      </c>
      <c r="AK143" s="24" t="str">
        <f t="shared" si="76"/>
        <v/>
      </c>
      <c r="AL143" s="24" t="str">
        <f t="shared" si="77"/>
        <v/>
      </c>
      <c r="AM143" s="25">
        <f>VLOOKUP($A143,'pEC50'!$B:$Z,MATCH(AM$1,'pEC50'!$B$1:$Z$1,0),FALSE)</f>
        <v>9.32</v>
      </c>
      <c r="AN143" s="24">
        <f>VLOOKUP($A143,'pEC50'!$B:$Z,MATCH(AN$1,'pEC50'!$B$1:$Z$1,0),FALSE)</f>
        <v>9.3000000000000007</v>
      </c>
      <c r="AO143" s="24">
        <f>VLOOKUP($A143,'pEC50'!$B:$Z,MATCH(AO$1,'pEC50'!$B$1:$Z$1,0),FALSE)</f>
        <v>9.52</v>
      </c>
      <c r="AP143" s="24">
        <f>VLOOKUP($A143,'pEC50'!$B:$Z,MATCH(AP$1,'pEC50'!$B$1:$Z$1,0),FALSE)</f>
        <v>9.52</v>
      </c>
      <c r="AQ143" s="24">
        <f>VLOOKUP($A143,'pEC50'!$B:$Z,MATCH(AQ$1,'pEC50'!$B$1:$Z$1,0),FALSE)</f>
        <v>9.41</v>
      </c>
      <c r="AR143" s="24">
        <f>VLOOKUP($A143,'pEC50'!$B:$Z,MATCH(AR$1,'pEC50'!$B$1:$Z$1,0),FALSE)</f>
        <v>9.23</v>
      </c>
      <c r="AS143" s="24">
        <f>VLOOKUP($A143,'pEC50'!$B:$Z,MATCH(AS$1,'pEC50'!$B$1:$Z$1,0),FALSE)</f>
        <v>9.23</v>
      </c>
      <c r="AT143" s="24">
        <f>VLOOKUP($A143,'pEC50'!$B:$Z,MATCH(AT$1,'pEC50'!$B$1:$Z$1,0),FALSE)</f>
        <v>9.27</v>
      </c>
      <c r="AU143" s="24">
        <f>VLOOKUP($A143,'pEC50'!$B:$Z,MATCH(AU$1,'pEC50'!$B$1:$Z$1,0),FALSE)</f>
        <v>9.89</v>
      </c>
      <c r="AV143" s="24">
        <f>VLOOKUP($A143,'pEC50'!$B:$Z,MATCH(AV$1,'pEC50'!$B$1:$Z$1,0),FALSE)</f>
        <v>9.89</v>
      </c>
      <c r="AW143" s="24">
        <f>VLOOKUP($A143,'pEC50'!$B:$Z,MATCH(AW$1,'pEC50'!$B$1:$Z$1,0),FALSE)</f>
        <v>9.94</v>
      </c>
      <c r="AX143" s="24">
        <f>VLOOKUP($A143,'pEC50'!$B:$Z,MATCH(AX$1,'pEC50'!$B$1:$Z$1,0),FALSE)</f>
        <v>8.83</v>
      </c>
      <c r="AY143" s="24">
        <f>VLOOKUP($A143,'pEC50'!$B:$Z,MATCH(AY$1,'pEC50'!$B$1:$Z$1,0),FALSE)</f>
        <v>9.25</v>
      </c>
      <c r="AZ143" s="24">
        <f>VLOOKUP($A143,'pEC50'!$B:$Z,MATCH(AZ$1,'pEC50'!$B$1:$Z$1,0),FALSE)</f>
        <v>9.58</v>
      </c>
      <c r="BA143" s="24" t="str">
        <f>VLOOKUP($A143,'pEC50'!$B:$Z,MATCH(BA$1,'pEC50'!$B$1:$Z$1,0),FALSE)</f>
        <v/>
      </c>
      <c r="BB143" s="24" t="str">
        <f>VLOOKUP($A143,'pEC50'!$B:$Z,MATCH(BB$1,'pEC50'!$B$1:$Z$1,0),FALSE)</f>
        <v/>
      </c>
      <c r="BC143" s="24" t="str">
        <f>VLOOKUP($A143,'pEC50'!$B:$Z,MATCH(BC$1,'pEC50'!$B$1:$Z$1,0),FALSE)</f>
        <v/>
      </c>
      <c r="BD143" s="18">
        <f>IF(VLOOKUP($A143,Emax!$B:$Z,MATCH(BD$1,Emax!$B$1:$Z$1,0),FALSE)="","",VLOOKUP($A143,Emax!$B:$Z,MATCH(BD$1,Emax!$B$1:$Z$1,0),FALSE)*100)</f>
        <v>84.148727984344418</v>
      </c>
      <c r="BE143" s="19">
        <f>IF(VLOOKUP($A143,Emax!$B:$Z,MATCH(BE$1,Emax!$B$1:$Z$1,0),FALSE)="","",VLOOKUP($A143,Emax!$B:$Z,MATCH(BE$1,Emax!$B$1:$Z$1,0),FALSE)*100)</f>
        <v>82.421875</v>
      </c>
      <c r="BF143" s="19">
        <f>IF(VLOOKUP($A143,Emax!$B:$Z,MATCH(BF$1,Emax!$B$1:$Z$1,0),FALSE)="","",VLOOKUP($A143,Emax!$B:$Z,MATCH(BF$1,Emax!$B$1:$Z$1,0),FALSE)*100)</f>
        <v>86.558044806517316</v>
      </c>
      <c r="BG143" s="19">
        <f>IF(VLOOKUP($A143,Emax!$B:$Z,MATCH(BG$1,Emax!$B$1:$Z$1,0),FALSE)="","",VLOOKUP($A143,Emax!$B:$Z,MATCH(BG$1,Emax!$B$1:$Z$1,0),FALSE)*100)</f>
        <v>86.558044806517316</v>
      </c>
      <c r="BH143" s="19">
        <f>IF(VLOOKUP($A143,Emax!$B:$Z,MATCH(BH$1,Emax!$B$1:$Z$1,0),FALSE)="","",VLOOKUP($A143,Emax!$B:$Z,MATCH(BH$1,Emax!$B$1:$Z$1,0),FALSE)*100)</f>
        <v>88.172043010752688</v>
      </c>
      <c r="BI143" s="19">
        <f>IF(VLOOKUP($A143,Emax!$B:$Z,MATCH(BI$1,Emax!$B$1:$Z$1,0),FALSE)="","",VLOOKUP($A143,Emax!$B:$Z,MATCH(BI$1,Emax!$B$1:$Z$1,0),FALSE)*100)</f>
        <v>91.130820399113077</v>
      </c>
      <c r="BJ143" s="19">
        <f>IF(VLOOKUP($A143,Emax!$B:$Z,MATCH(BJ$1,Emax!$B$1:$Z$1,0),FALSE)="","",VLOOKUP($A143,Emax!$B:$Z,MATCH(BJ$1,Emax!$B$1:$Z$1,0),FALSE)*100)</f>
        <v>91.130820399113077</v>
      </c>
      <c r="BK143" s="19">
        <f>IF(VLOOKUP($A143,Emax!$B:$Z,MATCH(BK$1,Emax!$B$1:$Z$1,0),FALSE)="","",VLOOKUP($A143,Emax!$B:$Z,MATCH(BK$1,Emax!$B$1:$Z$1,0),FALSE)*100)</f>
        <v>97.1875</v>
      </c>
      <c r="BL143" s="19">
        <f>IF(VLOOKUP($A143,Emax!$B:$Z,MATCH(BL$1,Emax!$B$1:$Z$1,0),FALSE)="","",VLOOKUP($A143,Emax!$B:$Z,MATCH(BL$1,Emax!$B$1:$Z$1,0),FALSE)*100)</f>
        <v>80.827886710239653</v>
      </c>
      <c r="BM143" s="19">
        <f>IF(VLOOKUP($A143,Emax!$B:$Z,MATCH(BM$1,Emax!$B$1:$Z$1,0),FALSE)="","",VLOOKUP($A143,Emax!$B:$Z,MATCH(BM$1,Emax!$B$1:$Z$1,0),FALSE)*100)</f>
        <v>80.827886710239653</v>
      </c>
      <c r="BN143" s="19">
        <f>IF(VLOOKUP($A143,Emax!$B:$Z,MATCH(BN$1,Emax!$B$1:$Z$1,0),FALSE)="","",VLOOKUP($A143,Emax!$B:$Z,MATCH(BN$1,Emax!$B$1:$Z$1,0),FALSE)*100)</f>
        <v>90.417690417690423</v>
      </c>
      <c r="BO143" s="19">
        <f>IF(VLOOKUP($A143,Emax!$B:$Z,MATCH(BO$1,Emax!$B$1:$Z$1,0),FALSE)="","",VLOOKUP($A143,Emax!$B:$Z,MATCH(BO$1,Emax!$B$1:$Z$1,0),FALSE)*100)</f>
        <v>80.28747433264887</v>
      </c>
      <c r="BP143" s="19">
        <f>IF(VLOOKUP($A143,Emax!$B:$Z,MATCH(BP$1,Emax!$B$1:$Z$1,0),FALSE)="","",VLOOKUP($A143,Emax!$B:$Z,MATCH(BP$1,Emax!$B$1:$Z$1,0),FALSE)*100)</f>
        <v>89.702970297029694</v>
      </c>
      <c r="BQ143" s="19">
        <f>IF(VLOOKUP($A143,Emax!$B:$Z,MATCH(BQ$1,Emax!$B$1:$Z$1,0),FALSE)="","",VLOOKUP($A143,Emax!$B:$Z,MATCH(BQ$1,Emax!$B$1:$Z$1,0),FALSE)*100)</f>
        <v>89.026915113871624</v>
      </c>
      <c r="BR143" s="19" t="str">
        <f>IF(VLOOKUP($A143,Emax!$B:$Z,MATCH(BR$1,Emax!$B$1:$Z$1,0),FALSE)="","",VLOOKUP($A143,Emax!$B:$Z,MATCH(BR$1,Emax!$B$1:$Z$1,0),FALSE)*100)</f>
        <v/>
      </c>
      <c r="BS143" s="19" t="str">
        <f>IF(VLOOKUP($A143,Emax!$B:$Z,MATCH(BS$1,Emax!$B$1:$Z$1,0),FALSE)="","",VLOOKUP($A143,Emax!$B:$Z,MATCH(BS$1,Emax!$B$1:$Z$1,0),FALSE)*100)</f>
        <v/>
      </c>
      <c r="BT143" s="19" t="str">
        <f>IF(VLOOKUP($A143,Emax!$B:$Z,MATCH(BT$1,Emax!$B$1:$Z$1,0),FALSE)="","",VLOOKUP($A143,Emax!$B:$Z,MATCH(BT$1,Emax!$B$1:$Z$1,0),FALSE)*100)</f>
        <v/>
      </c>
    </row>
    <row r="144" spans="1:72" x14ac:dyDescent="0.2">
      <c r="A144" s="4" t="s">
        <v>628</v>
      </c>
      <c r="B144" s="5" t="str">
        <f>IF(VLOOKUP($A144,Ligands!$A:$G,3,FALSE)="","",VLOOKUP($A144,Ligands!$A:$G,3,FALSE))</f>
        <v>Neurokinin A</v>
      </c>
      <c r="C144" s="4" t="str">
        <f>IF(VLOOKUP($A144,Ligands!$A:$G,4,FALSE)="","",VLOOKUP($A144,Ligands!$A:$G,4,FALSE))</f>
        <v>HKTDSFVGLM-NH2</v>
      </c>
      <c r="D144" s="17" t="str">
        <f>IF(VLOOKUP($A144,Ligands!$A:$G,5,FALSE)="","",VLOOKUP($A144,Ligands!$A:$G,5,FALSE))</f>
        <v/>
      </c>
      <c r="E144" s="17" t="str">
        <f>IF(VLOOKUP($A144,Ligands!$A:$G,6,FALSE)="","",VLOOKUP($A144,Ligands!$A:$G,6,FALSE))</f>
        <v/>
      </c>
      <c r="F144" s="17" t="str">
        <f>IF(VLOOKUP($A144,Ligands!$A:$G,7,FALSE)="","",VLOOKUP($A144,Ligands!$A:$G,7,FALSE))</f>
        <v>Physiological</v>
      </c>
      <c r="G144" s="28">
        <f t="shared" si="78"/>
        <v>8.3499458964343134</v>
      </c>
      <c r="H144" s="92">
        <f t="shared" si="79"/>
        <v>9.2617131314745791</v>
      </c>
      <c r="I144" s="92">
        <f t="shared" si="80"/>
        <v>9.8301578707771888</v>
      </c>
      <c r="J144" s="92">
        <f t="shared" si="81"/>
        <v>8.6530746550103839</v>
      </c>
      <c r="K144" s="92" t="str">
        <f t="shared" si="82"/>
        <v/>
      </c>
      <c r="L144" s="28">
        <f t="shared" si="83"/>
        <v>8.69</v>
      </c>
      <c r="M144" s="92">
        <f t="shared" si="84"/>
        <v>9.5399999999999991</v>
      </c>
      <c r="N144" s="92">
        <f t="shared" si="85"/>
        <v>10.01</v>
      </c>
      <c r="O144" s="92">
        <f t="shared" si="86"/>
        <v>8.9</v>
      </c>
      <c r="P144" s="92" t="str">
        <f t="shared" si="87"/>
        <v/>
      </c>
      <c r="Q144" s="21">
        <f t="shared" si="88"/>
        <v>48.140900195694705</v>
      </c>
      <c r="R144" s="90">
        <f t="shared" si="89"/>
        <v>62.729124236252545</v>
      </c>
      <c r="S144" s="90">
        <f t="shared" si="90"/>
        <v>66.093366093366086</v>
      </c>
      <c r="T144" s="90">
        <f t="shared" si="91"/>
        <v>56.633663366336641</v>
      </c>
      <c r="U144" s="90" t="str">
        <f t="shared" si="92"/>
        <v/>
      </c>
      <c r="V144" s="25">
        <f t="shared" si="63"/>
        <v>8.3225142069686679</v>
      </c>
      <c r="W144" s="24">
        <f t="shared" si="64"/>
        <v>8.3499458964343134</v>
      </c>
      <c r="X144" s="24">
        <f t="shared" si="65"/>
        <v>9.1674692243774754</v>
      </c>
      <c r="Y144" s="24">
        <f t="shared" si="66"/>
        <v>9.1674692243774754</v>
      </c>
      <c r="Z144" s="24">
        <f t="shared" si="67"/>
        <v>9.2617131314745791</v>
      </c>
      <c r="AA144" s="24">
        <f t="shared" si="93"/>
        <v>8.5605718041321435</v>
      </c>
      <c r="AB144" s="24">
        <f t="shared" si="93"/>
        <v>8.5605718041321435</v>
      </c>
      <c r="AC144" s="24">
        <f t="shared" si="68"/>
        <v>8.6778880703663877</v>
      </c>
      <c r="AD144" s="24">
        <f t="shared" si="69"/>
        <v>9.8080093304409015</v>
      </c>
      <c r="AE144" s="24">
        <f t="shared" si="70"/>
        <v>9.8080093304409015</v>
      </c>
      <c r="AF144" s="24">
        <f t="shared" si="71"/>
        <v>9.8301578707771888</v>
      </c>
      <c r="AG144" s="24">
        <f t="shared" si="72"/>
        <v>8.218806899714119</v>
      </c>
      <c r="AH144" s="24">
        <f t="shared" si="73"/>
        <v>8.6530746550103839</v>
      </c>
      <c r="AI144" s="24">
        <f t="shared" si="74"/>
        <v>8.548964872218594</v>
      </c>
      <c r="AJ144" s="24" t="str">
        <f t="shared" si="75"/>
        <v/>
      </c>
      <c r="AK144" s="24" t="str">
        <f t="shared" si="76"/>
        <v/>
      </c>
      <c r="AL144" s="24" t="str">
        <f t="shared" si="77"/>
        <v/>
      </c>
      <c r="AM144" s="25">
        <f>VLOOKUP($A144,'pEC50'!$B:$Z,MATCH(AM$1,'pEC50'!$B$1:$Z$1,0),FALSE)</f>
        <v>8.64</v>
      </c>
      <c r="AN144" s="24">
        <f>VLOOKUP($A144,'pEC50'!$B:$Z,MATCH(AN$1,'pEC50'!$B$1:$Z$1,0),FALSE)</f>
        <v>8.69</v>
      </c>
      <c r="AO144" s="24">
        <f>VLOOKUP($A144,'pEC50'!$B:$Z,MATCH(AO$1,'pEC50'!$B$1:$Z$1,0),FALSE)</f>
        <v>9.3699999999999992</v>
      </c>
      <c r="AP144" s="24">
        <f>VLOOKUP($A144,'pEC50'!$B:$Z,MATCH(AP$1,'pEC50'!$B$1:$Z$1,0),FALSE)</f>
        <v>9.3699999999999992</v>
      </c>
      <c r="AQ144" s="24">
        <f>VLOOKUP($A144,'pEC50'!$B:$Z,MATCH(AQ$1,'pEC50'!$B$1:$Z$1,0),FALSE)</f>
        <v>9.5399999999999991</v>
      </c>
      <c r="AR144" s="24">
        <f>VLOOKUP($A144,'pEC50'!$B:$Z,MATCH(AR$1,'pEC50'!$B$1:$Z$1,0),FALSE)</f>
        <v>8.84</v>
      </c>
      <c r="AS144" s="24">
        <f>VLOOKUP($A144,'pEC50'!$B:$Z,MATCH(AS$1,'pEC50'!$B$1:$Z$1,0),FALSE)</f>
        <v>8.84</v>
      </c>
      <c r="AT144" s="24">
        <f>VLOOKUP($A144,'pEC50'!$B:$Z,MATCH(AT$1,'pEC50'!$B$1:$Z$1,0),FALSE)</f>
        <v>8.94</v>
      </c>
      <c r="AU144" s="24">
        <f>VLOOKUP($A144,'pEC50'!$B:$Z,MATCH(AU$1,'pEC50'!$B$1:$Z$1,0),FALSE)</f>
        <v>10</v>
      </c>
      <c r="AV144" s="24">
        <f>VLOOKUP($A144,'pEC50'!$B:$Z,MATCH(AV$1,'pEC50'!$B$1:$Z$1,0),FALSE)</f>
        <v>10</v>
      </c>
      <c r="AW144" s="24">
        <f>VLOOKUP($A144,'pEC50'!$B:$Z,MATCH(AW$1,'pEC50'!$B$1:$Z$1,0),FALSE)</f>
        <v>10.01</v>
      </c>
      <c r="AX144" s="24">
        <f>VLOOKUP($A144,'pEC50'!$B:$Z,MATCH(AX$1,'pEC50'!$B$1:$Z$1,0),FALSE)</f>
        <v>8.58</v>
      </c>
      <c r="AY144" s="24">
        <f>VLOOKUP($A144,'pEC50'!$B:$Z,MATCH(AY$1,'pEC50'!$B$1:$Z$1,0),FALSE)</f>
        <v>8.9</v>
      </c>
      <c r="AZ144" s="24">
        <f>VLOOKUP($A144,'pEC50'!$B:$Z,MATCH(AZ$1,'pEC50'!$B$1:$Z$1,0),FALSE)</f>
        <v>8.86</v>
      </c>
      <c r="BA144" s="24" t="str">
        <f>VLOOKUP($A144,'pEC50'!$B:$Z,MATCH(BA$1,'pEC50'!$B$1:$Z$1,0),FALSE)</f>
        <v/>
      </c>
      <c r="BB144" s="24" t="str">
        <f>VLOOKUP($A144,'pEC50'!$B:$Z,MATCH(BB$1,'pEC50'!$B$1:$Z$1,0),FALSE)</f>
        <v/>
      </c>
      <c r="BC144" s="24" t="str">
        <f>VLOOKUP($A144,'pEC50'!$B:$Z,MATCH(BC$1,'pEC50'!$B$1:$Z$1,0),FALSE)</f>
        <v/>
      </c>
      <c r="BD144" s="18">
        <f>IF(VLOOKUP($A144,Emax!$B:$Z,MATCH(BD$1,Emax!$B$1:$Z$1,0),FALSE)="","",VLOOKUP($A144,Emax!$B:$Z,MATCH(BD$1,Emax!$B$1:$Z$1,0),FALSE)*100)</f>
        <v>48.140900195694705</v>
      </c>
      <c r="BE144" s="19">
        <f>IF(VLOOKUP($A144,Emax!$B:$Z,MATCH(BE$1,Emax!$B$1:$Z$1,0),FALSE)="","",VLOOKUP($A144,Emax!$B:$Z,MATCH(BE$1,Emax!$B$1:$Z$1,0),FALSE)*100)</f>
        <v>45.703125</v>
      </c>
      <c r="BF144" s="19">
        <f>IF(VLOOKUP($A144,Emax!$B:$Z,MATCH(BF$1,Emax!$B$1:$Z$1,0),FALSE)="","",VLOOKUP($A144,Emax!$B:$Z,MATCH(BF$1,Emax!$B$1:$Z$1,0),FALSE)*100)</f>
        <v>62.729124236252545</v>
      </c>
      <c r="BG144" s="19">
        <f>IF(VLOOKUP($A144,Emax!$B:$Z,MATCH(BG$1,Emax!$B$1:$Z$1,0),FALSE)="","",VLOOKUP($A144,Emax!$B:$Z,MATCH(BG$1,Emax!$B$1:$Z$1,0),FALSE)*100)</f>
        <v>62.729124236252545</v>
      </c>
      <c r="BH144" s="19">
        <f>IF(VLOOKUP($A144,Emax!$B:$Z,MATCH(BH$1,Emax!$B$1:$Z$1,0),FALSE)="","",VLOOKUP($A144,Emax!$B:$Z,MATCH(BH$1,Emax!$B$1:$Z$1,0),FALSE)*100)</f>
        <v>52.688172043010752</v>
      </c>
      <c r="BI144" s="19">
        <f>IF(VLOOKUP($A144,Emax!$B:$Z,MATCH(BI$1,Emax!$B$1:$Z$1,0),FALSE)="","",VLOOKUP($A144,Emax!$B:$Z,MATCH(BI$1,Emax!$B$1:$Z$1,0),FALSE)*100)</f>
        <v>52.549889135254993</v>
      </c>
      <c r="BJ144" s="19">
        <f>IF(VLOOKUP($A144,Emax!$B:$Z,MATCH(BJ$1,Emax!$B$1:$Z$1,0),FALSE)="","",VLOOKUP($A144,Emax!$B:$Z,MATCH(BJ$1,Emax!$B$1:$Z$1,0),FALSE)*100)</f>
        <v>52.549889135254993</v>
      </c>
      <c r="BK144" s="19">
        <f>IF(VLOOKUP($A144,Emax!$B:$Z,MATCH(BK$1,Emax!$B$1:$Z$1,0),FALSE)="","",VLOOKUP($A144,Emax!$B:$Z,MATCH(BK$1,Emax!$B$1:$Z$1,0),FALSE)*100)</f>
        <v>54.6875</v>
      </c>
      <c r="BL144" s="19">
        <f>IF(VLOOKUP($A144,Emax!$B:$Z,MATCH(BL$1,Emax!$B$1:$Z$1,0),FALSE)="","",VLOOKUP($A144,Emax!$B:$Z,MATCH(BL$1,Emax!$B$1:$Z$1,0),FALSE)*100)</f>
        <v>64.270152505446603</v>
      </c>
      <c r="BM144" s="19">
        <f>IF(VLOOKUP($A144,Emax!$B:$Z,MATCH(BM$1,Emax!$B$1:$Z$1,0),FALSE)="","",VLOOKUP($A144,Emax!$B:$Z,MATCH(BM$1,Emax!$B$1:$Z$1,0),FALSE)*100)</f>
        <v>64.270152505446603</v>
      </c>
      <c r="BN144" s="19">
        <f>IF(VLOOKUP($A144,Emax!$B:$Z,MATCH(BN$1,Emax!$B$1:$Z$1,0),FALSE)="","",VLOOKUP($A144,Emax!$B:$Z,MATCH(BN$1,Emax!$B$1:$Z$1,0),FALSE)*100)</f>
        <v>66.093366093366086</v>
      </c>
      <c r="BO144" s="19">
        <f>IF(VLOOKUP($A144,Emax!$B:$Z,MATCH(BO$1,Emax!$B$1:$Z$1,0),FALSE)="","",VLOOKUP($A144,Emax!$B:$Z,MATCH(BO$1,Emax!$B$1:$Z$1,0),FALSE)*100)</f>
        <v>43.531827515400408</v>
      </c>
      <c r="BP144" s="19">
        <f>IF(VLOOKUP($A144,Emax!$B:$Z,MATCH(BP$1,Emax!$B$1:$Z$1,0),FALSE)="","",VLOOKUP($A144,Emax!$B:$Z,MATCH(BP$1,Emax!$B$1:$Z$1,0),FALSE)*100)</f>
        <v>56.633663366336641</v>
      </c>
      <c r="BQ144" s="19">
        <f>IF(VLOOKUP($A144,Emax!$B:$Z,MATCH(BQ$1,Emax!$B$1:$Z$1,0),FALSE)="","",VLOOKUP($A144,Emax!$B:$Z,MATCH(BQ$1,Emax!$B$1:$Z$1,0),FALSE)*100)</f>
        <v>48.861283643892328</v>
      </c>
      <c r="BR144" s="19" t="str">
        <f>IF(VLOOKUP($A144,Emax!$B:$Z,MATCH(BR$1,Emax!$B$1:$Z$1,0),FALSE)="","",VLOOKUP($A144,Emax!$B:$Z,MATCH(BR$1,Emax!$B$1:$Z$1,0),FALSE)*100)</f>
        <v/>
      </c>
      <c r="BS144" s="19" t="str">
        <f>IF(VLOOKUP($A144,Emax!$B:$Z,MATCH(BS$1,Emax!$B$1:$Z$1,0),FALSE)="","",VLOOKUP($A144,Emax!$B:$Z,MATCH(BS$1,Emax!$B$1:$Z$1,0),FALSE)*100)</f>
        <v/>
      </c>
      <c r="BT144" s="19" t="str">
        <f>IF(VLOOKUP($A144,Emax!$B:$Z,MATCH(BT$1,Emax!$B$1:$Z$1,0),FALSE)="","",VLOOKUP($A144,Emax!$B:$Z,MATCH(BT$1,Emax!$B$1:$Z$1,0),FALSE)*100)</f>
        <v/>
      </c>
    </row>
    <row r="145" spans="1:72" x14ac:dyDescent="0.2">
      <c r="A145" s="4" t="s">
        <v>626</v>
      </c>
      <c r="B145" s="5" t="str">
        <f>IF(VLOOKUP($A145,Ligands!$A:$G,3,FALSE)="","",VLOOKUP($A145,Ligands!$A:$G,3,FALSE))</f>
        <v>Neurokinin B</v>
      </c>
      <c r="C145" s="4" t="str">
        <f>IF(VLOOKUP($A145,Ligands!$A:$G,4,FALSE)="","",VLOOKUP($A145,Ligands!$A:$G,4,FALSE))</f>
        <v>DMHDFFVGLM-NH2</v>
      </c>
      <c r="D145" s="17" t="str">
        <f>IF(VLOOKUP($A145,Ligands!$A:$G,5,FALSE)="","",VLOOKUP($A145,Ligands!$A:$G,5,FALSE))</f>
        <v/>
      </c>
      <c r="E145" s="17" t="str">
        <f>IF(VLOOKUP($A145,Ligands!$A:$G,6,FALSE)="","",VLOOKUP($A145,Ligands!$A:$G,6,FALSE))</f>
        <v/>
      </c>
      <c r="F145" s="17" t="str">
        <f>IF(VLOOKUP($A145,Ligands!$A:$G,7,FALSE)="","",VLOOKUP($A145,Ligands!$A:$G,7,FALSE))</f>
        <v>Physiological</v>
      </c>
      <c r="G145" s="28">
        <f t="shared" si="78"/>
        <v>7.7719085746561625</v>
      </c>
      <c r="H145" s="92">
        <f t="shared" si="79"/>
        <v>7.9139633149138771</v>
      </c>
      <c r="I145" s="92">
        <f t="shared" si="80"/>
        <v>8.5241962738319632</v>
      </c>
      <c r="J145" s="92">
        <f t="shared" si="81"/>
        <v>7.9713469892912583</v>
      </c>
      <c r="K145" s="92" t="str">
        <f t="shared" si="82"/>
        <v/>
      </c>
      <c r="L145" s="28">
        <f t="shared" si="83"/>
        <v>7.94</v>
      </c>
      <c r="M145" s="92">
        <f t="shared" si="84"/>
        <v>8.08</v>
      </c>
      <c r="N145" s="92">
        <f t="shared" si="85"/>
        <v>8.6300000000000008</v>
      </c>
      <c r="O145" s="92">
        <f t="shared" si="86"/>
        <v>8.1199999999999992</v>
      </c>
      <c r="P145" s="92" t="str">
        <f t="shared" si="87"/>
        <v/>
      </c>
      <c r="Q145" s="21">
        <f t="shared" si="88"/>
        <v>67.906066536203525</v>
      </c>
      <c r="R145" s="90">
        <f t="shared" si="89"/>
        <v>68.228105906313644</v>
      </c>
      <c r="S145" s="90">
        <f t="shared" si="90"/>
        <v>78.378378378378372</v>
      </c>
      <c r="T145" s="90">
        <f t="shared" si="91"/>
        <v>71.014492753623188</v>
      </c>
      <c r="U145" s="90" t="str">
        <f t="shared" si="92"/>
        <v/>
      </c>
      <c r="V145" s="25">
        <f t="shared" si="63"/>
        <v>7.7719085746561625</v>
      </c>
      <c r="W145" s="24">
        <f t="shared" si="64"/>
        <v>7.6785859107200016</v>
      </c>
      <c r="X145" s="24">
        <f t="shared" si="65"/>
        <v>7.9139633149138771</v>
      </c>
      <c r="Y145" s="24">
        <f t="shared" si="66"/>
        <v>7.9139633149138771</v>
      </c>
      <c r="Z145" s="24">
        <f t="shared" si="67"/>
        <v>7.845307436136884</v>
      </c>
      <c r="AA145" s="24">
        <f t="shared" si="93"/>
        <v>7.1862372314712317</v>
      </c>
      <c r="AB145" s="24">
        <f t="shared" si="93"/>
        <v>7.1862372314712317</v>
      </c>
      <c r="AC145" s="24">
        <f t="shared" si="68"/>
        <v>7.3462180239150694</v>
      </c>
      <c r="AD145" s="24">
        <f t="shared" si="69"/>
        <v>8.4553832124127126</v>
      </c>
      <c r="AE145" s="24">
        <f t="shared" si="70"/>
        <v>8.4553832124127126</v>
      </c>
      <c r="AF145" s="24">
        <f t="shared" si="71"/>
        <v>8.5241962738319632</v>
      </c>
      <c r="AG145" s="24">
        <f t="shared" si="72"/>
        <v>7.1626173248964209</v>
      </c>
      <c r="AH145" s="24">
        <f t="shared" si="73"/>
        <v>7.5991066197802946</v>
      </c>
      <c r="AI145" s="24">
        <f t="shared" si="74"/>
        <v>7.9713469892912583</v>
      </c>
      <c r="AJ145" s="24" t="str">
        <f t="shared" si="75"/>
        <v/>
      </c>
      <c r="AK145" s="24" t="str">
        <f t="shared" si="76"/>
        <v/>
      </c>
      <c r="AL145" s="24" t="str">
        <f t="shared" si="77"/>
        <v/>
      </c>
      <c r="AM145" s="25">
        <f>VLOOKUP($A145,'pEC50'!$B:$Z,MATCH(AM$1,'pEC50'!$B$1:$Z$1,0),FALSE)</f>
        <v>7.94</v>
      </c>
      <c r="AN145" s="24">
        <f>VLOOKUP($A145,'pEC50'!$B:$Z,MATCH(AN$1,'pEC50'!$B$1:$Z$1,0),FALSE)</f>
        <v>7.88</v>
      </c>
      <c r="AO145" s="24">
        <f>VLOOKUP($A145,'pEC50'!$B:$Z,MATCH(AO$1,'pEC50'!$B$1:$Z$1,0),FALSE)</f>
        <v>8.08</v>
      </c>
      <c r="AP145" s="24">
        <f>VLOOKUP($A145,'pEC50'!$B:$Z,MATCH(AP$1,'pEC50'!$B$1:$Z$1,0),FALSE)</f>
        <v>8.08</v>
      </c>
      <c r="AQ145" s="24">
        <f>VLOOKUP($A145,'pEC50'!$B:$Z,MATCH(AQ$1,'pEC50'!$B$1:$Z$1,0),FALSE)</f>
        <v>8.02</v>
      </c>
      <c r="AR145" s="24">
        <f>VLOOKUP($A145,'pEC50'!$B:$Z,MATCH(AR$1,'pEC50'!$B$1:$Z$1,0),FALSE)</f>
        <v>7.51</v>
      </c>
      <c r="AS145" s="24">
        <f>VLOOKUP($A145,'pEC50'!$B:$Z,MATCH(AS$1,'pEC50'!$B$1:$Z$1,0),FALSE)</f>
        <v>7.51</v>
      </c>
      <c r="AT145" s="24">
        <f>VLOOKUP($A145,'pEC50'!$B:$Z,MATCH(AT$1,'pEC50'!$B$1:$Z$1,0),FALSE)</f>
        <v>7.69</v>
      </c>
      <c r="AU145" s="24">
        <f>VLOOKUP($A145,'pEC50'!$B:$Z,MATCH(AU$1,'pEC50'!$B$1:$Z$1,0),FALSE)</f>
        <v>8.6</v>
      </c>
      <c r="AV145" s="24">
        <f>VLOOKUP($A145,'pEC50'!$B:$Z,MATCH(AV$1,'pEC50'!$B$1:$Z$1,0),FALSE)</f>
        <v>8.6</v>
      </c>
      <c r="AW145" s="24">
        <f>VLOOKUP($A145,'pEC50'!$B:$Z,MATCH(AW$1,'pEC50'!$B$1:$Z$1,0),FALSE)</f>
        <v>8.6300000000000008</v>
      </c>
      <c r="AX145" s="24">
        <f>VLOOKUP($A145,'pEC50'!$B:$Z,MATCH(AX$1,'pEC50'!$B$1:$Z$1,0),FALSE)</f>
        <v>7.53</v>
      </c>
      <c r="AY145" s="24">
        <f>VLOOKUP($A145,'pEC50'!$B:$Z,MATCH(AY$1,'pEC50'!$B$1:$Z$1,0),FALSE)</f>
        <v>7.84</v>
      </c>
      <c r="AZ145" s="24">
        <f>VLOOKUP($A145,'pEC50'!$B:$Z,MATCH(AZ$1,'pEC50'!$B$1:$Z$1,0),FALSE)</f>
        <v>8.1199999999999992</v>
      </c>
      <c r="BA145" s="24" t="str">
        <f>VLOOKUP($A145,'pEC50'!$B:$Z,MATCH(BA$1,'pEC50'!$B$1:$Z$1,0),FALSE)</f>
        <v/>
      </c>
      <c r="BB145" s="24" t="str">
        <f>VLOOKUP($A145,'pEC50'!$B:$Z,MATCH(BB$1,'pEC50'!$B$1:$Z$1,0),FALSE)</f>
        <v/>
      </c>
      <c r="BC145" s="24" t="str">
        <f>VLOOKUP($A145,'pEC50'!$B:$Z,MATCH(BC$1,'pEC50'!$B$1:$Z$1,0),FALSE)</f>
        <v/>
      </c>
      <c r="BD145" s="18">
        <f>IF(VLOOKUP($A145,Emax!$B:$Z,MATCH(BD$1,Emax!$B$1:$Z$1,0),FALSE)="","",VLOOKUP($A145,Emax!$B:$Z,MATCH(BD$1,Emax!$B$1:$Z$1,0),FALSE)*100)</f>
        <v>67.906066536203525</v>
      </c>
      <c r="BE145" s="19">
        <f>IF(VLOOKUP($A145,Emax!$B:$Z,MATCH(BE$1,Emax!$B$1:$Z$1,0),FALSE)="","",VLOOKUP($A145,Emax!$B:$Z,MATCH(BE$1,Emax!$B$1:$Z$1,0),FALSE)*100)</f>
        <v>62.890625</v>
      </c>
      <c r="BF145" s="19">
        <f>IF(VLOOKUP($A145,Emax!$B:$Z,MATCH(BF$1,Emax!$B$1:$Z$1,0),FALSE)="","",VLOOKUP($A145,Emax!$B:$Z,MATCH(BF$1,Emax!$B$1:$Z$1,0),FALSE)*100)</f>
        <v>68.228105906313644</v>
      </c>
      <c r="BG145" s="19">
        <f>IF(VLOOKUP($A145,Emax!$B:$Z,MATCH(BG$1,Emax!$B$1:$Z$1,0),FALSE)="","",VLOOKUP($A145,Emax!$B:$Z,MATCH(BG$1,Emax!$B$1:$Z$1,0),FALSE)*100)</f>
        <v>68.228105906313644</v>
      </c>
      <c r="BH145" s="19">
        <f>IF(VLOOKUP($A145,Emax!$B:$Z,MATCH(BH$1,Emax!$B$1:$Z$1,0),FALSE)="","",VLOOKUP($A145,Emax!$B:$Z,MATCH(BH$1,Emax!$B$1:$Z$1,0),FALSE)*100)</f>
        <v>66.881720430107521</v>
      </c>
      <c r="BI145" s="19">
        <f>IF(VLOOKUP($A145,Emax!$B:$Z,MATCH(BI$1,Emax!$B$1:$Z$1,0),FALSE)="","",VLOOKUP($A145,Emax!$B:$Z,MATCH(BI$1,Emax!$B$1:$Z$1,0),FALSE)*100)</f>
        <v>47.450110864745021</v>
      </c>
      <c r="BJ145" s="19">
        <f>IF(VLOOKUP($A145,Emax!$B:$Z,MATCH(BJ$1,Emax!$B$1:$Z$1,0),FALSE)="","",VLOOKUP($A145,Emax!$B:$Z,MATCH(BJ$1,Emax!$B$1:$Z$1,0),FALSE)*100)</f>
        <v>47.450110864745021</v>
      </c>
      <c r="BK145" s="19">
        <f>IF(VLOOKUP($A145,Emax!$B:$Z,MATCH(BK$1,Emax!$B$1:$Z$1,0),FALSE)="","",VLOOKUP($A145,Emax!$B:$Z,MATCH(BK$1,Emax!$B$1:$Z$1,0),FALSE)*100)</f>
        <v>45.3125</v>
      </c>
      <c r="BL145" s="19">
        <f>IF(VLOOKUP($A145,Emax!$B:$Z,MATCH(BL$1,Emax!$B$1:$Z$1,0),FALSE)="","",VLOOKUP($A145,Emax!$B:$Z,MATCH(BL$1,Emax!$B$1:$Z$1,0),FALSE)*100)</f>
        <v>71.677559912854036</v>
      </c>
      <c r="BM145" s="19">
        <f>IF(VLOOKUP($A145,Emax!$B:$Z,MATCH(BM$1,Emax!$B$1:$Z$1,0),FALSE)="","",VLOOKUP($A145,Emax!$B:$Z,MATCH(BM$1,Emax!$B$1:$Z$1,0),FALSE)*100)</f>
        <v>71.677559912854036</v>
      </c>
      <c r="BN145" s="19">
        <f>IF(VLOOKUP($A145,Emax!$B:$Z,MATCH(BN$1,Emax!$B$1:$Z$1,0),FALSE)="","",VLOOKUP($A145,Emax!$B:$Z,MATCH(BN$1,Emax!$B$1:$Z$1,0),FALSE)*100)</f>
        <v>78.378378378378372</v>
      </c>
      <c r="BO145" s="19">
        <f>IF(VLOOKUP($A145,Emax!$B:$Z,MATCH(BO$1,Emax!$B$1:$Z$1,0),FALSE)="","",VLOOKUP($A145,Emax!$B:$Z,MATCH(BO$1,Emax!$B$1:$Z$1,0),FALSE)*100)</f>
        <v>42.915811088295683</v>
      </c>
      <c r="BP145" s="19">
        <f>IF(VLOOKUP($A145,Emax!$B:$Z,MATCH(BP$1,Emax!$B$1:$Z$1,0),FALSE)="","",VLOOKUP($A145,Emax!$B:$Z,MATCH(BP$1,Emax!$B$1:$Z$1,0),FALSE)*100)</f>
        <v>57.42574257425742</v>
      </c>
      <c r="BQ145" s="19">
        <f>IF(VLOOKUP($A145,Emax!$B:$Z,MATCH(BQ$1,Emax!$B$1:$Z$1,0),FALSE)="","",VLOOKUP($A145,Emax!$B:$Z,MATCH(BQ$1,Emax!$B$1:$Z$1,0),FALSE)*100)</f>
        <v>71.014492753623188</v>
      </c>
      <c r="BR145" s="19" t="str">
        <f>IF(VLOOKUP($A145,Emax!$B:$Z,MATCH(BR$1,Emax!$B$1:$Z$1,0),FALSE)="","",VLOOKUP($A145,Emax!$B:$Z,MATCH(BR$1,Emax!$B$1:$Z$1,0),FALSE)*100)</f>
        <v/>
      </c>
      <c r="BS145" s="19" t="str">
        <f>IF(VLOOKUP($A145,Emax!$B:$Z,MATCH(BS$1,Emax!$B$1:$Z$1,0),FALSE)="","",VLOOKUP($A145,Emax!$B:$Z,MATCH(BS$1,Emax!$B$1:$Z$1,0),FALSE)*100)</f>
        <v/>
      </c>
      <c r="BT145" s="19" t="str">
        <f>IF(VLOOKUP($A145,Emax!$B:$Z,MATCH(BT$1,Emax!$B$1:$Z$1,0),FALSE)="","",VLOOKUP($A145,Emax!$B:$Z,MATCH(BT$1,Emax!$B$1:$Z$1,0),FALSE)*100)</f>
        <v/>
      </c>
    </row>
    <row r="146" spans="1:72" x14ac:dyDescent="0.2">
      <c r="A146" s="4" t="s">
        <v>591</v>
      </c>
      <c r="B146" s="5" t="str">
        <f>IF(VLOOKUP($A146,Ligands!$A:$G,3,FALSE)="","",VLOOKUP($A146,Ligands!$A:$G,3,FALSE))</f>
        <v>U-46619</v>
      </c>
      <c r="C146" s="4" t="str">
        <f>IF(VLOOKUP($A146,Ligands!$A:$G,4,FALSE)="","",VLOOKUP($A146,Ligands!$A:$G,4,FALSE))</f>
        <v>U-46619</v>
      </c>
      <c r="D146" s="17" t="str">
        <f>IF(VLOOKUP($A146,Ligands!$A:$G,5,FALSE)="","",VLOOKUP($A146,Ligands!$A:$G,5,FALSE))</f>
        <v/>
      </c>
      <c r="E146" s="17" t="str">
        <f>IF(VLOOKUP($A146,Ligands!$A:$G,6,FALSE)="","",VLOOKUP($A146,Ligands!$A:$G,6,FALSE))</f>
        <v/>
      </c>
      <c r="F146" s="17" t="str">
        <f>IF(VLOOKUP($A146,Ligands!$A:$G,7,FALSE)="","",VLOOKUP($A146,Ligands!$A:$G,7,FALSE))</f>
        <v>Surrogate</v>
      </c>
      <c r="G146" s="28">
        <f t="shared" si="78"/>
        <v>7.9428571138634316</v>
      </c>
      <c r="H146" s="92">
        <f t="shared" si="79"/>
        <v>8.1307311934142952</v>
      </c>
      <c r="I146" s="92">
        <f t="shared" si="80"/>
        <v>9.077781723687961</v>
      </c>
      <c r="J146" s="92">
        <f t="shared" si="81"/>
        <v>8.6300000000000008</v>
      </c>
      <c r="K146" s="92" t="str">
        <f t="shared" si="82"/>
        <v/>
      </c>
      <c r="L146" s="28">
        <f t="shared" si="83"/>
        <v>8</v>
      </c>
      <c r="M146" s="92">
        <f t="shared" si="84"/>
        <v>8.16</v>
      </c>
      <c r="N146" s="92">
        <f t="shared" si="85"/>
        <v>9.1300000000000008</v>
      </c>
      <c r="O146" s="92">
        <f t="shared" si="86"/>
        <v>8.6300000000000008</v>
      </c>
      <c r="P146" s="92" t="str">
        <f t="shared" si="87"/>
        <v/>
      </c>
      <c r="Q146" s="21">
        <f t="shared" si="88"/>
        <v>87.671232876712338</v>
      </c>
      <c r="R146" s="90">
        <f t="shared" si="89"/>
        <v>93.482688391038693</v>
      </c>
      <c r="S146" s="90">
        <f t="shared" si="90"/>
        <v>94.103194103194113</v>
      </c>
      <c r="T146" s="90">
        <f t="shared" si="91"/>
        <v>100</v>
      </c>
      <c r="U146" s="90" t="str">
        <f t="shared" si="92"/>
        <v/>
      </c>
      <c r="V146" s="25">
        <f t="shared" si="63"/>
        <v>7.9428571138634316</v>
      </c>
      <c r="W146" s="24">
        <f t="shared" si="64"/>
        <v>7.7810375621561052</v>
      </c>
      <c r="X146" s="24">
        <f t="shared" si="65"/>
        <v>8.1307311934142952</v>
      </c>
      <c r="Y146" s="24">
        <f t="shared" si="66"/>
        <v>8.1307311934142952</v>
      </c>
      <c r="Z146" s="24">
        <f t="shared" si="67"/>
        <v>7.3578541635758716</v>
      </c>
      <c r="AA146" s="24">
        <f t="shared" si="93"/>
        <v>6.7801059134197335</v>
      </c>
      <c r="AB146" s="24">
        <f t="shared" si="93"/>
        <v>6.7801059134197335</v>
      </c>
      <c r="AC146" s="24">
        <f t="shared" si="68"/>
        <v>6.4090925311194189</v>
      </c>
      <c r="AD146" s="24">
        <f t="shared" si="69"/>
        <v>9.077781723687961</v>
      </c>
      <c r="AE146" s="24">
        <f t="shared" si="70"/>
        <v>9.077781723687961</v>
      </c>
      <c r="AF146" s="24">
        <f t="shared" si="71"/>
        <v>9.0536043647434035</v>
      </c>
      <c r="AG146" s="24">
        <f t="shared" si="72"/>
        <v>6.3238390410203404</v>
      </c>
      <c r="AH146" s="24">
        <f t="shared" si="73"/>
        <v>7.9608851637592997</v>
      </c>
      <c r="AI146" s="24">
        <f t="shared" si="74"/>
        <v>8.6300000000000008</v>
      </c>
      <c r="AJ146" s="24" t="str">
        <f t="shared" si="75"/>
        <v/>
      </c>
      <c r="AK146" s="24" t="str">
        <f t="shared" si="76"/>
        <v/>
      </c>
      <c r="AL146" s="24" t="str">
        <f t="shared" si="77"/>
        <v/>
      </c>
      <c r="AM146" s="25">
        <f>VLOOKUP($A146,'pEC50'!$B:$Z,MATCH(AM$1,'pEC50'!$B$1:$Z$1,0),FALSE)</f>
        <v>8</v>
      </c>
      <c r="AN146" s="24">
        <f>VLOOKUP($A146,'pEC50'!$B:$Z,MATCH(AN$1,'pEC50'!$B$1:$Z$1,0),FALSE)</f>
        <v>7.84</v>
      </c>
      <c r="AO146" s="24">
        <f>VLOOKUP($A146,'pEC50'!$B:$Z,MATCH(AO$1,'pEC50'!$B$1:$Z$1,0),FALSE)</f>
        <v>8.16</v>
      </c>
      <c r="AP146" s="24">
        <f>VLOOKUP($A146,'pEC50'!$B:$Z,MATCH(AP$1,'pEC50'!$B$1:$Z$1,0),FALSE)</f>
        <v>8.16</v>
      </c>
      <c r="AQ146" s="24">
        <f>VLOOKUP($A146,'pEC50'!$B:$Z,MATCH(AQ$1,'pEC50'!$B$1:$Z$1,0),FALSE)</f>
        <v>7.48</v>
      </c>
      <c r="AR146" s="24">
        <f>VLOOKUP($A146,'pEC50'!$B:$Z,MATCH(AR$1,'pEC50'!$B$1:$Z$1,0),FALSE)</f>
        <v>7.11</v>
      </c>
      <c r="AS146" s="24">
        <f>VLOOKUP($A146,'pEC50'!$B:$Z,MATCH(AS$1,'pEC50'!$B$1:$Z$1,0),FALSE)</f>
        <v>7.11</v>
      </c>
      <c r="AT146" s="24">
        <f>VLOOKUP($A146,'pEC50'!$B:$Z,MATCH(AT$1,'pEC50'!$B$1:$Z$1,0),FALSE)</f>
        <v>6.96</v>
      </c>
      <c r="AU146" s="24">
        <f>VLOOKUP($A146,'pEC50'!$B:$Z,MATCH(AU$1,'pEC50'!$B$1:$Z$1,0),FALSE)</f>
        <v>9.1300000000000008</v>
      </c>
      <c r="AV146" s="24">
        <f>VLOOKUP($A146,'pEC50'!$B:$Z,MATCH(AV$1,'pEC50'!$B$1:$Z$1,0),FALSE)</f>
        <v>9.1300000000000008</v>
      </c>
      <c r="AW146" s="24">
        <f>VLOOKUP($A146,'pEC50'!$B:$Z,MATCH(AW$1,'pEC50'!$B$1:$Z$1,0),FALSE)</f>
        <v>9.08</v>
      </c>
      <c r="AX146" s="24">
        <f>VLOOKUP($A146,'pEC50'!$B:$Z,MATCH(AX$1,'pEC50'!$B$1:$Z$1,0),FALSE)</f>
        <v>6.85</v>
      </c>
      <c r="AY146" s="24">
        <f>VLOOKUP($A146,'pEC50'!$B:$Z,MATCH(AY$1,'pEC50'!$B$1:$Z$1,0),FALSE)</f>
        <v>8.01</v>
      </c>
      <c r="AZ146" s="24">
        <f>VLOOKUP($A146,'pEC50'!$B:$Z,MATCH(AZ$1,'pEC50'!$B$1:$Z$1,0),FALSE)</f>
        <v>8.6300000000000008</v>
      </c>
      <c r="BA146" s="24" t="str">
        <f>VLOOKUP($A146,'pEC50'!$B:$Z,MATCH(BA$1,'pEC50'!$B$1:$Z$1,0),FALSE)</f>
        <v/>
      </c>
      <c r="BB146" s="24" t="str">
        <f>VLOOKUP($A146,'pEC50'!$B:$Z,MATCH(BB$1,'pEC50'!$B$1:$Z$1,0),FALSE)</f>
        <v/>
      </c>
      <c r="BC146" s="24" t="str">
        <f>VLOOKUP($A146,'pEC50'!$B:$Z,MATCH(BC$1,'pEC50'!$B$1:$Z$1,0),FALSE)</f>
        <v/>
      </c>
      <c r="BD146" s="18">
        <f>IF(VLOOKUP($A146,Emax!$B:$Z,MATCH(BD$1,Emax!$B$1:$Z$1,0),FALSE)="","",VLOOKUP($A146,Emax!$B:$Z,MATCH(BD$1,Emax!$B$1:$Z$1,0),FALSE)*100)</f>
        <v>87.671232876712338</v>
      </c>
      <c r="BE146" s="19">
        <f>IF(VLOOKUP($A146,Emax!$B:$Z,MATCH(BE$1,Emax!$B$1:$Z$1,0),FALSE)="","",VLOOKUP($A146,Emax!$B:$Z,MATCH(BE$1,Emax!$B$1:$Z$1,0),FALSE)*100)</f>
        <v>87.3046875</v>
      </c>
      <c r="BF146" s="19">
        <f>IF(VLOOKUP($A146,Emax!$B:$Z,MATCH(BF$1,Emax!$B$1:$Z$1,0),FALSE)="","",VLOOKUP($A146,Emax!$B:$Z,MATCH(BF$1,Emax!$B$1:$Z$1,0),FALSE)*100)</f>
        <v>93.482688391038693</v>
      </c>
      <c r="BG146" s="19">
        <f>IF(VLOOKUP($A146,Emax!$B:$Z,MATCH(BG$1,Emax!$B$1:$Z$1,0),FALSE)="","",VLOOKUP($A146,Emax!$B:$Z,MATCH(BG$1,Emax!$B$1:$Z$1,0),FALSE)*100)</f>
        <v>93.482688391038693</v>
      </c>
      <c r="BH146" s="19">
        <f>IF(VLOOKUP($A146,Emax!$B:$Z,MATCH(BH$1,Emax!$B$1:$Z$1,0),FALSE)="","",VLOOKUP($A146,Emax!$B:$Z,MATCH(BH$1,Emax!$B$1:$Z$1,0),FALSE)*100)</f>
        <v>75.483870967741922</v>
      </c>
      <c r="BI146" s="19">
        <f>IF(VLOOKUP($A146,Emax!$B:$Z,MATCH(BI$1,Emax!$B$1:$Z$1,0),FALSE)="","",VLOOKUP($A146,Emax!$B:$Z,MATCH(BI$1,Emax!$B$1:$Z$1,0),FALSE)*100)</f>
        <v>46.784922394678503</v>
      </c>
      <c r="BJ146" s="19">
        <f>IF(VLOOKUP($A146,Emax!$B:$Z,MATCH(BJ$1,Emax!$B$1:$Z$1,0),FALSE)="","",VLOOKUP($A146,Emax!$B:$Z,MATCH(BJ$1,Emax!$B$1:$Z$1,0),FALSE)*100)</f>
        <v>46.784922394678503</v>
      </c>
      <c r="BK146" s="19">
        <f>IF(VLOOKUP($A146,Emax!$B:$Z,MATCH(BK$1,Emax!$B$1:$Z$1,0),FALSE)="","",VLOOKUP($A146,Emax!$B:$Z,MATCH(BK$1,Emax!$B$1:$Z$1,0),FALSE)*100)</f>
        <v>28.125</v>
      </c>
      <c r="BL146" s="19">
        <f>IF(VLOOKUP($A146,Emax!$B:$Z,MATCH(BL$1,Emax!$B$1:$Z$1,0),FALSE)="","",VLOOKUP($A146,Emax!$B:$Z,MATCH(BL$1,Emax!$B$1:$Z$1,0),FALSE)*100)</f>
        <v>88.6710239651416</v>
      </c>
      <c r="BM146" s="19">
        <f>IF(VLOOKUP($A146,Emax!$B:$Z,MATCH(BM$1,Emax!$B$1:$Z$1,0),FALSE)="","",VLOOKUP($A146,Emax!$B:$Z,MATCH(BM$1,Emax!$B$1:$Z$1,0),FALSE)*100)</f>
        <v>88.6710239651416</v>
      </c>
      <c r="BN146" s="19">
        <f>IF(VLOOKUP($A146,Emax!$B:$Z,MATCH(BN$1,Emax!$B$1:$Z$1,0),FALSE)="","",VLOOKUP($A146,Emax!$B:$Z,MATCH(BN$1,Emax!$B$1:$Z$1,0),FALSE)*100)</f>
        <v>94.103194103194113</v>
      </c>
      <c r="BO146" s="19">
        <f>IF(VLOOKUP($A146,Emax!$B:$Z,MATCH(BO$1,Emax!$B$1:$Z$1,0),FALSE)="","",VLOOKUP($A146,Emax!$B:$Z,MATCH(BO$1,Emax!$B$1:$Z$1,0),FALSE)*100)</f>
        <v>29.774127310061598</v>
      </c>
      <c r="BP146" s="19">
        <f>IF(VLOOKUP($A146,Emax!$B:$Z,MATCH(BP$1,Emax!$B$1:$Z$1,0),FALSE)="","",VLOOKUP($A146,Emax!$B:$Z,MATCH(BP$1,Emax!$B$1:$Z$1,0),FALSE)*100)</f>
        <v>89.306930693069305</v>
      </c>
      <c r="BQ146" s="19">
        <f>IF(VLOOKUP($A146,Emax!$B:$Z,MATCH(BQ$1,Emax!$B$1:$Z$1,0),FALSE)="","",VLOOKUP($A146,Emax!$B:$Z,MATCH(BQ$1,Emax!$B$1:$Z$1,0),FALSE)*100)</f>
        <v>100</v>
      </c>
      <c r="BR146" s="19" t="str">
        <f>IF(VLOOKUP($A146,Emax!$B:$Z,MATCH(BR$1,Emax!$B$1:$Z$1,0),FALSE)="","",VLOOKUP($A146,Emax!$B:$Z,MATCH(BR$1,Emax!$B$1:$Z$1,0),FALSE)*100)</f>
        <v/>
      </c>
      <c r="BS146" s="19" t="str">
        <f>IF(VLOOKUP($A146,Emax!$B:$Z,MATCH(BS$1,Emax!$B$1:$Z$1,0),FALSE)="","",VLOOKUP($A146,Emax!$B:$Z,MATCH(BS$1,Emax!$B$1:$Z$1,0),FALSE)*100)</f>
        <v/>
      </c>
      <c r="BT146" s="19" t="str">
        <f>IF(VLOOKUP($A146,Emax!$B:$Z,MATCH(BT$1,Emax!$B$1:$Z$1,0),FALSE)="","",VLOOKUP($A146,Emax!$B:$Z,MATCH(BT$1,Emax!$B$1:$Z$1,0),FALSE)*100)</f>
        <v/>
      </c>
    </row>
    <row r="147" spans="1:72" x14ac:dyDescent="0.2">
      <c r="A147" s="4" t="s">
        <v>669</v>
      </c>
      <c r="B147" s="5" t="str">
        <f>IF(VLOOKUP($A147,Ligands!$A:$G,3,FALSE)="","",VLOOKUP($A147,Ligands!$A:$G,3,FALSE))</f>
        <v>Urotensin II</v>
      </c>
      <c r="C147" s="4" t="str">
        <f>IF(VLOOKUP($A147,Ligands!$A:$G,4,FALSE)="","",VLOOKUP($A147,Ligands!$A:$G,4,FALSE))</f>
        <v>ETPDCFWKYCV</v>
      </c>
      <c r="D147" s="17" t="str">
        <f>IF(VLOOKUP($A147,Ligands!$A:$G,5,FALSE)="","",VLOOKUP($A147,Ligands!$A:$G,5,FALSE))</f>
        <v/>
      </c>
      <c r="E147" s="17" t="str">
        <f>IF(VLOOKUP($A147,Ligands!$A:$G,6,FALSE)="","",VLOOKUP($A147,Ligands!$A:$G,6,FALSE))</f>
        <v/>
      </c>
      <c r="F147" s="17" t="str">
        <f>IF(VLOOKUP($A147,Ligands!$A:$G,7,FALSE)="","",VLOOKUP($A147,Ligands!$A:$G,7,FALSE))</f>
        <v>Physiological</v>
      </c>
      <c r="G147" s="28">
        <f t="shared" si="78"/>
        <v>9.3715348483550471</v>
      </c>
      <c r="H147" s="92">
        <f t="shared" si="79"/>
        <v>9.7443650362227245</v>
      </c>
      <c r="I147" s="92">
        <f t="shared" si="80"/>
        <v>9.4817982759330057</v>
      </c>
      <c r="J147" s="92">
        <f t="shared" si="81"/>
        <v>9.4465306378595013</v>
      </c>
      <c r="K147" s="92" t="str">
        <f t="shared" si="82"/>
        <v/>
      </c>
      <c r="L147" s="28">
        <f t="shared" si="83"/>
        <v>9.66</v>
      </c>
      <c r="M147" s="92">
        <f t="shared" si="84"/>
        <v>10.25</v>
      </c>
      <c r="N147" s="92">
        <f t="shared" si="85"/>
        <v>10.130000000000001</v>
      </c>
      <c r="O147" s="92">
        <f t="shared" si="86"/>
        <v>9.68</v>
      </c>
      <c r="P147" s="92" t="str">
        <f t="shared" si="87"/>
        <v/>
      </c>
      <c r="Q147" s="21">
        <f t="shared" si="88"/>
        <v>54.6875</v>
      </c>
      <c r="R147" s="90">
        <f t="shared" si="89"/>
        <v>50.625</v>
      </c>
      <c r="S147" s="90">
        <f t="shared" si="90"/>
        <v>37.987679671457904</v>
      </c>
      <c r="T147" s="90">
        <f t="shared" si="91"/>
        <v>58.415841584158414</v>
      </c>
      <c r="U147" s="90" t="str">
        <f t="shared" si="92"/>
        <v/>
      </c>
      <c r="V147" s="25">
        <f t="shared" si="63"/>
        <v>9.3715348483550471</v>
      </c>
      <c r="W147" s="24">
        <f t="shared" si="64"/>
        <v>9.3478880703663894</v>
      </c>
      <c r="X147" s="24">
        <f t="shared" si="65"/>
        <v>9.7232713636614694</v>
      </c>
      <c r="Y147" s="24">
        <f t="shared" si="66"/>
        <v>9.7232713636614694</v>
      </c>
      <c r="Z147" s="24">
        <f t="shared" si="67"/>
        <v>9.4719659728243411</v>
      </c>
      <c r="AA147" s="24">
        <f t="shared" si="93"/>
        <v>9.453249956062665</v>
      </c>
      <c r="AB147" s="24">
        <f t="shared" si="93"/>
        <v>9.453249956062665</v>
      </c>
      <c r="AC147" s="24">
        <f t="shared" si="68"/>
        <v>9.7443650362227245</v>
      </c>
      <c r="AD147" s="24">
        <f t="shared" si="69"/>
        <v>9.3872654068388144</v>
      </c>
      <c r="AE147" s="24">
        <f t="shared" si="70"/>
        <v>9.3872654068388144</v>
      </c>
      <c r="AF147" s="24">
        <f t="shared" si="71"/>
        <v>9.4817982759330057</v>
      </c>
      <c r="AG147" s="24">
        <f t="shared" si="72"/>
        <v>8.8696427671883793</v>
      </c>
      <c r="AH147" s="24">
        <f t="shared" si="73"/>
        <v>9.4465306378595013</v>
      </c>
      <c r="AI147" s="24">
        <f t="shared" si="74"/>
        <v>8.7204057250329274</v>
      </c>
      <c r="AJ147" s="24" t="str">
        <f t="shared" si="75"/>
        <v/>
      </c>
      <c r="AK147" s="24" t="str">
        <f t="shared" si="76"/>
        <v/>
      </c>
      <c r="AL147" s="24" t="str">
        <f t="shared" si="77"/>
        <v/>
      </c>
      <c r="AM147" s="25">
        <f>VLOOKUP($A147,'pEC50'!$B:$Z,MATCH(AM$1,'pEC50'!$B$1:$Z$1,0),FALSE)</f>
        <v>9.66</v>
      </c>
      <c r="AN147" s="24">
        <f>VLOOKUP($A147,'pEC50'!$B:$Z,MATCH(AN$1,'pEC50'!$B$1:$Z$1,0),FALSE)</f>
        <v>9.61</v>
      </c>
      <c r="AO147" s="24">
        <f>VLOOKUP($A147,'pEC50'!$B:$Z,MATCH(AO$1,'pEC50'!$B$1:$Z$1,0),FALSE)</f>
        <v>10.25</v>
      </c>
      <c r="AP147" s="24">
        <f>VLOOKUP($A147,'pEC50'!$B:$Z,MATCH(AP$1,'pEC50'!$B$1:$Z$1,0),FALSE)</f>
        <v>10.25</v>
      </c>
      <c r="AQ147" s="24">
        <f>VLOOKUP($A147,'pEC50'!$B:$Z,MATCH(AQ$1,'pEC50'!$B$1:$Z$1,0),FALSE)</f>
        <v>10.210000000000001</v>
      </c>
      <c r="AR147" s="24">
        <f>VLOOKUP($A147,'pEC50'!$B:$Z,MATCH(AR$1,'pEC50'!$B$1:$Z$1,0),FALSE)</f>
        <v>10.07</v>
      </c>
      <c r="AS147" s="24">
        <f>VLOOKUP($A147,'pEC50'!$B:$Z,MATCH(AS$1,'pEC50'!$B$1:$Z$1,0),FALSE)</f>
        <v>10.07</v>
      </c>
      <c r="AT147" s="24">
        <f>VLOOKUP($A147,'pEC50'!$B:$Z,MATCH(AT$1,'pEC50'!$B$1:$Z$1,0),FALSE)</f>
        <v>10.039999999999999</v>
      </c>
      <c r="AU147" s="24">
        <f>VLOOKUP($A147,'pEC50'!$B:$Z,MATCH(AU$1,'pEC50'!$B$1:$Z$1,0),FALSE)</f>
        <v>10.130000000000001</v>
      </c>
      <c r="AV147" s="24">
        <f>VLOOKUP($A147,'pEC50'!$B:$Z,MATCH(AV$1,'pEC50'!$B$1:$Z$1,0),FALSE)</f>
        <v>10.130000000000001</v>
      </c>
      <c r="AW147" s="24">
        <f>VLOOKUP($A147,'pEC50'!$B:$Z,MATCH(AW$1,'pEC50'!$B$1:$Z$1,0),FALSE)</f>
        <v>10.050000000000001</v>
      </c>
      <c r="AX147" s="24">
        <f>VLOOKUP($A147,'pEC50'!$B:$Z,MATCH(AX$1,'pEC50'!$B$1:$Z$1,0),FALSE)</f>
        <v>9.2899999999999991</v>
      </c>
      <c r="AY147" s="24">
        <f>VLOOKUP($A147,'pEC50'!$B:$Z,MATCH(AY$1,'pEC50'!$B$1:$Z$1,0),FALSE)</f>
        <v>9.68</v>
      </c>
      <c r="AZ147" s="24">
        <f>VLOOKUP($A147,'pEC50'!$B:$Z,MATCH(AZ$1,'pEC50'!$B$1:$Z$1,0),FALSE)</f>
        <v>9.24</v>
      </c>
      <c r="BA147" s="24" t="str">
        <f>VLOOKUP($A147,'pEC50'!$B:$Z,MATCH(BA$1,'pEC50'!$B$1:$Z$1,0),FALSE)</f>
        <v/>
      </c>
      <c r="BB147" s="24" t="str">
        <f>VLOOKUP($A147,'pEC50'!$B:$Z,MATCH(BB$1,'pEC50'!$B$1:$Z$1,0),FALSE)</f>
        <v/>
      </c>
      <c r="BC147" s="24" t="str">
        <f>VLOOKUP($A147,'pEC50'!$B:$Z,MATCH(BC$1,'pEC50'!$B$1:$Z$1,0),FALSE)</f>
        <v/>
      </c>
      <c r="BD147" s="18">
        <f>IF(VLOOKUP($A147,Emax!$B:$Z,MATCH(BD$1,Emax!$B$1:$Z$1,0),FALSE)="","",VLOOKUP($A147,Emax!$B:$Z,MATCH(BD$1,Emax!$B$1:$Z$1,0),FALSE)*100)</f>
        <v>51.467710371819962</v>
      </c>
      <c r="BE147" s="19">
        <f>IF(VLOOKUP($A147,Emax!$B:$Z,MATCH(BE$1,Emax!$B$1:$Z$1,0),FALSE)="","",VLOOKUP($A147,Emax!$B:$Z,MATCH(BE$1,Emax!$B$1:$Z$1,0),FALSE)*100)</f>
        <v>54.6875</v>
      </c>
      <c r="BF147" s="19">
        <f>IF(VLOOKUP($A147,Emax!$B:$Z,MATCH(BF$1,Emax!$B$1:$Z$1,0),FALSE)="","",VLOOKUP($A147,Emax!$B:$Z,MATCH(BF$1,Emax!$B$1:$Z$1,0),FALSE)*100)</f>
        <v>29.735234215885946</v>
      </c>
      <c r="BG147" s="19">
        <f>IF(VLOOKUP($A147,Emax!$B:$Z,MATCH(BG$1,Emax!$B$1:$Z$1,0),FALSE)="","",VLOOKUP($A147,Emax!$B:$Z,MATCH(BG$1,Emax!$B$1:$Z$1,0),FALSE)*100)</f>
        <v>29.735234215885946</v>
      </c>
      <c r="BH147" s="19">
        <f>IF(VLOOKUP($A147,Emax!$B:$Z,MATCH(BH$1,Emax!$B$1:$Z$1,0),FALSE)="","",VLOOKUP($A147,Emax!$B:$Z,MATCH(BH$1,Emax!$B$1:$Z$1,0),FALSE)*100)</f>
        <v>18.27956989247312</v>
      </c>
      <c r="BI147" s="19">
        <f>IF(VLOOKUP($A147,Emax!$B:$Z,MATCH(BI$1,Emax!$B$1:$Z$1,0),FALSE)="","",VLOOKUP($A147,Emax!$B:$Z,MATCH(BI$1,Emax!$B$1:$Z$1,0),FALSE)*100)</f>
        <v>24.168514412416854</v>
      </c>
      <c r="BJ147" s="19">
        <f>IF(VLOOKUP($A147,Emax!$B:$Z,MATCH(BJ$1,Emax!$B$1:$Z$1,0),FALSE)="","",VLOOKUP($A147,Emax!$B:$Z,MATCH(BJ$1,Emax!$B$1:$Z$1,0),FALSE)*100)</f>
        <v>24.168514412416854</v>
      </c>
      <c r="BK147" s="19">
        <f>IF(VLOOKUP($A147,Emax!$B:$Z,MATCH(BK$1,Emax!$B$1:$Z$1,0),FALSE)="","",VLOOKUP($A147,Emax!$B:$Z,MATCH(BK$1,Emax!$B$1:$Z$1,0),FALSE)*100)</f>
        <v>50.625</v>
      </c>
      <c r="BL147" s="19">
        <f>IF(VLOOKUP($A147,Emax!$B:$Z,MATCH(BL$1,Emax!$B$1:$Z$1,0),FALSE)="","",VLOOKUP($A147,Emax!$B:$Z,MATCH(BL$1,Emax!$B$1:$Z$1,0),FALSE)*100)</f>
        <v>18.082788671023962</v>
      </c>
      <c r="BM147" s="19">
        <f>IF(VLOOKUP($A147,Emax!$B:$Z,MATCH(BM$1,Emax!$B$1:$Z$1,0),FALSE)="","",VLOOKUP($A147,Emax!$B:$Z,MATCH(BM$1,Emax!$B$1:$Z$1,0),FALSE)*100)</f>
        <v>18.082788671023962</v>
      </c>
      <c r="BN147" s="19">
        <f>IF(VLOOKUP($A147,Emax!$B:$Z,MATCH(BN$1,Emax!$B$1:$Z$1,0),FALSE)="","",VLOOKUP($A147,Emax!$B:$Z,MATCH(BN$1,Emax!$B$1:$Z$1,0),FALSE)*100)</f>
        <v>27.027027027027025</v>
      </c>
      <c r="BO147" s="19">
        <f>IF(VLOOKUP($A147,Emax!$B:$Z,MATCH(BO$1,Emax!$B$1:$Z$1,0),FALSE)="","",VLOOKUP($A147,Emax!$B:$Z,MATCH(BO$1,Emax!$B$1:$Z$1,0),FALSE)*100)</f>
        <v>37.987679671457904</v>
      </c>
      <c r="BP147" s="19">
        <f>IF(VLOOKUP($A147,Emax!$B:$Z,MATCH(BP$1,Emax!$B$1:$Z$1,0),FALSE)="","",VLOOKUP($A147,Emax!$B:$Z,MATCH(BP$1,Emax!$B$1:$Z$1,0),FALSE)*100)</f>
        <v>58.415841584158414</v>
      </c>
      <c r="BQ147" s="19">
        <f>IF(VLOOKUP($A147,Emax!$B:$Z,MATCH(BQ$1,Emax!$B$1:$Z$1,0),FALSE)="","",VLOOKUP($A147,Emax!$B:$Z,MATCH(BQ$1,Emax!$B$1:$Z$1,0),FALSE)*100)</f>
        <v>30.227743271221524</v>
      </c>
      <c r="BR147" s="19" t="str">
        <f>IF(VLOOKUP($A147,Emax!$B:$Z,MATCH(BR$1,Emax!$B$1:$Z$1,0),FALSE)="","",VLOOKUP($A147,Emax!$B:$Z,MATCH(BR$1,Emax!$B$1:$Z$1,0),FALSE)*100)</f>
        <v/>
      </c>
      <c r="BS147" s="19" t="str">
        <f>IF(VLOOKUP($A147,Emax!$B:$Z,MATCH(BS$1,Emax!$B$1:$Z$1,0),FALSE)="","",VLOOKUP($A147,Emax!$B:$Z,MATCH(BS$1,Emax!$B$1:$Z$1,0),FALSE)*100)</f>
        <v/>
      </c>
      <c r="BT147" s="19" t="str">
        <f>IF(VLOOKUP($A147,Emax!$B:$Z,MATCH(BT$1,Emax!$B$1:$Z$1,0),FALSE)="","",VLOOKUP($A147,Emax!$B:$Z,MATCH(BT$1,Emax!$B$1:$Z$1,0),FALSE)*100)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D148:D599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F148:U548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G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X19" sqref="X19"/>
    </sheetView>
  </sheetViews>
  <sheetFormatPr baseColWidth="10" defaultColWidth="5.83203125" defaultRowHeight="16" x14ac:dyDescent="0.2"/>
  <cols>
    <col min="1" max="1" width="11.33203125" style="54" bestFit="1" customWidth="1"/>
    <col min="2" max="2" width="8.6640625" style="54" bestFit="1" customWidth="1"/>
    <col min="3" max="3" width="2.1640625" style="74" bestFit="1" customWidth="1"/>
    <col min="4" max="4" width="8.33203125" style="26" bestFit="1" customWidth="1"/>
    <col min="5" max="17" width="8.33203125" style="27" bestFit="1" customWidth="1"/>
    <col min="18" max="20" width="6.83203125" style="27" bestFit="1" customWidth="1"/>
    <col min="21" max="21" width="8.33203125" style="38" bestFit="1" customWidth="1"/>
    <col min="22" max="34" width="8.33203125" style="39" bestFit="1" customWidth="1"/>
    <col min="35" max="35" width="6.83203125" style="39" bestFit="1" customWidth="1"/>
    <col min="36" max="37" width="13.33203125" style="39" bestFit="1" customWidth="1"/>
    <col min="38" max="38" width="6.5" style="57" bestFit="1" customWidth="1"/>
    <col min="39" max="41" width="6.5" style="54" bestFit="1" customWidth="1"/>
    <col min="42" max="42" width="7.1640625" style="54" customWidth="1"/>
    <col min="43" max="44" width="6.5" style="54" bestFit="1" customWidth="1"/>
    <col min="45" max="48" width="6.83203125" style="54" customWidth="1"/>
    <col min="49" max="49" width="6" style="57" bestFit="1" customWidth="1"/>
    <col min="50" max="50" width="5.83203125" style="54" bestFit="1" customWidth="1"/>
    <col min="51" max="52" width="6.33203125" style="54" bestFit="1" customWidth="1"/>
    <col min="53" max="53" width="6.1640625" style="54" bestFit="1" customWidth="1"/>
    <col min="54" max="54" width="5.83203125" style="54" bestFit="1" customWidth="1"/>
    <col min="55" max="55" width="6.1640625" style="54" bestFit="1" customWidth="1"/>
    <col min="56" max="59" width="6.83203125" style="54" customWidth="1"/>
    <col min="60" max="16384" width="5.83203125" style="54"/>
  </cols>
  <sheetData>
    <row r="1" spans="1:59" s="61" customFormat="1" ht="102" x14ac:dyDescent="0.2">
      <c r="A1" s="15" t="s">
        <v>739</v>
      </c>
      <c r="B1" s="6" t="s">
        <v>5</v>
      </c>
      <c r="C1" s="73" t="s">
        <v>1475</v>
      </c>
      <c r="D1" s="71" t="s">
        <v>745</v>
      </c>
      <c r="E1" s="72" t="s">
        <v>746</v>
      </c>
      <c r="F1" s="71" t="s">
        <v>747</v>
      </c>
      <c r="G1" s="72" t="s">
        <v>748</v>
      </c>
      <c r="H1" s="72" t="s">
        <v>749</v>
      </c>
      <c r="I1" s="72" t="s">
        <v>1482</v>
      </c>
      <c r="J1" s="72" t="s">
        <v>1483</v>
      </c>
      <c r="K1" s="72" t="s">
        <v>750</v>
      </c>
      <c r="L1" s="71" t="s">
        <v>751</v>
      </c>
      <c r="M1" s="72" t="s">
        <v>752</v>
      </c>
      <c r="N1" s="72" t="s">
        <v>753</v>
      </c>
      <c r="O1" s="72" t="s">
        <v>754</v>
      </c>
      <c r="P1" s="71" t="s">
        <v>755</v>
      </c>
      <c r="Q1" s="72" t="s">
        <v>756</v>
      </c>
      <c r="R1" s="71" t="s">
        <v>757</v>
      </c>
      <c r="S1" s="72" t="s">
        <v>758</v>
      </c>
      <c r="T1" s="72" t="s">
        <v>759</v>
      </c>
      <c r="U1" s="22" t="s">
        <v>790</v>
      </c>
      <c r="V1" s="23" t="s">
        <v>791</v>
      </c>
      <c r="W1" s="22" t="s">
        <v>792</v>
      </c>
      <c r="X1" s="23" t="s">
        <v>793</v>
      </c>
      <c r="Y1" s="23" t="s">
        <v>794</v>
      </c>
      <c r="Z1" s="23" t="s">
        <v>1484</v>
      </c>
      <c r="AA1" s="23" t="s">
        <v>1485</v>
      </c>
      <c r="AB1" s="23" t="s">
        <v>795</v>
      </c>
      <c r="AC1" s="22" t="s">
        <v>796</v>
      </c>
      <c r="AD1" s="23" t="s">
        <v>797</v>
      </c>
      <c r="AE1" s="23" t="s">
        <v>798</v>
      </c>
      <c r="AF1" s="23" t="s">
        <v>799</v>
      </c>
      <c r="AG1" s="22" t="s">
        <v>800</v>
      </c>
      <c r="AH1" s="23" t="s">
        <v>801</v>
      </c>
      <c r="AI1" s="22" t="s">
        <v>802</v>
      </c>
      <c r="AJ1" s="23" t="s">
        <v>803</v>
      </c>
      <c r="AK1" s="23" t="s">
        <v>804</v>
      </c>
      <c r="AL1" s="58" t="s">
        <v>1453</v>
      </c>
      <c r="AM1" s="59" t="s">
        <v>1454</v>
      </c>
      <c r="AN1" s="59" t="s">
        <v>1455</v>
      </c>
      <c r="AO1" s="59" t="s">
        <v>1456</v>
      </c>
      <c r="AP1" s="59" t="s">
        <v>1457</v>
      </c>
      <c r="AQ1" s="59" t="s">
        <v>1458</v>
      </c>
      <c r="AR1" s="59" t="s">
        <v>1459</v>
      </c>
      <c r="AS1" s="59" t="s">
        <v>1460</v>
      </c>
      <c r="AT1" s="59" t="s">
        <v>1461</v>
      </c>
      <c r="AU1" s="59" t="s">
        <v>1462</v>
      </c>
      <c r="AV1" s="59" t="s">
        <v>1463</v>
      </c>
      <c r="AW1" s="58" t="s">
        <v>1464</v>
      </c>
      <c r="AX1" s="59" t="s">
        <v>1465</v>
      </c>
      <c r="AY1" s="59" t="s">
        <v>1466</v>
      </c>
      <c r="AZ1" s="59" t="s">
        <v>1467</v>
      </c>
      <c r="BA1" s="59" t="s">
        <v>1468</v>
      </c>
      <c r="BB1" s="59" t="s">
        <v>1469</v>
      </c>
      <c r="BC1" s="59" t="s">
        <v>1470</v>
      </c>
      <c r="BD1" s="59" t="s">
        <v>1471</v>
      </c>
      <c r="BE1" s="59" t="s">
        <v>1472</v>
      </c>
      <c r="BF1" s="59" t="s">
        <v>1473</v>
      </c>
      <c r="BG1" s="59" t="s">
        <v>1474</v>
      </c>
    </row>
    <row r="2" spans="1:59" x14ac:dyDescent="0.2">
      <c r="A2" s="54" t="s">
        <v>1305</v>
      </c>
      <c r="B2" s="54" t="str">
        <f>VLOOKUP(A2,RecNames!C:G,5,FALSE)</f>
        <v>PACR</v>
      </c>
      <c r="C2" s="74">
        <v>4</v>
      </c>
      <c r="D2" s="25">
        <f>IF(OR(U2="OUTLIER",AL2=""),"",AL2)</f>
        <v>8.3800000000000008</v>
      </c>
      <c r="E2" s="24">
        <f>IF(OR(V2="OUTLIER",AM2=""),"",AM2)</f>
        <v>8.3699999999999992</v>
      </c>
      <c r="F2" s="24">
        <f>IF(OR(W2="OUTLIER",AN2=""),"",AN2)</f>
        <v>7.14</v>
      </c>
      <c r="G2" s="24">
        <f>IF(OR(X2="OUTLIER",AN2=""),"",AN2)</f>
        <v>7.14</v>
      </c>
      <c r="H2" s="24">
        <f>IF(OR(Y2="OUTLIER",AO2=""),"",AO2)</f>
        <v>7.15</v>
      </c>
      <c r="I2" s="24">
        <f>IF(OR(Z2="OUTLIER",AP2=""),"",AP2)</f>
        <v>7.11</v>
      </c>
      <c r="J2" s="24">
        <f>IF(OR(AA2="OUTLIER",AP2=""),"",AP2)</f>
        <v>7.11</v>
      </c>
      <c r="K2" s="24">
        <f>IF(OR(AB2="OUTLIER",AQ2=""),"",AQ2)</f>
        <v>6.99</v>
      </c>
      <c r="L2" s="24">
        <f>IF(OR(AC2="OUTLIER",AR2=""),"",AR2)</f>
        <v>8.4600000000000009</v>
      </c>
      <c r="M2" s="24">
        <f>IF(OR(AD2="OUTLIER",AR2=""),"",AR2)</f>
        <v>8.4600000000000009</v>
      </c>
      <c r="N2" s="24">
        <f>IF(OR(AE2="OUTLIER",AS2=""),"",AS2)</f>
        <v>7.94</v>
      </c>
      <c r="O2" s="24" t="str">
        <f>IF(OR(AF2="OUTLIER",AT2=""),"",AT2)</f>
        <v/>
      </c>
      <c r="P2" s="24" t="str">
        <f>IF(OR(AG2="OUTLIER",AU2=""),"",AU2)</f>
        <v/>
      </c>
      <c r="Q2" s="24">
        <f>IF(OR(AH2="OUTLIER",AV2=""),"",AV2)</f>
        <v>6.85</v>
      </c>
      <c r="R2" s="75" t="s">
        <v>31</v>
      </c>
      <c r="S2" s="75" t="s">
        <v>31</v>
      </c>
      <c r="T2" s="75" t="s">
        <v>31</v>
      </c>
      <c r="U2" s="38" t="str" cm="1">
        <f t="array" ref="U2">IF(AL2="","",IF(ABS((AL2-AVERAGE(AL$2:AL$1000))/_xlfn.STDEV.S(IF(AL$2:AL$1000&lt;&gt;"",AL$2:AL$1000)))&lt;3,"","OUTLIER"))</f>
        <v/>
      </c>
      <c r="V2" s="39" t="str" cm="1">
        <f t="array" ref="V2">IF(AM2="","",IF(ABS((AM2-AVERAGE(AM$2:AM$1000))/_xlfn.STDEV.S(IF(AM$2:AM$1000&lt;&gt;"",AM$2:AM$1000)))&lt;3,"","OUTLIER"))</f>
        <v/>
      </c>
      <c r="W2" s="39" t="str" cm="1">
        <f t="array" ref="W2">IF(AN2="","",IF(ABS((AN2-AVERAGE(AN$2:AN$1000))/_xlfn.STDEV.S(IF(AN$2:AN$1000&lt;&gt;"",AN$2:AN$1000)))&lt;3,"","OUTLIER"))</f>
        <v/>
      </c>
      <c r="X2" s="39" t="str" cm="1">
        <f t="array" ref="X2">IF(AN2="","",IF(ABS((AN2-AVERAGE(AN$2:AN$1000))/_xlfn.STDEV.S(IF(AN$2:AN$1000&lt;&gt;"",AN$2:AN$1000)))&lt;3,"","OUTLIER"))</f>
        <v/>
      </c>
      <c r="Y2" s="39" t="str" cm="1">
        <f t="array" ref="Y2">IF(AO2="","",IF(ABS((AO2-AVERAGE(AO$2:AO$1000))/_xlfn.STDEV.S(IF(AO$2:AO$1000&lt;&gt;"",AO$2:AO$1000)))&lt;3,"","OUTLIER"))</f>
        <v/>
      </c>
      <c r="Z2" s="39" t="str" cm="1">
        <f t="array" ref="Z2">IF(AP2="","",IF(ABS((AP2-AVERAGE(AP$2:AP$1000))/_xlfn.STDEV.S(IF(AP$2:AP$1000&lt;&gt;"",AP$2:AP$1000)))&lt;3,"","OUTLIER"))</f>
        <v/>
      </c>
      <c r="AA2" s="39" t="str" cm="1">
        <f t="array" ref="AA2">IF(AP2="","",IF(ABS((AP2-AVERAGE(AP$2:AP$1000))/_xlfn.STDEV.S(IF(AP$2:AP$1000&lt;&gt;"",AP$2:AP$1000)))&lt;3,"","OUTLIER"))</f>
        <v/>
      </c>
      <c r="AB2" s="39" t="str" cm="1">
        <f t="array" ref="AB2">IF(AQ2="","",IF(ABS((AQ2-AVERAGE(AQ$2:AQ$1000))/_xlfn.STDEV.S(IF(AQ$2:AQ$1000&lt;&gt;"",AQ$2:AQ$1000)))&lt;3,"","OUTLIER"))</f>
        <v/>
      </c>
      <c r="AC2" s="39" t="str" cm="1">
        <f t="array" ref="AC2">IF(AR2="","",IF(ABS((AR2-AVERAGE(AR$2:AR$1000))/_xlfn.STDEV.S(IF(AR$2:AR$1000&lt;&gt;"",AR$2:AR$1000)))&lt;3,"","OUTLIER"))</f>
        <v/>
      </c>
      <c r="AD2" s="39" t="str" cm="1">
        <f t="array" ref="AD2">IF(AR2="","",IF(ABS((AR2-AVERAGE(AR$2:AR$1000))/_xlfn.STDEV.S(IF(AR$2:AR$1000&lt;&gt;"",AR$2:AR$1000)))&lt;3,"","OUTLIER"))</f>
        <v/>
      </c>
      <c r="AE2" s="39" t="str" cm="1">
        <f t="array" ref="AE2">IF(AS2="","",IF(ABS((AS2-AVERAGE(AS$2:AS$1000))/_xlfn.STDEV.S(IF(AS$2:AS$1000&lt;&gt;"",AS$2:AS$1000)))&lt;3,"","OUTLIER"))</f>
        <v/>
      </c>
      <c r="AF2" s="39" t="str" cm="1">
        <f t="array" ref="AF2">IF(AT2="","",IF(ABS((AT2-AVERAGE(AT$2:AT$1000))/_xlfn.STDEV.S(IF(AT$2:AT$1000&lt;&gt;"",AT$2:AT$1000)))&lt;3,"","OUTLIER"))</f>
        <v/>
      </c>
      <c r="AG2" s="39" t="str" cm="1">
        <f t="array" ref="AG2">IF(AU2="","",IF(ABS((AU2-AVERAGE(AU$2:AU$1000))/_xlfn.STDEV.S(IF(AU$2:AU$1000&lt;&gt;"",AU$2:AU$1000)))&lt;3,"","OUTLIER"))</f>
        <v/>
      </c>
      <c r="AH2" s="39" t="str" cm="1">
        <f t="array" ref="AH2">IF(AV2="","",IF(ABS((AV2-AVERAGE(AV$2:AV$1000))/_xlfn.STDEV.S(IF(AV$2:AV$1000&lt;&gt;"",AV$2:AV$1000)))&lt;3,"","OUTLIER"))</f>
        <v/>
      </c>
      <c r="AL2" s="63">
        <v>8.3800000000000008</v>
      </c>
      <c r="AM2" s="60">
        <v>8.3699999999999992</v>
      </c>
      <c r="AN2" s="60">
        <v>7.14</v>
      </c>
      <c r="AO2" s="60">
        <v>7.15</v>
      </c>
      <c r="AP2" s="60">
        <v>7.11</v>
      </c>
      <c r="AQ2" s="60">
        <v>6.99</v>
      </c>
      <c r="AR2" s="60">
        <v>8.4600000000000009</v>
      </c>
      <c r="AS2" s="60">
        <v>7.94</v>
      </c>
      <c r="AT2" s="60"/>
      <c r="AU2" s="60"/>
      <c r="AV2" s="60">
        <v>6.85</v>
      </c>
      <c r="AW2" s="63">
        <v>0.09</v>
      </c>
      <c r="AX2" s="60">
        <v>0.13</v>
      </c>
      <c r="AY2" s="60">
        <v>0.05</v>
      </c>
      <c r="AZ2" s="60">
        <v>0.02</v>
      </c>
      <c r="BA2" s="60">
        <v>0.04</v>
      </c>
      <c r="BB2" s="60">
        <v>0.03</v>
      </c>
      <c r="BC2" s="60">
        <v>0.15</v>
      </c>
      <c r="BD2" s="60">
        <v>0.05</v>
      </c>
      <c r="BE2" s="60"/>
      <c r="BF2" s="60"/>
      <c r="BG2" s="60">
        <v>0.05</v>
      </c>
    </row>
    <row r="3" spans="1:59" x14ac:dyDescent="0.2">
      <c r="A3" s="54" t="s">
        <v>1306</v>
      </c>
      <c r="B3" s="54" t="str">
        <f>VLOOKUP(A3,RecNames!C:G,5,FALSE)</f>
        <v>AA1R</v>
      </c>
      <c r="C3" s="74">
        <v>6</v>
      </c>
      <c r="D3" s="25">
        <f t="shared" ref="D3:F66" si="0">IF(OR(U3="OUTLIER",AL3=""),"",AL3)</f>
        <v>5.33</v>
      </c>
      <c r="E3" s="24">
        <f t="shared" si="0"/>
        <v>5.33</v>
      </c>
      <c r="F3" s="24">
        <f t="shared" si="0"/>
        <v>7.09</v>
      </c>
      <c r="G3" s="24">
        <f t="shared" ref="G3:I66" si="1">IF(OR(X3="OUTLIER",AN3=""),"",AN3)</f>
        <v>7.09</v>
      </c>
      <c r="H3" s="24">
        <f t="shared" si="1"/>
        <v>6.71</v>
      </c>
      <c r="I3" s="24">
        <f t="shared" si="1"/>
        <v>7.54</v>
      </c>
      <c r="J3" s="24">
        <f t="shared" ref="J3:L66" si="2">IF(OR(AA3="OUTLIER",AP3=""),"",AP3)</f>
        <v>7.54</v>
      </c>
      <c r="K3" s="24">
        <f t="shared" si="2"/>
        <v>7.44</v>
      </c>
      <c r="L3" s="24">
        <f t="shared" si="2"/>
        <v>5.74</v>
      </c>
      <c r="M3" s="24">
        <f t="shared" ref="M3:Q53" si="3">IF(OR(AD3="OUTLIER",AR3=""),"",AR3)</f>
        <v>5.74</v>
      </c>
      <c r="N3" s="24">
        <f t="shared" si="3"/>
        <v>6.06</v>
      </c>
      <c r="O3" s="24">
        <f t="shared" si="3"/>
        <v>6.2</v>
      </c>
      <c r="P3" s="24">
        <f t="shared" si="3"/>
        <v>5.7</v>
      </c>
      <c r="Q3" s="24" t="str">
        <f t="shared" si="3"/>
        <v/>
      </c>
      <c r="R3" s="75" t="s">
        <v>31</v>
      </c>
      <c r="S3" s="75" t="s">
        <v>31</v>
      </c>
      <c r="T3" s="75" t="s">
        <v>31</v>
      </c>
      <c r="U3" s="38" t="str" cm="1">
        <f t="array" ref="U3">IF(AL3="","",IF(ABS((AL3-AVERAGE(AL$2:AL$1000))/_xlfn.STDEV.S(IF(AL$2:AL$1000&lt;&gt;"",AL$2:AL$1000)))&lt;3,"","OUTLIER"))</f>
        <v/>
      </c>
      <c r="V3" s="39" t="str" cm="1">
        <f t="array" ref="V3">IF(AM3="","",IF(ABS((AM3-AVERAGE(AM$2:AM$1000))/_xlfn.STDEV.S(IF(AM$2:AM$1000&lt;&gt;"",AM$2:AM$1000)))&lt;3,"","OUTLIER"))</f>
        <v/>
      </c>
      <c r="W3" s="39" t="str" cm="1">
        <f t="array" ref="W3">IF(AN3="","",IF(ABS((AN3-AVERAGE(AN$2:AN$1000))/_xlfn.STDEV.S(IF(AN$2:AN$1000&lt;&gt;"",AN$2:AN$1000)))&lt;3,"","OUTLIER"))</f>
        <v/>
      </c>
      <c r="X3" s="39" t="str" cm="1">
        <f t="array" ref="X3">IF(AN3="","",IF(ABS((AN3-AVERAGE(AN$2:AN$1000))/_xlfn.STDEV.S(IF(AN$2:AN$1000&lt;&gt;"",AN$2:AN$1000)))&lt;3,"","OUTLIER"))</f>
        <v/>
      </c>
      <c r="Y3" s="39" t="str" cm="1">
        <f t="array" ref="Y3">IF(AO3="","",IF(ABS((AO3-AVERAGE(AO$2:AO$1000))/_xlfn.STDEV.S(IF(AO$2:AO$1000&lt;&gt;"",AO$2:AO$1000)))&lt;3,"","OUTLIER"))</f>
        <v/>
      </c>
      <c r="Z3" s="39" t="str" cm="1">
        <f t="array" ref="Z3">IF(AP3="","",IF(ABS((AP3-AVERAGE(AP$2:AP$1000))/_xlfn.STDEV.S(IF(AP$2:AP$1000&lt;&gt;"",AP$2:AP$1000)))&lt;3,"","OUTLIER"))</f>
        <v/>
      </c>
      <c r="AA3" s="39" t="str" cm="1">
        <f t="array" ref="AA3">IF(AP3="","",IF(ABS((AP3-AVERAGE(AP$2:AP$1000))/_xlfn.STDEV.S(IF(AP$2:AP$1000&lt;&gt;"",AP$2:AP$1000)))&lt;3,"","OUTLIER"))</f>
        <v/>
      </c>
      <c r="AB3" s="39" t="str" cm="1">
        <f t="array" ref="AB3">IF(AQ3="","",IF(ABS((AQ3-AVERAGE(AQ$2:AQ$1000))/_xlfn.STDEV.S(IF(AQ$2:AQ$1000&lt;&gt;"",AQ$2:AQ$1000)))&lt;3,"","OUTLIER"))</f>
        <v/>
      </c>
      <c r="AC3" s="39" t="str" cm="1">
        <f t="array" ref="AC3">IF(AR3="","",IF(ABS((AR3-AVERAGE(AR$2:AR$1000))/_xlfn.STDEV.S(IF(AR$2:AR$1000&lt;&gt;"",AR$2:AR$1000)))&lt;3,"","OUTLIER"))</f>
        <v/>
      </c>
      <c r="AD3" s="39" t="str" cm="1">
        <f t="array" ref="AD3">IF(AR3="","",IF(ABS((AR3-AVERAGE(AR$2:AR$1000))/_xlfn.STDEV.S(IF(AR$2:AR$1000&lt;&gt;"",AR$2:AR$1000)))&lt;3,"","OUTLIER"))</f>
        <v/>
      </c>
      <c r="AE3" s="39" t="str" cm="1">
        <f t="array" ref="AE3">IF(AS3="","",IF(ABS((AS3-AVERAGE(AS$2:AS$1000))/_xlfn.STDEV.S(IF(AS$2:AS$1000&lt;&gt;"",AS$2:AS$1000)))&lt;3,"","OUTLIER"))</f>
        <v/>
      </c>
      <c r="AF3" s="39" t="str" cm="1">
        <f t="array" ref="AF3">IF(AT3="","",IF(ABS((AT3-AVERAGE(AT$2:AT$1000))/_xlfn.STDEV.S(IF(AT$2:AT$1000&lt;&gt;"",AT$2:AT$1000)))&lt;3,"","OUTLIER"))</f>
        <v/>
      </c>
      <c r="AG3" s="39" t="str" cm="1">
        <f t="array" ref="AG3">IF(AU3="","",IF(ABS((AU3-AVERAGE(AU$2:AU$1000))/_xlfn.STDEV.S(IF(AU$2:AU$1000&lt;&gt;"",AU$2:AU$1000)))&lt;3,"","OUTLIER"))</f>
        <v/>
      </c>
      <c r="AH3" s="39" t="str" cm="1">
        <f t="array" ref="AH3">IF(AV3="","",IF(ABS((AV3-AVERAGE(AV$2:AV$1000))/_xlfn.STDEV.S(IF(AV$2:AV$1000&lt;&gt;"",AV$2:AV$1000)))&lt;3,"","OUTLIER"))</f>
        <v/>
      </c>
      <c r="AL3" s="63">
        <v>5.33</v>
      </c>
      <c r="AM3" s="60">
        <v>5.33</v>
      </c>
      <c r="AN3" s="60">
        <v>7.09</v>
      </c>
      <c r="AO3" s="60">
        <v>6.71</v>
      </c>
      <c r="AP3" s="60">
        <v>7.54</v>
      </c>
      <c r="AQ3" s="60">
        <v>7.44</v>
      </c>
      <c r="AR3" s="60">
        <v>5.74</v>
      </c>
      <c r="AS3" s="60">
        <v>6.06</v>
      </c>
      <c r="AT3" s="60">
        <v>6.2</v>
      </c>
      <c r="AU3" s="60">
        <v>5.7</v>
      </c>
      <c r="AV3" s="60"/>
      <c r="AW3" s="63">
        <v>0.14000000000000001</v>
      </c>
      <c r="AX3" s="60">
        <v>0.11</v>
      </c>
      <c r="AY3" s="60">
        <v>0.62</v>
      </c>
      <c r="AZ3" s="60">
        <v>0.54</v>
      </c>
      <c r="BA3" s="60">
        <v>0.1</v>
      </c>
      <c r="BB3" s="60">
        <v>0.09</v>
      </c>
      <c r="BC3" s="60">
        <v>0.1</v>
      </c>
      <c r="BD3" s="60">
        <v>0.1</v>
      </c>
      <c r="BE3" s="60">
        <v>0.1</v>
      </c>
      <c r="BF3" s="60">
        <v>0.12</v>
      </c>
      <c r="BG3" s="60"/>
    </row>
    <row r="4" spans="1:59" x14ac:dyDescent="0.2">
      <c r="A4" s="54" t="s">
        <v>1307</v>
      </c>
      <c r="B4" s="54" t="str">
        <f>VLOOKUP(A4,RecNames!C:G,5,FALSE)</f>
        <v>AA2AR</v>
      </c>
      <c r="C4" s="74">
        <v>5</v>
      </c>
      <c r="D4" s="25">
        <f t="shared" si="0"/>
        <v>6.34</v>
      </c>
      <c r="E4" s="24">
        <f t="shared" si="0"/>
        <v>6.55</v>
      </c>
      <c r="F4" s="24">
        <f t="shared" si="0"/>
        <v>6.33</v>
      </c>
      <c r="G4" s="24">
        <f t="shared" si="1"/>
        <v>6.33</v>
      </c>
      <c r="H4" s="24">
        <f t="shared" si="1"/>
        <v>6.49</v>
      </c>
      <c r="I4" s="24">
        <f t="shared" si="1"/>
        <v>6.44</v>
      </c>
      <c r="J4" s="24">
        <f t="shared" si="2"/>
        <v>6.44</v>
      </c>
      <c r="K4" s="24">
        <f t="shared" si="2"/>
        <v>6.45</v>
      </c>
      <c r="L4" s="24">
        <f t="shared" si="2"/>
        <v>6.49</v>
      </c>
      <c r="M4" s="24">
        <f t="shared" si="3"/>
        <v>6.49</v>
      </c>
      <c r="N4" s="24">
        <f t="shared" si="3"/>
        <v>6.64</v>
      </c>
      <c r="O4" s="24" t="str">
        <f t="shared" si="3"/>
        <v/>
      </c>
      <c r="P4" s="24" t="str">
        <f t="shared" si="3"/>
        <v/>
      </c>
      <c r="Q4" s="24" t="str">
        <f t="shared" si="3"/>
        <v/>
      </c>
      <c r="R4" s="75" t="s">
        <v>31</v>
      </c>
      <c r="S4" s="75" t="s">
        <v>31</v>
      </c>
      <c r="T4" s="75" t="s">
        <v>31</v>
      </c>
      <c r="U4" s="38" t="str" cm="1">
        <f t="array" ref="U4">IF(AL4="","",IF(ABS((AL4-AVERAGE(AL$2:AL$1000))/_xlfn.STDEV.S(IF(AL$2:AL$1000&lt;&gt;"",AL$2:AL$1000)))&lt;3,"","OUTLIER"))</f>
        <v/>
      </c>
      <c r="V4" s="39" t="str" cm="1">
        <f t="array" ref="V4">IF(AM4="","",IF(ABS((AM4-AVERAGE(AM$2:AM$1000))/_xlfn.STDEV.S(IF(AM$2:AM$1000&lt;&gt;"",AM$2:AM$1000)))&lt;3,"","OUTLIER"))</f>
        <v/>
      </c>
      <c r="W4" s="39" t="str" cm="1">
        <f t="array" ref="W4">IF(AN4="","",IF(ABS((AN4-AVERAGE(AN$2:AN$1000))/_xlfn.STDEV.S(IF(AN$2:AN$1000&lt;&gt;"",AN$2:AN$1000)))&lt;3,"","OUTLIER"))</f>
        <v/>
      </c>
      <c r="X4" s="39" t="str" cm="1">
        <f t="array" ref="X4">IF(AN4="","",IF(ABS((AN4-AVERAGE(AN$2:AN$1000))/_xlfn.STDEV.S(IF(AN$2:AN$1000&lt;&gt;"",AN$2:AN$1000)))&lt;3,"","OUTLIER"))</f>
        <v/>
      </c>
      <c r="Y4" s="39" t="str" cm="1">
        <f t="array" ref="Y4">IF(AO4="","",IF(ABS((AO4-AVERAGE(AO$2:AO$1000))/_xlfn.STDEV.S(IF(AO$2:AO$1000&lt;&gt;"",AO$2:AO$1000)))&lt;3,"","OUTLIER"))</f>
        <v/>
      </c>
      <c r="Z4" s="39" t="str" cm="1">
        <f t="array" ref="Z4">IF(AP4="","",IF(ABS((AP4-AVERAGE(AP$2:AP$1000))/_xlfn.STDEV.S(IF(AP$2:AP$1000&lt;&gt;"",AP$2:AP$1000)))&lt;3,"","OUTLIER"))</f>
        <v/>
      </c>
      <c r="AA4" s="39" t="str" cm="1">
        <f t="array" ref="AA4">IF(AP4="","",IF(ABS((AP4-AVERAGE(AP$2:AP$1000))/_xlfn.STDEV.S(IF(AP$2:AP$1000&lt;&gt;"",AP$2:AP$1000)))&lt;3,"","OUTLIER"))</f>
        <v/>
      </c>
      <c r="AB4" s="39" t="str" cm="1">
        <f t="array" ref="AB4">IF(AQ4="","",IF(ABS((AQ4-AVERAGE(AQ$2:AQ$1000))/_xlfn.STDEV.S(IF(AQ$2:AQ$1000&lt;&gt;"",AQ$2:AQ$1000)))&lt;3,"","OUTLIER"))</f>
        <v/>
      </c>
      <c r="AC4" s="39" t="str" cm="1">
        <f t="array" ref="AC4">IF(AR4="","",IF(ABS((AR4-AVERAGE(AR$2:AR$1000))/_xlfn.STDEV.S(IF(AR$2:AR$1000&lt;&gt;"",AR$2:AR$1000)))&lt;3,"","OUTLIER"))</f>
        <v/>
      </c>
      <c r="AD4" s="39" t="str" cm="1">
        <f t="array" ref="AD4">IF(AR4="","",IF(ABS((AR4-AVERAGE(AR$2:AR$1000))/_xlfn.STDEV.S(IF(AR$2:AR$1000&lt;&gt;"",AR$2:AR$1000)))&lt;3,"","OUTLIER"))</f>
        <v/>
      </c>
      <c r="AE4" s="39" t="str" cm="1">
        <f t="array" ref="AE4">IF(AS4="","",IF(ABS((AS4-AVERAGE(AS$2:AS$1000))/_xlfn.STDEV.S(IF(AS$2:AS$1000&lt;&gt;"",AS$2:AS$1000)))&lt;3,"","OUTLIER"))</f>
        <v/>
      </c>
      <c r="AF4" s="39" t="str" cm="1">
        <f t="array" ref="AF4">IF(AT4="","",IF(ABS((AT4-AVERAGE(AT$2:AT$1000))/_xlfn.STDEV.S(IF(AT$2:AT$1000&lt;&gt;"",AT$2:AT$1000)))&lt;3,"","OUTLIER"))</f>
        <v/>
      </c>
      <c r="AG4" s="39" t="str" cm="1">
        <f t="array" ref="AG4">IF(AU4="","",IF(ABS((AU4-AVERAGE(AU$2:AU$1000))/_xlfn.STDEV.S(IF(AU$2:AU$1000&lt;&gt;"",AU$2:AU$1000)))&lt;3,"","OUTLIER"))</f>
        <v/>
      </c>
      <c r="AH4" s="39" t="str" cm="1">
        <f t="array" ref="AH4">IF(AV4="","",IF(ABS((AV4-AVERAGE(AV$2:AV$1000))/_xlfn.STDEV.S(IF(AV$2:AV$1000&lt;&gt;"",AV$2:AV$1000)))&lt;3,"","OUTLIER"))</f>
        <v/>
      </c>
      <c r="AL4" s="63">
        <v>6.34</v>
      </c>
      <c r="AM4" s="60">
        <v>6.55</v>
      </c>
      <c r="AN4" s="60">
        <v>6.33</v>
      </c>
      <c r="AO4" s="60">
        <v>6.49</v>
      </c>
      <c r="AP4" s="60">
        <v>6.44</v>
      </c>
      <c r="AQ4" s="60">
        <v>6.45</v>
      </c>
      <c r="AR4" s="60">
        <v>6.49</v>
      </c>
      <c r="AS4" s="60">
        <v>6.64</v>
      </c>
      <c r="AT4" s="60"/>
      <c r="AU4" s="60"/>
      <c r="AV4" s="60"/>
      <c r="AW4" s="63">
        <v>0.09</v>
      </c>
      <c r="AX4" s="60">
        <v>0.04</v>
      </c>
      <c r="AY4" s="60">
        <v>0.15</v>
      </c>
      <c r="AZ4" s="60">
        <v>0.15</v>
      </c>
      <c r="BA4" s="60">
        <v>0.06</v>
      </c>
      <c r="BB4" s="60">
        <v>0.2</v>
      </c>
      <c r="BC4" s="60">
        <v>0.02</v>
      </c>
      <c r="BD4" s="60">
        <v>0.21</v>
      </c>
      <c r="BE4" s="60"/>
      <c r="BF4" s="60"/>
      <c r="BG4" s="60"/>
    </row>
    <row r="5" spans="1:59" x14ac:dyDescent="0.2">
      <c r="A5" s="54" t="s">
        <v>1308</v>
      </c>
      <c r="B5" s="54" t="str">
        <f>VLOOKUP(A5,RecNames!C:G,5,FALSE)</f>
        <v>AA2BR</v>
      </c>
      <c r="C5" s="74">
        <v>5</v>
      </c>
      <c r="D5" s="25">
        <f t="shared" si="0"/>
        <v>5.77</v>
      </c>
      <c r="E5" s="24">
        <f t="shared" si="0"/>
        <v>5.55</v>
      </c>
      <c r="F5" s="24">
        <f t="shared" si="0"/>
        <v>5.71</v>
      </c>
      <c r="G5" s="24">
        <f t="shared" si="1"/>
        <v>5.71</v>
      </c>
      <c r="H5" s="24">
        <f t="shared" si="1"/>
        <v>5.81</v>
      </c>
      <c r="I5" s="24">
        <f t="shared" si="1"/>
        <v>5.92</v>
      </c>
      <c r="J5" s="24">
        <f t="shared" si="2"/>
        <v>5.92</v>
      </c>
      <c r="K5" s="24">
        <f t="shared" si="2"/>
        <v>5.65</v>
      </c>
      <c r="L5" s="24">
        <f t="shared" si="2"/>
        <v>5.36</v>
      </c>
      <c r="M5" s="24">
        <f t="shared" si="3"/>
        <v>5.36</v>
      </c>
      <c r="N5" s="24">
        <f t="shared" si="3"/>
        <v>5.87</v>
      </c>
      <c r="O5" s="24">
        <f t="shared" si="3"/>
        <v>4.63</v>
      </c>
      <c r="P5" s="24">
        <f t="shared" si="3"/>
        <v>4.84</v>
      </c>
      <c r="Q5" s="24">
        <f t="shared" si="3"/>
        <v>5.04</v>
      </c>
      <c r="R5" s="75" t="s">
        <v>31</v>
      </c>
      <c r="S5" s="75" t="s">
        <v>31</v>
      </c>
      <c r="T5" s="75" t="s">
        <v>31</v>
      </c>
      <c r="U5" s="38" t="str" cm="1">
        <f t="array" ref="U5">IF(AL5="","",IF(ABS((AL5-AVERAGE(AL$2:AL$1000))/_xlfn.STDEV.S(IF(AL$2:AL$1000&lt;&gt;"",AL$2:AL$1000)))&lt;3,"","OUTLIER"))</f>
        <v/>
      </c>
      <c r="V5" s="39" t="str" cm="1">
        <f t="array" ref="V5">IF(AM5="","",IF(ABS((AM5-AVERAGE(AM$2:AM$1000))/_xlfn.STDEV.S(IF(AM$2:AM$1000&lt;&gt;"",AM$2:AM$1000)))&lt;3,"","OUTLIER"))</f>
        <v/>
      </c>
      <c r="W5" s="39" t="str" cm="1">
        <f t="array" ref="W5">IF(AN5="","",IF(ABS((AN5-AVERAGE(AN$2:AN$1000))/_xlfn.STDEV.S(IF(AN$2:AN$1000&lt;&gt;"",AN$2:AN$1000)))&lt;3,"","OUTLIER"))</f>
        <v/>
      </c>
      <c r="X5" s="39" t="str" cm="1">
        <f t="array" ref="X5">IF(AN5="","",IF(ABS((AN5-AVERAGE(AN$2:AN$1000))/_xlfn.STDEV.S(IF(AN$2:AN$1000&lt;&gt;"",AN$2:AN$1000)))&lt;3,"","OUTLIER"))</f>
        <v/>
      </c>
      <c r="Y5" s="39" t="str" cm="1">
        <f t="array" ref="Y5">IF(AO5="","",IF(ABS((AO5-AVERAGE(AO$2:AO$1000))/_xlfn.STDEV.S(IF(AO$2:AO$1000&lt;&gt;"",AO$2:AO$1000)))&lt;3,"","OUTLIER"))</f>
        <v/>
      </c>
      <c r="Z5" s="39" t="str" cm="1">
        <f t="array" ref="Z5">IF(AP5="","",IF(ABS((AP5-AVERAGE(AP$2:AP$1000))/_xlfn.STDEV.S(IF(AP$2:AP$1000&lt;&gt;"",AP$2:AP$1000)))&lt;3,"","OUTLIER"))</f>
        <v/>
      </c>
      <c r="AA5" s="39" t="str" cm="1">
        <f t="array" ref="AA5">IF(AP5="","",IF(ABS((AP5-AVERAGE(AP$2:AP$1000))/_xlfn.STDEV.S(IF(AP$2:AP$1000&lt;&gt;"",AP$2:AP$1000)))&lt;3,"","OUTLIER"))</f>
        <v/>
      </c>
      <c r="AB5" s="39" t="str" cm="1">
        <f t="array" ref="AB5">IF(AQ5="","",IF(ABS((AQ5-AVERAGE(AQ$2:AQ$1000))/_xlfn.STDEV.S(IF(AQ$2:AQ$1000&lt;&gt;"",AQ$2:AQ$1000)))&lt;3,"","OUTLIER"))</f>
        <v/>
      </c>
      <c r="AC5" s="39" t="str" cm="1">
        <f t="array" ref="AC5">IF(AR5="","",IF(ABS((AR5-AVERAGE(AR$2:AR$1000))/_xlfn.STDEV.S(IF(AR$2:AR$1000&lt;&gt;"",AR$2:AR$1000)))&lt;3,"","OUTLIER"))</f>
        <v/>
      </c>
      <c r="AD5" s="39" t="str" cm="1">
        <f t="array" ref="AD5">IF(AR5="","",IF(ABS((AR5-AVERAGE(AR$2:AR$1000))/_xlfn.STDEV.S(IF(AR$2:AR$1000&lt;&gt;"",AR$2:AR$1000)))&lt;3,"","OUTLIER"))</f>
        <v/>
      </c>
      <c r="AE5" s="39" t="str" cm="1">
        <f t="array" ref="AE5">IF(AS5="","",IF(ABS((AS5-AVERAGE(AS$2:AS$1000))/_xlfn.STDEV.S(IF(AS$2:AS$1000&lt;&gt;"",AS$2:AS$1000)))&lt;3,"","OUTLIER"))</f>
        <v/>
      </c>
      <c r="AF5" s="39" t="str" cm="1">
        <f t="array" ref="AF5">IF(AT5="","",IF(ABS((AT5-AVERAGE(AT$2:AT$1000))/_xlfn.STDEV.S(IF(AT$2:AT$1000&lt;&gt;"",AT$2:AT$1000)))&lt;3,"","OUTLIER"))</f>
        <v/>
      </c>
      <c r="AG5" s="39" t="str" cm="1">
        <f t="array" ref="AG5">IF(AU5="","",IF(ABS((AU5-AVERAGE(AU$2:AU$1000))/_xlfn.STDEV.S(IF(AU$2:AU$1000&lt;&gt;"",AU$2:AU$1000)))&lt;3,"","OUTLIER"))</f>
        <v/>
      </c>
      <c r="AH5" s="39" t="str" cm="1">
        <f t="array" ref="AH5">IF(AV5="","",IF(ABS((AV5-AVERAGE(AV$2:AV$1000))/_xlfn.STDEV.S(IF(AV$2:AV$1000&lt;&gt;"",AV$2:AV$1000)))&lt;3,"","OUTLIER"))</f>
        <v/>
      </c>
      <c r="AL5" s="63">
        <v>5.77</v>
      </c>
      <c r="AM5" s="60">
        <v>5.55</v>
      </c>
      <c r="AN5" s="60">
        <v>5.71</v>
      </c>
      <c r="AO5" s="60">
        <v>5.81</v>
      </c>
      <c r="AP5" s="60">
        <v>5.92</v>
      </c>
      <c r="AQ5" s="60">
        <v>5.65</v>
      </c>
      <c r="AR5" s="60">
        <v>5.36</v>
      </c>
      <c r="AS5" s="60">
        <v>5.87</v>
      </c>
      <c r="AT5" s="60">
        <v>4.63</v>
      </c>
      <c r="AU5" s="60">
        <v>4.84</v>
      </c>
      <c r="AV5" s="60">
        <v>5.04</v>
      </c>
      <c r="AW5" s="63">
        <v>0.14000000000000001</v>
      </c>
      <c r="AX5" s="60">
        <v>0.12</v>
      </c>
      <c r="AY5" s="60">
        <v>0.14000000000000001</v>
      </c>
      <c r="AZ5" s="60">
        <v>0.22</v>
      </c>
      <c r="BA5" s="60">
        <v>0.13</v>
      </c>
      <c r="BB5" s="60">
        <v>0.11</v>
      </c>
      <c r="BC5" s="60">
        <v>0.13</v>
      </c>
      <c r="BD5" s="60">
        <v>0.18</v>
      </c>
      <c r="BE5" s="60">
        <v>0.33</v>
      </c>
      <c r="BF5" s="60">
        <v>0.13</v>
      </c>
      <c r="BG5" s="60">
        <v>0.1</v>
      </c>
    </row>
    <row r="6" spans="1:59" x14ac:dyDescent="0.2">
      <c r="A6" s="54" t="s">
        <v>1309</v>
      </c>
      <c r="B6" s="54" t="str">
        <f>VLOOKUP(A6,RecNames!C:G,5,FALSE)</f>
        <v>AA3R</v>
      </c>
      <c r="C6" s="74">
        <v>4</v>
      </c>
      <c r="D6" s="25" t="str">
        <f t="shared" si="0"/>
        <v/>
      </c>
      <c r="E6" s="24" t="str">
        <f t="shared" si="0"/>
        <v/>
      </c>
      <c r="F6" s="24">
        <f t="shared" si="0"/>
        <v>6.61</v>
      </c>
      <c r="G6" s="24">
        <f t="shared" si="1"/>
        <v>6.61</v>
      </c>
      <c r="H6" s="24">
        <f t="shared" si="1"/>
        <v>6.81</v>
      </c>
      <c r="I6" s="24">
        <f t="shared" si="1"/>
        <v>5.54</v>
      </c>
      <c r="J6" s="24">
        <f t="shared" si="2"/>
        <v>5.54</v>
      </c>
      <c r="K6" s="24">
        <f t="shared" si="2"/>
        <v>5.28</v>
      </c>
      <c r="L6" s="24" t="str">
        <f t="shared" si="2"/>
        <v/>
      </c>
      <c r="M6" s="24" t="str">
        <f t="shared" si="3"/>
        <v/>
      </c>
      <c r="N6" s="24" t="str">
        <f t="shared" si="3"/>
        <v/>
      </c>
      <c r="O6" s="24" t="str">
        <f t="shared" si="3"/>
        <v/>
      </c>
      <c r="P6" s="24" t="str">
        <f t="shared" si="3"/>
        <v/>
      </c>
      <c r="Q6" s="24" t="str">
        <f t="shared" si="3"/>
        <v/>
      </c>
      <c r="R6" s="75" t="s">
        <v>31</v>
      </c>
      <c r="S6" s="75" t="s">
        <v>31</v>
      </c>
      <c r="T6" s="75" t="s">
        <v>31</v>
      </c>
      <c r="U6" s="38" t="str" cm="1">
        <f t="array" ref="U6">IF(AL6="","",IF(ABS((AL6-AVERAGE(AL$2:AL$1000))/_xlfn.STDEV.S(IF(AL$2:AL$1000&lt;&gt;"",AL$2:AL$1000)))&lt;3,"","OUTLIER"))</f>
        <v/>
      </c>
      <c r="V6" s="39" t="str" cm="1">
        <f t="array" ref="V6">IF(AM6="","",IF(ABS((AM6-AVERAGE(AM$2:AM$1000))/_xlfn.STDEV.S(IF(AM$2:AM$1000&lt;&gt;"",AM$2:AM$1000)))&lt;3,"","OUTLIER"))</f>
        <v/>
      </c>
      <c r="W6" s="39" t="str" cm="1">
        <f t="array" ref="W6">IF(AN6="","",IF(ABS((AN6-AVERAGE(AN$2:AN$1000))/_xlfn.STDEV.S(IF(AN$2:AN$1000&lt;&gt;"",AN$2:AN$1000)))&lt;3,"","OUTLIER"))</f>
        <v/>
      </c>
      <c r="X6" s="39" t="str" cm="1">
        <f t="array" ref="X6">IF(AN6="","",IF(ABS((AN6-AVERAGE(AN$2:AN$1000))/_xlfn.STDEV.S(IF(AN$2:AN$1000&lt;&gt;"",AN$2:AN$1000)))&lt;3,"","OUTLIER"))</f>
        <v/>
      </c>
      <c r="Y6" s="39" t="str" cm="1">
        <f t="array" ref="Y6">IF(AO6="","",IF(ABS((AO6-AVERAGE(AO$2:AO$1000))/_xlfn.STDEV.S(IF(AO$2:AO$1000&lt;&gt;"",AO$2:AO$1000)))&lt;3,"","OUTLIER"))</f>
        <v/>
      </c>
      <c r="Z6" s="39" t="str" cm="1">
        <f t="array" ref="Z6">IF(AP6="","",IF(ABS((AP6-AVERAGE(AP$2:AP$1000))/_xlfn.STDEV.S(IF(AP$2:AP$1000&lt;&gt;"",AP$2:AP$1000)))&lt;3,"","OUTLIER"))</f>
        <v/>
      </c>
      <c r="AA6" s="39" t="str" cm="1">
        <f t="array" ref="AA6">IF(AP6="","",IF(ABS((AP6-AVERAGE(AP$2:AP$1000))/_xlfn.STDEV.S(IF(AP$2:AP$1000&lt;&gt;"",AP$2:AP$1000)))&lt;3,"","OUTLIER"))</f>
        <v/>
      </c>
      <c r="AB6" s="39" t="str" cm="1">
        <f t="array" ref="AB6">IF(AQ6="","",IF(ABS((AQ6-AVERAGE(AQ$2:AQ$1000))/_xlfn.STDEV.S(IF(AQ$2:AQ$1000&lt;&gt;"",AQ$2:AQ$1000)))&lt;3,"","OUTLIER"))</f>
        <v/>
      </c>
      <c r="AC6" s="39" t="str" cm="1">
        <f t="array" ref="AC6">IF(AR6="","",IF(ABS((AR6-AVERAGE(AR$2:AR$1000))/_xlfn.STDEV.S(IF(AR$2:AR$1000&lt;&gt;"",AR$2:AR$1000)))&lt;3,"","OUTLIER"))</f>
        <v/>
      </c>
      <c r="AD6" s="39" t="str" cm="1">
        <f t="array" ref="AD6">IF(AR6="","",IF(ABS((AR6-AVERAGE(AR$2:AR$1000))/_xlfn.STDEV.S(IF(AR$2:AR$1000&lt;&gt;"",AR$2:AR$1000)))&lt;3,"","OUTLIER"))</f>
        <v/>
      </c>
      <c r="AE6" s="39" t="str" cm="1">
        <f t="array" ref="AE6">IF(AS6="","",IF(ABS((AS6-AVERAGE(AS$2:AS$1000))/_xlfn.STDEV.S(IF(AS$2:AS$1000&lt;&gt;"",AS$2:AS$1000)))&lt;3,"","OUTLIER"))</f>
        <v/>
      </c>
      <c r="AF6" s="39" t="str" cm="1">
        <f t="array" ref="AF6">IF(AT6="","",IF(ABS((AT6-AVERAGE(AT$2:AT$1000))/_xlfn.STDEV.S(IF(AT$2:AT$1000&lt;&gt;"",AT$2:AT$1000)))&lt;3,"","OUTLIER"))</f>
        <v/>
      </c>
      <c r="AG6" s="39" t="str" cm="1">
        <f t="array" ref="AG6">IF(AU6="","",IF(ABS((AU6-AVERAGE(AU$2:AU$1000))/_xlfn.STDEV.S(IF(AU$2:AU$1000&lt;&gt;"",AU$2:AU$1000)))&lt;3,"","OUTLIER"))</f>
        <v/>
      </c>
      <c r="AH6" s="39" t="str" cm="1">
        <f t="array" ref="AH6">IF(AV6="","",IF(ABS((AV6-AVERAGE(AV$2:AV$1000))/_xlfn.STDEV.S(IF(AV$2:AV$1000&lt;&gt;"",AV$2:AV$1000)))&lt;3,"","OUTLIER"))</f>
        <v/>
      </c>
      <c r="AL6" s="63"/>
      <c r="AM6" s="60"/>
      <c r="AN6" s="60">
        <v>6.61</v>
      </c>
      <c r="AO6" s="60">
        <v>6.81</v>
      </c>
      <c r="AP6" s="60">
        <v>5.54</v>
      </c>
      <c r="AQ6" s="60">
        <v>5.28</v>
      </c>
      <c r="AR6" s="60"/>
      <c r="AS6" s="60"/>
      <c r="AT6" s="60"/>
      <c r="AU6" s="60"/>
      <c r="AV6" s="60"/>
      <c r="AW6" s="63"/>
      <c r="AX6" s="60"/>
      <c r="AY6" s="60">
        <v>0.08</v>
      </c>
      <c r="AZ6" s="60">
        <v>0.11</v>
      </c>
      <c r="BA6" s="60">
        <v>0.13</v>
      </c>
      <c r="BB6" s="60">
        <v>0.16</v>
      </c>
      <c r="BC6" s="60"/>
      <c r="BD6" s="60"/>
      <c r="BE6" s="60"/>
      <c r="BF6" s="60"/>
      <c r="BG6" s="60"/>
    </row>
    <row r="7" spans="1:59" x14ac:dyDescent="0.2">
      <c r="A7" s="54" t="s">
        <v>1310</v>
      </c>
      <c r="B7" s="54" t="str">
        <f>VLOOKUP(A7,RecNames!C:G,5,FALSE)</f>
        <v>ADA1A</v>
      </c>
      <c r="C7" s="74">
        <v>4</v>
      </c>
      <c r="D7" s="25">
        <f t="shared" si="0"/>
        <v>8.57</v>
      </c>
      <c r="E7" s="24">
        <f t="shared" si="0"/>
        <v>8.44</v>
      </c>
      <c r="F7" s="24">
        <f t="shared" si="0"/>
        <v>7.1</v>
      </c>
      <c r="G7" s="24">
        <f t="shared" si="1"/>
        <v>7.1</v>
      </c>
      <c r="H7" s="24">
        <f t="shared" si="1"/>
        <v>7.16</v>
      </c>
      <c r="I7" s="24">
        <f t="shared" si="1"/>
        <v>6.71</v>
      </c>
      <c r="J7" s="24">
        <f t="shared" si="2"/>
        <v>6.71</v>
      </c>
      <c r="K7" s="24">
        <f t="shared" si="2"/>
        <v>6.87</v>
      </c>
      <c r="L7" s="24">
        <f t="shared" si="2"/>
        <v>8.4499999999999993</v>
      </c>
      <c r="M7" s="24">
        <f t="shared" si="3"/>
        <v>8.4499999999999993</v>
      </c>
      <c r="N7" s="24">
        <f t="shared" si="3"/>
        <v>8.68</v>
      </c>
      <c r="O7" s="24">
        <f t="shared" si="3"/>
        <v>6.72</v>
      </c>
      <c r="P7" s="24">
        <f t="shared" si="3"/>
        <v>6.61</v>
      </c>
      <c r="Q7" s="24">
        <f t="shared" si="3"/>
        <v>7.59</v>
      </c>
      <c r="R7" s="75" t="s">
        <v>31</v>
      </c>
      <c r="S7" s="75" t="s">
        <v>31</v>
      </c>
      <c r="T7" s="75" t="s">
        <v>31</v>
      </c>
      <c r="U7" s="38" t="str" cm="1">
        <f t="array" ref="U7">IF(AL7="","",IF(ABS((AL7-AVERAGE(AL$2:AL$1000))/_xlfn.STDEV.S(IF(AL$2:AL$1000&lt;&gt;"",AL$2:AL$1000)))&lt;3,"","OUTLIER"))</f>
        <v/>
      </c>
      <c r="V7" s="39" t="str" cm="1">
        <f t="array" ref="V7">IF(AM7="","",IF(ABS((AM7-AVERAGE(AM$2:AM$1000))/_xlfn.STDEV.S(IF(AM$2:AM$1000&lt;&gt;"",AM$2:AM$1000)))&lt;3,"","OUTLIER"))</f>
        <v/>
      </c>
      <c r="W7" s="39" t="str" cm="1">
        <f t="array" ref="W7">IF(AN7="","",IF(ABS((AN7-AVERAGE(AN$2:AN$1000))/_xlfn.STDEV.S(IF(AN$2:AN$1000&lt;&gt;"",AN$2:AN$1000)))&lt;3,"","OUTLIER"))</f>
        <v/>
      </c>
      <c r="X7" s="39" t="str" cm="1">
        <f t="array" ref="X7">IF(AN7="","",IF(ABS((AN7-AVERAGE(AN$2:AN$1000))/_xlfn.STDEV.S(IF(AN$2:AN$1000&lt;&gt;"",AN$2:AN$1000)))&lt;3,"","OUTLIER"))</f>
        <v/>
      </c>
      <c r="Y7" s="39" t="str" cm="1">
        <f t="array" ref="Y7">IF(AO7="","",IF(ABS((AO7-AVERAGE(AO$2:AO$1000))/_xlfn.STDEV.S(IF(AO$2:AO$1000&lt;&gt;"",AO$2:AO$1000)))&lt;3,"","OUTLIER"))</f>
        <v/>
      </c>
      <c r="Z7" s="39" t="str" cm="1">
        <f t="array" ref="Z7">IF(AP7="","",IF(ABS((AP7-AVERAGE(AP$2:AP$1000))/_xlfn.STDEV.S(IF(AP$2:AP$1000&lt;&gt;"",AP$2:AP$1000)))&lt;3,"","OUTLIER"))</f>
        <v/>
      </c>
      <c r="AA7" s="39" t="str" cm="1">
        <f t="array" ref="AA7">IF(AP7="","",IF(ABS((AP7-AVERAGE(AP$2:AP$1000))/_xlfn.STDEV.S(IF(AP$2:AP$1000&lt;&gt;"",AP$2:AP$1000)))&lt;3,"","OUTLIER"))</f>
        <v/>
      </c>
      <c r="AB7" s="39" t="str" cm="1">
        <f t="array" ref="AB7">IF(AQ7="","",IF(ABS((AQ7-AVERAGE(AQ$2:AQ$1000))/_xlfn.STDEV.S(IF(AQ$2:AQ$1000&lt;&gt;"",AQ$2:AQ$1000)))&lt;3,"","OUTLIER"))</f>
        <v/>
      </c>
      <c r="AC7" s="39" t="str" cm="1">
        <f t="array" ref="AC7">IF(AR7="","",IF(ABS((AR7-AVERAGE(AR$2:AR$1000))/_xlfn.STDEV.S(IF(AR$2:AR$1000&lt;&gt;"",AR$2:AR$1000)))&lt;3,"","OUTLIER"))</f>
        <v/>
      </c>
      <c r="AD7" s="39" t="str" cm="1">
        <f t="array" ref="AD7">IF(AR7="","",IF(ABS((AR7-AVERAGE(AR$2:AR$1000))/_xlfn.STDEV.S(IF(AR$2:AR$1000&lt;&gt;"",AR$2:AR$1000)))&lt;3,"","OUTLIER"))</f>
        <v/>
      </c>
      <c r="AE7" s="39" t="str" cm="1">
        <f t="array" ref="AE7">IF(AS7="","",IF(ABS((AS7-AVERAGE(AS$2:AS$1000))/_xlfn.STDEV.S(IF(AS$2:AS$1000&lt;&gt;"",AS$2:AS$1000)))&lt;3,"","OUTLIER"))</f>
        <v/>
      </c>
      <c r="AF7" s="39" t="str" cm="1">
        <f t="array" ref="AF7">IF(AT7="","",IF(ABS((AT7-AVERAGE(AT$2:AT$1000))/_xlfn.STDEV.S(IF(AT$2:AT$1000&lt;&gt;"",AT$2:AT$1000)))&lt;3,"","OUTLIER"))</f>
        <v/>
      </c>
      <c r="AG7" s="39" t="str" cm="1">
        <f t="array" ref="AG7">IF(AU7="","",IF(ABS((AU7-AVERAGE(AU$2:AU$1000))/_xlfn.STDEV.S(IF(AU$2:AU$1000&lt;&gt;"",AU$2:AU$1000)))&lt;3,"","OUTLIER"))</f>
        <v/>
      </c>
      <c r="AH7" s="39" t="str" cm="1">
        <f t="array" ref="AH7">IF(AV7="","",IF(ABS((AV7-AVERAGE(AV$2:AV$1000))/_xlfn.STDEV.S(IF(AV$2:AV$1000&lt;&gt;"",AV$2:AV$1000)))&lt;3,"","OUTLIER"))</f>
        <v/>
      </c>
      <c r="AL7" s="63">
        <v>8.57</v>
      </c>
      <c r="AM7" s="60">
        <v>8.44</v>
      </c>
      <c r="AN7" s="60">
        <v>7.1</v>
      </c>
      <c r="AO7" s="60">
        <v>7.16</v>
      </c>
      <c r="AP7" s="60">
        <v>6.71</v>
      </c>
      <c r="AQ7" s="60">
        <v>6.87</v>
      </c>
      <c r="AR7" s="60">
        <v>8.4499999999999993</v>
      </c>
      <c r="AS7" s="60">
        <v>8.68</v>
      </c>
      <c r="AT7" s="60">
        <v>6.72</v>
      </c>
      <c r="AU7" s="60">
        <v>6.61</v>
      </c>
      <c r="AV7" s="60">
        <v>7.59</v>
      </c>
      <c r="AW7" s="63">
        <v>0.24</v>
      </c>
      <c r="AX7" s="60">
        <v>0.26</v>
      </c>
      <c r="AY7" s="60">
        <v>0.28000000000000003</v>
      </c>
      <c r="AZ7" s="60">
        <v>0.26</v>
      </c>
      <c r="BA7" s="60">
        <v>0.26</v>
      </c>
      <c r="BB7" s="60">
        <v>0.24</v>
      </c>
      <c r="BC7" s="60">
        <v>0.28000000000000003</v>
      </c>
      <c r="BD7" s="60">
        <v>0.21</v>
      </c>
      <c r="BE7" s="60">
        <v>0.26</v>
      </c>
      <c r="BF7" s="60">
        <v>0.28000000000000003</v>
      </c>
      <c r="BG7" s="60">
        <v>0.19</v>
      </c>
    </row>
    <row r="8" spans="1:59" x14ac:dyDescent="0.2">
      <c r="A8" s="54" t="s">
        <v>1311</v>
      </c>
      <c r="B8" s="54" t="str">
        <f>VLOOKUP(A8,RecNames!C:G,5,FALSE)</f>
        <v>ADA1B</v>
      </c>
      <c r="C8" s="74">
        <v>3</v>
      </c>
      <c r="D8" s="25">
        <f t="shared" si="0"/>
        <v>7.75</v>
      </c>
      <c r="E8" s="24">
        <f t="shared" si="0"/>
        <v>7.46</v>
      </c>
      <c r="F8" s="24">
        <f t="shared" si="0"/>
        <v>5.99</v>
      </c>
      <c r="G8" s="24">
        <f t="shared" si="1"/>
        <v>5.99</v>
      </c>
      <c r="H8" s="24">
        <f t="shared" si="1"/>
        <v>6.04</v>
      </c>
      <c r="I8" s="24">
        <f t="shared" si="1"/>
        <v>5.92</v>
      </c>
      <c r="J8" s="24">
        <f t="shared" si="2"/>
        <v>5.92</v>
      </c>
      <c r="K8" s="24">
        <f t="shared" si="2"/>
        <v>5.99</v>
      </c>
      <c r="L8" s="24">
        <f t="shared" si="2"/>
        <v>7.46</v>
      </c>
      <c r="M8" s="24">
        <f t="shared" si="3"/>
        <v>7.46</v>
      </c>
      <c r="N8" s="24">
        <f t="shared" si="3"/>
        <v>7.63</v>
      </c>
      <c r="O8" s="24">
        <f t="shared" si="3"/>
        <v>6.04</v>
      </c>
      <c r="P8" s="24">
        <f t="shared" si="3"/>
        <v>6.02</v>
      </c>
      <c r="Q8" s="24">
        <f t="shared" si="3"/>
        <v>6.21</v>
      </c>
      <c r="R8" s="75" t="s">
        <v>31</v>
      </c>
      <c r="S8" s="75" t="s">
        <v>31</v>
      </c>
      <c r="T8" s="75" t="s">
        <v>31</v>
      </c>
      <c r="U8" s="38" t="str" cm="1">
        <f t="array" ref="U8">IF(AL8="","",IF(ABS((AL8-AVERAGE(AL$2:AL$1000))/_xlfn.STDEV.S(IF(AL$2:AL$1000&lt;&gt;"",AL$2:AL$1000)))&lt;3,"","OUTLIER"))</f>
        <v/>
      </c>
      <c r="V8" s="39" t="str" cm="1">
        <f t="array" ref="V8">IF(AM8="","",IF(ABS((AM8-AVERAGE(AM$2:AM$1000))/_xlfn.STDEV.S(IF(AM$2:AM$1000&lt;&gt;"",AM$2:AM$1000)))&lt;3,"","OUTLIER"))</f>
        <v/>
      </c>
      <c r="W8" s="39" t="str" cm="1">
        <f t="array" ref="W8">IF(AN8="","",IF(ABS((AN8-AVERAGE(AN$2:AN$1000))/_xlfn.STDEV.S(IF(AN$2:AN$1000&lt;&gt;"",AN$2:AN$1000)))&lt;3,"","OUTLIER"))</f>
        <v/>
      </c>
      <c r="X8" s="39" t="str" cm="1">
        <f t="array" ref="X8">IF(AN8="","",IF(ABS((AN8-AVERAGE(AN$2:AN$1000))/_xlfn.STDEV.S(IF(AN$2:AN$1000&lt;&gt;"",AN$2:AN$1000)))&lt;3,"","OUTLIER"))</f>
        <v/>
      </c>
      <c r="Y8" s="39" t="str" cm="1">
        <f t="array" ref="Y8">IF(AO8="","",IF(ABS((AO8-AVERAGE(AO$2:AO$1000))/_xlfn.STDEV.S(IF(AO$2:AO$1000&lt;&gt;"",AO$2:AO$1000)))&lt;3,"","OUTLIER"))</f>
        <v/>
      </c>
      <c r="Z8" s="39" t="str" cm="1">
        <f t="array" ref="Z8">IF(AP8="","",IF(ABS((AP8-AVERAGE(AP$2:AP$1000))/_xlfn.STDEV.S(IF(AP$2:AP$1000&lt;&gt;"",AP$2:AP$1000)))&lt;3,"","OUTLIER"))</f>
        <v/>
      </c>
      <c r="AA8" s="39" t="str" cm="1">
        <f t="array" ref="AA8">IF(AP8="","",IF(ABS((AP8-AVERAGE(AP$2:AP$1000))/_xlfn.STDEV.S(IF(AP$2:AP$1000&lt;&gt;"",AP$2:AP$1000)))&lt;3,"","OUTLIER"))</f>
        <v/>
      </c>
      <c r="AB8" s="39" t="str" cm="1">
        <f t="array" ref="AB8">IF(AQ8="","",IF(ABS((AQ8-AVERAGE(AQ$2:AQ$1000))/_xlfn.STDEV.S(IF(AQ$2:AQ$1000&lt;&gt;"",AQ$2:AQ$1000)))&lt;3,"","OUTLIER"))</f>
        <v/>
      </c>
      <c r="AC8" s="39" t="str" cm="1">
        <f t="array" ref="AC8">IF(AR8="","",IF(ABS((AR8-AVERAGE(AR$2:AR$1000))/_xlfn.STDEV.S(IF(AR$2:AR$1000&lt;&gt;"",AR$2:AR$1000)))&lt;3,"","OUTLIER"))</f>
        <v/>
      </c>
      <c r="AD8" s="39" t="str" cm="1">
        <f t="array" ref="AD8">IF(AR8="","",IF(ABS((AR8-AVERAGE(AR$2:AR$1000))/_xlfn.STDEV.S(IF(AR$2:AR$1000&lt;&gt;"",AR$2:AR$1000)))&lt;3,"","OUTLIER"))</f>
        <v/>
      </c>
      <c r="AE8" s="39" t="str" cm="1">
        <f t="array" ref="AE8">IF(AS8="","",IF(ABS((AS8-AVERAGE(AS$2:AS$1000))/_xlfn.STDEV.S(IF(AS$2:AS$1000&lt;&gt;"",AS$2:AS$1000)))&lt;3,"","OUTLIER"))</f>
        <v/>
      </c>
      <c r="AF8" s="39" t="str" cm="1">
        <f t="array" ref="AF8">IF(AT8="","",IF(ABS((AT8-AVERAGE(AT$2:AT$1000))/_xlfn.STDEV.S(IF(AT$2:AT$1000&lt;&gt;"",AT$2:AT$1000)))&lt;3,"","OUTLIER"))</f>
        <v/>
      </c>
      <c r="AG8" s="39" t="str" cm="1">
        <f t="array" ref="AG8">IF(AU8="","",IF(ABS((AU8-AVERAGE(AU$2:AU$1000))/_xlfn.STDEV.S(IF(AU$2:AU$1000&lt;&gt;"",AU$2:AU$1000)))&lt;3,"","OUTLIER"))</f>
        <v/>
      </c>
      <c r="AH8" s="39" t="str" cm="1">
        <f t="array" ref="AH8">IF(AV8="","",IF(ABS((AV8-AVERAGE(AV$2:AV$1000))/_xlfn.STDEV.S(IF(AV$2:AV$1000&lt;&gt;"",AV$2:AV$1000)))&lt;3,"","OUTLIER"))</f>
        <v/>
      </c>
      <c r="AL8" s="63">
        <v>7.75</v>
      </c>
      <c r="AM8" s="60">
        <v>7.46</v>
      </c>
      <c r="AN8" s="60">
        <v>5.99</v>
      </c>
      <c r="AO8" s="60">
        <v>6.04</v>
      </c>
      <c r="AP8" s="60">
        <v>5.92</v>
      </c>
      <c r="AQ8" s="60">
        <v>5.99</v>
      </c>
      <c r="AR8" s="60">
        <v>7.46</v>
      </c>
      <c r="AS8" s="60">
        <v>7.63</v>
      </c>
      <c r="AT8" s="60">
        <v>6.04</v>
      </c>
      <c r="AU8" s="60">
        <v>6.02</v>
      </c>
      <c r="AV8" s="60">
        <v>6.21</v>
      </c>
      <c r="AW8" s="63">
        <v>0.14000000000000001</v>
      </c>
      <c r="AX8" s="60">
        <v>0.1</v>
      </c>
      <c r="AY8" s="60">
        <v>0.16</v>
      </c>
      <c r="AZ8" s="60">
        <v>0.23</v>
      </c>
      <c r="BA8" s="60">
        <v>0.23</v>
      </c>
      <c r="BB8" s="60">
        <v>0.13</v>
      </c>
      <c r="BC8" s="60">
        <v>0.14000000000000001</v>
      </c>
      <c r="BD8" s="60">
        <v>0.15</v>
      </c>
      <c r="BE8" s="60">
        <v>0.17</v>
      </c>
      <c r="BF8" s="60">
        <v>0.34</v>
      </c>
      <c r="BG8" s="60">
        <v>0.11</v>
      </c>
    </row>
    <row r="9" spans="1:59" x14ac:dyDescent="0.2">
      <c r="A9" s="54" t="s">
        <v>1312</v>
      </c>
      <c r="B9" s="54" t="str">
        <f>VLOOKUP(A9,RecNames!C:G,5,FALSE)</f>
        <v>ADA1D</v>
      </c>
      <c r="C9" s="74">
        <v>4</v>
      </c>
      <c r="D9" s="25">
        <f t="shared" si="0"/>
        <v>6.75</v>
      </c>
      <c r="E9" s="24">
        <f t="shared" si="0"/>
        <v>6.75</v>
      </c>
      <c r="F9" s="24" t="str">
        <f t="shared" si="0"/>
        <v/>
      </c>
      <c r="G9" s="24" t="str">
        <f t="shared" si="1"/>
        <v/>
      </c>
      <c r="H9" s="24" t="str">
        <f t="shared" si="1"/>
        <v/>
      </c>
      <c r="I9" s="24" t="str">
        <f t="shared" si="1"/>
        <v/>
      </c>
      <c r="J9" s="24" t="str">
        <f t="shared" si="2"/>
        <v/>
      </c>
      <c r="K9" s="24" t="str">
        <f t="shared" si="2"/>
        <v/>
      </c>
      <c r="L9" s="24">
        <f t="shared" si="2"/>
        <v>6.94</v>
      </c>
      <c r="M9" s="24">
        <f t="shared" si="3"/>
        <v>6.94</v>
      </c>
      <c r="N9" s="24">
        <f t="shared" si="3"/>
        <v>6.86</v>
      </c>
      <c r="O9" s="24" t="str">
        <f t="shared" si="3"/>
        <v/>
      </c>
      <c r="P9" s="24" t="str">
        <f t="shared" si="3"/>
        <v/>
      </c>
      <c r="Q9" s="24" t="str">
        <f t="shared" si="3"/>
        <v/>
      </c>
      <c r="R9" s="75" t="s">
        <v>31</v>
      </c>
      <c r="S9" s="75" t="s">
        <v>31</v>
      </c>
      <c r="T9" s="75" t="s">
        <v>31</v>
      </c>
      <c r="U9" s="38" t="str" cm="1">
        <f t="array" ref="U9">IF(AL9="","",IF(ABS((AL9-AVERAGE(AL$2:AL$1000))/_xlfn.STDEV.S(IF(AL$2:AL$1000&lt;&gt;"",AL$2:AL$1000)))&lt;3,"","OUTLIER"))</f>
        <v/>
      </c>
      <c r="V9" s="39" t="str" cm="1">
        <f t="array" ref="V9">IF(AM9="","",IF(ABS((AM9-AVERAGE(AM$2:AM$1000))/_xlfn.STDEV.S(IF(AM$2:AM$1000&lt;&gt;"",AM$2:AM$1000)))&lt;3,"","OUTLIER"))</f>
        <v/>
      </c>
      <c r="W9" s="39" t="str" cm="1">
        <f t="array" ref="W9">IF(AN9="","",IF(ABS((AN9-AVERAGE(AN$2:AN$1000))/_xlfn.STDEV.S(IF(AN$2:AN$1000&lt;&gt;"",AN$2:AN$1000)))&lt;3,"","OUTLIER"))</f>
        <v/>
      </c>
      <c r="X9" s="39" t="str" cm="1">
        <f t="array" ref="X9">IF(AN9="","",IF(ABS((AN9-AVERAGE(AN$2:AN$1000))/_xlfn.STDEV.S(IF(AN$2:AN$1000&lt;&gt;"",AN$2:AN$1000)))&lt;3,"","OUTLIER"))</f>
        <v/>
      </c>
      <c r="Y9" s="39" t="str" cm="1">
        <f t="array" ref="Y9">IF(AO9="","",IF(ABS((AO9-AVERAGE(AO$2:AO$1000))/_xlfn.STDEV.S(IF(AO$2:AO$1000&lt;&gt;"",AO$2:AO$1000)))&lt;3,"","OUTLIER"))</f>
        <v/>
      </c>
      <c r="Z9" s="39" t="str" cm="1">
        <f t="array" ref="Z9">IF(AP9="","",IF(ABS((AP9-AVERAGE(AP$2:AP$1000))/_xlfn.STDEV.S(IF(AP$2:AP$1000&lt;&gt;"",AP$2:AP$1000)))&lt;3,"","OUTLIER"))</f>
        <v/>
      </c>
      <c r="AA9" s="39" t="str" cm="1">
        <f t="array" ref="AA9">IF(AP9="","",IF(ABS((AP9-AVERAGE(AP$2:AP$1000))/_xlfn.STDEV.S(IF(AP$2:AP$1000&lt;&gt;"",AP$2:AP$1000)))&lt;3,"","OUTLIER"))</f>
        <v/>
      </c>
      <c r="AB9" s="39" t="str" cm="1">
        <f t="array" ref="AB9">IF(AQ9="","",IF(ABS((AQ9-AVERAGE(AQ$2:AQ$1000))/_xlfn.STDEV.S(IF(AQ$2:AQ$1000&lt;&gt;"",AQ$2:AQ$1000)))&lt;3,"","OUTLIER"))</f>
        <v/>
      </c>
      <c r="AC9" s="39" t="str" cm="1">
        <f t="array" ref="AC9">IF(AR9="","",IF(ABS((AR9-AVERAGE(AR$2:AR$1000))/_xlfn.STDEV.S(IF(AR$2:AR$1000&lt;&gt;"",AR$2:AR$1000)))&lt;3,"","OUTLIER"))</f>
        <v/>
      </c>
      <c r="AD9" s="39" t="str" cm="1">
        <f t="array" ref="AD9">IF(AR9="","",IF(ABS((AR9-AVERAGE(AR$2:AR$1000))/_xlfn.STDEV.S(IF(AR$2:AR$1000&lt;&gt;"",AR$2:AR$1000)))&lt;3,"","OUTLIER"))</f>
        <v/>
      </c>
      <c r="AE9" s="39" t="str" cm="1">
        <f t="array" ref="AE9">IF(AS9="","",IF(ABS((AS9-AVERAGE(AS$2:AS$1000))/_xlfn.STDEV.S(IF(AS$2:AS$1000&lt;&gt;"",AS$2:AS$1000)))&lt;3,"","OUTLIER"))</f>
        <v/>
      </c>
      <c r="AF9" s="39" t="str" cm="1">
        <f t="array" ref="AF9">IF(AT9="","",IF(ABS((AT9-AVERAGE(AT$2:AT$1000))/_xlfn.STDEV.S(IF(AT$2:AT$1000&lt;&gt;"",AT$2:AT$1000)))&lt;3,"","OUTLIER"))</f>
        <v/>
      </c>
      <c r="AG9" s="39" t="str" cm="1">
        <f t="array" ref="AG9">IF(AU9="","",IF(ABS((AU9-AVERAGE(AU$2:AU$1000))/_xlfn.STDEV.S(IF(AU$2:AU$1000&lt;&gt;"",AU$2:AU$1000)))&lt;3,"","OUTLIER"))</f>
        <v/>
      </c>
      <c r="AH9" s="39" t="str" cm="1">
        <f t="array" ref="AH9">IF(AV9="","",IF(ABS((AV9-AVERAGE(AV$2:AV$1000))/_xlfn.STDEV.S(IF(AV$2:AV$1000&lt;&gt;"",AV$2:AV$1000)))&lt;3,"","OUTLIER"))</f>
        <v/>
      </c>
      <c r="AL9" s="63">
        <v>6.75</v>
      </c>
      <c r="AM9" s="60">
        <v>6.75</v>
      </c>
      <c r="AN9" s="60"/>
      <c r="AO9" s="60"/>
      <c r="AP9" s="60"/>
      <c r="AQ9" s="60"/>
      <c r="AR9" s="60">
        <v>6.94</v>
      </c>
      <c r="AS9" s="60">
        <v>6.86</v>
      </c>
      <c r="AT9" s="60"/>
      <c r="AU9" s="60"/>
      <c r="AV9" s="60"/>
      <c r="AW9" s="63">
        <v>0.24</v>
      </c>
      <c r="AX9" s="60">
        <v>0.19</v>
      </c>
      <c r="AY9" s="60"/>
      <c r="AZ9" s="60"/>
      <c r="BA9" s="60"/>
      <c r="BB9" s="60"/>
      <c r="BC9" s="60">
        <v>0.23</v>
      </c>
      <c r="BD9" s="60">
        <v>0.24</v>
      </c>
      <c r="BE9" s="60"/>
      <c r="BF9" s="60"/>
      <c r="BG9" s="60"/>
    </row>
    <row r="10" spans="1:59" x14ac:dyDescent="0.2">
      <c r="A10" s="54" t="s">
        <v>1313</v>
      </c>
      <c r="B10" s="54" t="str">
        <f>VLOOKUP(A10,RecNames!C:G,5,FALSE)</f>
        <v>ADA2A</v>
      </c>
      <c r="C10" s="74">
        <v>4</v>
      </c>
      <c r="D10" s="25">
        <f t="shared" si="0"/>
        <v>5.79</v>
      </c>
      <c r="E10" s="24">
        <f t="shared" si="0"/>
        <v>5.5</v>
      </c>
      <c r="F10" s="24">
        <f t="shared" si="0"/>
        <v>8.07</v>
      </c>
      <c r="G10" s="24">
        <f t="shared" si="1"/>
        <v>8.07</v>
      </c>
      <c r="H10" s="24">
        <f t="shared" si="1"/>
        <v>8.42</v>
      </c>
      <c r="I10" s="24">
        <f t="shared" si="1"/>
        <v>7.73</v>
      </c>
      <c r="J10" s="24">
        <f t="shared" si="2"/>
        <v>7.73</v>
      </c>
      <c r="K10" s="24">
        <f t="shared" si="2"/>
        <v>8.5</v>
      </c>
      <c r="L10" s="24">
        <f t="shared" si="2"/>
        <v>6.08</v>
      </c>
      <c r="M10" s="24">
        <f t="shared" si="3"/>
        <v>6.08</v>
      </c>
      <c r="N10" s="24">
        <f t="shared" si="3"/>
        <v>6.19</v>
      </c>
      <c r="O10" s="24">
        <f t="shared" si="3"/>
        <v>6.31</v>
      </c>
      <c r="P10" s="24">
        <f t="shared" si="3"/>
        <v>6.44</v>
      </c>
      <c r="Q10" s="24">
        <f t="shared" si="3"/>
        <v>6.37</v>
      </c>
      <c r="R10" s="75" t="s">
        <v>31</v>
      </c>
      <c r="S10" s="75" t="s">
        <v>31</v>
      </c>
      <c r="T10" s="75" t="s">
        <v>31</v>
      </c>
      <c r="U10" s="38" t="str" cm="1">
        <f t="array" ref="U10">IF(AL10="","",IF(ABS((AL10-AVERAGE(AL$2:AL$1000))/_xlfn.STDEV.S(IF(AL$2:AL$1000&lt;&gt;"",AL$2:AL$1000)))&lt;3,"","OUTLIER"))</f>
        <v/>
      </c>
      <c r="V10" s="39" t="str" cm="1">
        <f t="array" ref="V10">IF(AM10="","",IF(ABS((AM10-AVERAGE(AM$2:AM$1000))/_xlfn.STDEV.S(IF(AM$2:AM$1000&lt;&gt;"",AM$2:AM$1000)))&lt;3,"","OUTLIER"))</f>
        <v/>
      </c>
      <c r="W10" s="39" t="str" cm="1">
        <f t="array" ref="W10">IF(AN10="","",IF(ABS((AN10-AVERAGE(AN$2:AN$1000))/_xlfn.STDEV.S(IF(AN$2:AN$1000&lt;&gt;"",AN$2:AN$1000)))&lt;3,"","OUTLIER"))</f>
        <v/>
      </c>
      <c r="X10" s="39" t="str" cm="1">
        <f t="array" ref="X10">IF(AN10="","",IF(ABS((AN10-AVERAGE(AN$2:AN$1000))/_xlfn.STDEV.S(IF(AN$2:AN$1000&lt;&gt;"",AN$2:AN$1000)))&lt;3,"","OUTLIER"))</f>
        <v/>
      </c>
      <c r="Y10" s="39" t="str" cm="1">
        <f t="array" ref="Y10">IF(AO10="","",IF(ABS((AO10-AVERAGE(AO$2:AO$1000))/_xlfn.STDEV.S(IF(AO$2:AO$1000&lt;&gt;"",AO$2:AO$1000)))&lt;3,"","OUTLIER"))</f>
        <v/>
      </c>
      <c r="Z10" s="39" t="str" cm="1">
        <f t="array" ref="Z10">IF(AP10="","",IF(ABS((AP10-AVERAGE(AP$2:AP$1000))/_xlfn.STDEV.S(IF(AP$2:AP$1000&lt;&gt;"",AP$2:AP$1000)))&lt;3,"","OUTLIER"))</f>
        <v/>
      </c>
      <c r="AA10" s="39" t="str" cm="1">
        <f t="array" ref="AA10">IF(AP10="","",IF(ABS((AP10-AVERAGE(AP$2:AP$1000))/_xlfn.STDEV.S(IF(AP$2:AP$1000&lt;&gt;"",AP$2:AP$1000)))&lt;3,"","OUTLIER"))</f>
        <v/>
      </c>
      <c r="AB10" s="39" t="str" cm="1">
        <f t="array" ref="AB10">IF(AQ10="","",IF(ABS((AQ10-AVERAGE(AQ$2:AQ$1000))/_xlfn.STDEV.S(IF(AQ$2:AQ$1000&lt;&gt;"",AQ$2:AQ$1000)))&lt;3,"","OUTLIER"))</f>
        <v/>
      </c>
      <c r="AC10" s="39" t="str" cm="1">
        <f t="array" ref="AC10">IF(AR10="","",IF(ABS((AR10-AVERAGE(AR$2:AR$1000))/_xlfn.STDEV.S(IF(AR$2:AR$1000&lt;&gt;"",AR$2:AR$1000)))&lt;3,"","OUTLIER"))</f>
        <v/>
      </c>
      <c r="AD10" s="39" t="str" cm="1">
        <f t="array" ref="AD10">IF(AR10="","",IF(ABS((AR10-AVERAGE(AR$2:AR$1000))/_xlfn.STDEV.S(IF(AR$2:AR$1000&lt;&gt;"",AR$2:AR$1000)))&lt;3,"","OUTLIER"))</f>
        <v/>
      </c>
      <c r="AE10" s="39" t="str" cm="1">
        <f t="array" ref="AE10">IF(AS10="","",IF(ABS((AS10-AVERAGE(AS$2:AS$1000))/_xlfn.STDEV.S(IF(AS$2:AS$1000&lt;&gt;"",AS$2:AS$1000)))&lt;3,"","OUTLIER"))</f>
        <v/>
      </c>
      <c r="AF10" s="39" t="str" cm="1">
        <f t="array" ref="AF10">IF(AT10="","",IF(ABS((AT10-AVERAGE(AT$2:AT$1000))/_xlfn.STDEV.S(IF(AT$2:AT$1000&lt;&gt;"",AT$2:AT$1000)))&lt;3,"","OUTLIER"))</f>
        <v/>
      </c>
      <c r="AG10" s="39" t="str" cm="1">
        <f t="array" ref="AG10">IF(AU10="","",IF(ABS((AU10-AVERAGE(AU$2:AU$1000))/_xlfn.STDEV.S(IF(AU$2:AU$1000&lt;&gt;"",AU$2:AU$1000)))&lt;3,"","OUTLIER"))</f>
        <v/>
      </c>
      <c r="AH10" s="39" t="str" cm="1">
        <f t="array" ref="AH10">IF(AV10="","",IF(ABS((AV10-AVERAGE(AV$2:AV$1000))/_xlfn.STDEV.S(IF(AV$2:AV$1000&lt;&gt;"",AV$2:AV$1000)))&lt;3,"","OUTLIER"))</f>
        <v/>
      </c>
      <c r="AL10" s="63">
        <v>5.79</v>
      </c>
      <c r="AM10" s="60">
        <v>5.5</v>
      </c>
      <c r="AN10" s="60">
        <v>8.07</v>
      </c>
      <c r="AO10" s="60">
        <v>8.42</v>
      </c>
      <c r="AP10" s="60">
        <v>7.73</v>
      </c>
      <c r="AQ10" s="60">
        <v>8.5</v>
      </c>
      <c r="AR10" s="60">
        <v>6.08</v>
      </c>
      <c r="AS10" s="60">
        <v>6.19</v>
      </c>
      <c r="AT10" s="60">
        <v>6.31</v>
      </c>
      <c r="AU10" s="60">
        <v>6.44</v>
      </c>
      <c r="AV10" s="60">
        <v>6.37</v>
      </c>
      <c r="AW10" s="63">
        <v>0.12</v>
      </c>
      <c r="AX10" s="60">
        <v>0.11</v>
      </c>
      <c r="AY10" s="60">
        <v>0.14000000000000001</v>
      </c>
      <c r="AZ10" s="60">
        <v>0.18</v>
      </c>
      <c r="BA10" s="60">
        <v>0.14000000000000001</v>
      </c>
      <c r="BB10" s="60">
        <v>0.18</v>
      </c>
      <c r="BC10" s="60">
        <v>7.0000000000000007E-2</v>
      </c>
      <c r="BD10" s="60">
        <v>0.1</v>
      </c>
      <c r="BE10" s="60">
        <v>0.16</v>
      </c>
      <c r="BF10" s="60">
        <v>0.16</v>
      </c>
      <c r="BG10" s="60">
        <v>0.15</v>
      </c>
    </row>
    <row r="11" spans="1:59" x14ac:dyDescent="0.2">
      <c r="A11" s="54" t="s">
        <v>1314</v>
      </c>
      <c r="B11" s="54" t="str">
        <f>VLOOKUP(A11,RecNames!C:G,5,FALSE)</f>
        <v>ADA2B</v>
      </c>
      <c r="C11" s="74">
        <v>3</v>
      </c>
      <c r="D11" s="25">
        <f t="shared" si="0"/>
        <v>6.61</v>
      </c>
      <c r="E11" s="24">
        <f t="shared" si="0"/>
        <v>6.41</v>
      </c>
      <c r="F11" s="24">
        <f t="shared" si="0"/>
        <v>8.14</v>
      </c>
      <c r="G11" s="24">
        <f t="shared" si="1"/>
        <v>8.14</v>
      </c>
      <c r="H11" s="24">
        <f t="shared" si="1"/>
        <v>8.4</v>
      </c>
      <c r="I11" s="24">
        <f t="shared" si="1"/>
        <v>8.1</v>
      </c>
      <c r="J11" s="24">
        <f t="shared" si="2"/>
        <v>8.1</v>
      </c>
      <c r="K11" s="24">
        <f t="shared" si="2"/>
        <v>8.02</v>
      </c>
      <c r="L11" s="24">
        <f t="shared" si="2"/>
        <v>6.86</v>
      </c>
      <c r="M11" s="24">
        <f t="shared" si="3"/>
        <v>6.86</v>
      </c>
      <c r="N11" s="24">
        <f t="shared" si="3"/>
        <v>7.24</v>
      </c>
      <c r="O11" s="24">
        <f t="shared" si="3"/>
        <v>6.58</v>
      </c>
      <c r="P11" s="24">
        <f t="shared" si="3"/>
        <v>7.65</v>
      </c>
      <c r="Q11" s="24">
        <f t="shared" si="3"/>
        <v>7.23</v>
      </c>
      <c r="R11" s="75" t="s">
        <v>31</v>
      </c>
      <c r="S11" s="75" t="s">
        <v>31</v>
      </c>
      <c r="T11" s="75" t="s">
        <v>31</v>
      </c>
      <c r="U11" s="38" t="str" cm="1">
        <f t="array" ref="U11">IF(AL11="","",IF(ABS((AL11-AVERAGE(AL$2:AL$1000))/_xlfn.STDEV.S(IF(AL$2:AL$1000&lt;&gt;"",AL$2:AL$1000)))&lt;3,"","OUTLIER"))</f>
        <v/>
      </c>
      <c r="V11" s="39" t="str" cm="1">
        <f t="array" ref="V11">IF(AM11="","",IF(ABS((AM11-AVERAGE(AM$2:AM$1000))/_xlfn.STDEV.S(IF(AM$2:AM$1000&lt;&gt;"",AM$2:AM$1000)))&lt;3,"","OUTLIER"))</f>
        <v/>
      </c>
      <c r="W11" s="39" t="str" cm="1">
        <f t="array" ref="W11">IF(AN11="","",IF(ABS((AN11-AVERAGE(AN$2:AN$1000))/_xlfn.STDEV.S(IF(AN$2:AN$1000&lt;&gt;"",AN$2:AN$1000)))&lt;3,"","OUTLIER"))</f>
        <v/>
      </c>
      <c r="X11" s="39" t="str" cm="1">
        <f t="array" ref="X11">IF(AN11="","",IF(ABS((AN11-AVERAGE(AN$2:AN$1000))/_xlfn.STDEV.S(IF(AN$2:AN$1000&lt;&gt;"",AN$2:AN$1000)))&lt;3,"","OUTLIER"))</f>
        <v/>
      </c>
      <c r="Y11" s="39" t="str" cm="1">
        <f t="array" ref="Y11">IF(AO11="","",IF(ABS((AO11-AVERAGE(AO$2:AO$1000))/_xlfn.STDEV.S(IF(AO$2:AO$1000&lt;&gt;"",AO$2:AO$1000)))&lt;3,"","OUTLIER"))</f>
        <v/>
      </c>
      <c r="Z11" s="39" t="str" cm="1">
        <f t="array" ref="Z11">IF(AP11="","",IF(ABS((AP11-AVERAGE(AP$2:AP$1000))/_xlfn.STDEV.S(IF(AP$2:AP$1000&lt;&gt;"",AP$2:AP$1000)))&lt;3,"","OUTLIER"))</f>
        <v/>
      </c>
      <c r="AA11" s="39" t="str" cm="1">
        <f t="array" ref="AA11">IF(AP11="","",IF(ABS((AP11-AVERAGE(AP$2:AP$1000))/_xlfn.STDEV.S(IF(AP$2:AP$1000&lt;&gt;"",AP$2:AP$1000)))&lt;3,"","OUTLIER"))</f>
        <v/>
      </c>
      <c r="AB11" s="39" t="str" cm="1">
        <f t="array" ref="AB11">IF(AQ11="","",IF(ABS((AQ11-AVERAGE(AQ$2:AQ$1000))/_xlfn.STDEV.S(IF(AQ$2:AQ$1000&lt;&gt;"",AQ$2:AQ$1000)))&lt;3,"","OUTLIER"))</f>
        <v/>
      </c>
      <c r="AC11" s="39" t="str" cm="1">
        <f t="array" ref="AC11">IF(AR11="","",IF(ABS((AR11-AVERAGE(AR$2:AR$1000))/_xlfn.STDEV.S(IF(AR$2:AR$1000&lt;&gt;"",AR$2:AR$1000)))&lt;3,"","OUTLIER"))</f>
        <v/>
      </c>
      <c r="AD11" s="39" t="str" cm="1">
        <f t="array" ref="AD11">IF(AR11="","",IF(ABS((AR11-AVERAGE(AR$2:AR$1000))/_xlfn.STDEV.S(IF(AR$2:AR$1000&lt;&gt;"",AR$2:AR$1000)))&lt;3,"","OUTLIER"))</f>
        <v/>
      </c>
      <c r="AE11" s="39" t="str" cm="1">
        <f t="array" ref="AE11">IF(AS11="","",IF(ABS((AS11-AVERAGE(AS$2:AS$1000))/_xlfn.STDEV.S(IF(AS$2:AS$1000&lt;&gt;"",AS$2:AS$1000)))&lt;3,"","OUTLIER"))</f>
        <v/>
      </c>
      <c r="AF11" s="39" t="str" cm="1">
        <f t="array" ref="AF11">IF(AT11="","",IF(ABS((AT11-AVERAGE(AT$2:AT$1000))/_xlfn.STDEV.S(IF(AT$2:AT$1000&lt;&gt;"",AT$2:AT$1000)))&lt;3,"","OUTLIER"))</f>
        <v/>
      </c>
      <c r="AG11" s="39" t="str" cm="1">
        <f t="array" ref="AG11">IF(AU11="","",IF(ABS((AU11-AVERAGE(AU$2:AU$1000))/_xlfn.STDEV.S(IF(AU$2:AU$1000&lt;&gt;"",AU$2:AU$1000)))&lt;3,"","OUTLIER"))</f>
        <v/>
      </c>
      <c r="AH11" s="39" t="str" cm="1">
        <f t="array" ref="AH11">IF(AV11="","",IF(ABS((AV11-AVERAGE(AV$2:AV$1000))/_xlfn.STDEV.S(IF(AV$2:AV$1000&lt;&gt;"",AV$2:AV$1000)))&lt;3,"","OUTLIER"))</f>
        <v/>
      </c>
      <c r="AL11" s="63">
        <v>6.61</v>
      </c>
      <c r="AM11" s="60">
        <v>6.41</v>
      </c>
      <c r="AN11" s="60">
        <v>8.14</v>
      </c>
      <c r="AO11" s="60">
        <v>8.4</v>
      </c>
      <c r="AP11" s="60">
        <v>8.1</v>
      </c>
      <c r="AQ11" s="60">
        <v>8.02</v>
      </c>
      <c r="AR11" s="60">
        <v>6.86</v>
      </c>
      <c r="AS11" s="60">
        <v>7.24</v>
      </c>
      <c r="AT11" s="60">
        <v>6.58</v>
      </c>
      <c r="AU11" s="60">
        <v>7.65</v>
      </c>
      <c r="AV11" s="60">
        <v>7.23</v>
      </c>
      <c r="AW11" s="63">
        <v>0.08</v>
      </c>
      <c r="AX11" s="60">
        <v>0.04</v>
      </c>
      <c r="AY11" s="60">
        <v>0.09</v>
      </c>
      <c r="AZ11" s="60">
        <v>0.1</v>
      </c>
      <c r="BA11" s="60">
        <v>0.11</v>
      </c>
      <c r="BB11" s="60">
        <v>0.14000000000000001</v>
      </c>
      <c r="BC11" s="60">
        <v>0.09</v>
      </c>
      <c r="BD11" s="60">
        <v>0.1</v>
      </c>
      <c r="BE11" s="60">
        <v>0.09</v>
      </c>
      <c r="BF11" s="60">
        <v>0.06</v>
      </c>
      <c r="BG11" s="60">
        <v>0.11</v>
      </c>
    </row>
    <row r="12" spans="1:59" x14ac:dyDescent="0.2">
      <c r="A12" s="54" t="s">
        <v>1315</v>
      </c>
      <c r="B12" s="54" t="str">
        <f>VLOOKUP(A12,RecNames!C:G,5,FALSE)</f>
        <v>ADA2C</v>
      </c>
      <c r="C12" s="74">
        <v>4</v>
      </c>
      <c r="D12" s="25" t="str">
        <f t="shared" si="0"/>
        <v/>
      </c>
      <c r="E12" s="24" t="str">
        <f t="shared" si="0"/>
        <v/>
      </c>
      <c r="F12" s="24">
        <f t="shared" si="0"/>
        <v>7.17</v>
      </c>
      <c r="G12" s="24">
        <f t="shared" si="1"/>
        <v>7.17</v>
      </c>
      <c r="H12" s="24">
        <f t="shared" si="1"/>
        <v>7.21</v>
      </c>
      <c r="I12" s="24">
        <f t="shared" si="1"/>
        <v>6.86</v>
      </c>
      <c r="J12" s="24">
        <f t="shared" si="2"/>
        <v>6.86</v>
      </c>
      <c r="K12" s="24">
        <f t="shared" si="2"/>
        <v>7.44</v>
      </c>
      <c r="L12" s="24">
        <f t="shared" si="2"/>
        <v>6.39</v>
      </c>
      <c r="M12" s="24">
        <f t="shared" si="3"/>
        <v>6.39</v>
      </c>
      <c r="N12" s="24">
        <f t="shared" si="3"/>
        <v>6.34</v>
      </c>
      <c r="O12" s="24" t="str">
        <f t="shared" si="3"/>
        <v/>
      </c>
      <c r="P12" s="24" t="str">
        <f t="shared" si="3"/>
        <v/>
      </c>
      <c r="Q12" s="24" t="str">
        <f t="shared" si="3"/>
        <v/>
      </c>
      <c r="R12" s="75" t="s">
        <v>31</v>
      </c>
      <c r="S12" s="75" t="s">
        <v>31</v>
      </c>
      <c r="T12" s="75" t="s">
        <v>31</v>
      </c>
      <c r="U12" s="38" t="str" cm="1">
        <f t="array" ref="U12">IF(AL12="","",IF(ABS((AL12-AVERAGE(AL$2:AL$1000))/_xlfn.STDEV.S(IF(AL$2:AL$1000&lt;&gt;"",AL$2:AL$1000)))&lt;3,"","OUTLIER"))</f>
        <v/>
      </c>
      <c r="V12" s="39" t="str" cm="1">
        <f t="array" ref="V12">IF(AM12="","",IF(ABS((AM12-AVERAGE(AM$2:AM$1000))/_xlfn.STDEV.S(IF(AM$2:AM$1000&lt;&gt;"",AM$2:AM$1000)))&lt;3,"","OUTLIER"))</f>
        <v/>
      </c>
      <c r="W12" s="39" t="str" cm="1">
        <f t="array" ref="W12">IF(AN12="","",IF(ABS((AN12-AVERAGE(AN$2:AN$1000))/_xlfn.STDEV.S(IF(AN$2:AN$1000&lt;&gt;"",AN$2:AN$1000)))&lt;3,"","OUTLIER"))</f>
        <v/>
      </c>
      <c r="X12" s="39" t="str" cm="1">
        <f t="array" ref="X12">IF(AN12="","",IF(ABS((AN12-AVERAGE(AN$2:AN$1000))/_xlfn.STDEV.S(IF(AN$2:AN$1000&lt;&gt;"",AN$2:AN$1000)))&lt;3,"","OUTLIER"))</f>
        <v/>
      </c>
      <c r="Y12" s="39" t="str" cm="1">
        <f t="array" ref="Y12">IF(AO12="","",IF(ABS((AO12-AVERAGE(AO$2:AO$1000))/_xlfn.STDEV.S(IF(AO$2:AO$1000&lt;&gt;"",AO$2:AO$1000)))&lt;3,"","OUTLIER"))</f>
        <v/>
      </c>
      <c r="Z12" s="39" t="str" cm="1">
        <f t="array" ref="Z12">IF(AP12="","",IF(ABS((AP12-AVERAGE(AP$2:AP$1000))/_xlfn.STDEV.S(IF(AP$2:AP$1000&lt;&gt;"",AP$2:AP$1000)))&lt;3,"","OUTLIER"))</f>
        <v/>
      </c>
      <c r="AA12" s="39" t="str" cm="1">
        <f t="array" ref="AA12">IF(AP12="","",IF(ABS((AP12-AVERAGE(AP$2:AP$1000))/_xlfn.STDEV.S(IF(AP$2:AP$1000&lt;&gt;"",AP$2:AP$1000)))&lt;3,"","OUTLIER"))</f>
        <v/>
      </c>
      <c r="AB12" s="39" t="str" cm="1">
        <f t="array" ref="AB12">IF(AQ12="","",IF(ABS((AQ12-AVERAGE(AQ$2:AQ$1000))/_xlfn.STDEV.S(IF(AQ$2:AQ$1000&lt;&gt;"",AQ$2:AQ$1000)))&lt;3,"","OUTLIER"))</f>
        <v/>
      </c>
      <c r="AC12" s="39" t="str" cm="1">
        <f t="array" ref="AC12">IF(AR12="","",IF(ABS((AR12-AVERAGE(AR$2:AR$1000))/_xlfn.STDEV.S(IF(AR$2:AR$1000&lt;&gt;"",AR$2:AR$1000)))&lt;3,"","OUTLIER"))</f>
        <v/>
      </c>
      <c r="AD12" s="39" t="str" cm="1">
        <f t="array" ref="AD12">IF(AR12="","",IF(ABS((AR12-AVERAGE(AR$2:AR$1000))/_xlfn.STDEV.S(IF(AR$2:AR$1000&lt;&gt;"",AR$2:AR$1000)))&lt;3,"","OUTLIER"))</f>
        <v/>
      </c>
      <c r="AE12" s="39" t="str" cm="1">
        <f t="array" ref="AE12">IF(AS12="","",IF(ABS((AS12-AVERAGE(AS$2:AS$1000))/_xlfn.STDEV.S(IF(AS$2:AS$1000&lt;&gt;"",AS$2:AS$1000)))&lt;3,"","OUTLIER"))</f>
        <v/>
      </c>
      <c r="AF12" s="39" t="str" cm="1">
        <f t="array" ref="AF12">IF(AT12="","",IF(ABS((AT12-AVERAGE(AT$2:AT$1000))/_xlfn.STDEV.S(IF(AT$2:AT$1000&lt;&gt;"",AT$2:AT$1000)))&lt;3,"","OUTLIER"))</f>
        <v/>
      </c>
      <c r="AG12" s="39" t="str" cm="1">
        <f t="array" ref="AG12">IF(AU12="","",IF(ABS((AU12-AVERAGE(AU$2:AU$1000))/_xlfn.STDEV.S(IF(AU$2:AU$1000&lt;&gt;"",AU$2:AU$1000)))&lt;3,"","OUTLIER"))</f>
        <v/>
      </c>
      <c r="AH12" s="39" t="str" cm="1">
        <f t="array" ref="AH12">IF(AV12="","",IF(ABS((AV12-AVERAGE(AV$2:AV$1000))/_xlfn.STDEV.S(IF(AV$2:AV$1000&lt;&gt;"",AV$2:AV$1000)))&lt;3,"","OUTLIER"))</f>
        <v/>
      </c>
      <c r="AL12" s="63"/>
      <c r="AM12" s="60"/>
      <c r="AN12" s="60">
        <v>7.17</v>
      </c>
      <c r="AO12" s="60">
        <v>7.21</v>
      </c>
      <c r="AP12" s="60">
        <v>6.86</v>
      </c>
      <c r="AQ12" s="60">
        <v>7.44</v>
      </c>
      <c r="AR12" s="60">
        <v>6.39</v>
      </c>
      <c r="AS12" s="60">
        <v>6.34</v>
      </c>
      <c r="AT12" s="60"/>
      <c r="AU12" s="60"/>
      <c r="AV12" s="60"/>
      <c r="AW12" s="63"/>
      <c r="AX12" s="60"/>
      <c r="AY12" s="60">
        <v>0.13</v>
      </c>
      <c r="AZ12" s="60">
        <v>0.13</v>
      </c>
      <c r="BA12" s="60">
        <v>7.0000000000000007E-2</v>
      </c>
      <c r="BB12" s="60">
        <v>0.14000000000000001</v>
      </c>
      <c r="BC12" s="60">
        <v>0.13</v>
      </c>
      <c r="BD12" s="60">
        <v>0.15</v>
      </c>
      <c r="BE12" s="60"/>
      <c r="BF12" s="60"/>
      <c r="BG12" s="60"/>
    </row>
    <row r="13" spans="1:59" x14ac:dyDescent="0.2">
      <c r="A13" s="54" t="s">
        <v>1316</v>
      </c>
      <c r="B13" s="54" t="str">
        <f>VLOOKUP(A13,RecNames!C:G,5,FALSE)</f>
        <v>ADRB1</v>
      </c>
      <c r="C13" s="74">
        <v>3</v>
      </c>
      <c r="D13" s="25">
        <f t="shared" si="0"/>
        <v>8.08</v>
      </c>
      <c r="E13" s="24">
        <f t="shared" si="0"/>
        <v>7.91</v>
      </c>
      <c r="F13" s="24">
        <f t="shared" si="0"/>
        <v>7.2</v>
      </c>
      <c r="G13" s="24">
        <f t="shared" si="1"/>
        <v>7.2</v>
      </c>
      <c r="H13" s="24">
        <f t="shared" si="1"/>
        <v>7.2</v>
      </c>
      <c r="I13" s="24">
        <f t="shared" si="1"/>
        <v>7.09</v>
      </c>
      <c r="J13" s="24">
        <f t="shared" si="2"/>
        <v>7.09</v>
      </c>
      <c r="K13" s="24">
        <f t="shared" si="2"/>
        <v>7.28</v>
      </c>
      <c r="L13" s="24">
        <f t="shared" si="2"/>
        <v>7.39</v>
      </c>
      <c r="M13" s="24">
        <f t="shared" si="3"/>
        <v>7.39</v>
      </c>
      <c r="N13" s="24">
        <f t="shared" si="3"/>
        <v>8.31</v>
      </c>
      <c r="O13" s="24" t="str">
        <f t="shared" si="3"/>
        <v/>
      </c>
      <c r="P13" s="24" t="str">
        <f t="shared" si="3"/>
        <v/>
      </c>
      <c r="Q13" s="24">
        <f t="shared" si="3"/>
        <v>7.19</v>
      </c>
      <c r="R13" s="75" t="s">
        <v>31</v>
      </c>
      <c r="S13" s="75" t="s">
        <v>31</v>
      </c>
      <c r="T13" s="75" t="s">
        <v>31</v>
      </c>
      <c r="U13" s="38" t="str" cm="1">
        <f t="array" ref="U13">IF(AL13="","",IF(ABS((AL13-AVERAGE(AL$2:AL$1000))/_xlfn.STDEV.S(IF(AL$2:AL$1000&lt;&gt;"",AL$2:AL$1000)))&lt;3,"","OUTLIER"))</f>
        <v/>
      </c>
      <c r="V13" s="39" t="str" cm="1">
        <f t="array" ref="V13">IF(AM13="","",IF(ABS((AM13-AVERAGE(AM$2:AM$1000))/_xlfn.STDEV.S(IF(AM$2:AM$1000&lt;&gt;"",AM$2:AM$1000)))&lt;3,"","OUTLIER"))</f>
        <v/>
      </c>
      <c r="W13" s="39" t="str" cm="1">
        <f t="array" ref="W13">IF(AN13="","",IF(ABS((AN13-AVERAGE(AN$2:AN$1000))/_xlfn.STDEV.S(IF(AN$2:AN$1000&lt;&gt;"",AN$2:AN$1000)))&lt;3,"","OUTLIER"))</f>
        <v/>
      </c>
      <c r="X13" s="39" t="str" cm="1">
        <f t="array" ref="X13">IF(AN13="","",IF(ABS((AN13-AVERAGE(AN$2:AN$1000))/_xlfn.STDEV.S(IF(AN$2:AN$1000&lt;&gt;"",AN$2:AN$1000)))&lt;3,"","OUTLIER"))</f>
        <v/>
      </c>
      <c r="Y13" s="39" t="str" cm="1">
        <f t="array" ref="Y13">IF(AO13="","",IF(ABS((AO13-AVERAGE(AO$2:AO$1000))/_xlfn.STDEV.S(IF(AO$2:AO$1000&lt;&gt;"",AO$2:AO$1000)))&lt;3,"","OUTLIER"))</f>
        <v/>
      </c>
      <c r="Z13" s="39" t="str" cm="1">
        <f t="array" ref="Z13">IF(AP13="","",IF(ABS((AP13-AVERAGE(AP$2:AP$1000))/_xlfn.STDEV.S(IF(AP$2:AP$1000&lt;&gt;"",AP$2:AP$1000)))&lt;3,"","OUTLIER"))</f>
        <v/>
      </c>
      <c r="AA13" s="39" t="str" cm="1">
        <f t="array" ref="AA13">IF(AP13="","",IF(ABS((AP13-AVERAGE(AP$2:AP$1000))/_xlfn.STDEV.S(IF(AP$2:AP$1000&lt;&gt;"",AP$2:AP$1000)))&lt;3,"","OUTLIER"))</f>
        <v/>
      </c>
      <c r="AB13" s="39" t="str" cm="1">
        <f t="array" ref="AB13">IF(AQ13="","",IF(ABS((AQ13-AVERAGE(AQ$2:AQ$1000))/_xlfn.STDEV.S(IF(AQ$2:AQ$1000&lt;&gt;"",AQ$2:AQ$1000)))&lt;3,"","OUTLIER"))</f>
        <v/>
      </c>
      <c r="AC13" s="39" t="str" cm="1">
        <f t="array" ref="AC13">IF(AR13="","",IF(ABS((AR13-AVERAGE(AR$2:AR$1000))/_xlfn.STDEV.S(IF(AR$2:AR$1000&lt;&gt;"",AR$2:AR$1000)))&lt;3,"","OUTLIER"))</f>
        <v/>
      </c>
      <c r="AD13" s="39" t="str" cm="1">
        <f t="array" ref="AD13">IF(AR13="","",IF(ABS((AR13-AVERAGE(AR$2:AR$1000))/_xlfn.STDEV.S(IF(AR$2:AR$1000&lt;&gt;"",AR$2:AR$1000)))&lt;3,"","OUTLIER"))</f>
        <v/>
      </c>
      <c r="AE13" s="39" t="str" cm="1">
        <f t="array" ref="AE13">IF(AS13="","",IF(ABS((AS13-AVERAGE(AS$2:AS$1000))/_xlfn.STDEV.S(IF(AS$2:AS$1000&lt;&gt;"",AS$2:AS$1000)))&lt;3,"","OUTLIER"))</f>
        <v/>
      </c>
      <c r="AF13" s="39" t="str" cm="1">
        <f t="array" ref="AF13">IF(AT13="","",IF(ABS((AT13-AVERAGE(AT$2:AT$1000))/_xlfn.STDEV.S(IF(AT$2:AT$1000&lt;&gt;"",AT$2:AT$1000)))&lt;3,"","OUTLIER"))</f>
        <v/>
      </c>
      <c r="AG13" s="39" t="str" cm="1">
        <f t="array" ref="AG13">IF(AU13="","",IF(ABS((AU13-AVERAGE(AU$2:AU$1000))/_xlfn.STDEV.S(IF(AU$2:AU$1000&lt;&gt;"",AU$2:AU$1000)))&lt;3,"","OUTLIER"))</f>
        <v/>
      </c>
      <c r="AH13" s="39" t="str" cm="1">
        <f t="array" ref="AH13">IF(AV13="","",IF(ABS((AV13-AVERAGE(AV$2:AV$1000))/_xlfn.STDEV.S(IF(AV$2:AV$1000&lt;&gt;"",AV$2:AV$1000)))&lt;3,"","OUTLIER"))</f>
        <v/>
      </c>
      <c r="AL13" s="63">
        <v>8.08</v>
      </c>
      <c r="AM13" s="60">
        <v>7.91</v>
      </c>
      <c r="AN13" s="60">
        <v>7.2</v>
      </c>
      <c r="AO13" s="60">
        <v>7.2</v>
      </c>
      <c r="AP13" s="60">
        <v>7.09</v>
      </c>
      <c r="AQ13" s="60">
        <v>7.28</v>
      </c>
      <c r="AR13" s="60">
        <v>7.39</v>
      </c>
      <c r="AS13" s="60">
        <v>8.31</v>
      </c>
      <c r="AT13" s="60"/>
      <c r="AU13" s="60"/>
      <c r="AV13" s="60">
        <v>7.19</v>
      </c>
      <c r="AW13" s="63">
        <v>0.05</v>
      </c>
      <c r="AX13" s="60">
        <v>0.06</v>
      </c>
      <c r="AY13" s="60">
        <v>0.03</v>
      </c>
      <c r="AZ13" s="60">
        <v>0.09</v>
      </c>
      <c r="BA13" s="60">
        <v>0.09</v>
      </c>
      <c r="BB13" s="60">
        <v>7.0000000000000007E-2</v>
      </c>
      <c r="BC13" s="60">
        <v>0.08</v>
      </c>
      <c r="BD13" s="60">
        <v>0.06</v>
      </c>
      <c r="BE13" s="60"/>
      <c r="BF13" s="60"/>
      <c r="BG13" s="60">
        <v>0.16</v>
      </c>
    </row>
    <row r="14" spans="1:59" x14ac:dyDescent="0.2">
      <c r="A14" s="54" t="s">
        <v>1317</v>
      </c>
      <c r="B14" s="54" t="str">
        <f>VLOOKUP(A14,RecNames!C:G,5,FALSE)</f>
        <v>ADRB2</v>
      </c>
      <c r="C14" s="74">
        <v>6</v>
      </c>
      <c r="D14" s="25">
        <f t="shared" si="0"/>
        <v>7.41</v>
      </c>
      <c r="E14" s="24">
        <f t="shared" si="0"/>
        <v>7.3</v>
      </c>
      <c r="F14" s="24" t="str">
        <f t="shared" si="0"/>
        <v/>
      </c>
      <c r="G14" s="24" t="str">
        <f t="shared" si="1"/>
        <v/>
      </c>
      <c r="H14" s="24" t="str">
        <f t="shared" si="1"/>
        <v/>
      </c>
      <c r="I14" s="24" t="str">
        <f t="shared" si="1"/>
        <v/>
      </c>
      <c r="J14" s="24" t="str">
        <f t="shared" si="2"/>
        <v/>
      </c>
      <c r="K14" s="24" t="str">
        <f t="shared" si="2"/>
        <v/>
      </c>
      <c r="L14" s="24">
        <f t="shared" si="2"/>
        <v>7.14</v>
      </c>
      <c r="M14" s="24">
        <f t="shared" si="3"/>
        <v>7.14</v>
      </c>
      <c r="N14" s="24">
        <f t="shared" si="3"/>
        <v>7.53</v>
      </c>
      <c r="O14" s="24" t="str">
        <f t="shared" si="3"/>
        <v/>
      </c>
      <c r="P14" s="24" t="str">
        <f t="shared" si="3"/>
        <v/>
      </c>
      <c r="Q14" s="24" t="str">
        <f t="shared" si="3"/>
        <v/>
      </c>
      <c r="R14" s="75" t="s">
        <v>31</v>
      </c>
      <c r="S14" s="75" t="s">
        <v>31</v>
      </c>
      <c r="T14" s="75" t="s">
        <v>31</v>
      </c>
      <c r="U14" s="38" t="str" cm="1">
        <f t="array" ref="U14">IF(AL14="","",IF(ABS((AL14-AVERAGE(AL$2:AL$1000))/_xlfn.STDEV.S(IF(AL$2:AL$1000&lt;&gt;"",AL$2:AL$1000)))&lt;3,"","OUTLIER"))</f>
        <v/>
      </c>
      <c r="V14" s="39" t="str" cm="1">
        <f t="array" ref="V14">IF(AM14="","",IF(ABS((AM14-AVERAGE(AM$2:AM$1000))/_xlfn.STDEV.S(IF(AM$2:AM$1000&lt;&gt;"",AM$2:AM$1000)))&lt;3,"","OUTLIER"))</f>
        <v/>
      </c>
      <c r="W14" s="39" t="str" cm="1">
        <f t="array" ref="W14">IF(AN14="","",IF(ABS((AN14-AVERAGE(AN$2:AN$1000))/_xlfn.STDEV.S(IF(AN$2:AN$1000&lt;&gt;"",AN$2:AN$1000)))&lt;3,"","OUTLIER"))</f>
        <v/>
      </c>
      <c r="X14" s="39" t="str" cm="1">
        <f t="array" ref="X14">IF(AN14="","",IF(ABS((AN14-AVERAGE(AN$2:AN$1000))/_xlfn.STDEV.S(IF(AN$2:AN$1000&lt;&gt;"",AN$2:AN$1000)))&lt;3,"","OUTLIER"))</f>
        <v/>
      </c>
      <c r="Y14" s="39" t="str" cm="1">
        <f t="array" ref="Y14">IF(AO14="","",IF(ABS((AO14-AVERAGE(AO$2:AO$1000))/_xlfn.STDEV.S(IF(AO$2:AO$1000&lt;&gt;"",AO$2:AO$1000)))&lt;3,"","OUTLIER"))</f>
        <v/>
      </c>
      <c r="Z14" s="39" t="str" cm="1">
        <f t="array" ref="Z14">IF(AP14="","",IF(ABS((AP14-AVERAGE(AP$2:AP$1000))/_xlfn.STDEV.S(IF(AP$2:AP$1000&lt;&gt;"",AP$2:AP$1000)))&lt;3,"","OUTLIER"))</f>
        <v/>
      </c>
      <c r="AA14" s="39" t="str" cm="1">
        <f t="array" ref="AA14">IF(AP14="","",IF(ABS((AP14-AVERAGE(AP$2:AP$1000))/_xlfn.STDEV.S(IF(AP$2:AP$1000&lt;&gt;"",AP$2:AP$1000)))&lt;3,"","OUTLIER"))</f>
        <v/>
      </c>
      <c r="AB14" s="39" t="str" cm="1">
        <f t="array" ref="AB14">IF(AQ14="","",IF(ABS((AQ14-AVERAGE(AQ$2:AQ$1000))/_xlfn.STDEV.S(IF(AQ$2:AQ$1000&lt;&gt;"",AQ$2:AQ$1000)))&lt;3,"","OUTLIER"))</f>
        <v/>
      </c>
      <c r="AC14" s="39" t="str" cm="1">
        <f t="array" ref="AC14">IF(AR14="","",IF(ABS((AR14-AVERAGE(AR$2:AR$1000))/_xlfn.STDEV.S(IF(AR$2:AR$1000&lt;&gt;"",AR$2:AR$1000)))&lt;3,"","OUTLIER"))</f>
        <v/>
      </c>
      <c r="AD14" s="39" t="str" cm="1">
        <f t="array" ref="AD14">IF(AR14="","",IF(ABS((AR14-AVERAGE(AR$2:AR$1000))/_xlfn.STDEV.S(IF(AR$2:AR$1000&lt;&gt;"",AR$2:AR$1000)))&lt;3,"","OUTLIER"))</f>
        <v/>
      </c>
      <c r="AE14" s="39" t="str" cm="1">
        <f t="array" ref="AE14">IF(AS14="","",IF(ABS((AS14-AVERAGE(AS$2:AS$1000))/_xlfn.STDEV.S(IF(AS$2:AS$1000&lt;&gt;"",AS$2:AS$1000)))&lt;3,"","OUTLIER"))</f>
        <v/>
      </c>
      <c r="AF14" s="39" t="str" cm="1">
        <f t="array" ref="AF14">IF(AT14="","",IF(ABS((AT14-AVERAGE(AT$2:AT$1000))/_xlfn.STDEV.S(IF(AT$2:AT$1000&lt;&gt;"",AT$2:AT$1000)))&lt;3,"","OUTLIER"))</f>
        <v/>
      </c>
      <c r="AG14" s="39" t="str" cm="1">
        <f t="array" ref="AG14">IF(AU14="","",IF(ABS((AU14-AVERAGE(AU$2:AU$1000))/_xlfn.STDEV.S(IF(AU$2:AU$1000&lt;&gt;"",AU$2:AU$1000)))&lt;3,"","OUTLIER"))</f>
        <v/>
      </c>
      <c r="AH14" s="39" t="str" cm="1">
        <f t="array" ref="AH14">IF(AV14="","",IF(ABS((AV14-AVERAGE(AV$2:AV$1000))/_xlfn.STDEV.S(IF(AV$2:AV$1000&lt;&gt;"",AV$2:AV$1000)))&lt;3,"","OUTLIER"))</f>
        <v/>
      </c>
      <c r="AL14" s="63">
        <v>7.41</v>
      </c>
      <c r="AM14" s="60">
        <v>7.3</v>
      </c>
      <c r="AN14" s="60"/>
      <c r="AO14" s="60"/>
      <c r="AP14" s="60"/>
      <c r="AQ14" s="60"/>
      <c r="AR14" s="60">
        <v>7.14</v>
      </c>
      <c r="AS14" s="60">
        <v>7.53</v>
      </c>
      <c r="AT14" s="60"/>
      <c r="AU14" s="60"/>
      <c r="AV14" s="60"/>
      <c r="AW14" s="63">
        <v>0.08</v>
      </c>
      <c r="AX14" s="60">
        <v>0.03</v>
      </c>
      <c r="AY14" s="60"/>
      <c r="AZ14" s="60"/>
      <c r="BA14" s="60"/>
      <c r="BB14" s="60"/>
      <c r="BC14" s="60">
        <v>0.11</v>
      </c>
      <c r="BD14" s="60">
        <v>0.09</v>
      </c>
      <c r="BE14" s="60"/>
      <c r="BF14" s="60"/>
      <c r="BG14" s="60"/>
    </row>
    <row r="15" spans="1:59" x14ac:dyDescent="0.2">
      <c r="A15" s="54" t="s">
        <v>1318</v>
      </c>
      <c r="B15" s="54" t="str">
        <f>VLOOKUP(A15,RecNames!C:G,5,FALSE)</f>
        <v>ADRB3</v>
      </c>
      <c r="C15" s="74">
        <v>5</v>
      </c>
      <c r="D15" s="25">
        <f t="shared" si="0"/>
        <v>5.43</v>
      </c>
      <c r="E15" s="24">
        <f t="shared" si="0"/>
        <v>5.16</v>
      </c>
      <c r="F15" s="24" t="str">
        <f t="shared" si="0"/>
        <v/>
      </c>
      <c r="G15" s="24" t="str">
        <f t="shared" si="1"/>
        <v/>
      </c>
      <c r="H15" s="24" t="str">
        <f t="shared" si="1"/>
        <v/>
      </c>
      <c r="I15" s="24" t="str">
        <f t="shared" si="1"/>
        <v/>
      </c>
      <c r="J15" s="24" t="str">
        <f t="shared" si="2"/>
        <v/>
      </c>
      <c r="K15" s="24" t="str">
        <f t="shared" si="2"/>
        <v/>
      </c>
      <c r="L15" s="24" t="str">
        <f t="shared" si="2"/>
        <v/>
      </c>
      <c r="M15" s="24" t="str">
        <f t="shared" si="3"/>
        <v/>
      </c>
      <c r="N15" s="24" t="str">
        <f t="shared" si="3"/>
        <v/>
      </c>
      <c r="O15" s="24" t="str">
        <f t="shared" si="3"/>
        <v/>
      </c>
      <c r="P15" s="24" t="str">
        <f t="shared" si="3"/>
        <v/>
      </c>
      <c r="Q15" s="24" t="str">
        <f t="shared" si="3"/>
        <v/>
      </c>
      <c r="R15" s="75" t="s">
        <v>31</v>
      </c>
      <c r="S15" s="75" t="s">
        <v>31</v>
      </c>
      <c r="T15" s="75" t="s">
        <v>31</v>
      </c>
      <c r="U15" s="38" t="str" cm="1">
        <f t="array" ref="U15">IF(AL15="","",IF(ABS((AL15-AVERAGE(AL$2:AL$1000))/_xlfn.STDEV.S(IF(AL$2:AL$1000&lt;&gt;"",AL$2:AL$1000)))&lt;3,"","OUTLIER"))</f>
        <v/>
      </c>
      <c r="V15" s="39" t="str" cm="1">
        <f t="array" ref="V15">IF(AM15="","",IF(ABS((AM15-AVERAGE(AM$2:AM$1000))/_xlfn.STDEV.S(IF(AM$2:AM$1000&lt;&gt;"",AM$2:AM$1000)))&lt;3,"","OUTLIER"))</f>
        <v/>
      </c>
      <c r="W15" s="39" t="str" cm="1">
        <f t="array" ref="W15">IF(AN15="","",IF(ABS((AN15-AVERAGE(AN$2:AN$1000))/_xlfn.STDEV.S(IF(AN$2:AN$1000&lt;&gt;"",AN$2:AN$1000)))&lt;3,"","OUTLIER"))</f>
        <v/>
      </c>
      <c r="X15" s="39" t="str" cm="1">
        <f t="array" ref="X15">IF(AN15="","",IF(ABS((AN15-AVERAGE(AN$2:AN$1000))/_xlfn.STDEV.S(IF(AN$2:AN$1000&lt;&gt;"",AN$2:AN$1000)))&lt;3,"","OUTLIER"))</f>
        <v/>
      </c>
      <c r="Y15" s="39" t="str" cm="1">
        <f t="array" ref="Y15">IF(AO15="","",IF(ABS((AO15-AVERAGE(AO$2:AO$1000))/_xlfn.STDEV.S(IF(AO$2:AO$1000&lt;&gt;"",AO$2:AO$1000)))&lt;3,"","OUTLIER"))</f>
        <v/>
      </c>
      <c r="Z15" s="39" t="str" cm="1">
        <f t="array" ref="Z15">IF(AP15="","",IF(ABS((AP15-AVERAGE(AP$2:AP$1000))/_xlfn.STDEV.S(IF(AP$2:AP$1000&lt;&gt;"",AP$2:AP$1000)))&lt;3,"","OUTLIER"))</f>
        <v/>
      </c>
      <c r="AA15" s="39" t="str" cm="1">
        <f t="array" ref="AA15">IF(AP15="","",IF(ABS((AP15-AVERAGE(AP$2:AP$1000))/_xlfn.STDEV.S(IF(AP$2:AP$1000&lt;&gt;"",AP$2:AP$1000)))&lt;3,"","OUTLIER"))</f>
        <v/>
      </c>
      <c r="AB15" s="39" t="str" cm="1">
        <f t="array" ref="AB15">IF(AQ15="","",IF(ABS((AQ15-AVERAGE(AQ$2:AQ$1000))/_xlfn.STDEV.S(IF(AQ$2:AQ$1000&lt;&gt;"",AQ$2:AQ$1000)))&lt;3,"","OUTLIER"))</f>
        <v/>
      </c>
      <c r="AC15" s="39" t="str" cm="1">
        <f t="array" ref="AC15">IF(AR15="","",IF(ABS((AR15-AVERAGE(AR$2:AR$1000))/_xlfn.STDEV.S(IF(AR$2:AR$1000&lt;&gt;"",AR$2:AR$1000)))&lt;3,"","OUTLIER"))</f>
        <v/>
      </c>
      <c r="AD15" s="39" t="str" cm="1">
        <f t="array" ref="AD15">IF(AR15="","",IF(ABS((AR15-AVERAGE(AR$2:AR$1000))/_xlfn.STDEV.S(IF(AR$2:AR$1000&lt;&gt;"",AR$2:AR$1000)))&lt;3,"","OUTLIER"))</f>
        <v/>
      </c>
      <c r="AE15" s="39" t="str" cm="1">
        <f t="array" ref="AE15">IF(AS15="","",IF(ABS((AS15-AVERAGE(AS$2:AS$1000))/_xlfn.STDEV.S(IF(AS$2:AS$1000&lt;&gt;"",AS$2:AS$1000)))&lt;3,"","OUTLIER"))</f>
        <v/>
      </c>
      <c r="AF15" s="39" t="str" cm="1">
        <f t="array" ref="AF15">IF(AT15="","",IF(ABS((AT15-AVERAGE(AT$2:AT$1000))/_xlfn.STDEV.S(IF(AT$2:AT$1000&lt;&gt;"",AT$2:AT$1000)))&lt;3,"","OUTLIER"))</f>
        <v/>
      </c>
      <c r="AG15" s="39" t="str" cm="1">
        <f t="array" ref="AG15">IF(AU15="","",IF(ABS((AU15-AVERAGE(AU$2:AU$1000))/_xlfn.STDEV.S(IF(AU$2:AU$1000&lt;&gt;"",AU$2:AU$1000)))&lt;3,"","OUTLIER"))</f>
        <v/>
      </c>
      <c r="AH15" s="39" t="str" cm="1">
        <f t="array" ref="AH15">IF(AV15="","",IF(ABS((AV15-AVERAGE(AV$2:AV$1000))/_xlfn.STDEV.S(IF(AV$2:AV$1000&lt;&gt;"",AV$2:AV$1000)))&lt;3,"","OUTLIER"))</f>
        <v/>
      </c>
      <c r="AL15" s="63">
        <v>5.43</v>
      </c>
      <c r="AM15" s="60">
        <v>5.16</v>
      </c>
      <c r="AN15" s="60"/>
      <c r="AO15" s="60"/>
      <c r="AP15" s="60"/>
      <c r="AQ15" s="60"/>
      <c r="AR15" s="60"/>
      <c r="AS15" s="60"/>
      <c r="AT15" s="60"/>
      <c r="AU15" s="60"/>
      <c r="AV15" s="60"/>
      <c r="AW15" s="63">
        <v>0.13</v>
      </c>
      <c r="AX15" s="60">
        <v>0.2</v>
      </c>
      <c r="AY15" s="60"/>
      <c r="AZ15" s="60"/>
      <c r="BA15" s="60"/>
      <c r="BB15" s="60"/>
      <c r="BC15" s="60"/>
      <c r="BD15" s="60"/>
      <c r="BE15" s="60"/>
      <c r="BF15" s="60"/>
      <c r="BG15" s="60"/>
    </row>
    <row r="16" spans="1:59" x14ac:dyDescent="0.2">
      <c r="A16" s="54" t="s">
        <v>1319</v>
      </c>
      <c r="B16" s="54" t="str">
        <f>VLOOKUP(A16,RecNames!C:G,5,FALSE)</f>
        <v>AGTR1</v>
      </c>
      <c r="C16" s="74">
        <v>4</v>
      </c>
      <c r="D16" s="25">
        <f t="shared" si="0"/>
        <v>9.15</v>
      </c>
      <c r="E16" s="24">
        <f t="shared" si="0"/>
        <v>9.1300000000000008</v>
      </c>
      <c r="F16" s="24">
        <f t="shared" si="0"/>
        <v>10.01</v>
      </c>
      <c r="G16" s="24">
        <f t="shared" si="1"/>
        <v>10.01</v>
      </c>
      <c r="H16" s="24">
        <f t="shared" si="1"/>
        <v>10.51</v>
      </c>
      <c r="I16" s="24">
        <f t="shared" si="1"/>
        <v>9</v>
      </c>
      <c r="J16" s="24">
        <f t="shared" si="2"/>
        <v>9</v>
      </c>
      <c r="K16" s="24">
        <f t="shared" si="2"/>
        <v>8.6999999999999993</v>
      </c>
      <c r="L16" s="24">
        <f t="shared" si="2"/>
        <v>10.48</v>
      </c>
      <c r="M16" s="24">
        <f t="shared" si="3"/>
        <v>10.48</v>
      </c>
      <c r="N16" s="24">
        <f t="shared" si="3"/>
        <v>10.37</v>
      </c>
      <c r="O16" s="24">
        <f t="shared" si="3"/>
        <v>10.44</v>
      </c>
      <c r="P16" s="24">
        <f t="shared" si="3"/>
        <v>9.4499999999999993</v>
      </c>
      <c r="Q16" s="24">
        <f t="shared" si="3"/>
        <v>9.2799999999999994</v>
      </c>
      <c r="R16" s="75" t="s">
        <v>31</v>
      </c>
      <c r="S16" s="75" t="s">
        <v>31</v>
      </c>
      <c r="T16" s="75" t="s">
        <v>31</v>
      </c>
      <c r="U16" s="38" t="str" cm="1">
        <f t="array" ref="U16">IF(AL16="","",IF(ABS((AL16-AVERAGE(AL$2:AL$1000))/_xlfn.STDEV.S(IF(AL$2:AL$1000&lt;&gt;"",AL$2:AL$1000)))&lt;3,"","OUTLIER"))</f>
        <v/>
      </c>
      <c r="V16" s="39" t="str" cm="1">
        <f t="array" ref="V16">IF(AM16="","",IF(ABS((AM16-AVERAGE(AM$2:AM$1000))/_xlfn.STDEV.S(IF(AM$2:AM$1000&lt;&gt;"",AM$2:AM$1000)))&lt;3,"","OUTLIER"))</f>
        <v/>
      </c>
      <c r="W16" s="39" t="str" cm="1">
        <f t="array" ref="W16">IF(AN16="","",IF(ABS((AN16-AVERAGE(AN$2:AN$1000))/_xlfn.STDEV.S(IF(AN$2:AN$1000&lt;&gt;"",AN$2:AN$1000)))&lt;3,"","OUTLIER"))</f>
        <v/>
      </c>
      <c r="X16" s="39" t="str" cm="1">
        <f t="array" ref="X16">IF(AN16="","",IF(ABS((AN16-AVERAGE(AN$2:AN$1000))/_xlfn.STDEV.S(IF(AN$2:AN$1000&lt;&gt;"",AN$2:AN$1000)))&lt;3,"","OUTLIER"))</f>
        <v/>
      </c>
      <c r="Y16" s="39" t="str" cm="1">
        <f t="array" ref="Y16">IF(AO16="","",IF(ABS((AO16-AVERAGE(AO$2:AO$1000))/_xlfn.STDEV.S(IF(AO$2:AO$1000&lt;&gt;"",AO$2:AO$1000)))&lt;3,"","OUTLIER"))</f>
        <v/>
      </c>
      <c r="Z16" s="39" t="str" cm="1">
        <f t="array" ref="Z16">IF(AP16="","",IF(ABS((AP16-AVERAGE(AP$2:AP$1000))/_xlfn.STDEV.S(IF(AP$2:AP$1000&lt;&gt;"",AP$2:AP$1000)))&lt;3,"","OUTLIER"))</f>
        <v/>
      </c>
      <c r="AA16" s="39" t="str" cm="1">
        <f t="array" ref="AA16">IF(AP16="","",IF(ABS((AP16-AVERAGE(AP$2:AP$1000))/_xlfn.STDEV.S(IF(AP$2:AP$1000&lt;&gt;"",AP$2:AP$1000)))&lt;3,"","OUTLIER"))</f>
        <v/>
      </c>
      <c r="AB16" s="39" t="str" cm="1">
        <f t="array" ref="AB16">IF(AQ16="","",IF(ABS((AQ16-AVERAGE(AQ$2:AQ$1000))/_xlfn.STDEV.S(IF(AQ$2:AQ$1000&lt;&gt;"",AQ$2:AQ$1000)))&lt;3,"","OUTLIER"))</f>
        <v/>
      </c>
      <c r="AC16" s="39" t="str" cm="1">
        <f t="array" ref="AC16">IF(AR16="","",IF(ABS((AR16-AVERAGE(AR$2:AR$1000))/_xlfn.STDEV.S(IF(AR$2:AR$1000&lt;&gt;"",AR$2:AR$1000)))&lt;3,"","OUTLIER"))</f>
        <v/>
      </c>
      <c r="AD16" s="39" t="str" cm="1">
        <f t="array" ref="AD16">IF(AR16="","",IF(ABS((AR16-AVERAGE(AR$2:AR$1000))/_xlfn.STDEV.S(IF(AR$2:AR$1000&lt;&gt;"",AR$2:AR$1000)))&lt;3,"","OUTLIER"))</f>
        <v/>
      </c>
      <c r="AE16" s="39" t="str" cm="1">
        <f t="array" ref="AE16">IF(AS16="","",IF(ABS((AS16-AVERAGE(AS$2:AS$1000))/_xlfn.STDEV.S(IF(AS$2:AS$1000&lt;&gt;"",AS$2:AS$1000)))&lt;3,"","OUTLIER"))</f>
        <v/>
      </c>
      <c r="AF16" s="39" t="str" cm="1">
        <f t="array" ref="AF16">IF(AT16="","",IF(ABS((AT16-AVERAGE(AT$2:AT$1000))/_xlfn.STDEV.S(IF(AT$2:AT$1000&lt;&gt;"",AT$2:AT$1000)))&lt;3,"","OUTLIER"))</f>
        <v/>
      </c>
      <c r="AG16" s="39" t="str" cm="1">
        <f t="array" ref="AG16">IF(AU16="","",IF(ABS((AU16-AVERAGE(AU$2:AU$1000))/_xlfn.STDEV.S(IF(AU$2:AU$1000&lt;&gt;"",AU$2:AU$1000)))&lt;3,"","OUTLIER"))</f>
        <v/>
      </c>
      <c r="AH16" s="39" t="str" cm="1">
        <f t="array" ref="AH16">IF(AV16="","",IF(ABS((AV16-AVERAGE(AV$2:AV$1000))/_xlfn.STDEV.S(IF(AV$2:AV$1000&lt;&gt;"",AV$2:AV$1000)))&lt;3,"","OUTLIER"))</f>
        <v/>
      </c>
      <c r="AL16" s="63">
        <v>9.15</v>
      </c>
      <c r="AM16" s="60">
        <v>9.1300000000000008</v>
      </c>
      <c r="AN16" s="60">
        <v>10.01</v>
      </c>
      <c r="AO16" s="60">
        <v>10.51</v>
      </c>
      <c r="AP16" s="60">
        <v>9</v>
      </c>
      <c r="AQ16" s="60">
        <v>8.6999999999999993</v>
      </c>
      <c r="AR16" s="60">
        <v>10.48</v>
      </c>
      <c r="AS16" s="60">
        <v>10.37</v>
      </c>
      <c r="AT16" s="60">
        <v>10.44</v>
      </c>
      <c r="AU16" s="60">
        <v>9.4499999999999993</v>
      </c>
      <c r="AV16" s="60">
        <v>9.2799999999999994</v>
      </c>
      <c r="AW16" s="63">
        <v>0.03</v>
      </c>
      <c r="AX16" s="60">
        <v>0.04</v>
      </c>
      <c r="AY16" s="60">
        <v>0.05</v>
      </c>
      <c r="AZ16" s="60">
        <v>7.0000000000000007E-2</v>
      </c>
      <c r="BA16" s="60">
        <v>0.16</v>
      </c>
      <c r="BB16" s="60">
        <v>0.18</v>
      </c>
      <c r="BC16" s="60">
        <v>0.06</v>
      </c>
      <c r="BD16" s="60">
        <v>0.08</v>
      </c>
      <c r="BE16" s="60">
        <v>7.0000000000000007E-2</v>
      </c>
      <c r="BF16" s="60">
        <v>0.1</v>
      </c>
      <c r="BG16" s="60">
        <v>0.09</v>
      </c>
    </row>
    <row r="17" spans="1:59" x14ac:dyDescent="0.2">
      <c r="A17" s="54" t="s">
        <v>1320</v>
      </c>
      <c r="B17" s="54" t="str">
        <f>VLOOKUP(A17,RecNames!C:G,5,FALSE)</f>
        <v>APJ</v>
      </c>
      <c r="C17" s="74">
        <v>4</v>
      </c>
      <c r="D17" s="25" t="str">
        <f t="shared" si="0"/>
        <v/>
      </c>
      <c r="E17" s="24" t="str">
        <f t="shared" si="0"/>
        <v/>
      </c>
      <c r="F17" s="24">
        <f t="shared" si="0"/>
        <v>7.8</v>
      </c>
      <c r="G17" s="24">
        <f t="shared" si="1"/>
        <v>7.8</v>
      </c>
      <c r="H17" s="24">
        <f t="shared" si="1"/>
        <v>7.8</v>
      </c>
      <c r="I17" s="24">
        <f t="shared" si="1"/>
        <v>7</v>
      </c>
      <c r="J17" s="24">
        <f t="shared" si="2"/>
        <v>7</v>
      </c>
      <c r="K17" s="24">
        <f t="shared" si="2"/>
        <v>7.01</v>
      </c>
      <c r="L17" s="24">
        <f t="shared" si="2"/>
        <v>7.31</v>
      </c>
      <c r="M17" s="24">
        <f t="shared" si="3"/>
        <v>7.31</v>
      </c>
      <c r="N17" s="24">
        <f t="shared" si="3"/>
        <v>7.79</v>
      </c>
      <c r="O17" s="24" t="str">
        <f t="shared" si="3"/>
        <v/>
      </c>
      <c r="P17" s="24">
        <f t="shared" si="3"/>
        <v>6.58</v>
      </c>
      <c r="Q17" s="24" t="str">
        <f t="shared" si="3"/>
        <v/>
      </c>
      <c r="R17" s="75" t="s">
        <v>31</v>
      </c>
      <c r="S17" s="75" t="s">
        <v>31</v>
      </c>
      <c r="T17" s="75" t="s">
        <v>31</v>
      </c>
      <c r="U17" s="38" t="str" cm="1">
        <f t="array" ref="U17">IF(AL17="","",IF(ABS((AL17-AVERAGE(AL$2:AL$1000))/_xlfn.STDEV.S(IF(AL$2:AL$1000&lt;&gt;"",AL$2:AL$1000)))&lt;3,"","OUTLIER"))</f>
        <v/>
      </c>
      <c r="V17" s="39" t="str" cm="1">
        <f t="array" ref="V17">IF(AM17="","",IF(ABS((AM17-AVERAGE(AM$2:AM$1000))/_xlfn.STDEV.S(IF(AM$2:AM$1000&lt;&gt;"",AM$2:AM$1000)))&lt;3,"","OUTLIER"))</f>
        <v/>
      </c>
      <c r="W17" s="39" t="str" cm="1">
        <f t="array" ref="W17">IF(AN17="","",IF(ABS((AN17-AVERAGE(AN$2:AN$1000))/_xlfn.STDEV.S(IF(AN$2:AN$1000&lt;&gt;"",AN$2:AN$1000)))&lt;3,"","OUTLIER"))</f>
        <v/>
      </c>
      <c r="X17" s="39" t="str" cm="1">
        <f t="array" ref="X17">IF(AN17="","",IF(ABS((AN17-AVERAGE(AN$2:AN$1000))/_xlfn.STDEV.S(IF(AN$2:AN$1000&lt;&gt;"",AN$2:AN$1000)))&lt;3,"","OUTLIER"))</f>
        <v/>
      </c>
      <c r="Y17" s="39" t="str" cm="1">
        <f t="array" ref="Y17">IF(AO17="","",IF(ABS((AO17-AVERAGE(AO$2:AO$1000))/_xlfn.STDEV.S(IF(AO$2:AO$1000&lt;&gt;"",AO$2:AO$1000)))&lt;3,"","OUTLIER"))</f>
        <v/>
      </c>
      <c r="Z17" s="39" t="str" cm="1">
        <f t="array" ref="Z17">IF(AP17="","",IF(ABS((AP17-AVERAGE(AP$2:AP$1000))/_xlfn.STDEV.S(IF(AP$2:AP$1000&lt;&gt;"",AP$2:AP$1000)))&lt;3,"","OUTLIER"))</f>
        <v/>
      </c>
      <c r="AA17" s="39" t="str" cm="1">
        <f t="array" ref="AA17">IF(AP17="","",IF(ABS((AP17-AVERAGE(AP$2:AP$1000))/_xlfn.STDEV.S(IF(AP$2:AP$1000&lt;&gt;"",AP$2:AP$1000)))&lt;3,"","OUTLIER"))</f>
        <v/>
      </c>
      <c r="AB17" s="39" t="str" cm="1">
        <f t="array" ref="AB17">IF(AQ17="","",IF(ABS((AQ17-AVERAGE(AQ$2:AQ$1000))/_xlfn.STDEV.S(IF(AQ$2:AQ$1000&lt;&gt;"",AQ$2:AQ$1000)))&lt;3,"","OUTLIER"))</f>
        <v/>
      </c>
      <c r="AC17" s="39" t="str" cm="1">
        <f t="array" ref="AC17">IF(AR17="","",IF(ABS((AR17-AVERAGE(AR$2:AR$1000))/_xlfn.STDEV.S(IF(AR$2:AR$1000&lt;&gt;"",AR$2:AR$1000)))&lt;3,"","OUTLIER"))</f>
        <v/>
      </c>
      <c r="AD17" s="39" t="str" cm="1">
        <f t="array" ref="AD17">IF(AR17="","",IF(ABS((AR17-AVERAGE(AR$2:AR$1000))/_xlfn.STDEV.S(IF(AR$2:AR$1000&lt;&gt;"",AR$2:AR$1000)))&lt;3,"","OUTLIER"))</f>
        <v/>
      </c>
      <c r="AE17" s="39" t="str" cm="1">
        <f t="array" ref="AE17">IF(AS17="","",IF(ABS((AS17-AVERAGE(AS$2:AS$1000))/_xlfn.STDEV.S(IF(AS$2:AS$1000&lt;&gt;"",AS$2:AS$1000)))&lt;3,"","OUTLIER"))</f>
        <v/>
      </c>
      <c r="AF17" s="39" t="str" cm="1">
        <f t="array" ref="AF17">IF(AT17="","",IF(ABS((AT17-AVERAGE(AT$2:AT$1000))/_xlfn.STDEV.S(IF(AT$2:AT$1000&lt;&gt;"",AT$2:AT$1000)))&lt;3,"","OUTLIER"))</f>
        <v/>
      </c>
      <c r="AG17" s="39" t="str" cm="1">
        <f t="array" ref="AG17">IF(AU17="","",IF(ABS((AU17-AVERAGE(AU$2:AU$1000))/_xlfn.STDEV.S(IF(AU$2:AU$1000&lt;&gt;"",AU$2:AU$1000)))&lt;3,"","OUTLIER"))</f>
        <v/>
      </c>
      <c r="AH17" s="39" t="str" cm="1">
        <f t="array" ref="AH17">IF(AV17="","",IF(ABS((AV17-AVERAGE(AV$2:AV$1000))/_xlfn.STDEV.S(IF(AV$2:AV$1000&lt;&gt;"",AV$2:AV$1000)))&lt;3,"","OUTLIER"))</f>
        <v/>
      </c>
      <c r="AL17" s="63"/>
      <c r="AM17" s="60"/>
      <c r="AN17" s="60">
        <v>7.8</v>
      </c>
      <c r="AO17" s="60">
        <v>7.8</v>
      </c>
      <c r="AP17" s="60">
        <v>7</v>
      </c>
      <c r="AQ17" s="60">
        <v>7.01</v>
      </c>
      <c r="AR17" s="60">
        <v>7.31</v>
      </c>
      <c r="AS17" s="60">
        <v>7.79</v>
      </c>
      <c r="AT17" s="60"/>
      <c r="AU17" s="60">
        <v>6.58</v>
      </c>
      <c r="AV17" s="60"/>
      <c r="AW17" s="63"/>
      <c r="AX17" s="60"/>
      <c r="AY17" s="60">
        <v>0.12</v>
      </c>
      <c r="AZ17" s="60">
        <v>0.1</v>
      </c>
      <c r="BA17" s="60">
        <v>0.12</v>
      </c>
      <c r="BB17" s="60">
        <v>0.09</v>
      </c>
      <c r="BC17" s="60">
        <v>0.16</v>
      </c>
      <c r="BD17" s="60">
        <v>0.17</v>
      </c>
      <c r="BE17" s="60"/>
      <c r="BF17" s="60">
        <v>0.21</v>
      </c>
      <c r="BG17" s="60"/>
    </row>
    <row r="18" spans="1:59" x14ac:dyDescent="0.2">
      <c r="A18" s="54" t="s">
        <v>1321</v>
      </c>
      <c r="B18" s="54" t="str">
        <f>VLOOKUP(A18,RecNames!C:G,5,FALSE)</f>
        <v>V1AR</v>
      </c>
      <c r="C18" s="74">
        <v>4</v>
      </c>
      <c r="D18" s="25">
        <f t="shared" si="0"/>
        <v>9.94</v>
      </c>
      <c r="E18" s="24">
        <f t="shared" si="0"/>
        <v>9.8800000000000008</v>
      </c>
      <c r="F18" s="24">
        <f t="shared" si="0"/>
        <v>9.3000000000000007</v>
      </c>
      <c r="G18" s="24">
        <f t="shared" si="1"/>
        <v>9.3000000000000007</v>
      </c>
      <c r="H18" s="24">
        <f t="shared" si="1"/>
        <v>9.25</v>
      </c>
      <c r="I18" s="24">
        <f t="shared" si="1"/>
        <v>8.68</v>
      </c>
      <c r="J18" s="24">
        <f t="shared" si="2"/>
        <v>8.68</v>
      </c>
      <c r="K18" s="24">
        <f t="shared" si="2"/>
        <v>8.64</v>
      </c>
      <c r="L18" s="24">
        <f t="shared" si="2"/>
        <v>10.59</v>
      </c>
      <c r="M18" s="24">
        <f t="shared" si="3"/>
        <v>10.59</v>
      </c>
      <c r="N18" s="24">
        <f t="shared" si="3"/>
        <v>9.42</v>
      </c>
      <c r="O18" s="24">
        <f t="shared" si="3"/>
        <v>8.51</v>
      </c>
      <c r="P18" s="24">
        <f t="shared" si="3"/>
        <v>8.51</v>
      </c>
      <c r="Q18" s="24" t="str">
        <f t="shared" si="3"/>
        <v/>
      </c>
      <c r="R18" s="75" t="s">
        <v>31</v>
      </c>
      <c r="S18" s="75" t="s">
        <v>31</v>
      </c>
      <c r="T18" s="75" t="s">
        <v>31</v>
      </c>
      <c r="U18" s="38" t="str" cm="1">
        <f t="array" ref="U18">IF(AL18="","",IF(ABS((AL18-AVERAGE(AL$2:AL$1000))/_xlfn.STDEV.S(IF(AL$2:AL$1000&lt;&gt;"",AL$2:AL$1000)))&lt;3,"","OUTLIER"))</f>
        <v/>
      </c>
      <c r="V18" s="39" t="str" cm="1">
        <f t="array" ref="V18">IF(AM18="","",IF(ABS((AM18-AVERAGE(AM$2:AM$1000))/_xlfn.STDEV.S(IF(AM$2:AM$1000&lt;&gt;"",AM$2:AM$1000)))&lt;3,"","OUTLIER"))</f>
        <v/>
      </c>
      <c r="W18" s="39" t="str" cm="1">
        <f t="array" ref="W18">IF(AN18="","",IF(ABS((AN18-AVERAGE(AN$2:AN$1000))/_xlfn.STDEV.S(IF(AN$2:AN$1000&lt;&gt;"",AN$2:AN$1000)))&lt;3,"","OUTLIER"))</f>
        <v/>
      </c>
      <c r="X18" s="39" t="str" cm="1">
        <f t="array" ref="X18">IF(AN18="","",IF(ABS((AN18-AVERAGE(AN$2:AN$1000))/_xlfn.STDEV.S(IF(AN$2:AN$1000&lt;&gt;"",AN$2:AN$1000)))&lt;3,"","OUTLIER"))</f>
        <v/>
      </c>
      <c r="Y18" s="39" t="str" cm="1">
        <f t="array" ref="Y18">IF(AO18="","",IF(ABS((AO18-AVERAGE(AO$2:AO$1000))/_xlfn.STDEV.S(IF(AO$2:AO$1000&lt;&gt;"",AO$2:AO$1000)))&lt;3,"","OUTLIER"))</f>
        <v/>
      </c>
      <c r="Z18" s="39" t="str" cm="1">
        <f t="array" ref="Z18">IF(AP18="","",IF(ABS((AP18-AVERAGE(AP$2:AP$1000))/_xlfn.STDEV.S(IF(AP$2:AP$1000&lt;&gt;"",AP$2:AP$1000)))&lt;3,"","OUTLIER"))</f>
        <v/>
      </c>
      <c r="AA18" s="39" t="str" cm="1">
        <f t="array" ref="AA18">IF(AP18="","",IF(ABS((AP18-AVERAGE(AP$2:AP$1000))/_xlfn.STDEV.S(IF(AP$2:AP$1000&lt;&gt;"",AP$2:AP$1000)))&lt;3,"","OUTLIER"))</f>
        <v/>
      </c>
      <c r="AB18" s="39" t="str" cm="1">
        <f t="array" ref="AB18">IF(AQ18="","",IF(ABS((AQ18-AVERAGE(AQ$2:AQ$1000))/_xlfn.STDEV.S(IF(AQ$2:AQ$1000&lt;&gt;"",AQ$2:AQ$1000)))&lt;3,"","OUTLIER"))</f>
        <v/>
      </c>
      <c r="AC18" s="39" t="str" cm="1">
        <f t="array" ref="AC18">IF(AR18="","",IF(ABS((AR18-AVERAGE(AR$2:AR$1000))/_xlfn.STDEV.S(IF(AR$2:AR$1000&lt;&gt;"",AR$2:AR$1000)))&lt;3,"","OUTLIER"))</f>
        <v/>
      </c>
      <c r="AD18" s="39" t="str" cm="1">
        <f t="array" ref="AD18">IF(AR18="","",IF(ABS((AR18-AVERAGE(AR$2:AR$1000))/_xlfn.STDEV.S(IF(AR$2:AR$1000&lt;&gt;"",AR$2:AR$1000)))&lt;3,"","OUTLIER"))</f>
        <v/>
      </c>
      <c r="AE18" s="39" t="str" cm="1">
        <f t="array" ref="AE18">IF(AS18="","",IF(ABS((AS18-AVERAGE(AS$2:AS$1000))/_xlfn.STDEV.S(IF(AS$2:AS$1000&lt;&gt;"",AS$2:AS$1000)))&lt;3,"","OUTLIER"))</f>
        <v/>
      </c>
      <c r="AF18" s="39" t="str" cm="1">
        <f t="array" ref="AF18">IF(AT18="","",IF(ABS((AT18-AVERAGE(AT$2:AT$1000))/_xlfn.STDEV.S(IF(AT$2:AT$1000&lt;&gt;"",AT$2:AT$1000)))&lt;3,"","OUTLIER"))</f>
        <v/>
      </c>
      <c r="AG18" s="39" t="str" cm="1">
        <f t="array" ref="AG18">IF(AU18="","",IF(ABS((AU18-AVERAGE(AU$2:AU$1000))/_xlfn.STDEV.S(IF(AU$2:AU$1000&lt;&gt;"",AU$2:AU$1000)))&lt;3,"","OUTLIER"))</f>
        <v/>
      </c>
      <c r="AH18" s="39" t="str" cm="1">
        <f t="array" ref="AH18">IF(AV18="","",IF(ABS((AV18-AVERAGE(AV$2:AV$1000))/_xlfn.STDEV.S(IF(AV$2:AV$1000&lt;&gt;"",AV$2:AV$1000)))&lt;3,"","OUTLIER"))</f>
        <v/>
      </c>
      <c r="AL18" s="63">
        <v>9.94</v>
      </c>
      <c r="AM18" s="60">
        <v>9.8800000000000008</v>
      </c>
      <c r="AN18" s="60">
        <v>9.3000000000000007</v>
      </c>
      <c r="AO18" s="60">
        <v>9.25</v>
      </c>
      <c r="AP18" s="60">
        <v>8.68</v>
      </c>
      <c r="AQ18" s="60">
        <v>8.64</v>
      </c>
      <c r="AR18" s="60">
        <v>10.59</v>
      </c>
      <c r="AS18" s="60">
        <v>9.42</v>
      </c>
      <c r="AT18" s="60">
        <v>8.51</v>
      </c>
      <c r="AU18" s="60">
        <v>8.51</v>
      </c>
      <c r="AV18" s="60"/>
      <c r="AW18" s="63">
        <v>0.05</v>
      </c>
      <c r="AX18" s="60">
        <v>0.09</v>
      </c>
      <c r="AY18" s="60">
        <v>0.05</v>
      </c>
      <c r="AZ18" s="60">
        <v>7.0000000000000007E-2</v>
      </c>
      <c r="BA18" s="60">
        <v>0.21</v>
      </c>
      <c r="BB18" s="60">
        <v>0.25</v>
      </c>
      <c r="BC18" s="60">
        <v>0.1</v>
      </c>
      <c r="BD18" s="60">
        <v>0.08</v>
      </c>
      <c r="BE18" s="60">
        <v>0.12</v>
      </c>
      <c r="BF18" s="60">
        <v>0.17</v>
      </c>
      <c r="BG18" s="60"/>
    </row>
    <row r="19" spans="1:59" x14ac:dyDescent="0.2">
      <c r="A19" s="54" t="s">
        <v>1322</v>
      </c>
      <c r="B19" s="54" t="str">
        <f>VLOOKUP(A19,RecNames!C:G,5,FALSE)</f>
        <v>V1BR</v>
      </c>
      <c r="C19" s="74">
        <v>4</v>
      </c>
      <c r="D19" s="25">
        <f t="shared" si="0"/>
        <v>9.52</v>
      </c>
      <c r="E19" s="24">
        <f t="shared" si="0"/>
        <v>9.4600000000000009</v>
      </c>
      <c r="F19" s="24">
        <f t="shared" si="0"/>
        <v>9.0299999999999994</v>
      </c>
      <c r="G19" s="24">
        <f t="shared" si="1"/>
        <v>9.0299999999999994</v>
      </c>
      <c r="H19" s="24">
        <f t="shared" si="1"/>
        <v>9.1199999999999992</v>
      </c>
      <c r="I19" s="24">
        <f t="shared" si="1"/>
        <v>8.84</v>
      </c>
      <c r="J19" s="24">
        <f t="shared" si="2"/>
        <v>8.84</v>
      </c>
      <c r="K19" s="24">
        <f t="shared" si="2"/>
        <v>8.7799999999999994</v>
      </c>
      <c r="L19" s="24">
        <f t="shared" si="2"/>
        <v>9.8800000000000008</v>
      </c>
      <c r="M19" s="24">
        <f t="shared" si="3"/>
        <v>9.8800000000000008</v>
      </c>
      <c r="N19" s="24">
        <f t="shared" si="3"/>
        <v>8.98</v>
      </c>
      <c r="O19" s="24">
        <f t="shared" si="3"/>
        <v>8.4600000000000009</v>
      </c>
      <c r="P19" s="24">
        <f t="shared" si="3"/>
        <v>8.7899999999999991</v>
      </c>
      <c r="Q19" s="24">
        <f t="shared" si="3"/>
        <v>8.58</v>
      </c>
      <c r="R19" s="75" t="s">
        <v>31</v>
      </c>
      <c r="S19" s="75" t="s">
        <v>31</v>
      </c>
      <c r="T19" s="75" t="s">
        <v>31</v>
      </c>
      <c r="U19" s="38" t="str" cm="1">
        <f t="array" ref="U19">IF(AL19="","",IF(ABS((AL19-AVERAGE(AL$2:AL$1000))/_xlfn.STDEV.S(IF(AL$2:AL$1000&lt;&gt;"",AL$2:AL$1000)))&lt;3,"","OUTLIER"))</f>
        <v/>
      </c>
      <c r="V19" s="39" t="str" cm="1">
        <f t="array" ref="V19">IF(AM19="","",IF(ABS((AM19-AVERAGE(AM$2:AM$1000))/_xlfn.STDEV.S(IF(AM$2:AM$1000&lt;&gt;"",AM$2:AM$1000)))&lt;3,"","OUTLIER"))</f>
        <v/>
      </c>
      <c r="W19" s="39" t="str" cm="1">
        <f t="array" ref="W19">IF(AN19="","",IF(ABS((AN19-AVERAGE(AN$2:AN$1000))/_xlfn.STDEV.S(IF(AN$2:AN$1000&lt;&gt;"",AN$2:AN$1000)))&lt;3,"","OUTLIER"))</f>
        <v/>
      </c>
      <c r="X19" s="39" t="str" cm="1">
        <f t="array" ref="X19">IF(AN19="","",IF(ABS((AN19-AVERAGE(AN$2:AN$1000))/_xlfn.STDEV.S(IF(AN$2:AN$1000&lt;&gt;"",AN$2:AN$1000)))&lt;3,"","OUTLIER"))</f>
        <v/>
      </c>
      <c r="Y19" s="39" t="str" cm="1">
        <f t="array" ref="Y19">IF(AO19="","",IF(ABS((AO19-AVERAGE(AO$2:AO$1000))/_xlfn.STDEV.S(IF(AO$2:AO$1000&lt;&gt;"",AO$2:AO$1000)))&lt;3,"","OUTLIER"))</f>
        <v/>
      </c>
      <c r="Z19" s="39" t="str" cm="1">
        <f t="array" ref="Z19">IF(AP19="","",IF(ABS((AP19-AVERAGE(AP$2:AP$1000))/_xlfn.STDEV.S(IF(AP$2:AP$1000&lt;&gt;"",AP$2:AP$1000)))&lt;3,"","OUTLIER"))</f>
        <v/>
      </c>
      <c r="AA19" s="39" t="str" cm="1">
        <f t="array" ref="AA19">IF(AP19="","",IF(ABS((AP19-AVERAGE(AP$2:AP$1000))/_xlfn.STDEV.S(IF(AP$2:AP$1000&lt;&gt;"",AP$2:AP$1000)))&lt;3,"","OUTLIER"))</f>
        <v/>
      </c>
      <c r="AB19" s="39" t="str" cm="1">
        <f t="array" ref="AB19">IF(AQ19="","",IF(ABS((AQ19-AVERAGE(AQ$2:AQ$1000))/_xlfn.STDEV.S(IF(AQ$2:AQ$1000&lt;&gt;"",AQ$2:AQ$1000)))&lt;3,"","OUTLIER"))</f>
        <v/>
      </c>
      <c r="AC19" s="39" t="str" cm="1">
        <f t="array" ref="AC19">IF(AR19="","",IF(ABS((AR19-AVERAGE(AR$2:AR$1000))/_xlfn.STDEV.S(IF(AR$2:AR$1000&lt;&gt;"",AR$2:AR$1000)))&lt;3,"","OUTLIER"))</f>
        <v/>
      </c>
      <c r="AD19" s="39" t="str" cm="1">
        <f t="array" ref="AD19">IF(AR19="","",IF(ABS((AR19-AVERAGE(AR$2:AR$1000))/_xlfn.STDEV.S(IF(AR$2:AR$1000&lt;&gt;"",AR$2:AR$1000)))&lt;3,"","OUTLIER"))</f>
        <v/>
      </c>
      <c r="AE19" s="39" t="str" cm="1">
        <f t="array" ref="AE19">IF(AS19="","",IF(ABS((AS19-AVERAGE(AS$2:AS$1000))/_xlfn.STDEV.S(IF(AS$2:AS$1000&lt;&gt;"",AS$2:AS$1000)))&lt;3,"","OUTLIER"))</f>
        <v/>
      </c>
      <c r="AF19" s="39" t="str" cm="1">
        <f t="array" ref="AF19">IF(AT19="","",IF(ABS((AT19-AVERAGE(AT$2:AT$1000))/_xlfn.STDEV.S(IF(AT$2:AT$1000&lt;&gt;"",AT$2:AT$1000)))&lt;3,"","OUTLIER"))</f>
        <v/>
      </c>
      <c r="AG19" s="39" t="str" cm="1">
        <f t="array" ref="AG19">IF(AU19="","",IF(ABS((AU19-AVERAGE(AU$2:AU$1000))/_xlfn.STDEV.S(IF(AU$2:AU$1000&lt;&gt;"",AU$2:AU$1000)))&lt;3,"","OUTLIER"))</f>
        <v/>
      </c>
      <c r="AH19" s="39" t="str" cm="1">
        <f t="array" ref="AH19">IF(AV19="","",IF(ABS((AV19-AVERAGE(AV$2:AV$1000))/_xlfn.STDEV.S(IF(AV$2:AV$1000&lt;&gt;"",AV$2:AV$1000)))&lt;3,"","OUTLIER"))</f>
        <v/>
      </c>
      <c r="AL19" s="63">
        <v>9.52</v>
      </c>
      <c r="AM19" s="60">
        <v>9.4600000000000009</v>
      </c>
      <c r="AN19" s="60">
        <v>9.0299999999999994</v>
      </c>
      <c r="AO19" s="60">
        <v>9.1199999999999992</v>
      </c>
      <c r="AP19" s="60">
        <v>8.84</v>
      </c>
      <c r="AQ19" s="60">
        <v>8.7799999999999994</v>
      </c>
      <c r="AR19" s="60">
        <v>9.8800000000000008</v>
      </c>
      <c r="AS19" s="60">
        <v>8.98</v>
      </c>
      <c r="AT19" s="60">
        <v>8.4600000000000009</v>
      </c>
      <c r="AU19" s="60">
        <v>8.7899999999999991</v>
      </c>
      <c r="AV19" s="60">
        <v>8.58</v>
      </c>
      <c r="AW19" s="63">
        <v>7.0000000000000007E-2</v>
      </c>
      <c r="AX19" s="60">
        <v>7.0000000000000007E-2</v>
      </c>
      <c r="AY19" s="60">
        <v>0.14000000000000001</v>
      </c>
      <c r="AZ19" s="60">
        <v>0.15</v>
      </c>
      <c r="BA19" s="60">
        <v>0.06</v>
      </c>
      <c r="BB19" s="60">
        <v>0.14000000000000001</v>
      </c>
      <c r="BC19" s="60">
        <v>7.0000000000000007E-2</v>
      </c>
      <c r="BD19" s="60">
        <v>0.11</v>
      </c>
      <c r="BE19" s="60">
        <v>0.16</v>
      </c>
      <c r="BF19" s="60">
        <v>0.16</v>
      </c>
      <c r="BG19" s="60">
        <v>7.0000000000000007E-2</v>
      </c>
    </row>
    <row r="20" spans="1:59" x14ac:dyDescent="0.2">
      <c r="A20" s="54" t="s">
        <v>1323</v>
      </c>
      <c r="B20" s="54" t="str">
        <f>VLOOKUP(A20,RecNames!C:G,5,FALSE)</f>
        <v>V2R</v>
      </c>
      <c r="C20" s="74">
        <v>5</v>
      </c>
      <c r="D20" s="25">
        <f t="shared" si="0"/>
        <v>11.03</v>
      </c>
      <c r="E20" s="24">
        <f t="shared" si="0"/>
        <v>10.97</v>
      </c>
      <c r="F20" s="24" t="str">
        <f t="shared" si="0"/>
        <v/>
      </c>
      <c r="G20" s="24" t="str">
        <f t="shared" si="1"/>
        <v/>
      </c>
      <c r="H20" s="24" t="str">
        <f t="shared" si="1"/>
        <v/>
      </c>
      <c r="I20" s="24" t="str">
        <f t="shared" si="1"/>
        <v/>
      </c>
      <c r="J20" s="24" t="str">
        <f t="shared" si="2"/>
        <v/>
      </c>
      <c r="K20" s="24" t="str">
        <f t="shared" si="2"/>
        <v/>
      </c>
      <c r="L20" s="24">
        <f t="shared" si="2"/>
        <v>9.09</v>
      </c>
      <c r="M20" s="24">
        <f t="shared" si="3"/>
        <v>9.09</v>
      </c>
      <c r="N20" s="24" t="str">
        <f t="shared" si="3"/>
        <v/>
      </c>
      <c r="O20" s="24" t="str">
        <f t="shared" si="3"/>
        <v/>
      </c>
      <c r="P20" s="24" t="str">
        <f t="shared" si="3"/>
        <v/>
      </c>
      <c r="Q20" s="24" t="str">
        <f t="shared" si="3"/>
        <v/>
      </c>
      <c r="R20" s="75" t="s">
        <v>31</v>
      </c>
      <c r="S20" s="75" t="s">
        <v>31</v>
      </c>
      <c r="T20" s="75" t="s">
        <v>31</v>
      </c>
      <c r="U20" s="38" t="str" cm="1">
        <f t="array" ref="U20">IF(AL20="","",IF(ABS((AL20-AVERAGE(AL$2:AL$1000))/_xlfn.STDEV.S(IF(AL$2:AL$1000&lt;&gt;"",AL$2:AL$1000)))&lt;3,"","OUTLIER"))</f>
        <v/>
      </c>
      <c r="V20" s="39" t="str" cm="1">
        <f t="array" ref="V20">IF(AM20="","",IF(ABS((AM20-AVERAGE(AM$2:AM$1000))/_xlfn.STDEV.S(IF(AM$2:AM$1000&lt;&gt;"",AM$2:AM$1000)))&lt;3,"","OUTLIER"))</f>
        <v/>
      </c>
      <c r="W20" s="39" t="str" cm="1">
        <f t="array" ref="W20">IF(AN20="","",IF(ABS((AN20-AVERAGE(AN$2:AN$1000))/_xlfn.STDEV.S(IF(AN$2:AN$1000&lt;&gt;"",AN$2:AN$1000)))&lt;3,"","OUTLIER"))</f>
        <v/>
      </c>
      <c r="X20" s="39" t="str" cm="1">
        <f t="array" ref="X20">IF(AN20="","",IF(ABS((AN20-AVERAGE(AN$2:AN$1000))/_xlfn.STDEV.S(IF(AN$2:AN$1000&lt;&gt;"",AN$2:AN$1000)))&lt;3,"","OUTLIER"))</f>
        <v/>
      </c>
      <c r="Y20" s="39" t="str" cm="1">
        <f t="array" ref="Y20">IF(AO20="","",IF(ABS((AO20-AVERAGE(AO$2:AO$1000))/_xlfn.STDEV.S(IF(AO$2:AO$1000&lt;&gt;"",AO$2:AO$1000)))&lt;3,"","OUTLIER"))</f>
        <v/>
      </c>
      <c r="Z20" s="39" t="str" cm="1">
        <f t="array" ref="Z20">IF(AP20="","",IF(ABS((AP20-AVERAGE(AP$2:AP$1000))/_xlfn.STDEV.S(IF(AP$2:AP$1000&lt;&gt;"",AP$2:AP$1000)))&lt;3,"","OUTLIER"))</f>
        <v/>
      </c>
      <c r="AA20" s="39" t="str" cm="1">
        <f t="array" ref="AA20">IF(AP20="","",IF(ABS((AP20-AVERAGE(AP$2:AP$1000))/_xlfn.STDEV.S(IF(AP$2:AP$1000&lt;&gt;"",AP$2:AP$1000)))&lt;3,"","OUTLIER"))</f>
        <v/>
      </c>
      <c r="AB20" s="39" t="str" cm="1">
        <f t="array" ref="AB20">IF(AQ20="","",IF(ABS((AQ20-AVERAGE(AQ$2:AQ$1000))/_xlfn.STDEV.S(IF(AQ$2:AQ$1000&lt;&gt;"",AQ$2:AQ$1000)))&lt;3,"","OUTLIER"))</f>
        <v/>
      </c>
      <c r="AC20" s="39" t="str" cm="1">
        <f t="array" ref="AC20">IF(AR20="","",IF(ABS((AR20-AVERAGE(AR$2:AR$1000))/_xlfn.STDEV.S(IF(AR$2:AR$1000&lt;&gt;"",AR$2:AR$1000)))&lt;3,"","OUTLIER"))</f>
        <v/>
      </c>
      <c r="AD20" s="39" t="str" cm="1">
        <f t="array" ref="AD20">IF(AR20="","",IF(ABS((AR20-AVERAGE(AR$2:AR$1000))/_xlfn.STDEV.S(IF(AR$2:AR$1000&lt;&gt;"",AR$2:AR$1000)))&lt;3,"","OUTLIER"))</f>
        <v/>
      </c>
      <c r="AE20" s="39" t="str" cm="1">
        <f t="array" ref="AE20">IF(AS20="","",IF(ABS((AS20-AVERAGE(AS$2:AS$1000))/_xlfn.STDEV.S(IF(AS$2:AS$1000&lt;&gt;"",AS$2:AS$1000)))&lt;3,"","OUTLIER"))</f>
        <v/>
      </c>
      <c r="AF20" s="39" t="str" cm="1">
        <f t="array" ref="AF20">IF(AT20="","",IF(ABS((AT20-AVERAGE(AT$2:AT$1000))/_xlfn.STDEV.S(IF(AT$2:AT$1000&lt;&gt;"",AT$2:AT$1000)))&lt;3,"","OUTLIER"))</f>
        <v/>
      </c>
      <c r="AG20" s="39" t="str" cm="1">
        <f t="array" ref="AG20">IF(AU20="","",IF(ABS((AU20-AVERAGE(AU$2:AU$1000))/_xlfn.STDEV.S(IF(AU$2:AU$1000&lt;&gt;"",AU$2:AU$1000)))&lt;3,"","OUTLIER"))</f>
        <v/>
      </c>
      <c r="AH20" s="39" t="str" cm="1">
        <f t="array" ref="AH20">IF(AV20="","",IF(ABS((AV20-AVERAGE(AV$2:AV$1000))/_xlfn.STDEV.S(IF(AV$2:AV$1000&lt;&gt;"",AV$2:AV$1000)))&lt;3,"","OUTLIER"))</f>
        <v/>
      </c>
      <c r="AL20" s="63">
        <v>11.03</v>
      </c>
      <c r="AM20" s="60">
        <v>10.97</v>
      </c>
      <c r="AN20" s="60"/>
      <c r="AO20" s="60"/>
      <c r="AP20" s="60"/>
      <c r="AQ20" s="60"/>
      <c r="AR20" s="60">
        <v>9.09</v>
      </c>
      <c r="AS20" s="60"/>
      <c r="AT20" s="60"/>
      <c r="AU20" s="60"/>
      <c r="AV20" s="60"/>
      <c r="AW20" s="63">
        <v>0.09</v>
      </c>
      <c r="AX20" s="60">
        <v>0.08</v>
      </c>
      <c r="AY20" s="60"/>
      <c r="AZ20" s="60"/>
      <c r="BA20" s="60"/>
      <c r="BB20" s="60"/>
      <c r="BC20" s="60">
        <v>0.1</v>
      </c>
      <c r="BD20" s="60"/>
      <c r="BE20" s="60"/>
      <c r="BF20" s="60"/>
      <c r="BG20" s="60"/>
    </row>
    <row r="21" spans="1:59" x14ac:dyDescent="0.2">
      <c r="A21" s="54" t="s">
        <v>1324</v>
      </c>
      <c r="B21" s="54" t="str">
        <f>VLOOKUP(A21,RecNames!C:G,5,FALSE)</f>
        <v>BKRB1</v>
      </c>
      <c r="C21" s="74">
        <v>4</v>
      </c>
      <c r="D21" s="25">
        <f t="shared" si="0"/>
        <v>7.79</v>
      </c>
      <c r="E21" s="24">
        <f t="shared" si="0"/>
        <v>7.68</v>
      </c>
      <c r="F21" s="24">
        <f t="shared" si="0"/>
        <v>8.26</v>
      </c>
      <c r="G21" s="24">
        <f t="shared" si="1"/>
        <v>8.26</v>
      </c>
      <c r="H21" s="24">
        <f t="shared" si="1"/>
        <v>8.3800000000000008</v>
      </c>
      <c r="I21" s="24">
        <f t="shared" si="1"/>
        <v>8.1199999999999992</v>
      </c>
      <c r="J21" s="24">
        <f t="shared" si="2"/>
        <v>8.1199999999999992</v>
      </c>
      <c r="K21" s="24">
        <f t="shared" si="2"/>
        <v>7.45</v>
      </c>
      <c r="L21" s="24">
        <f t="shared" si="2"/>
        <v>8.6300000000000008</v>
      </c>
      <c r="M21" s="24">
        <f t="shared" si="3"/>
        <v>8.6300000000000008</v>
      </c>
      <c r="N21" s="24">
        <f t="shared" si="3"/>
        <v>8.52</v>
      </c>
      <c r="O21" s="24">
        <f t="shared" si="3"/>
        <v>8.18</v>
      </c>
      <c r="P21" s="24">
        <f t="shared" si="3"/>
        <v>7.73</v>
      </c>
      <c r="Q21" s="24">
        <f t="shared" si="3"/>
        <v>8</v>
      </c>
      <c r="R21" s="75" t="s">
        <v>31</v>
      </c>
      <c r="S21" s="75" t="s">
        <v>31</v>
      </c>
      <c r="T21" s="75" t="s">
        <v>31</v>
      </c>
      <c r="U21" s="38" t="str" cm="1">
        <f t="array" ref="U21">IF(AL21="","",IF(ABS((AL21-AVERAGE(AL$2:AL$1000))/_xlfn.STDEV.S(IF(AL$2:AL$1000&lt;&gt;"",AL$2:AL$1000)))&lt;3,"","OUTLIER"))</f>
        <v/>
      </c>
      <c r="V21" s="39" t="str" cm="1">
        <f t="array" ref="V21">IF(AM21="","",IF(ABS((AM21-AVERAGE(AM$2:AM$1000))/_xlfn.STDEV.S(IF(AM$2:AM$1000&lt;&gt;"",AM$2:AM$1000)))&lt;3,"","OUTLIER"))</f>
        <v/>
      </c>
      <c r="W21" s="39" t="str" cm="1">
        <f t="array" ref="W21">IF(AN21="","",IF(ABS((AN21-AVERAGE(AN$2:AN$1000))/_xlfn.STDEV.S(IF(AN$2:AN$1000&lt;&gt;"",AN$2:AN$1000)))&lt;3,"","OUTLIER"))</f>
        <v/>
      </c>
      <c r="X21" s="39" t="str" cm="1">
        <f t="array" ref="X21">IF(AN21="","",IF(ABS((AN21-AVERAGE(AN$2:AN$1000))/_xlfn.STDEV.S(IF(AN$2:AN$1000&lt;&gt;"",AN$2:AN$1000)))&lt;3,"","OUTLIER"))</f>
        <v/>
      </c>
      <c r="Y21" s="39" t="str" cm="1">
        <f t="array" ref="Y21">IF(AO21="","",IF(ABS((AO21-AVERAGE(AO$2:AO$1000))/_xlfn.STDEV.S(IF(AO$2:AO$1000&lt;&gt;"",AO$2:AO$1000)))&lt;3,"","OUTLIER"))</f>
        <v/>
      </c>
      <c r="Z21" s="39" t="str" cm="1">
        <f t="array" ref="Z21">IF(AP21="","",IF(ABS((AP21-AVERAGE(AP$2:AP$1000))/_xlfn.STDEV.S(IF(AP$2:AP$1000&lt;&gt;"",AP$2:AP$1000)))&lt;3,"","OUTLIER"))</f>
        <v/>
      </c>
      <c r="AA21" s="39" t="str" cm="1">
        <f t="array" ref="AA21">IF(AP21="","",IF(ABS((AP21-AVERAGE(AP$2:AP$1000))/_xlfn.STDEV.S(IF(AP$2:AP$1000&lt;&gt;"",AP$2:AP$1000)))&lt;3,"","OUTLIER"))</f>
        <v/>
      </c>
      <c r="AB21" s="39" t="str" cm="1">
        <f t="array" ref="AB21">IF(AQ21="","",IF(ABS((AQ21-AVERAGE(AQ$2:AQ$1000))/_xlfn.STDEV.S(IF(AQ$2:AQ$1000&lt;&gt;"",AQ$2:AQ$1000)))&lt;3,"","OUTLIER"))</f>
        <v/>
      </c>
      <c r="AC21" s="39" t="str" cm="1">
        <f t="array" ref="AC21">IF(AR21="","",IF(ABS((AR21-AVERAGE(AR$2:AR$1000))/_xlfn.STDEV.S(IF(AR$2:AR$1000&lt;&gt;"",AR$2:AR$1000)))&lt;3,"","OUTLIER"))</f>
        <v/>
      </c>
      <c r="AD21" s="39" t="str" cm="1">
        <f t="array" ref="AD21">IF(AR21="","",IF(ABS((AR21-AVERAGE(AR$2:AR$1000))/_xlfn.STDEV.S(IF(AR$2:AR$1000&lt;&gt;"",AR$2:AR$1000)))&lt;3,"","OUTLIER"))</f>
        <v/>
      </c>
      <c r="AE21" s="39" t="str" cm="1">
        <f t="array" ref="AE21">IF(AS21="","",IF(ABS((AS21-AVERAGE(AS$2:AS$1000))/_xlfn.STDEV.S(IF(AS$2:AS$1000&lt;&gt;"",AS$2:AS$1000)))&lt;3,"","OUTLIER"))</f>
        <v/>
      </c>
      <c r="AF21" s="39" t="str" cm="1">
        <f t="array" ref="AF21">IF(AT21="","",IF(ABS((AT21-AVERAGE(AT$2:AT$1000))/_xlfn.STDEV.S(IF(AT$2:AT$1000&lt;&gt;"",AT$2:AT$1000)))&lt;3,"","OUTLIER"))</f>
        <v/>
      </c>
      <c r="AG21" s="39" t="str" cm="1">
        <f t="array" ref="AG21">IF(AU21="","",IF(ABS((AU21-AVERAGE(AU$2:AU$1000))/_xlfn.STDEV.S(IF(AU$2:AU$1000&lt;&gt;"",AU$2:AU$1000)))&lt;3,"","OUTLIER"))</f>
        <v/>
      </c>
      <c r="AH21" s="39" t="str" cm="1">
        <f t="array" ref="AH21">IF(AV21="","",IF(ABS((AV21-AVERAGE(AV$2:AV$1000))/_xlfn.STDEV.S(IF(AV$2:AV$1000&lt;&gt;"",AV$2:AV$1000)))&lt;3,"","OUTLIER"))</f>
        <v/>
      </c>
      <c r="AL21" s="63">
        <v>7.79</v>
      </c>
      <c r="AM21" s="60">
        <v>7.68</v>
      </c>
      <c r="AN21" s="60">
        <v>8.26</v>
      </c>
      <c r="AO21" s="60">
        <v>8.3800000000000008</v>
      </c>
      <c r="AP21" s="60">
        <v>8.1199999999999992</v>
      </c>
      <c r="AQ21" s="60">
        <v>7.45</v>
      </c>
      <c r="AR21" s="60">
        <v>8.6300000000000008</v>
      </c>
      <c r="AS21" s="60">
        <v>8.52</v>
      </c>
      <c r="AT21" s="60">
        <v>8.18</v>
      </c>
      <c r="AU21" s="60">
        <v>7.73</v>
      </c>
      <c r="AV21" s="60">
        <v>8</v>
      </c>
      <c r="AW21" s="63">
        <v>0.15</v>
      </c>
      <c r="AX21" s="60">
        <v>0.15</v>
      </c>
      <c r="AY21" s="60">
        <v>0.17</v>
      </c>
      <c r="AZ21" s="60">
        <v>0.15</v>
      </c>
      <c r="BA21" s="60">
        <v>0.15</v>
      </c>
      <c r="BB21" s="60">
        <v>0.21</v>
      </c>
      <c r="BC21" s="60">
        <v>0.14000000000000001</v>
      </c>
      <c r="BD21" s="60">
        <v>0.21</v>
      </c>
      <c r="BE21" s="60">
        <v>0.19</v>
      </c>
      <c r="BF21" s="60">
        <v>0.17</v>
      </c>
      <c r="BG21" s="60">
        <v>0.17</v>
      </c>
    </row>
    <row r="22" spans="1:59" x14ac:dyDescent="0.2">
      <c r="A22" s="54" t="s">
        <v>1325</v>
      </c>
      <c r="B22" s="54" t="str">
        <f>VLOOKUP(A22,RecNames!C:G,5,FALSE)</f>
        <v>BKRB2</v>
      </c>
      <c r="C22" s="74">
        <v>3</v>
      </c>
      <c r="D22" s="25">
        <f t="shared" si="0"/>
        <v>8.48</v>
      </c>
      <c r="E22" s="24">
        <f t="shared" si="0"/>
        <v>8.24</v>
      </c>
      <c r="F22" s="24">
        <f t="shared" si="0"/>
        <v>9.93</v>
      </c>
      <c r="G22" s="24">
        <f t="shared" si="1"/>
        <v>9.93</v>
      </c>
      <c r="H22" s="24">
        <f t="shared" si="1"/>
        <v>10.36</v>
      </c>
      <c r="I22" s="24">
        <f t="shared" si="1"/>
        <v>9.5</v>
      </c>
      <c r="J22" s="24">
        <f t="shared" si="2"/>
        <v>9.5</v>
      </c>
      <c r="K22" s="24">
        <f t="shared" si="2"/>
        <v>8.73</v>
      </c>
      <c r="L22" s="24">
        <f t="shared" si="2"/>
        <v>10.32</v>
      </c>
      <c r="M22" s="24">
        <f t="shared" si="3"/>
        <v>10.32</v>
      </c>
      <c r="N22" s="24">
        <f t="shared" si="3"/>
        <v>10.3</v>
      </c>
      <c r="O22" s="24">
        <f t="shared" si="3"/>
        <v>10.01</v>
      </c>
      <c r="P22" s="24">
        <f t="shared" si="3"/>
        <v>9.33</v>
      </c>
      <c r="Q22" s="24">
        <f t="shared" si="3"/>
        <v>9.5500000000000007</v>
      </c>
      <c r="R22" s="75" t="s">
        <v>31</v>
      </c>
      <c r="S22" s="75" t="s">
        <v>31</v>
      </c>
      <c r="T22" s="75" t="s">
        <v>31</v>
      </c>
      <c r="U22" s="38" t="str" cm="1">
        <f t="array" ref="U22">IF(AL22="","",IF(ABS((AL22-AVERAGE(AL$2:AL$1000))/_xlfn.STDEV.S(IF(AL$2:AL$1000&lt;&gt;"",AL$2:AL$1000)))&lt;3,"","OUTLIER"))</f>
        <v/>
      </c>
      <c r="V22" s="39" t="str" cm="1">
        <f t="array" ref="V22">IF(AM22="","",IF(ABS((AM22-AVERAGE(AM$2:AM$1000))/_xlfn.STDEV.S(IF(AM$2:AM$1000&lt;&gt;"",AM$2:AM$1000)))&lt;3,"","OUTLIER"))</f>
        <v/>
      </c>
      <c r="W22" s="39" t="str" cm="1">
        <f t="array" ref="W22">IF(AN22="","",IF(ABS((AN22-AVERAGE(AN$2:AN$1000))/_xlfn.STDEV.S(IF(AN$2:AN$1000&lt;&gt;"",AN$2:AN$1000)))&lt;3,"","OUTLIER"))</f>
        <v/>
      </c>
      <c r="X22" s="39" t="str" cm="1">
        <f t="array" ref="X22">IF(AN22="","",IF(ABS((AN22-AVERAGE(AN$2:AN$1000))/_xlfn.STDEV.S(IF(AN$2:AN$1000&lt;&gt;"",AN$2:AN$1000)))&lt;3,"","OUTLIER"))</f>
        <v/>
      </c>
      <c r="Y22" s="39" t="str" cm="1">
        <f t="array" ref="Y22">IF(AO22="","",IF(ABS((AO22-AVERAGE(AO$2:AO$1000))/_xlfn.STDEV.S(IF(AO$2:AO$1000&lt;&gt;"",AO$2:AO$1000)))&lt;3,"","OUTLIER"))</f>
        <v/>
      </c>
      <c r="Z22" s="39" t="str" cm="1">
        <f t="array" ref="Z22">IF(AP22="","",IF(ABS((AP22-AVERAGE(AP$2:AP$1000))/_xlfn.STDEV.S(IF(AP$2:AP$1000&lt;&gt;"",AP$2:AP$1000)))&lt;3,"","OUTLIER"))</f>
        <v/>
      </c>
      <c r="AA22" s="39" t="str" cm="1">
        <f t="array" ref="AA22">IF(AP22="","",IF(ABS((AP22-AVERAGE(AP$2:AP$1000))/_xlfn.STDEV.S(IF(AP$2:AP$1000&lt;&gt;"",AP$2:AP$1000)))&lt;3,"","OUTLIER"))</f>
        <v/>
      </c>
      <c r="AB22" s="39" t="str" cm="1">
        <f t="array" ref="AB22">IF(AQ22="","",IF(ABS((AQ22-AVERAGE(AQ$2:AQ$1000))/_xlfn.STDEV.S(IF(AQ$2:AQ$1000&lt;&gt;"",AQ$2:AQ$1000)))&lt;3,"","OUTLIER"))</f>
        <v/>
      </c>
      <c r="AC22" s="39" t="str" cm="1">
        <f t="array" ref="AC22">IF(AR22="","",IF(ABS((AR22-AVERAGE(AR$2:AR$1000))/_xlfn.STDEV.S(IF(AR$2:AR$1000&lt;&gt;"",AR$2:AR$1000)))&lt;3,"","OUTLIER"))</f>
        <v/>
      </c>
      <c r="AD22" s="39" t="str" cm="1">
        <f t="array" ref="AD22">IF(AR22="","",IF(ABS((AR22-AVERAGE(AR$2:AR$1000))/_xlfn.STDEV.S(IF(AR$2:AR$1000&lt;&gt;"",AR$2:AR$1000)))&lt;3,"","OUTLIER"))</f>
        <v/>
      </c>
      <c r="AE22" s="39" t="str" cm="1">
        <f t="array" ref="AE22">IF(AS22="","",IF(ABS((AS22-AVERAGE(AS$2:AS$1000))/_xlfn.STDEV.S(IF(AS$2:AS$1000&lt;&gt;"",AS$2:AS$1000)))&lt;3,"","OUTLIER"))</f>
        <v/>
      </c>
      <c r="AF22" s="39" t="str" cm="1">
        <f t="array" ref="AF22">IF(AT22="","",IF(ABS((AT22-AVERAGE(AT$2:AT$1000))/_xlfn.STDEV.S(IF(AT$2:AT$1000&lt;&gt;"",AT$2:AT$1000)))&lt;3,"","OUTLIER"))</f>
        <v/>
      </c>
      <c r="AG22" s="39" t="str" cm="1">
        <f t="array" ref="AG22">IF(AU22="","",IF(ABS((AU22-AVERAGE(AU$2:AU$1000))/_xlfn.STDEV.S(IF(AU$2:AU$1000&lt;&gt;"",AU$2:AU$1000)))&lt;3,"","OUTLIER"))</f>
        <v/>
      </c>
      <c r="AH22" s="39" t="str" cm="1">
        <f t="array" ref="AH22">IF(AV22="","",IF(ABS((AV22-AVERAGE(AV$2:AV$1000))/_xlfn.STDEV.S(IF(AV$2:AV$1000&lt;&gt;"",AV$2:AV$1000)))&lt;3,"","OUTLIER"))</f>
        <v/>
      </c>
      <c r="AL22" s="63">
        <v>8.48</v>
      </c>
      <c r="AM22" s="60">
        <v>8.24</v>
      </c>
      <c r="AN22" s="60">
        <v>9.93</v>
      </c>
      <c r="AO22" s="60">
        <v>10.36</v>
      </c>
      <c r="AP22" s="60">
        <v>9.5</v>
      </c>
      <c r="AQ22" s="60">
        <v>8.73</v>
      </c>
      <c r="AR22" s="60">
        <v>10.32</v>
      </c>
      <c r="AS22" s="60">
        <v>10.3</v>
      </c>
      <c r="AT22" s="60">
        <v>10.01</v>
      </c>
      <c r="AU22" s="60">
        <v>9.33</v>
      </c>
      <c r="AV22" s="60">
        <v>9.5500000000000007</v>
      </c>
      <c r="AW22" s="63">
        <v>0.06</v>
      </c>
      <c r="AX22" s="60">
        <v>0.15</v>
      </c>
      <c r="AY22" s="60">
        <v>7.0000000000000007E-2</v>
      </c>
      <c r="AZ22" s="60">
        <v>0.08</v>
      </c>
      <c r="BA22" s="60">
        <v>0.04</v>
      </c>
      <c r="BB22" s="60">
        <v>0.05</v>
      </c>
      <c r="BC22" s="60">
        <v>0.06</v>
      </c>
      <c r="BD22" s="60">
        <v>0.1</v>
      </c>
      <c r="BE22" s="60">
        <v>0.1</v>
      </c>
      <c r="BF22" s="60">
        <v>0.05</v>
      </c>
      <c r="BG22" s="60">
        <v>0.02</v>
      </c>
    </row>
    <row r="23" spans="1:59" x14ac:dyDescent="0.2">
      <c r="A23" s="54" t="s">
        <v>1326</v>
      </c>
      <c r="B23" s="54" t="str">
        <f>VLOOKUP(A23,RecNames!C:G,5,FALSE)</f>
        <v>CCKAR</v>
      </c>
      <c r="C23" s="74">
        <v>3</v>
      </c>
      <c r="D23" s="25">
        <f t="shared" si="0"/>
        <v>10.44</v>
      </c>
      <c r="E23" s="24">
        <f t="shared" si="0"/>
        <v>10.43</v>
      </c>
      <c r="F23" s="24">
        <f t="shared" si="0"/>
        <v>10.85</v>
      </c>
      <c r="G23" s="24">
        <f t="shared" si="1"/>
        <v>10.85</v>
      </c>
      <c r="H23" s="24">
        <f t="shared" si="1"/>
        <v>10.99</v>
      </c>
      <c r="I23" s="24">
        <f t="shared" si="1"/>
        <v>10.220000000000001</v>
      </c>
      <c r="J23" s="24">
        <f t="shared" si="2"/>
        <v>10.220000000000001</v>
      </c>
      <c r="K23" s="24">
        <f t="shared" si="2"/>
        <v>9.83</v>
      </c>
      <c r="L23" s="24">
        <f t="shared" si="2"/>
        <v>10.83</v>
      </c>
      <c r="M23" s="24">
        <f t="shared" si="3"/>
        <v>10.83</v>
      </c>
      <c r="N23" s="24">
        <f t="shared" si="3"/>
        <v>11.12</v>
      </c>
      <c r="O23" s="24">
        <f t="shared" si="3"/>
        <v>10.28</v>
      </c>
      <c r="P23" s="24">
        <f t="shared" si="3"/>
        <v>10.39</v>
      </c>
      <c r="Q23" s="24">
        <f t="shared" si="3"/>
        <v>10.039999999999999</v>
      </c>
      <c r="R23" s="75" t="s">
        <v>31</v>
      </c>
      <c r="S23" s="75" t="s">
        <v>31</v>
      </c>
      <c r="T23" s="75" t="s">
        <v>31</v>
      </c>
      <c r="U23" s="38" t="str" cm="1">
        <f t="array" ref="U23">IF(AL23="","",IF(ABS((AL23-AVERAGE(AL$2:AL$1000))/_xlfn.STDEV.S(IF(AL$2:AL$1000&lt;&gt;"",AL$2:AL$1000)))&lt;3,"","OUTLIER"))</f>
        <v/>
      </c>
      <c r="V23" s="39" t="str" cm="1">
        <f t="array" ref="V23">IF(AM23="","",IF(ABS((AM23-AVERAGE(AM$2:AM$1000))/_xlfn.STDEV.S(IF(AM$2:AM$1000&lt;&gt;"",AM$2:AM$1000)))&lt;3,"","OUTLIER"))</f>
        <v/>
      </c>
      <c r="W23" s="39" t="str" cm="1">
        <f t="array" ref="W23">IF(AN23="","",IF(ABS((AN23-AVERAGE(AN$2:AN$1000))/_xlfn.STDEV.S(IF(AN$2:AN$1000&lt;&gt;"",AN$2:AN$1000)))&lt;3,"","OUTLIER"))</f>
        <v/>
      </c>
      <c r="X23" s="39" t="str" cm="1">
        <f t="array" ref="X23">IF(AN23="","",IF(ABS((AN23-AVERAGE(AN$2:AN$1000))/_xlfn.STDEV.S(IF(AN$2:AN$1000&lt;&gt;"",AN$2:AN$1000)))&lt;3,"","OUTLIER"))</f>
        <v/>
      </c>
      <c r="Y23" s="39" t="str" cm="1">
        <f t="array" ref="Y23">IF(AO23="","",IF(ABS((AO23-AVERAGE(AO$2:AO$1000))/_xlfn.STDEV.S(IF(AO$2:AO$1000&lt;&gt;"",AO$2:AO$1000)))&lt;3,"","OUTLIER"))</f>
        <v/>
      </c>
      <c r="Z23" s="39" t="str" cm="1">
        <f t="array" ref="Z23">IF(AP23="","",IF(ABS((AP23-AVERAGE(AP$2:AP$1000))/_xlfn.STDEV.S(IF(AP$2:AP$1000&lt;&gt;"",AP$2:AP$1000)))&lt;3,"","OUTLIER"))</f>
        <v/>
      </c>
      <c r="AA23" s="39" t="str" cm="1">
        <f t="array" ref="AA23">IF(AP23="","",IF(ABS((AP23-AVERAGE(AP$2:AP$1000))/_xlfn.STDEV.S(IF(AP$2:AP$1000&lt;&gt;"",AP$2:AP$1000)))&lt;3,"","OUTLIER"))</f>
        <v/>
      </c>
      <c r="AB23" s="39" t="str" cm="1">
        <f t="array" ref="AB23">IF(AQ23="","",IF(ABS((AQ23-AVERAGE(AQ$2:AQ$1000))/_xlfn.STDEV.S(IF(AQ$2:AQ$1000&lt;&gt;"",AQ$2:AQ$1000)))&lt;3,"","OUTLIER"))</f>
        <v/>
      </c>
      <c r="AC23" s="39" t="str" cm="1">
        <f t="array" ref="AC23">IF(AR23="","",IF(ABS((AR23-AVERAGE(AR$2:AR$1000))/_xlfn.STDEV.S(IF(AR$2:AR$1000&lt;&gt;"",AR$2:AR$1000)))&lt;3,"","OUTLIER"))</f>
        <v/>
      </c>
      <c r="AD23" s="39" t="str" cm="1">
        <f t="array" ref="AD23">IF(AR23="","",IF(ABS((AR23-AVERAGE(AR$2:AR$1000))/_xlfn.STDEV.S(IF(AR$2:AR$1000&lt;&gt;"",AR$2:AR$1000)))&lt;3,"","OUTLIER"))</f>
        <v/>
      </c>
      <c r="AE23" s="39" t="str" cm="1">
        <f t="array" ref="AE23">IF(AS23="","",IF(ABS((AS23-AVERAGE(AS$2:AS$1000))/_xlfn.STDEV.S(IF(AS$2:AS$1000&lt;&gt;"",AS$2:AS$1000)))&lt;3,"","OUTLIER"))</f>
        <v/>
      </c>
      <c r="AF23" s="39" t="str" cm="1">
        <f t="array" ref="AF23">IF(AT23="","",IF(ABS((AT23-AVERAGE(AT$2:AT$1000))/_xlfn.STDEV.S(IF(AT$2:AT$1000&lt;&gt;"",AT$2:AT$1000)))&lt;3,"","OUTLIER"))</f>
        <v/>
      </c>
      <c r="AG23" s="39" t="str" cm="1">
        <f t="array" ref="AG23">IF(AU23="","",IF(ABS((AU23-AVERAGE(AU$2:AU$1000))/_xlfn.STDEV.S(IF(AU$2:AU$1000&lt;&gt;"",AU$2:AU$1000)))&lt;3,"","OUTLIER"))</f>
        <v/>
      </c>
      <c r="AH23" s="39" t="str" cm="1">
        <f t="array" ref="AH23">IF(AV23="","",IF(ABS((AV23-AVERAGE(AV$2:AV$1000))/_xlfn.STDEV.S(IF(AV$2:AV$1000&lt;&gt;"",AV$2:AV$1000)))&lt;3,"","OUTLIER"))</f>
        <v/>
      </c>
      <c r="AL23" s="63">
        <v>10.44</v>
      </c>
      <c r="AM23" s="60">
        <v>10.43</v>
      </c>
      <c r="AN23" s="60">
        <v>10.85</v>
      </c>
      <c r="AO23" s="60">
        <v>10.99</v>
      </c>
      <c r="AP23" s="60">
        <v>10.220000000000001</v>
      </c>
      <c r="AQ23" s="60">
        <v>9.83</v>
      </c>
      <c r="AR23" s="60">
        <v>10.83</v>
      </c>
      <c r="AS23" s="60">
        <v>11.12</v>
      </c>
      <c r="AT23" s="60">
        <v>10.28</v>
      </c>
      <c r="AU23" s="60">
        <v>10.39</v>
      </c>
      <c r="AV23" s="60">
        <v>10.039999999999999</v>
      </c>
      <c r="AW23" s="63">
        <v>0.11</v>
      </c>
      <c r="AX23" s="60">
        <v>0.08</v>
      </c>
      <c r="AY23" s="60">
        <v>0.04</v>
      </c>
      <c r="AZ23" s="60">
        <v>7.0000000000000007E-2</v>
      </c>
      <c r="BA23" s="60">
        <v>0.09</v>
      </c>
      <c r="BB23" s="60">
        <v>0.12</v>
      </c>
      <c r="BC23" s="60">
        <v>0.03</v>
      </c>
      <c r="BD23" s="60">
        <v>0.05</v>
      </c>
      <c r="BE23" s="60">
        <v>0.11</v>
      </c>
      <c r="BF23" s="60">
        <v>0.12</v>
      </c>
      <c r="BG23" s="60">
        <v>0.09</v>
      </c>
    </row>
    <row r="24" spans="1:59" x14ac:dyDescent="0.2">
      <c r="A24" s="54" t="s">
        <v>1327</v>
      </c>
      <c r="B24" s="54" t="str">
        <f>VLOOKUP(A24,RecNames!C:G,5,FALSE)</f>
        <v>GASR</v>
      </c>
      <c r="C24" s="74">
        <v>3</v>
      </c>
      <c r="D24" s="25">
        <f t="shared" si="0"/>
        <v>9.98</v>
      </c>
      <c r="E24" s="24">
        <f t="shared" si="0"/>
        <v>9.94</v>
      </c>
      <c r="F24" s="24">
        <f t="shared" si="0"/>
        <v>10.09</v>
      </c>
      <c r="G24" s="24">
        <f t="shared" si="1"/>
        <v>10.09</v>
      </c>
      <c r="H24" s="24">
        <f t="shared" si="1"/>
        <v>10.34</v>
      </c>
      <c r="I24" s="24">
        <f t="shared" si="1"/>
        <v>9.58</v>
      </c>
      <c r="J24" s="24">
        <f t="shared" si="2"/>
        <v>9.58</v>
      </c>
      <c r="K24" s="24">
        <f t="shared" si="2"/>
        <v>9.4600000000000009</v>
      </c>
      <c r="L24" s="24">
        <f t="shared" si="2"/>
        <v>10.48</v>
      </c>
      <c r="M24" s="24">
        <f t="shared" si="3"/>
        <v>10.48</v>
      </c>
      <c r="N24" s="24">
        <f t="shared" si="3"/>
        <v>10.63</v>
      </c>
      <c r="O24" s="24">
        <f t="shared" si="3"/>
        <v>9.64</v>
      </c>
      <c r="P24" s="24">
        <f t="shared" si="3"/>
        <v>9.74</v>
      </c>
      <c r="Q24" s="24">
        <f t="shared" si="3"/>
        <v>9.68</v>
      </c>
      <c r="R24" s="75" t="s">
        <v>31</v>
      </c>
      <c r="S24" s="75" t="s">
        <v>31</v>
      </c>
      <c r="T24" s="75" t="s">
        <v>31</v>
      </c>
      <c r="U24" s="38" t="str" cm="1">
        <f t="array" ref="U24">IF(AL24="","",IF(ABS((AL24-AVERAGE(AL$2:AL$1000))/_xlfn.STDEV.S(IF(AL$2:AL$1000&lt;&gt;"",AL$2:AL$1000)))&lt;3,"","OUTLIER"))</f>
        <v/>
      </c>
      <c r="V24" s="39" t="str" cm="1">
        <f t="array" ref="V24">IF(AM24="","",IF(ABS((AM24-AVERAGE(AM$2:AM$1000))/_xlfn.STDEV.S(IF(AM$2:AM$1000&lt;&gt;"",AM$2:AM$1000)))&lt;3,"","OUTLIER"))</f>
        <v/>
      </c>
      <c r="W24" s="39" t="str" cm="1">
        <f t="array" ref="W24">IF(AN24="","",IF(ABS((AN24-AVERAGE(AN$2:AN$1000))/_xlfn.STDEV.S(IF(AN$2:AN$1000&lt;&gt;"",AN$2:AN$1000)))&lt;3,"","OUTLIER"))</f>
        <v/>
      </c>
      <c r="X24" s="39" t="str" cm="1">
        <f t="array" ref="X24">IF(AN24="","",IF(ABS((AN24-AVERAGE(AN$2:AN$1000))/_xlfn.STDEV.S(IF(AN$2:AN$1000&lt;&gt;"",AN$2:AN$1000)))&lt;3,"","OUTLIER"))</f>
        <v/>
      </c>
      <c r="Y24" s="39" t="str" cm="1">
        <f t="array" ref="Y24">IF(AO24="","",IF(ABS((AO24-AVERAGE(AO$2:AO$1000))/_xlfn.STDEV.S(IF(AO$2:AO$1000&lt;&gt;"",AO$2:AO$1000)))&lt;3,"","OUTLIER"))</f>
        <v/>
      </c>
      <c r="Z24" s="39" t="str" cm="1">
        <f t="array" ref="Z24">IF(AP24="","",IF(ABS((AP24-AVERAGE(AP$2:AP$1000))/_xlfn.STDEV.S(IF(AP$2:AP$1000&lt;&gt;"",AP$2:AP$1000)))&lt;3,"","OUTLIER"))</f>
        <v/>
      </c>
      <c r="AA24" s="39" t="str" cm="1">
        <f t="array" ref="AA24">IF(AP24="","",IF(ABS((AP24-AVERAGE(AP$2:AP$1000))/_xlfn.STDEV.S(IF(AP$2:AP$1000&lt;&gt;"",AP$2:AP$1000)))&lt;3,"","OUTLIER"))</f>
        <v/>
      </c>
      <c r="AB24" s="39" t="str" cm="1">
        <f t="array" ref="AB24">IF(AQ24="","",IF(ABS((AQ24-AVERAGE(AQ$2:AQ$1000))/_xlfn.STDEV.S(IF(AQ$2:AQ$1000&lt;&gt;"",AQ$2:AQ$1000)))&lt;3,"","OUTLIER"))</f>
        <v/>
      </c>
      <c r="AC24" s="39" t="str" cm="1">
        <f t="array" ref="AC24">IF(AR24="","",IF(ABS((AR24-AVERAGE(AR$2:AR$1000))/_xlfn.STDEV.S(IF(AR$2:AR$1000&lt;&gt;"",AR$2:AR$1000)))&lt;3,"","OUTLIER"))</f>
        <v/>
      </c>
      <c r="AD24" s="39" t="str" cm="1">
        <f t="array" ref="AD24">IF(AR24="","",IF(ABS((AR24-AVERAGE(AR$2:AR$1000))/_xlfn.STDEV.S(IF(AR$2:AR$1000&lt;&gt;"",AR$2:AR$1000)))&lt;3,"","OUTLIER"))</f>
        <v/>
      </c>
      <c r="AE24" s="39" t="str" cm="1">
        <f t="array" ref="AE24">IF(AS24="","",IF(ABS((AS24-AVERAGE(AS$2:AS$1000))/_xlfn.STDEV.S(IF(AS$2:AS$1000&lt;&gt;"",AS$2:AS$1000)))&lt;3,"","OUTLIER"))</f>
        <v/>
      </c>
      <c r="AF24" s="39" t="str" cm="1">
        <f t="array" ref="AF24">IF(AT24="","",IF(ABS((AT24-AVERAGE(AT$2:AT$1000))/_xlfn.STDEV.S(IF(AT$2:AT$1000&lt;&gt;"",AT$2:AT$1000)))&lt;3,"","OUTLIER"))</f>
        <v/>
      </c>
      <c r="AG24" s="39" t="str" cm="1">
        <f t="array" ref="AG24">IF(AU24="","",IF(ABS((AU24-AVERAGE(AU$2:AU$1000))/_xlfn.STDEV.S(IF(AU$2:AU$1000&lt;&gt;"",AU$2:AU$1000)))&lt;3,"","OUTLIER"))</f>
        <v/>
      </c>
      <c r="AH24" s="39" t="str" cm="1">
        <f t="array" ref="AH24">IF(AV24="","",IF(ABS((AV24-AVERAGE(AV$2:AV$1000))/_xlfn.STDEV.S(IF(AV$2:AV$1000&lt;&gt;"",AV$2:AV$1000)))&lt;3,"","OUTLIER"))</f>
        <v/>
      </c>
      <c r="AL24" s="63">
        <v>9.98</v>
      </c>
      <c r="AM24" s="60">
        <v>9.94</v>
      </c>
      <c r="AN24" s="60">
        <v>10.09</v>
      </c>
      <c r="AO24" s="60">
        <v>10.34</v>
      </c>
      <c r="AP24" s="60">
        <v>9.58</v>
      </c>
      <c r="AQ24" s="60">
        <v>9.4600000000000009</v>
      </c>
      <c r="AR24" s="60">
        <v>10.48</v>
      </c>
      <c r="AS24" s="60">
        <v>10.63</v>
      </c>
      <c r="AT24" s="60">
        <v>9.64</v>
      </c>
      <c r="AU24" s="60">
        <v>9.74</v>
      </c>
      <c r="AV24" s="60">
        <v>9.68</v>
      </c>
      <c r="AW24" s="63">
        <v>0.14000000000000001</v>
      </c>
      <c r="AX24" s="60">
        <v>0.13</v>
      </c>
      <c r="AY24" s="60">
        <v>0.09</v>
      </c>
      <c r="AZ24" s="60">
        <v>0.09</v>
      </c>
      <c r="BA24" s="60">
        <v>0.12</v>
      </c>
      <c r="BB24" s="60">
        <v>0.09</v>
      </c>
      <c r="BC24" s="60">
        <v>0.1</v>
      </c>
      <c r="BD24" s="60">
        <v>0.15</v>
      </c>
      <c r="BE24" s="60">
        <v>0.08</v>
      </c>
      <c r="BF24" s="60">
        <v>0.09</v>
      </c>
      <c r="BG24" s="60">
        <v>0.04</v>
      </c>
    </row>
    <row r="25" spans="1:59" x14ac:dyDescent="0.2">
      <c r="A25" s="54" t="s">
        <v>1328</v>
      </c>
      <c r="B25" s="54" t="str">
        <f>VLOOKUP(A25,RecNames!C:G,5,FALSE)</f>
        <v>ACM1</v>
      </c>
      <c r="C25" s="74">
        <v>4</v>
      </c>
      <c r="D25" s="25">
        <f t="shared" si="0"/>
        <v>6.5</v>
      </c>
      <c r="E25" s="24">
        <f t="shared" si="0"/>
        <v>6.4</v>
      </c>
      <c r="F25" s="24">
        <f t="shared" si="0"/>
        <v>7.25</v>
      </c>
      <c r="G25" s="24">
        <f t="shared" si="1"/>
        <v>7.25</v>
      </c>
      <c r="H25" s="24">
        <f t="shared" si="1"/>
        <v>7.59</v>
      </c>
      <c r="I25" s="24">
        <f t="shared" si="1"/>
        <v>6.66</v>
      </c>
      <c r="J25" s="24">
        <f t="shared" si="2"/>
        <v>6.66</v>
      </c>
      <c r="K25" s="24">
        <f t="shared" si="2"/>
        <v>6.97</v>
      </c>
      <c r="L25" s="24">
        <f t="shared" si="2"/>
        <v>7.93</v>
      </c>
      <c r="M25" s="24">
        <f t="shared" si="3"/>
        <v>7.93</v>
      </c>
      <c r="N25" s="24">
        <f t="shared" si="3"/>
        <v>7.8</v>
      </c>
      <c r="O25" s="24">
        <f t="shared" si="3"/>
        <v>6.42</v>
      </c>
      <c r="P25" s="24">
        <f t="shared" si="3"/>
        <v>5.86</v>
      </c>
      <c r="Q25" s="24">
        <f t="shared" si="3"/>
        <v>5.41</v>
      </c>
      <c r="R25" s="75" t="s">
        <v>31</v>
      </c>
      <c r="S25" s="75" t="s">
        <v>31</v>
      </c>
      <c r="T25" s="75" t="s">
        <v>31</v>
      </c>
      <c r="U25" s="38" t="str" cm="1">
        <f t="array" ref="U25">IF(AL25="","",IF(ABS((AL25-AVERAGE(AL$2:AL$1000))/_xlfn.STDEV.S(IF(AL$2:AL$1000&lt;&gt;"",AL$2:AL$1000)))&lt;3,"","OUTLIER"))</f>
        <v/>
      </c>
      <c r="V25" s="39" t="str" cm="1">
        <f t="array" ref="V25">IF(AM25="","",IF(ABS((AM25-AVERAGE(AM$2:AM$1000))/_xlfn.STDEV.S(IF(AM$2:AM$1000&lt;&gt;"",AM$2:AM$1000)))&lt;3,"","OUTLIER"))</f>
        <v/>
      </c>
      <c r="W25" s="39" t="str" cm="1">
        <f t="array" ref="W25">IF(AN25="","",IF(ABS((AN25-AVERAGE(AN$2:AN$1000))/_xlfn.STDEV.S(IF(AN$2:AN$1000&lt;&gt;"",AN$2:AN$1000)))&lt;3,"","OUTLIER"))</f>
        <v/>
      </c>
      <c r="X25" s="39" t="str" cm="1">
        <f t="array" ref="X25">IF(AN25="","",IF(ABS((AN25-AVERAGE(AN$2:AN$1000))/_xlfn.STDEV.S(IF(AN$2:AN$1000&lt;&gt;"",AN$2:AN$1000)))&lt;3,"","OUTLIER"))</f>
        <v/>
      </c>
      <c r="Y25" s="39" t="str" cm="1">
        <f t="array" ref="Y25">IF(AO25="","",IF(ABS((AO25-AVERAGE(AO$2:AO$1000))/_xlfn.STDEV.S(IF(AO$2:AO$1000&lt;&gt;"",AO$2:AO$1000)))&lt;3,"","OUTLIER"))</f>
        <v/>
      </c>
      <c r="Z25" s="39" t="str" cm="1">
        <f t="array" ref="Z25">IF(AP25="","",IF(ABS((AP25-AVERAGE(AP$2:AP$1000))/_xlfn.STDEV.S(IF(AP$2:AP$1000&lt;&gt;"",AP$2:AP$1000)))&lt;3,"","OUTLIER"))</f>
        <v/>
      </c>
      <c r="AA25" s="39" t="str" cm="1">
        <f t="array" ref="AA25">IF(AP25="","",IF(ABS((AP25-AVERAGE(AP$2:AP$1000))/_xlfn.STDEV.S(IF(AP$2:AP$1000&lt;&gt;"",AP$2:AP$1000)))&lt;3,"","OUTLIER"))</f>
        <v/>
      </c>
      <c r="AB25" s="39" t="str" cm="1">
        <f t="array" ref="AB25">IF(AQ25="","",IF(ABS((AQ25-AVERAGE(AQ$2:AQ$1000))/_xlfn.STDEV.S(IF(AQ$2:AQ$1000&lt;&gt;"",AQ$2:AQ$1000)))&lt;3,"","OUTLIER"))</f>
        <v/>
      </c>
      <c r="AC25" s="39" t="str" cm="1">
        <f t="array" ref="AC25">IF(AR25="","",IF(ABS((AR25-AVERAGE(AR$2:AR$1000))/_xlfn.STDEV.S(IF(AR$2:AR$1000&lt;&gt;"",AR$2:AR$1000)))&lt;3,"","OUTLIER"))</f>
        <v/>
      </c>
      <c r="AD25" s="39" t="str" cm="1">
        <f t="array" ref="AD25">IF(AR25="","",IF(ABS((AR25-AVERAGE(AR$2:AR$1000))/_xlfn.STDEV.S(IF(AR$2:AR$1000&lt;&gt;"",AR$2:AR$1000)))&lt;3,"","OUTLIER"))</f>
        <v/>
      </c>
      <c r="AE25" s="39" t="str" cm="1">
        <f t="array" ref="AE25">IF(AS25="","",IF(ABS((AS25-AVERAGE(AS$2:AS$1000))/_xlfn.STDEV.S(IF(AS$2:AS$1000&lt;&gt;"",AS$2:AS$1000)))&lt;3,"","OUTLIER"))</f>
        <v/>
      </c>
      <c r="AF25" s="39" t="str" cm="1">
        <f t="array" ref="AF25">IF(AT25="","",IF(ABS((AT25-AVERAGE(AT$2:AT$1000))/_xlfn.STDEV.S(IF(AT$2:AT$1000&lt;&gt;"",AT$2:AT$1000)))&lt;3,"","OUTLIER"))</f>
        <v/>
      </c>
      <c r="AG25" s="39" t="str" cm="1">
        <f t="array" ref="AG25">IF(AU25="","",IF(ABS((AU25-AVERAGE(AU$2:AU$1000))/_xlfn.STDEV.S(IF(AU$2:AU$1000&lt;&gt;"",AU$2:AU$1000)))&lt;3,"","OUTLIER"))</f>
        <v/>
      </c>
      <c r="AH25" s="39" t="str" cm="1">
        <f t="array" ref="AH25">IF(AV25="","",IF(ABS((AV25-AVERAGE(AV$2:AV$1000))/_xlfn.STDEV.S(IF(AV$2:AV$1000&lt;&gt;"",AV$2:AV$1000)))&lt;3,"","OUTLIER"))</f>
        <v/>
      </c>
      <c r="AL25" s="63">
        <v>6.5</v>
      </c>
      <c r="AM25" s="60">
        <v>6.4</v>
      </c>
      <c r="AN25" s="60">
        <v>7.25</v>
      </c>
      <c r="AO25" s="60">
        <v>7.59</v>
      </c>
      <c r="AP25" s="60">
        <v>6.66</v>
      </c>
      <c r="AQ25" s="60">
        <v>6.97</v>
      </c>
      <c r="AR25" s="60">
        <v>7.93</v>
      </c>
      <c r="AS25" s="60">
        <v>7.8</v>
      </c>
      <c r="AT25" s="60">
        <v>6.42</v>
      </c>
      <c r="AU25" s="60">
        <v>5.86</v>
      </c>
      <c r="AV25" s="60">
        <v>5.41</v>
      </c>
      <c r="AW25" s="63">
        <v>0.04</v>
      </c>
      <c r="AX25" s="60">
        <v>0.05</v>
      </c>
      <c r="AY25" s="60">
        <v>0.08</v>
      </c>
      <c r="AZ25" s="60">
        <v>0.08</v>
      </c>
      <c r="BA25" s="60">
        <v>0.09</v>
      </c>
      <c r="BB25" s="60">
        <v>0.06</v>
      </c>
      <c r="BC25" s="60">
        <v>0.05</v>
      </c>
      <c r="BD25" s="60">
        <v>0.08</v>
      </c>
      <c r="BE25" s="60">
        <v>0.06</v>
      </c>
      <c r="BF25" s="60">
        <v>7.0000000000000007E-2</v>
      </c>
      <c r="BG25" s="60">
        <v>0.03</v>
      </c>
    </row>
    <row r="26" spans="1:59" x14ac:dyDescent="0.2">
      <c r="A26" s="54" t="s">
        <v>1329</v>
      </c>
      <c r="B26" s="54" t="str">
        <f>VLOOKUP(A26,RecNames!C:G,5,FALSE)</f>
        <v>ACM2</v>
      </c>
      <c r="C26" s="74">
        <v>5</v>
      </c>
      <c r="D26" s="25">
        <f t="shared" si="0"/>
        <v>5.26</v>
      </c>
      <c r="E26" s="24">
        <f t="shared" si="0"/>
        <v>5.2</v>
      </c>
      <c r="F26" s="24">
        <f t="shared" si="0"/>
        <v>7.66</v>
      </c>
      <c r="G26" s="24">
        <f t="shared" si="1"/>
        <v>7.66</v>
      </c>
      <c r="H26" s="24">
        <f t="shared" si="1"/>
        <v>7.93</v>
      </c>
      <c r="I26" s="24">
        <f t="shared" si="1"/>
        <v>7.26</v>
      </c>
      <c r="J26" s="24">
        <f t="shared" si="2"/>
        <v>7.26</v>
      </c>
      <c r="K26" s="24">
        <f t="shared" si="2"/>
        <v>6.49</v>
      </c>
      <c r="L26" s="24">
        <f t="shared" si="2"/>
        <v>6.18</v>
      </c>
      <c r="M26" s="24">
        <f t="shared" si="3"/>
        <v>6.18</v>
      </c>
      <c r="N26" s="24">
        <f t="shared" si="3"/>
        <v>6.13</v>
      </c>
      <c r="O26" s="24">
        <f t="shared" si="3"/>
        <v>5.38</v>
      </c>
      <c r="P26" s="24">
        <f t="shared" si="3"/>
        <v>5.29</v>
      </c>
      <c r="Q26" s="24">
        <f t="shared" si="3"/>
        <v>5.24</v>
      </c>
      <c r="R26" s="75" t="s">
        <v>31</v>
      </c>
      <c r="S26" s="75" t="s">
        <v>31</v>
      </c>
      <c r="T26" s="75" t="s">
        <v>31</v>
      </c>
      <c r="U26" s="38" t="str" cm="1">
        <f t="array" ref="U26">IF(AL26="","",IF(ABS((AL26-AVERAGE(AL$2:AL$1000))/_xlfn.STDEV.S(IF(AL$2:AL$1000&lt;&gt;"",AL$2:AL$1000)))&lt;3,"","OUTLIER"))</f>
        <v/>
      </c>
      <c r="V26" s="39" t="str" cm="1">
        <f t="array" ref="V26">IF(AM26="","",IF(ABS((AM26-AVERAGE(AM$2:AM$1000))/_xlfn.STDEV.S(IF(AM$2:AM$1000&lt;&gt;"",AM$2:AM$1000)))&lt;3,"","OUTLIER"))</f>
        <v/>
      </c>
      <c r="W26" s="39" t="str" cm="1">
        <f t="array" ref="W26">IF(AN26="","",IF(ABS((AN26-AVERAGE(AN$2:AN$1000))/_xlfn.STDEV.S(IF(AN$2:AN$1000&lt;&gt;"",AN$2:AN$1000)))&lt;3,"","OUTLIER"))</f>
        <v/>
      </c>
      <c r="X26" s="39" t="str" cm="1">
        <f t="array" ref="X26">IF(AN26="","",IF(ABS((AN26-AVERAGE(AN$2:AN$1000))/_xlfn.STDEV.S(IF(AN$2:AN$1000&lt;&gt;"",AN$2:AN$1000)))&lt;3,"","OUTLIER"))</f>
        <v/>
      </c>
      <c r="Y26" s="39" t="str" cm="1">
        <f t="array" ref="Y26">IF(AO26="","",IF(ABS((AO26-AVERAGE(AO$2:AO$1000))/_xlfn.STDEV.S(IF(AO$2:AO$1000&lt;&gt;"",AO$2:AO$1000)))&lt;3,"","OUTLIER"))</f>
        <v/>
      </c>
      <c r="Z26" s="39" t="str" cm="1">
        <f t="array" ref="Z26">IF(AP26="","",IF(ABS((AP26-AVERAGE(AP$2:AP$1000))/_xlfn.STDEV.S(IF(AP$2:AP$1000&lt;&gt;"",AP$2:AP$1000)))&lt;3,"","OUTLIER"))</f>
        <v/>
      </c>
      <c r="AA26" s="39" t="str" cm="1">
        <f t="array" ref="AA26">IF(AP26="","",IF(ABS((AP26-AVERAGE(AP$2:AP$1000))/_xlfn.STDEV.S(IF(AP$2:AP$1000&lt;&gt;"",AP$2:AP$1000)))&lt;3,"","OUTLIER"))</f>
        <v/>
      </c>
      <c r="AB26" s="39" t="str" cm="1">
        <f t="array" ref="AB26">IF(AQ26="","",IF(ABS((AQ26-AVERAGE(AQ$2:AQ$1000))/_xlfn.STDEV.S(IF(AQ$2:AQ$1000&lt;&gt;"",AQ$2:AQ$1000)))&lt;3,"","OUTLIER"))</f>
        <v/>
      </c>
      <c r="AC26" s="39" t="str" cm="1">
        <f t="array" ref="AC26">IF(AR26="","",IF(ABS((AR26-AVERAGE(AR$2:AR$1000))/_xlfn.STDEV.S(IF(AR$2:AR$1000&lt;&gt;"",AR$2:AR$1000)))&lt;3,"","OUTLIER"))</f>
        <v/>
      </c>
      <c r="AD26" s="39" t="str" cm="1">
        <f t="array" ref="AD26">IF(AR26="","",IF(ABS((AR26-AVERAGE(AR$2:AR$1000))/_xlfn.STDEV.S(IF(AR$2:AR$1000&lt;&gt;"",AR$2:AR$1000)))&lt;3,"","OUTLIER"))</f>
        <v/>
      </c>
      <c r="AE26" s="39" t="str" cm="1">
        <f t="array" ref="AE26">IF(AS26="","",IF(ABS((AS26-AVERAGE(AS$2:AS$1000))/_xlfn.STDEV.S(IF(AS$2:AS$1000&lt;&gt;"",AS$2:AS$1000)))&lt;3,"","OUTLIER"))</f>
        <v/>
      </c>
      <c r="AF26" s="39" t="str" cm="1">
        <f t="array" ref="AF26">IF(AT26="","",IF(ABS((AT26-AVERAGE(AT$2:AT$1000))/_xlfn.STDEV.S(IF(AT$2:AT$1000&lt;&gt;"",AT$2:AT$1000)))&lt;3,"","OUTLIER"))</f>
        <v/>
      </c>
      <c r="AG26" s="39" t="str" cm="1">
        <f t="array" ref="AG26">IF(AU26="","",IF(ABS((AU26-AVERAGE(AU$2:AU$1000))/_xlfn.STDEV.S(IF(AU$2:AU$1000&lt;&gt;"",AU$2:AU$1000)))&lt;3,"","OUTLIER"))</f>
        <v/>
      </c>
      <c r="AH26" s="39" t="str" cm="1">
        <f t="array" ref="AH26">IF(AV26="","",IF(ABS((AV26-AVERAGE(AV$2:AV$1000))/_xlfn.STDEV.S(IF(AV$2:AV$1000&lt;&gt;"",AV$2:AV$1000)))&lt;3,"","OUTLIER"))</f>
        <v/>
      </c>
      <c r="AL26" s="63">
        <v>5.26</v>
      </c>
      <c r="AM26" s="60">
        <v>5.2</v>
      </c>
      <c r="AN26" s="60">
        <v>7.66</v>
      </c>
      <c r="AO26" s="60">
        <v>7.93</v>
      </c>
      <c r="AP26" s="60">
        <v>7.26</v>
      </c>
      <c r="AQ26" s="60">
        <v>6.49</v>
      </c>
      <c r="AR26" s="60">
        <v>6.18</v>
      </c>
      <c r="AS26" s="60">
        <v>6.13</v>
      </c>
      <c r="AT26" s="60">
        <v>5.38</v>
      </c>
      <c r="AU26" s="60">
        <v>5.29</v>
      </c>
      <c r="AV26" s="60">
        <v>5.24</v>
      </c>
      <c r="AW26" s="63">
        <v>7.0000000000000007E-2</v>
      </c>
      <c r="AX26" s="60">
        <v>0.09</v>
      </c>
      <c r="AY26" s="60">
        <v>0.11</v>
      </c>
      <c r="AZ26" s="60">
        <v>0.09</v>
      </c>
      <c r="BA26" s="60">
        <v>0.12</v>
      </c>
      <c r="BB26" s="60">
        <v>0.16</v>
      </c>
      <c r="BC26" s="60">
        <v>0.15</v>
      </c>
      <c r="BD26" s="60">
        <v>0.13</v>
      </c>
      <c r="BE26" s="60">
        <v>0.1</v>
      </c>
      <c r="BF26" s="60">
        <v>0.1</v>
      </c>
      <c r="BG26" s="60">
        <v>0.11</v>
      </c>
    </row>
    <row r="27" spans="1:59" x14ac:dyDescent="0.2">
      <c r="A27" s="54" t="s">
        <v>1330</v>
      </c>
      <c r="B27" s="54" t="str">
        <f>VLOOKUP(A27,RecNames!C:G,5,FALSE)</f>
        <v>ACM3</v>
      </c>
      <c r="C27" s="74">
        <v>5</v>
      </c>
      <c r="D27" s="25">
        <f t="shared" si="0"/>
        <v>7.07</v>
      </c>
      <c r="E27" s="24">
        <f t="shared" si="0"/>
        <v>7.05</v>
      </c>
      <c r="F27" s="24">
        <f t="shared" si="0"/>
        <v>8.08</v>
      </c>
      <c r="G27" s="24">
        <f t="shared" si="1"/>
        <v>8.08</v>
      </c>
      <c r="H27" s="24">
        <f t="shared" si="1"/>
        <v>8.3800000000000008</v>
      </c>
      <c r="I27" s="24">
        <f t="shared" si="1"/>
        <v>7.4</v>
      </c>
      <c r="J27" s="24">
        <f t="shared" si="2"/>
        <v>7.4</v>
      </c>
      <c r="K27" s="24">
        <f t="shared" si="2"/>
        <v>7.65</v>
      </c>
      <c r="L27" s="24">
        <f t="shared" si="2"/>
        <v>8.66</v>
      </c>
      <c r="M27" s="24">
        <f t="shared" si="3"/>
        <v>8.66</v>
      </c>
      <c r="N27" s="24">
        <f t="shared" si="3"/>
        <v>8.5</v>
      </c>
      <c r="O27" s="24">
        <f t="shared" si="3"/>
        <v>7.71</v>
      </c>
      <c r="P27" s="24">
        <f t="shared" si="3"/>
        <v>7.07</v>
      </c>
      <c r="Q27" s="24">
        <f t="shared" si="3"/>
        <v>6.52</v>
      </c>
      <c r="R27" s="75" t="s">
        <v>31</v>
      </c>
      <c r="S27" s="75" t="s">
        <v>31</v>
      </c>
      <c r="T27" s="75" t="s">
        <v>31</v>
      </c>
      <c r="U27" s="38" t="str" cm="1">
        <f t="array" ref="U27">IF(AL27="","",IF(ABS((AL27-AVERAGE(AL$2:AL$1000))/_xlfn.STDEV.S(IF(AL$2:AL$1000&lt;&gt;"",AL$2:AL$1000)))&lt;3,"","OUTLIER"))</f>
        <v/>
      </c>
      <c r="V27" s="39" t="str" cm="1">
        <f t="array" ref="V27">IF(AM27="","",IF(ABS((AM27-AVERAGE(AM$2:AM$1000))/_xlfn.STDEV.S(IF(AM$2:AM$1000&lt;&gt;"",AM$2:AM$1000)))&lt;3,"","OUTLIER"))</f>
        <v/>
      </c>
      <c r="W27" s="39" t="str" cm="1">
        <f t="array" ref="W27">IF(AN27="","",IF(ABS((AN27-AVERAGE(AN$2:AN$1000))/_xlfn.STDEV.S(IF(AN$2:AN$1000&lt;&gt;"",AN$2:AN$1000)))&lt;3,"","OUTLIER"))</f>
        <v/>
      </c>
      <c r="X27" s="39" t="str" cm="1">
        <f t="array" ref="X27">IF(AN27="","",IF(ABS((AN27-AVERAGE(AN$2:AN$1000))/_xlfn.STDEV.S(IF(AN$2:AN$1000&lt;&gt;"",AN$2:AN$1000)))&lt;3,"","OUTLIER"))</f>
        <v/>
      </c>
      <c r="Y27" s="39" t="str" cm="1">
        <f t="array" ref="Y27">IF(AO27="","",IF(ABS((AO27-AVERAGE(AO$2:AO$1000))/_xlfn.STDEV.S(IF(AO$2:AO$1000&lt;&gt;"",AO$2:AO$1000)))&lt;3,"","OUTLIER"))</f>
        <v/>
      </c>
      <c r="Z27" s="39" t="str" cm="1">
        <f t="array" ref="Z27">IF(AP27="","",IF(ABS((AP27-AVERAGE(AP$2:AP$1000))/_xlfn.STDEV.S(IF(AP$2:AP$1000&lt;&gt;"",AP$2:AP$1000)))&lt;3,"","OUTLIER"))</f>
        <v/>
      </c>
      <c r="AA27" s="39" t="str" cm="1">
        <f t="array" ref="AA27">IF(AP27="","",IF(ABS((AP27-AVERAGE(AP$2:AP$1000))/_xlfn.STDEV.S(IF(AP$2:AP$1000&lt;&gt;"",AP$2:AP$1000)))&lt;3,"","OUTLIER"))</f>
        <v/>
      </c>
      <c r="AB27" s="39" t="str" cm="1">
        <f t="array" ref="AB27">IF(AQ27="","",IF(ABS((AQ27-AVERAGE(AQ$2:AQ$1000))/_xlfn.STDEV.S(IF(AQ$2:AQ$1000&lt;&gt;"",AQ$2:AQ$1000)))&lt;3,"","OUTLIER"))</f>
        <v/>
      </c>
      <c r="AC27" s="39" t="str" cm="1">
        <f t="array" ref="AC27">IF(AR27="","",IF(ABS((AR27-AVERAGE(AR$2:AR$1000))/_xlfn.STDEV.S(IF(AR$2:AR$1000&lt;&gt;"",AR$2:AR$1000)))&lt;3,"","OUTLIER"))</f>
        <v/>
      </c>
      <c r="AD27" s="39" t="str" cm="1">
        <f t="array" ref="AD27">IF(AR27="","",IF(ABS((AR27-AVERAGE(AR$2:AR$1000))/_xlfn.STDEV.S(IF(AR$2:AR$1000&lt;&gt;"",AR$2:AR$1000)))&lt;3,"","OUTLIER"))</f>
        <v/>
      </c>
      <c r="AE27" s="39" t="str" cm="1">
        <f t="array" ref="AE27">IF(AS27="","",IF(ABS((AS27-AVERAGE(AS$2:AS$1000))/_xlfn.STDEV.S(IF(AS$2:AS$1000&lt;&gt;"",AS$2:AS$1000)))&lt;3,"","OUTLIER"))</f>
        <v/>
      </c>
      <c r="AF27" s="39" t="str" cm="1">
        <f t="array" ref="AF27">IF(AT27="","",IF(ABS((AT27-AVERAGE(AT$2:AT$1000))/_xlfn.STDEV.S(IF(AT$2:AT$1000&lt;&gt;"",AT$2:AT$1000)))&lt;3,"","OUTLIER"))</f>
        <v/>
      </c>
      <c r="AG27" s="39" t="str" cm="1">
        <f t="array" ref="AG27">IF(AU27="","",IF(ABS((AU27-AVERAGE(AU$2:AU$1000))/_xlfn.STDEV.S(IF(AU$2:AU$1000&lt;&gt;"",AU$2:AU$1000)))&lt;3,"","OUTLIER"))</f>
        <v/>
      </c>
      <c r="AH27" s="39" t="str" cm="1">
        <f t="array" ref="AH27">IF(AV27="","",IF(ABS((AV27-AVERAGE(AV$2:AV$1000))/_xlfn.STDEV.S(IF(AV$2:AV$1000&lt;&gt;"",AV$2:AV$1000)))&lt;3,"","OUTLIER"))</f>
        <v/>
      </c>
      <c r="AL27" s="63">
        <v>7.07</v>
      </c>
      <c r="AM27" s="60">
        <v>7.05</v>
      </c>
      <c r="AN27" s="60">
        <v>8.08</v>
      </c>
      <c r="AO27" s="60">
        <v>8.3800000000000008</v>
      </c>
      <c r="AP27" s="60">
        <v>7.4</v>
      </c>
      <c r="AQ27" s="60">
        <v>7.65</v>
      </c>
      <c r="AR27" s="60">
        <v>8.66</v>
      </c>
      <c r="AS27" s="60">
        <v>8.5</v>
      </c>
      <c r="AT27" s="60">
        <v>7.71</v>
      </c>
      <c r="AU27" s="60">
        <v>7.07</v>
      </c>
      <c r="AV27" s="60">
        <v>6.52</v>
      </c>
      <c r="AW27" s="63">
        <v>0.03</v>
      </c>
      <c r="AX27" s="60">
        <v>7.0000000000000007E-2</v>
      </c>
      <c r="AY27" s="60">
        <v>7.0000000000000007E-2</v>
      </c>
      <c r="AZ27" s="60">
        <v>0.08</v>
      </c>
      <c r="BA27" s="60">
        <v>0.09</v>
      </c>
      <c r="BB27" s="60">
        <v>0.1</v>
      </c>
      <c r="BC27" s="60">
        <v>0.04</v>
      </c>
      <c r="BD27" s="60">
        <v>0.06</v>
      </c>
      <c r="BE27" s="60">
        <v>0.1</v>
      </c>
      <c r="BF27" s="60">
        <v>7.0000000000000007E-2</v>
      </c>
      <c r="BG27" s="60">
        <v>0.09</v>
      </c>
    </row>
    <row r="28" spans="1:59" x14ac:dyDescent="0.2">
      <c r="A28" s="54" t="s">
        <v>1331</v>
      </c>
      <c r="B28" s="54" t="str">
        <f>VLOOKUP(A28,RecNames!C:G,5,FALSE)</f>
        <v>ACM4</v>
      </c>
      <c r="C28" s="74">
        <v>3</v>
      </c>
      <c r="D28" s="25">
        <f t="shared" si="0"/>
        <v>5.76</v>
      </c>
      <c r="E28" s="24">
        <f t="shared" si="0"/>
        <v>5.67</v>
      </c>
      <c r="F28" s="24">
        <f t="shared" si="0"/>
        <v>7.77</v>
      </c>
      <c r="G28" s="24">
        <f t="shared" si="1"/>
        <v>7.77</v>
      </c>
      <c r="H28" s="24">
        <f t="shared" si="1"/>
        <v>8.01</v>
      </c>
      <c r="I28" s="24">
        <f t="shared" si="1"/>
        <v>7.47</v>
      </c>
      <c r="J28" s="24">
        <f t="shared" si="2"/>
        <v>7.47</v>
      </c>
      <c r="K28" s="24">
        <f t="shared" si="2"/>
        <v>6.91</v>
      </c>
      <c r="L28" s="24">
        <f t="shared" si="2"/>
        <v>6.52</v>
      </c>
      <c r="M28" s="24">
        <f t="shared" si="3"/>
        <v>6.52</v>
      </c>
      <c r="N28" s="24">
        <f t="shared" si="3"/>
        <v>6.61</v>
      </c>
      <c r="O28" s="24">
        <f t="shared" si="3"/>
        <v>5.9</v>
      </c>
      <c r="P28" s="24">
        <f t="shared" si="3"/>
        <v>5.85</v>
      </c>
      <c r="Q28" s="24">
        <f t="shared" si="3"/>
        <v>5.81</v>
      </c>
      <c r="R28" s="75" t="s">
        <v>31</v>
      </c>
      <c r="S28" s="75" t="s">
        <v>31</v>
      </c>
      <c r="T28" s="75" t="s">
        <v>31</v>
      </c>
      <c r="U28" s="38" t="str" cm="1">
        <f t="array" ref="U28">IF(AL28="","",IF(ABS((AL28-AVERAGE(AL$2:AL$1000))/_xlfn.STDEV.S(IF(AL$2:AL$1000&lt;&gt;"",AL$2:AL$1000)))&lt;3,"","OUTLIER"))</f>
        <v/>
      </c>
      <c r="V28" s="39" t="str" cm="1">
        <f t="array" ref="V28">IF(AM28="","",IF(ABS((AM28-AVERAGE(AM$2:AM$1000))/_xlfn.STDEV.S(IF(AM$2:AM$1000&lt;&gt;"",AM$2:AM$1000)))&lt;3,"","OUTLIER"))</f>
        <v/>
      </c>
      <c r="W28" s="39" t="str" cm="1">
        <f t="array" ref="W28">IF(AN28="","",IF(ABS((AN28-AVERAGE(AN$2:AN$1000))/_xlfn.STDEV.S(IF(AN$2:AN$1000&lt;&gt;"",AN$2:AN$1000)))&lt;3,"","OUTLIER"))</f>
        <v/>
      </c>
      <c r="X28" s="39" t="str" cm="1">
        <f t="array" ref="X28">IF(AN28="","",IF(ABS((AN28-AVERAGE(AN$2:AN$1000))/_xlfn.STDEV.S(IF(AN$2:AN$1000&lt;&gt;"",AN$2:AN$1000)))&lt;3,"","OUTLIER"))</f>
        <v/>
      </c>
      <c r="Y28" s="39" t="str" cm="1">
        <f t="array" ref="Y28">IF(AO28="","",IF(ABS((AO28-AVERAGE(AO$2:AO$1000))/_xlfn.STDEV.S(IF(AO$2:AO$1000&lt;&gt;"",AO$2:AO$1000)))&lt;3,"","OUTLIER"))</f>
        <v/>
      </c>
      <c r="Z28" s="39" t="str" cm="1">
        <f t="array" ref="Z28">IF(AP28="","",IF(ABS((AP28-AVERAGE(AP$2:AP$1000))/_xlfn.STDEV.S(IF(AP$2:AP$1000&lt;&gt;"",AP$2:AP$1000)))&lt;3,"","OUTLIER"))</f>
        <v/>
      </c>
      <c r="AA28" s="39" t="str" cm="1">
        <f t="array" ref="AA28">IF(AP28="","",IF(ABS((AP28-AVERAGE(AP$2:AP$1000))/_xlfn.STDEV.S(IF(AP$2:AP$1000&lt;&gt;"",AP$2:AP$1000)))&lt;3,"","OUTLIER"))</f>
        <v/>
      </c>
      <c r="AB28" s="39" t="str" cm="1">
        <f t="array" ref="AB28">IF(AQ28="","",IF(ABS((AQ28-AVERAGE(AQ$2:AQ$1000))/_xlfn.STDEV.S(IF(AQ$2:AQ$1000&lt;&gt;"",AQ$2:AQ$1000)))&lt;3,"","OUTLIER"))</f>
        <v/>
      </c>
      <c r="AC28" s="39" t="str" cm="1">
        <f t="array" ref="AC28">IF(AR28="","",IF(ABS((AR28-AVERAGE(AR$2:AR$1000))/_xlfn.STDEV.S(IF(AR$2:AR$1000&lt;&gt;"",AR$2:AR$1000)))&lt;3,"","OUTLIER"))</f>
        <v/>
      </c>
      <c r="AD28" s="39" t="str" cm="1">
        <f t="array" ref="AD28">IF(AR28="","",IF(ABS((AR28-AVERAGE(AR$2:AR$1000))/_xlfn.STDEV.S(IF(AR$2:AR$1000&lt;&gt;"",AR$2:AR$1000)))&lt;3,"","OUTLIER"))</f>
        <v/>
      </c>
      <c r="AE28" s="39" t="str" cm="1">
        <f t="array" ref="AE28">IF(AS28="","",IF(ABS((AS28-AVERAGE(AS$2:AS$1000))/_xlfn.STDEV.S(IF(AS$2:AS$1000&lt;&gt;"",AS$2:AS$1000)))&lt;3,"","OUTLIER"))</f>
        <v/>
      </c>
      <c r="AF28" s="39" t="str" cm="1">
        <f t="array" ref="AF28">IF(AT28="","",IF(ABS((AT28-AVERAGE(AT$2:AT$1000))/_xlfn.STDEV.S(IF(AT$2:AT$1000&lt;&gt;"",AT$2:AT$1000)))&lt;3,"","OUTLIER"))</f>
        <v/>
      </c>
      <c r="AG28" s="39" t="str" cm="1">
        <f t="array" ref="AG28">IF(AU28="","",IF(ABS((AU28-AVERAGE(AU$2:AU$1000))/_xlfn.STDEV.S(IF(AU$2:AU$1000&lt;&gt;"",AU$2:AU$1000)))&lt;3,"","OUTLIER"))</f>
        <v/>
      </c>
      <c r="AH28" s="39" t="str" cm="1">
        <f t="array" ref="AH28">IF(AV28="","",IF(ABS((AV28-AVERAGE(AV$2:AV$1000))/_xlfn.STDEV.S(IF(AV$2:AV$1000&lt;&gt;"",AV$2:AV$1000)))&lt;3,"","OUTLIER"))</f>
        <v/>
      </c>
      <c r="AL28" s="63">
        <v>5.76</v>
      </c>
      <c r="AM28" s="60">
        <v>5.67</v>
      </c>
      <c r="AN28" s="60">
        <v>7.77</v>
      </c>
      <c r="AO28" s="60">
        <v>8.01</v>
      </c>
      <c r="AP28" s="60">
        <v>7.47</v>
      </c>
      <c r="AQ28" s="60">
        <v>6.91</v>
      </c>
      <c r="AR28" s="60">
        <v>6.52</v>
      </c>
      <c r="AS28" s="60">
        <v>6.61</v>
      </c>
      <c r="AT28" s="60">
        <v>5.9</v>
      </c>
      <c r="AU28" s="60">
        <v>5.85</v>
      </c>
      <c r="AV28" s="60">
        <v>5.81</v>
      </c>
      <c r="AW28" s="63">
        <v>0.17</v>
      </c>
      <c r="AX28" s="60">
        <v>0.06</v>
      </c>
      <c r="AY28" s="60">
        <v>7.0000000000000007E-2</v>
      </c>
      <c r="AZ28" s="60">
        <v>0.1</v>
      </c>
      <c r="BA28" s="60">
        <v>0.09</v>
      </c>
      <c r="BB28" s="60">
        <v>0.1</v>
      </c>
      <c r="BC28" s="60">
        <v>0.14000000000000001</v>
      </c>
      <c r="BD28" s="60">
        <v>0.13</v>
      </c>
      <c r="BE28" s="60">
        <v>7.0000000000000007E-2</v>
      </c>
      <c r="BF28" s="60">
        <v>0.06</v>
      </c>
      <c r="BG28" s="60">
        <v>0.06</v>
      </c>
    </row>
    <row r="29" spans="1:59" x14ac:dyDescent="0.2">
      <c r="A29" s="54" t="s">
        <v>1332</v>
      </c>
      <c r="B29" s="54" t="str">
        <f>VLOOKUP(A29,RecNames!C:G,5,FALSE)</f>
        <v>ACM5</v>
      </c>
      <c r="C29" s="74">
        <v>5</v>
      </c>
      <c r="D29" s="25">
        <f t="shared" si="0"/>
        <v>7.5</v>
      </c>
      <c r="E29" s="24">
        <f t="shared" si="0"/>
        <v>7.42</v>
      </c>
      <c r="F29" s="24">
        <f t="shared" si="0"/>
        <v>8.48</v>
      </c>
      <c r="G29" s="24">
        <f t="shared" si="1"/>
        <v>8.48</v>
      </c>
      <c r="H29" s="24">
        <f t="shared" si="1"/>
        <v>8.68</v>
      </c>
      <c r="I29" s="24">
        <f t="shared" si="1"/>
        <v>7.7</v>
      </c>
      <c r="J29" s="24">
        <f t="shared" si="2"/>
        <v>7.7</v>
      </c>
      <c r="K29" s="24">
        <f t="shared" si="2"/>
        <v>7.93</v>
      </c>
      <c r="L29" s="24">
        <f t="shared" si="2"/>
        <v>8.68</v>
      </c>
      <c r="M29" s="24">
        <f t="shared" si="3"/>
        <v>8.68</v>
      </c>
      <c r="N29" s="24">
        <f t="shared" si="3"/>
        <v>8.64</v>
      </c>
      <c r="O29" s="24">
        <f t="shared" si="3"/>
        <v>8.09</v>
      </c>
      <c r="P29" s="24">
        <f t="shared" si="3"/>
        <v>7.42</v>
      </c>
      <c r="Q29" s="24">
        <f t="shared" si="3"/>
        <v>6.67</v>
      </c>
      <c r="R29" s="75" t="s">
        <v>31</v>
      </c>
      <c r="S29" s="75" t="s">
        <v>31</v>
      </c>
      <c r="T29" s="75" t="s">
        <v>31</v>
      </c>
      <c r="U29" s="38" t="str" cm="1">
        <f t="array" ref="U29">IF(AL29="","",IF(ABS((AL29-AVERAGE(AL$2:AL$1000))/_xlfn.STDEV.S(IF(AL$2:AL$1000&lt;&gt;"",AL$2:AL$1000)))&lt;3,"","OUTLIER"))</f>
        <v/>
      </c>
      <c r="V29" s="39" t="str" cm="1">
        <f t="array" ref="V29">IF(AM29="","",IF(ABS((AM29-AVERAGE(AM$2:AM$1000))/_xlfn.STDEV.S(IF(AM$2:AM$1000&lt;&gt;"",AM$2:AM$1000)))&lt;3,"","OUTLIER"))</f>
        <v/>
      </c>
      <c r="W29" s="39" t="str" cm="1">
        <f t="array" ref="W29">IF(AN29="","",IF(ABS((AN29-AVERAGE(AN$2:AN$1000))/_xlfn.STDEV.S(IF(AN$2:AN$1000&lt;&gt;"",AN$2:AN$1000)))&lt;3,"","OUTLIER"))</f>
        <v/>
      </c>
      <c r="X29" s="39" t="str" cm="1">
        <f t="array" ref="X29">IF(AN29="","",IF(ABS((AN29-AVERAGE(AN$2:AN$1000))/_xlfn.STDEV.S(IF(AN$2:AN$1000&lt;&gt;"",AN$2:AN$1000)))&lt;3,"","OUTLIER"))</f>
        <v/>
      </c>
      <c r="Y29" s="39" t="str" cm="1">
        <f t="array" ref="Y29">IF(AO29="","",IF(ABS((AO29-AVERAGE(AO$2:AO$1000))/_xlfn.STDEV.S(IF(AO$2:AO$1000&lt;&gt;"",AO$2:AO$1000)))&lt;3,"","OUTLIER"))</f>
        <v/>
      </c>
      <c r="Z29" s="39" t="str" cm="1">
        <f t="array" ref="Z29">IF(AP29="","",IF(ABS((AP29-AVERAGE(AP$2:AP$1000))/_xlfn.STDEV.S(IF(AP$2:AP$1000&lt;&gt;"",AP$2:AP$1000)))&lt;3,"","OUTLIER"))</f>
        <v/>
      </c>
      <c r="AA29" s="39" t="str" cm="1">
        <f t="array" ref="AA29">IF(AP29="","",IF(ABS((AP29-AVERAGE(AP$2:AP$1000))/_xlfn.STDEV.S(IF(AP$2:AP$1000&lt;&gt;"",AP$2:AP$1000)))&lt;3,"","OUTLIER"))</f>
        <v/>
      </c>
      <c r="AB29" s="39" t="str" cm="1">
        <f t="array" ref="AB29">IF(AQ29="","",IF(ABS((AQ29-AVERAGE(AQ$2:AQ$1000))/_xlfn.STDEV.S(IF(AQ$2:AQ$1000&lt;&gt;"",AQ$2:AQ$1000)))&lt;3,"","OUTLIER"))</f>
        <v/>
      </c>
      <c r="AC29" s="39" t="str" cm="1">
        <f t="array" ref="AC29">IF(AR29="","",IF(ABS((AR29-AVERAGE(AR$2:AR$1000))/_xlfn.STDEV.S(IF(AR$2:AR$1000&lt;&gt;"",AR$2:AR$1000)))&lt;3,"","OUTLIER"))</f>
        <v/>
      </c>
      <c r="AD29" s="39" t="str" cm="1">
        <f t="array" ref="AD29">IF(AR29="","",IF(ABS((AR29-AVERAGE(AR$2:AR$1000))/_xlfn.STDEV.S(IF(AR$2:AR$1000&lt;&gt;"",AR$2:AR$1000)))&lt;3,"","OUTLIER"))</f>
        <v/>
      </c>
      <c r="AE29" s="39" t="str" cm="1">
        <f t="array" ref="AE29">IF(AS29="","",IF(ABS((AS29-AVERAGE(AS$2:AS$1000))/_xlfn.STDEV.S(IF(AS$2:AS$1000&lt;&gt;"",AS$2:AS$1000)))&lt;3,"","OUTLIER"))</f>
        <v/>
      </c>
      <c r="AF29" s="39" t="str" cm="1">
        <f t="array" ref="AF29">IF(AT29="","",IF(ABS((AT29-AVERAGE(AT$2:AT$1000))/_xlfn.STDEV.S(IF(AT$2:AT$1000&lt;&gt;"",AT$2:AT$1000)))&lt;3,"","OUTLIER"))</f>
        <v/>
      </c>
      <c r="AG29" s="39" t="str" cm="1">
        <f t="array" ref="AG29">IF(AU29="","",IF(ABS((AU29-AVERAGE(AU$2:AU$1000))/_xlfn.STDEV.S(IF(AU$2:AU$1000&lt;&gt;"",AU$2:AU$1000)))&lt;3,"","OUTLIER"))</f>
        <v/>
      </c>
      <c r="AH29" s="39" t="str" cm="1">
        <f t="array" ref="AH29">IF(AV29="","",IF(ABS((AV29-AVERAGE(AV$2:AV$1000))/_xlfn.STDEV.S(IF(AV$2:AV$1000&lt;&gt;"",AV$2:AV$1000)))&lt;3,"","OUTLIER"))</f>
        <v/>
      </c>
      <c r="AL29" s="63">
        <v>7.5</v>
      </c>
      <c r="AM29" s="60">
        <v>7.42</v>
      </c>
      <c r="AN29" s="60">
        <v>8.48</v>
      </c>
      <c r="AO29" s="60">
        <v>8.68</v>
      </c>
      <c r="AP29" s="60">
        <v>7.7</v>
      </c>
      <c r="AQ29" s="60">
        <v>7.93</v>
      </c>
      <c r="AR29" s="60">
        <v>8.68</v>
      </c>
      <c r="AS29" s="60">
        <v>8.64</v>
      </c>
      <c r="AT29" s="60">
        <v>8.09</v>
      </c>
      <c r="AU29" s="60">
        <v>7.42</v>
      </c>
      <c r="AV29" s="60">
        <v>6.67</v>
      </c>
      <c r="AW29" s="63">
        <v>7.0000000000000007E-2</v>
      </c>
      <c r="AX29" s="60">
        <v>0.08</v>
      </c>
      <c r="AY29" s="60">
        <v>0.11</v>
      </c>
      <c r="AZ29" s="60">
        <v>0.1</v>
      </c>
      <c r="BA29" s="60">
        <v>0.1</v>
      </c>
      <c r="BB29" s="60">
        <v>0.1</v>
      </c>
      <c r="BC29" s="60">
        <v>7.0000000000000007E-2</v>
      </c>
      <c r="BD29" s="60">
        <v>0.09</v>
      </c>
      <c r="BE29" s="60">
        <v>0.15</v>
      </c>
      <c r="BF29" s="60">
        <v>0.09</v>
      </c>
      <c r="BG29" s="60">
        <v>0.08</v>
      </c>
    </row>
    <row r="30" spans="1:59" x14ac:dyDescent="0.2">
      <c r="A30" s="54" t="s">
        <v>1333</v>
      </c>
      <c r="B30" s="54" t="str">
        <f>VLOOKUP(A30,RecNames!C:G,5,FALSE)</f>
        <v>CNR1</v>
      </c>
      <c r="C30" s="74">
        <v>4</v>
      </c>
      <c r="D30" s="25" t="str">
        <f t="shared" si="0"/>
        <v/>
      </c>
      <c r="E30" s="24" t="str">
        <f t="shared" si="0"/>
        <v/>
      </c>
      <c r="F30" s="24">
        <f t="shared" si="0"/>
        <v>7.88</v>
      </c>
      <c r="G30" s="24">
        <f t="shared" si="1"/>
        <v>7.88</v>
      </c>
      <c r="H30" s="24">
        <f t="shared" si="1"/>
        <v>7.94</v>
      </c>
      <c r="I30" s="24">
        <f t="shared" si="1"/>
        <v>7.94</v>
      </c>
      <c r="J30" s="24">
        <f t="shared" si="2"/>
        <v>7.94</v>
      </c>
      <c r="K30" s="24">
        <f t="shared" si="2"/>
        <v>7.8</v>
      </c>
      <c r="L30" s="24" t="str">
        <f t="shared" si="2"/>
        <v/>
      </c>
      <c r="M30" s="24" t="str">
        <f t="shared" si="3"/>
        <v/>
      </c>
      <c r="N30" s="24">
        <f t="shared" si="3"/>
        <v>7.31</v>
      </c>
      <c r="O30" s="24" t="str">
        <f t="shared" si="3"/>
        <v/>
      </c>
      <c r="P30" s="24">
        <f t="shared" si="3"/>
        <v>7.85</v>
      </c>
      <c r="Q30" s="24">
        <f t="shared" si="3"/>
        <v>7.72</v>
      </c>
      <c r="R30" s="75" t="s">
        <v>31</v>
      </c>
      <c r="S30" s="75" t="s">
        <v>31</v>
      </c>
      <c r="T30" s="75" t="s">
        <v>31</v>
      </c>
      <c r="U30" s="38" t="str" cm="1">
        <f t="array" ref="U30">IF(AL30="","",IF(ABS((AL30-AVERAGE(AL$2:AL$1000))/_xlfn.STDEV.S(IF(AL$2:AL$1000&lt;&gt;"",AL$2:AL$1000)))&lt;3,"","OUTLIER"))</f>
        <v/>
      </c>
      <c r="V30" s="39" t="str" cm="1">
        <f t="array" ref="V30">IF(AM30="","",IF(ABS((AM30-AVERAGE(AM$2:AM$1000))/_xlfn.STDEV.S(IF(AM$2:AM$1000&lt;&gt;"",AM$2:AM$1000)))&lt;3,"","OUTLIER"))</f>
        <v/>
      </c>
      <c r="W30" s="39" t="str" cm="1">
        <f t="array" ref="W30">IF(AN30="","",IF(ABS((AN30-AVERAGE(AN$2:AN$1000))/_xlfn.STDEV.S(IF(AN$2:AN$1000&lt;&gt;"",AN$2:AN$1000)))&lt;3,"","OUTLIER"))</f>
        <v/>
      </c>
      <c r="X30" s="39" t="str" cm="1">
        <f t="array" ref="X30">IF(AN30="","",IF(ABS((AN30-AVERAGE(AN$2:AN$1000))/_xlfn.STDEV.S(IF(AN$2:AN$1000&lt;&gt;"",AN$2:AN$1000)))&lt;3,"","OUTLIER"))</f>
        <v/>
      </c>
      <c r="Y30" s="39" t="str" cm="1">
        <f t="array" ref="Y30">IF(AO30="","",IF(ABS((AO30-AVERAGE(AO$2:AO$1000))/_xlfn.STDEV.S(IF(AO$2:AO$1000&lt;&gt;"",AO$2:AO$1000)))&lt;3,"","OUTLIER"))</f>
        <v/>
      </c>
      <c r="Z30" s="39" t="str" cm="1">
        <f t="array" ref="Z30">IF(AP30="","",IF(ABS((AP30-AVERAGE(AP$2:AP$1000))/_xlfn.STDEV.S(IF(AP$2:AP$1000&lt;&gt;"",AP$2:AP$1000)))&lt;3,"","OUTLIER"))</f>
        <v/>
      </c>
      <c r="AA30" s="39" t="str" cm="1">
        <f t="array" ref="AA30">IF(AP30="","",IF(ABS((AP30-AVERAGE(AP$2:AP$1000))/_xlfn.STDEV.S(IF(AP$2:AP$1000&lt;&gt;"",AP$2:AP$1000)))&lt;3,"","OUTLIER"))</f>
        <v/>
      </c>
      <c r="AB30" s="39" t="str" cm="1">
        <f t="array" ref="AB30">IF(AQ30="","",IF(ABS((AQ30-AVERAGE(AQ$2:AQ$1000))/_xlfn.STDEV.S(IF(AQ$2:AQ$1000&lt;&gt;"",AQ$2:AQ$1000)))&lt;3,"","OUTLIER"))</f>
        <v/>
      </c>
      <c r="AC30" s="39" t="str" cm="1">
        <f t="array" ref="AC30">IF(AR30="","",IF(ABS((AR30-AVERAGE(AR$2:AR$1000))/_xlfn.STDEV.S(IF(AR$2:AR$1000&lt;&gt;"",AR$2:AR$1000)))&lt;3,"","OUTLIER"))</f>
        <v/>
      </c>
      <c r="AD30" s="39" t="str" cm="1">
        <f t="array" ref="AD30">IF(AR30="","",IF(ABS((AR30-AVERAGE(AR$2:AR$1000))/_xlfn.STDEV.S(IF(AR$2:AR$1000&lt;&gt;"",AR$2:AR$1000)))&lt;3,"","OUTLIER"))</f>
        <v/>
      </c>
      <c r="AE30" s="39" t="str" cm="1">
        <f t="array" ref="AE30">IF(AS30="","",IF(ABS((AS30-AVERAGE(AS$2:AS$1000))/_xlfn.STDEV.S(IF(AS$2:AS$1000&lt;&gt;"",AS$2:AS$1000)))&lt;3,"","OUTLIER"))</f>
        <v/>
      </c>
      <c r="AF30" s="39" t="str" cm="1">
        <f t="array" ref="AF30">IF(AT30="","",IF(ABS((AT30-AVERAGE(AT$2:AT$1000))/_xlfn.STDEV.S(IF(AT$2:AT$1000&lt;&gt;"",AT$2:AT$1000)))&lt;3,"","OUTLIER"))</f>
        <v/>
      </c>
      <c r="AG30" s="39" t="str" cm="1">
        <f t="array" ref="AG30">IF(AU30="","",IF(ABS((AU30-AVERAGE(AU$2:AU$1000))/_xlfn.STDEV.S(IF(AU$2:AU$1000&lt;&gt;"",AU$2:AU$1000)))&lt;3,"","OUTLIER"))</f>
        <v/>
      </c>
      <c r="AH30" s="39" t="str" cm="1">
        <f t="array" ref="AH30">IF(AV30="","",IF(ABS((AV30-AVERAGE(AV$2:AV$1000))/_xlfn.STDEV.S(IF(AV$2:AV$1000&lt;&gt;"",AV$2:AV$1000)))&lt;3,"","OUTLIER"))</f>
        <v/>
      </c>
      <c r="AL30" s="63"/>
      <c r="AM30" s="60"/>
      <c r="AN30" s="60">
        <v>7.88</v>
      </c>
      <c r="AO30" s="60">
        <v>7.94</v>
      </c>
      <c r="AP30" s="60">
        <v>7.94</v>
      </c>
      <c r="AQ30" s="60">
        <v>7.8</v>
      </c>
      <c r="AR30" s="60"/>
      <c r="AS30" s="60">
        <v>7.31</v>
      </c>
      <c r="AT30" s="60"/>
      <c r="AU30" s="60">
        <v>7.85</v>
      </c>
      <c r="AV30" s="60">
        <v>7.72</v>
      </c>
      <c r="AW30" s="63"/>
      <c r="AX30" s="60"/>
      <c r="AY30" s="60">
        <v>0.06</v>
      </c>
      <c r="AZ30" s="60">
        <v>0.13</v>
      </c>
      <c r="BA30" s="60">
        <v>0.05</v>
      </c>
      <c r="BB30" s="60">
        <v>0.08</v>
      </c>
      <c r="BC30" s="60"/>
      <c r="BD30" s="60">
        <v>0.22</v>
      </c>
      <c r="BE30" s="60"/>
      <c r="BF30" s="60">
        <v>0.08</v>
      </c>
      <c r="BG30" s="60">
        <v>0.14000000000000001</v>
      </c>
    </row>
    <row r="31" spans="1:59" x14ac:dyDescent="0.2">
      <c r="A31" s="54" t="s">
        <v>1334</v>
      </c>
      <c r="B31" s="54" t="str">
        <f>VLOOKUP(A31,RecNames!C:G,5,FALSE)</f>
        <v>CNR2</v>
      </c>
      <c r="C31" s="74">
        <v>5</v>
      </c>
      <c r="D31" s="25" t="str">
        <f t="shared" si="0"/>
        <v/>
      </c>
      <c r="E31" s="24" t="str">
        <f t="shared" si="0"/>
        <v/>
      </c>
      <c r="F31" s="24">
        <f t="shared" si="0"/>
        <v>8.16</v>
      </c>
      <c r="G31" s="24">
        <f t="shared" si="1"/>
        <v>8.16</v>
      </c>
      <c r="H31" s="24">
        <f t="shared" si="1"/>
        <v>8.1999999999999993</v>
      </c>
      <c r="I31" s="24">
        <f t="shared" si="1"/>
        <v>7.95</v>
      </c>
      <c r="J31" s="24">
        <f t="shared" si="2"/>
        <v>7.95</v>
      </c>
      <c r="K31" s="24">
        <f t="shared" si="2"/>
        <v>7.86</v>
      </c>
      <c r="L31" s="24" t="str">
        <f t="shared" si="2"/>
        <v/>
      </c>
      <c r="M31" s="24" t="str">
        <f t="shared" si="3"/>
        <v/>
      </c>
      <c r="N31" s="24">
        <f t="shared" si="3"/>
        <v>8</v>
      </c>
      <c r="O31" s="24" t="str">
        <f t="shared" si="3"/>
        <v/>
      </c>
      <c r="P31" s="24" t="str">
        <f t="shared" si="3"/>
        <v/>
      </c>
      <c r="Q31" s="24" t="str">
        <f t="shared" si="3"/>
        <v/>
      </c>
      <c r="R31" s="75" t="s">
        <v>31</v>
      </c>
      <c r="S31" s="75" t="s">
        <v>31</v>
      </c>
      <c r="T31" s="75" t="s">
        <v>31</v>
      </c>
      <c r="U31" s="38" t="str" cm="1">
        <f t="array" ref="U31">IF(AL31="","",IF(ABS((AL31-AVERAGE(AL$2:AL$1000))/_xlfn.STDEV.S(IF(AL$2:AL$1000&lt;&gt;"",AL$2:AL$1000)))&lt;3,"","OUTLIER"))</f>
        <v/>
      </c>
      <c r="V31" s="39" t="str" cm="1">
        <f t="array" ref="V31">IF(AM31="","",IF(ABS((AM31-AVERAGE(AM$2:AM$1000))/_xlfn.STDEV.S(IF(AM$2:AM$1000&lt;&gt;"",AM$2:AM$1000)))&lt;3,"","OUTLIER"))</f>
        <v/>
      </c>
      <c r="W31" s="39" t="str" cm="1">
        <f t="array" ref="W31">IF(AN31="","",IF(ABS((AN31-AVERAGE(AN$2:AN$1000))/_xlfn.STDEV.S(IF(AN$2:AN$1000&lt;&gt;"",AN$2:AN$1000)))&lt;3,"","OUTLIER"))</f>
        <v/>
      </c>
      <c r="X31" s="39" t="str" cm="1">
        <f t="array" ref="X31">IF(AN31="","",IF(ABS((AN31-AVERAGE(AN$2:AN$1000))/_xlfn.STDEV.S(IF(AN$2:AN$1000&lt;&gt;"",AN$2:AN$1000)))&lt;3,"","OUTLIER"))</f>
        <v/>
      </c>
      <c r="Y31" s="39" t="str" cm="1">
        <f t="array" ref="Y31">IF(AO31="","",IF(ABS((AO31-AVERAGE(AO$2:AO$1000))/_xlfn.STDEV.S(IF(AO$2:AO$1000&lt;&gt;"",AO$2:AO$1000)))&lt;3,"","OUTLIER"))</f>
        <v/>
      </c>
      <c r="Z31" s="39" t="str" cm="1">
        <f t="array" ref="Z31">IF(AP31="","",IF(ABS((AP31-AVERAGE(AP$2:AP$1000))/_xlfn.STDEV.S(IF(AP$2:AP$1000&lt;&gt;"",AP$2:AP$1000)))&lt;3,"","OUTLIER"))</f>
        <v/>
      </c>
      <c r="AA31" s="39" t="str" cm="1">
        <f t="array" ref="AA31">IF(AP31="","",IF(ABS((AP31-AVERAGE(AP$2:AP$1000))/_xlfn.STDEV.S(IF(AP$2:AP$1000&lt;&gt;"",AP$2:AP$1000)))&lt;3,"","OUTLIER"))</f>
        <v/>
      </c>
      <c r="AB31" s="39" t="str" cm="1">
        <f t="array" ref="AB31">IF(AQ31="","",IF(ABS((AQ31-AVERAGE(AQ$2:AQ$1000))/_xlfn.STDEV.S(IF(AQ$2:AQ$1000&lt;&gt;"",AQ$2:AQ$1000)))&lt;3,"","OUTLIER"))</f>
        <v/>
      </c>
      <c r="AC31" s="39" t="str" cm="1">
        <f t="array" ref="AC31">IF(AR31="","",IF(ABS((AR31-AVERAGE(AR$2:AR$1000))/_xlfn.STDEV.S(IF(AR$2:AR$1000&lt;&gt;"",AR$2:AR$1000)))&lt;3,"","OUTLIER"))</f>
        <v/>
      </c>
      <c r="AD31" s="39" t="str" cm="1">
        <f t="array" ref="AD31">IF(AR31="","",IF(ABS((AR31-AVERAGE(AR$2:AR$1000))/_xlfn.STDEV.S(IF(AR$2:AR$1000&lt;&gt;"",AR$2:AR$1000)))&lt;3,"","OUTLIER"))</f>
        <v/>
      </c>
      <c r="AE31" s="39" t="str" cm="1">
        <f t="array" ref="AE31">IF(AS31="","",IF(ABS((AS31-AVERAGE(AS$2:AS$1000))/_xlfn.STDEV.S(IF(AS$2:AS$1000&lt;&gt;"",AS$2:AS$1000)))&lt;3,"","OUTLIER"))</f>
        <v/>
      </c>
      <c r="AF31" s="39" t="str" cm="1">
        <f t="array" ref="AF31">IF(AT31="","",IF(ABS((AT31-AVERAGE(AT$2:AT$1000))/_xlfn.STDEV.S(IF(AT$2:AT$1000&lt;&gt;"",AT$2:AT$1000)))&lt;3,"","OUTLIER"))</f>
        <v/>
      </c>
      <c r="AG31" s="39" t="str" cm="1">
        <f t="array" ref="AG31">IF(AU31="","",IF(ABS((AU31-AVERAGE(AU$2:AU$1000))/_xlfn.STDEV.S(IF(AU$2:AU$1000&lt;&gt;"",AU$2:AU$1000)))&lt;3,"","OUTLIER"))</f>
        <v/>
      </c>
      <c r="AH31" s="39" t="str" cm="1">
        <f t="array" ref="AH31">IF(AV31="","",IF(ABS((AV31-AVERAGE(AV$2:AV$1000))/_xlfn.STDEV.S(IF(AV$2:AV$1000&lt;&gt;"",AV$2:AV$1000)))&lt;3,"","OUTLIER"))</f>
        <v/>
      </c>
      <c r="AL31" s="63"/>
      <c r="AM31" s="60"/>
      <c r="AN31" s="60">
        <v>8.16</v>
      </c>
      <c r="AO31" s="60">
        <v>8.1999999999999993</v>
      </c>
      <c r="AP31" s="60">
        <v>7.95</v>
      </c>
      <c r="AQ31" s="60">
        <v>7.86</v>
      </c>
      <c r="AR31" s="60"/>
      <c r="AS31" s="60">
        <v>8</v>
      </c>
      <c r="AT31" s="60"/>
      <c r="AU31" s="60"/>
      <c r="AV31" s="60"/>
      <c r="AW31" s="63"/>
      <c r="AX31" s="60"/>
      <c r="AY31" s="60">
        <v>0.21</v>
      </c>
      <c r="AZ31" s="60">
        <v>0.23</v>
      </c>
      <c r="BA31" s="60">
        <v>0.22</v>
      </c>
      <c r="BB31" s="60">
        <v>0.17</v>
      </c>
      <c r="BC31" s="60"/>
      <c r="BD31" s="60">
        <v>0.25</v>
      </c>
      <c r="BE31" s="60"/>
      <c r="BF31" s="60"/>
      <c r="BG31" s="60"/>
    </row>
    <row r="32" spans="1:59" x14ac:dyDescent="0.2">
      <c r="A32" s="54" t="s">
        <v>1335</v>
      </c>
      <c r="B32" s="54" t="str">
        <f>VLOOKUP(A32,RecNames!C:G,5,FALSE)</f>
        <v>CLTR1</v>
      </c>
      <c r="C32" s="74">
        <v>3</v>
      </c>
      <c r="D32" s="25">
        <f t="shared" si="0"/>
        <v>8.34</v>
      </c>
      <c r="E32" s="24">
        <f t="shared" si="0"/>
        <v>8.35</v>
      </c>
      <c r="F32" s="24">
        <f t="shared" si="0"/>
        <v>8.58</v>
      </c>
      <c r="G32" s="24">
        <f t="shared" si="1"/>
        <v>8.58</v>
      </c>
      <c r="H32" s="24">
        <f t="shared" si="1"/>
        <v>8.93</v>
      </c>
      <c r="I32" s="24">
        <f t="shared" si="1"/>
        <v>8.41</v>
      </c>
      <c r="J32" s="24">
        <f t="shared" si="2"/>
        <v>8.41</v>
      </c>
      <c r="K32" s="24">
        <f t="shared" si="2"/>
        <v>8.35</v>
      </c>
      <c r="L32" s="24">
        <f t="shared" si="2"/>
        <v>9.41</v>
      </c>
      <c r="M32" s="24">
        <f t="shared" si="3"/>
        <v>9.41</v>
      </c>
      <c r="N32" s="24">
        <f t="shared" si="3"/>
        <v>9.32</v>
      </c>
      <c r="O32" s="24">
        <f t="shared" si="3"/>
        <v>8.82</v>
      </c>
      <c r="P32" s="24">
        <f t="shared" si="3"/>
        <v>8.2899999999999991</v>
      </c>
      <c r="Q32" s="24">
        <f t="shared" si="3"/>
        <v>8.26</v>
      </c>
      <c r="R32" s="75" t="s">
        <v>31</v>
      </c>
      <c r="S32" s="75" t="s">
        <v>31</v>
      </c>
      <c r="T32" s="75" t="s">
        <v>31</v>
      </c>
      <c r="U32" s="38" t="str" cm="1">
        <f t="array" ref="U32">IF(AL32="","",IF(ABS((AL32-AVERAGE(AL$2:AL$1000))/_xlfn.STDEV.S(IF(AL$2:AL$1000&lt;&gt;"",AL$2:AL$1000)))&lt;3,"","OUTLIER"))</f>
        <v/>
      </c>
      <c r="V32" s="39" t="str" cm="1">
        <f t="array" ref="V32">IF(AM32="","",IF(ABS((AM32-AVERAGE(AM$2:AM$1000))/_xlfn.STDEV.S(IF(AM$2:AM$1000&lt;&gt;"",AM$2:AM$1000)))&lt;3,"","OUTLIER"))</f>
        <v/>
      </c>
      <c r="W32" s="39" t="str" cm="1">
        <f t="array" ref="W32">IF(AN32="","",IF(ABS((AN32-AVERAGE(AN$2:AN$1000))/_xlfn.STDEV.S(IF(AN$2:AN$1000&lt;&gt;"",AN$2:AN$1000)))&lt;3,"","OUTLIER"))</f>
        <v/>
      </c>
      <c r="X32" s="39" t="str" cm="1">
        <f t="array" ref="X32">IF(AN32="","",IF(ABS((AN32-AVERAGE(AN$2:AN$1000))/_xlfn.STDEV.S(IF(AN$2:AN$1000&lt;&gt;"",AN$2:AN$1000)))&lt;3,"","OUTLIER"))</f>
        <v/>
      </c>
      <c r="Y32" s="39" t="str" cm="1">
        <f t="array" ref="Y32">IF(AO32="","",IF(ABS((AO32-AVERAGE(AO$2:AO$1000))/_xlfn.STDEV.S(IF(AO$2:AO$1000&lt;&gt;"",AO$2:AO$1000)))&lt;3,"","OUTLIER"))</f>
        <v/>
      </c>
      <c r="Z32" s="39" t="str" cm="1">
        <f t="array" ref="Z32">IF(AP32="","",IF(ABS((AP32-AVERAGE(AP$2:AP$1000))/_xlfn.STDEV.S(IF(AP$2:AP$1000&lt;&gt;"",AP$2:AP$1000)))&lt;3,"","OUTLIER"))</f>
        <v/>
      </c>
      <c r="AA32" s="39" t="str" cm="1">
        <f t="array" ref="AA32">IF(AP32="","",IF(ABS((AP32-AVERAGE(AP$2:AP$1000))/_xlfn.STDEV.S(IF(AP$2:AP$1000&lt;&gt;"",AP$2:AP$1000)))&lt;3,"","OUTLIER"))</f>
        <v/>
      </c>
      <c r="AB32" s="39" t="str" cm="1">
        <f t="array" ref="AB32">IF(AQ32="","",IF(ABS((AQ32-AVERAGE(AQ$2:AQ$1000))/_xlfn.STDEV.S(IF(AQ$2:AQ$1000&lt;&gt;"",AQ$2:AQ$1000)))&lt;3,"","OUTLIER"))</f>
        <v/>
      </c>
      <c r="AC32" s="39" t="str" cm="1">
        <f t="array" ref="AC32">IF(AR32="","",IF(ABS((AR32-AVERAGE(AR$2:AR$1000))/_xlfn.STDEV.S(IF(AR$2:AR$1000&lt;&gt;"",AR$2:AR$1000)))&lt;3,"","OUTLIER"))</f>
        <v/>
      </c>
      <c r="AD32" s="39" t="str" cm="1">
        <f t="array" ref="AD32">IF(AR32="","",IF(ABS((AR32-AVERAGE(AR$2:AR$1000))/_xlfn.STDEV.S(IF(AR$2:AR$1000&lt;&gt;"",AR$2:AR$1000)))&lt;3,"","OUTLIER"))</f>
        <v/>
      </c>
      <c r="AE32" s="39" t="str" cm="1">
        <f t="array" ref="AE32">IF(AS32="","",IF(ABS((AS32-AVERAGE(AS$2:AS$1000))/_xlfn.STDEV.S(IF(AS$2:AS$1000&lt;&gt;"",AS$2:AS$1000)))&lt;3,"","OUTLIER"))</f>
        <v/>
      </c>
      <c r="AF32" s="39" t="str" cm="1">
        <f t="array" ref="AF32">IF(AT32="","",IF(ABS((AT32-AVERAGE(AT$2:AT$1000))/_xlfn.STDEV.S(IF(AT$2:AT$1000&lt;&gt;"",AT$2:AT$1000)))&lt;3,"","OUTLIER"))</f>
        <v/>
      </c>
      <c r="AG32" s="39" t="str" cm="1">
        <f t="array" ref="AG32">IF(AU32="","",IF(ABS((AU32-AVERAGE(AU$2:AU$1000))/_xlfn.STDEV.S(IF(AU$2:AU$1000&lt;&gt;"",AU$2:AU$1000)))&lt;3,"","OUTLIER"))</f>
        <v/>
      </c>
      <c r="AH32" s="39" t="str" cm="1">
        <f t="array" ref="AH32">IF(AV32="","",IF(ABS((AV32-AVERAGE(AV$2:AV$1000))/_xlfn.STDEV.S(IF(AV$2:AV$1000&lt;&gt;"",AV$2:AV$1000)))&lt;3,"","OUTLIER"))</f>
        <v/>
      </c>
      <c r="AL32" s="63">
        <v>8.34</v>
      </c>
      <c r="AM32" s="60">
        <v>8.35</v>
      </c>
      <c r="AN32" s="60">
        <v>8.58</v>
      </c>
      <c r="AO32" s="60">
        <v>8.93</v>
      </c>
      <c r="AP32" s="60">
        <v>8.41</v>
      </c>
      <c r="AQ32" s="60">
        <v>8.35</v>
      </c>
      <c r="AR32" s="60">
        <v>9.41</v>
      </c>
      <c r="AS32" s="60">
        <v>9.32</v>
      </c>
      <c r="AT32" s="60">
        <v>8.82</v>
      </c>
      <c r="AU32" s="60">
        <v>8.2899999999999991</v>
      </c>
      <c r="AV32" s="60">
        <v>8.26</v>
      </c>
      <c r="AW32" s="63">
        <v>0.15</v>
      </c>
      <c r="AX32" s="60">
        <v>0.16</v>
      </c>
      <c r="AY32" s="60">
        <v>0.08</v>
      </c>
      <c r="AZ32" s="60">
        <v>0.11</v>
      </c>
      <c r="BA32" s="60">
        <v>0.16</v>
      </c>
      <c r="BB32" s="60">
        <v>0.14000000000000001</v>
      </c>
      <c r="BC32" s="60">
        <v>0.11</v>
      </c>
      <c r="BD32" s="60">
        <v>0.11</v>
      </c>
      <c r="BE32" s="60">
        <v>0.16</v>
      </c>
      <c r="BF32" s="60">
        <v>0.08</v>
      </c>
      <c r="BG32" s="60">
        <v>0.11</v>
      </c>
    </row>
    <row r="33" spans="1:59" x14ac:dyDescent="0.2">
      <c r="A33" s="54" t="s">
        <v>1336</v>
      </c>
      <c r="B33" s="54" t="str">
        <f>VLOOKUP(A33,RecNames!C:G,5,FALSE)</f>
        <v>CLTR2</v>
      </c>
      <c r="C33" s="74">
        <v>7</v>
      </c>
      <c r="D33" s="25" t="str">
        <f t="shared" si="0"/>
        <v/>
      </c>
      <c r="E33" s="24" t="str">
        <f t="shared" si="0"/>
        <v/>
      </c>
      <c r="F33" s="24">
        <f t="shared" si="0"/>
        <v>7.4</v>
      </c>
      <c r="G33" s="24">
        <f t="shared" si="1"/>
        <v>7.4</v>
      </c>
      <c r="H33" s="24">
        <f t="shared" si="1"/>
        <v>7.93</v>
      </c>
      <c r="I33" s="24">
        <f t="shared" si="1"/>
        <v>7.28</v>
      </c>
      <c r="J33" s="24">
        <f t="shared" si="2"/>
        <v>7.28</v>
      </c>
      <c r="K33" s="24">
        <f t="shared" si="2"/>
        <v>8.31</v>
      </c>
      <c r="L33" s="24">
        <f t="shared" si="2"/>
        <v>8.64</v>
      </c>
      <c r="M33" s="24">
        <f t="shared" si="3"/>
        <v>8.64</v>
      </c>
      <c r="N33" s="24">
        <f t="shared" si="3"/>
        <v>8.61</v>
      </c>
      <c r="O33" s="24">
        <f t="shared" si="3"/>
        <v>7.09</v>
      </c>
      <c r="P33" s="24">
        <f t="shared" si="3"/>
        <v>7.09</v>
      </c>
      <c r="Q33" s="24">
        <f t="shared" si="3"/>
        <v>6.58</v>
      </c>
      <c r="R33" s="75" t="s">
        <v>31</v>
      </c>
      <c r="S33" s="75" t="s">
        <v>31</v>
      </c>
      <c r="T33" s="75" t="s">
        <v>31</v>
      </c>
      <c r="U33" s="38" t="str" cm="1">
        <f t="array" ref="U33">IF(AL33="","",IF(ABS((AL33-AVERAGE(AL$2:AL$1000))/_xlfn.STDEV.S(IF(AL$2:AL$1000&lt;&gt;"",AL$2:AL$1000)))&lt;3,"","OUTLIER"))</f>
        <v/>
      </c>
      <c r="V33" s="39" t="str" cm="1">
        <f t="array" ref="V33">IF(AM33="","",IF(ABS((AM33-AVERAGE(AM$2:AM$1000))/_xlfn.STDEV.S(IF(AM$2:AM$1000&lt;&gt;"",AM$2:AM$1000)))&lt;3,"","OUTLIER"))</f>
        <v/>
      </c>
      <c r="W33" s="39" t="str" cm="1">
        <f t="array" ref="W33">IF(AN33="","",IF(ABS((AN33-AVERAGE(AN$2:AN$1000))/_xlfn.STDEV.S(IF(AN$2:AN$1000&lt;&gt;"",AN$2:AN$1000)))&lt;3,"","OUTLIER"))</f>
        <v/>
      </c>
      <c r="X33" s="39" t="str" cm="1">
        <f t="array" ref="X33">IF(AN33="","",IF(ABS((AN33-AVERAGE(AN$2:AN$1000))/_xlfn.STDEV.S(IF(AN$2:AN$1000&lt;&gt;"",AN$2:AN$1000)))&lt;3,"","OUTLIER"))</f>
        <v/>
      </c>
      <c r="Y33" s="39" t="str" cm="1">
        <f t="array" ref="Y33">IF(AO33="","",IF(ABS((AO33-AVERAGE(AO$2:AO$1000))/_xlfn.STDEV.S(IF(AO$2:AO$1000&lt;&gt;"",AO$2:AO$1000)))&lt;3,"","OUTLIER"))</f>
        <v/>
      </c>
      <c r="Z33" s="39" t="str" cm="1">
        <f t="array" ref="Z33">IF(AP33="","",IF(ABS((AP33-AVERAGE(AP$2:AP$1000))/_xlfn.STDEV.S(IF(AP$2:AP$1000&lt;&gt;"",AP$2:AP$1000)))&lt;3,"","OUTLIER"))</f>
        <v/>
      </c>
      <c r="AA33" s="39" t="str" cm="1">
        <f t="array" ref="AA33">IF(AP33="","",IF(ABS((AP33-AVERAGE(AP$2:AP$1000))/_xlfn.STDEV.S(IF(AP$2:AP$1000&lt;&gt;"",AP$2:AP$1000)))&lt;3,"","OUTLIER"))</f>
        <v/>
      </c>
      <c r="AB33" s="39" t="str" cm="1">
        <f t="array" ref="AB33">IF(AQ33="","",IF(ABS((AQ33-AVERAGE(AQ$2:AQ$1000))/_xlfn.STDEV.S(IF(AQ$2:AQ$1000&lt;&gt;"",AQ$2:AQ$1000)))&lt;3,"","OUTLIER"))</f>
        <v/>
      </c>
      <c r="AC33" s="39" t="str" cm="1">
        <f t="array" ref="AC33">IF(AR33="","",IF(ABS((AR33-AVERAGE(AR$2:AR$1000))/_xlfn.STDEV.S(IF(AR$2:AR$1000&lt;&gt;"",AR$2:AR$1000)))&lt;3,"","OUTLIER"))</f>
        <v/>
      </c>
      <c r="AD33" s="39" t="str" cm="1">
        <f t="array" ref="AD33">IF(AR33="","",IF(ABS((AR33-AVERAGE(AR$2:AR$1000))/_xlfn.STDEV.S(IF(AR$2:AR$1000&lt;&gt;"",AR$2:AR$1000)))&lt;3,"","OUTLIER"))</f>
        <v/>
      </c>
      <c r="AE33" s="39" t="str" cm="1">
        <f t="array" ref="AE33">IF(AS33="","",IF(ABS((AS33-AVERAGE(AS$2:AS$1000))/_xlfn.STDEV.S(IF(AS$2:AS$1000&lt;&gt;"",AS$2:AS$1000)))&lt;3,"","OUTLIER"))</f>
        <v/>
      </c>
      <c r="AF33" s="39" t="str" cm="1">
        <f t="array" ref="AF33">IF(AT33="","",IF(ABS((AT33-AVERAGE(AT$2:AT$1000))/_xlfn.STDEV.S(IF(AT$2:AT$1000&lt;&gt;"",AT$2:AT$1000)))&lt;3,"","OUTLIER"))</f>
        <v/>
      </c>
      <c r="AG33" s="39" t="str" cm="1">
        <f t="array" ref="AG33">IF(AU33="","",IF(ABS((AU33-AVERAGE(AU$2:AU$1000))/_xlfn.STDEV.S(IF(AU$2:AU$1000&lt;&gt;"",AU$2:AU$1000)))&lt;3,"","OUTLIER"))</f>
        <v/>
      </c>
      <c r="AH33" s="39" t="str" cm="1">
        <f t="array" ref="AH33">IF(AV33="","",IF(ABS((AV33-AVERAGE(AV$2:AV$1000))/_xlfn.STDEV.S(IF(AV$2:AV$1000&lt;&gt;"",AV$2:AV$1000)))&lt;3,"","OUTLIER"))</f>
        <v/>
      </c>
      <c r="AL33" s="63"/>
      <c r="AM33" s="60"/>
      <c r="AN33" s="60">
        <v>7.4</v>
      </c>
      <c r="AO33" s="60">
        <v>7.93</v>
      </c>
      <c r="AP33" s="60">
        <v>7.28</v>
      </c>
      <c r="AQ33" s="60">
        <v>8.31</v>
      </c>
      <c r="AR33" s="60">
        <v>8.64</v>
      </c>
      <c r="AS33" s="60">
        <v>8.61</v>
      </c>
      <c r="AT33" s="60">
        <v>7.09</v>
      </c>
      <c r="AU33" s="60">
        <v>7.09</v>
      </c>
      <c r="AV33" s="60">
        <v>6.58</v>
      </c>
      <c r="AW33" s="63"/>
      <c r="AX33" s="60"/>
      <c r="AY33" s="60">
        <v>0.04</v>
      </c>
      <c r="AZ33" s="60">
        <v>0.04</v>
      </c>
      <c r="BA33" s="60">
        <v>0.04</v>
      </c>
      <c r="BB33" s="60">
        <v>0.03</v>
      </c>
      <c r="BC33" s="60">
        <v>0.05</v>
      </c>
      <c r="BD33" s="60">
        <v>0.05</v>
      </c>
      <c r="BE33" s="60">
        <v>0.1</v>
      </c>
      <c r="BF33" s="60">
        <v>0.18</v>
      </c>
      <c r="BG33" s="60">
        <v>0.35</v>
      </c>
    </row>
    <row r="34" spans="1:59" x14ac:dyDescent="0.2">
      <c r="A34" s="54" t="s">
        <v>1337</v>
      </c>
      <c r="B34" s="54" t="str">
        <f>VLOOKUP(A34,RecNames!C:G,5,FALSE)</f>
        <v>DRD1</v>
      </c>
      <c r="C34" s="74">
        <v>3</v>
      </c>
      <c r="D34" s="25">
        <f t="shared" si="0"/>
        <v>5.61</v>
      </c>
      <c r="E34" s="24">
        <f t="shared" si="0"/>
        <v>5.47</v>
      </c>
      <c r="F34" s="24" t="str">
        <f t="shared" si="0"/>
        <v/>
      </c>
      <c r="G34" s="24" t="str">
        <f t="shared" si="1"/>
        <v/>
      </c>
      <c r="H34" s="24">
        <f t="shared" si="1"/>
        <v>5.36</v>
      </c>
      <c r="I34" s="24" t="str">
        <f t="shared" si="1"/>
        <v/>
      </c>
      <c r="J34" s="24" t="str">
        <f t="shared" si="2"/>
        <v/>
      </c>
      <c r="K34" s="24">
        <f t="shared" si="2"/>
        <v>5.7</v>
      </c>
      <c r="L34" s="24">
        <f t="shared" si="2"/>
        <v>5.37</v>
      </c>
      <c r="M34" s="24">
        <f t="shared" si="3"/>
        <v>5.37</v>
      </c>
      <c r="N34" s="24">
        <f t="shared" si="3"/>
        <v>5.7</v>
      </c>
      <c r="O34" s="24" t="str">
        <f t="shared" si="3"/>
        <v/>
      </c>
      <c r="P34" s="24" t="str">
        <f t="shared" si="3"/>
        <v/>
      </c>
      <c r="Q34" s="24" t="str">
        <f t="shared" si="3"/>
        <v/>
      </c>
      <c r="R34" s="75" t="s">
        <v>31</v>
      </c>
      <c r="S34" s="75" t="s">
        <v>31</v>
      </c>
      <c r="T34" s="75" t="s">
        <v>31</v>
      </c>
      <c r="U34" s="38" t="str" cm="1">
        <f t="array" ref="U34">IF(AL34="","",IF(ABS((AL34-AVERAGE(AL$2:AL$1000))/_xlfn.STDEV.S(IF(AL$2:AL$1000&lt;&gt;"",AL$2:AL$1000)))&lt;3,"","OUTLIER"))</f>
        <v/>
      </c>
      <c r="V34" s="39" t="str" cm="1">
        <f t="array" ref="V34">IF(AM34="","",IF(ABS((AM34-AVERAGE(AM$2:AM$1000))/_xlfn.STDEV.S(IF(AM$2:AM$1000&lt;&gt;"",AM$2:AM$1000)))&lt;3,"","OUTLIER"))</f>
        <v/>
      </c>
      <c r="W34" s="39" t="str" cm="1">
        <f t="array" ref="W34">IF(AN34="","",IF(ABS((AN34-AVERAGE(AN$2:AN$1000))/_xlfn.STDEV.S(IF(AN$2:AN$1000&lt;&gt;"",AN$2:AN$1000)))&lt;3,"","OUTLIER"))</f>
        <v/>
      </c>
      <c r="X34" s="39" t="str" cm="1">
        <f t="array" ref="X34">IF(AN34="","",IF(ABS((AN34-AVERAGE(AN$2:AN$1000))/_xlfn.STDEV.S(IF(AN$2:AN$1000&lt;&gt;"",AN$2:AN$1000)))&lt;3,"","OUTLIER"))</f>
        <v/>
      </c>
      <c r="Y34" s="39" t="str" cm="1">
        <f t="array" ref="Y34">IF(AO34="","",IF(ABS((AO34-AVERAGE(AO$2:AO$1000))/_xlfn.STDEV.S(IF(AO$2:AO$1000&lt;&gt;"",AO$2:AO$1000)))&lt;3,"","OUTLIER"))</f>
        <v/>
      </c>
      <c r="Z34" s="39" t="str" cm="1">
        <f t="array" ref="Z34">IF(AP34="","",IF(ABS((AP34-AVERAGE(AP$2:AP$1000))/_xlfn.STDEV.S(IF(AP$2:AP$1000&lt;&gt;"",AP$2:AP$1000)))&lt;3,"","OUTLIER"))</f>
        <v/>
      </c>
      <c r="AA34" s="39" t="str" cm="1">
        <f t="array" ref="AA34">IF(AP34="","",IF(ABS((AP34-AVERAGE(AP$2:AP$1000))/_xlfn.STDEV.S(IF(AP$2:AP$1000&lt;&gt;"",AP$2:AP$1000)))&lt;3,"","OUTLIER"))</f>
        <v/>
      </c>
      <c r="AB34" s="39" t="str" cm="1">
        <f t="array" ref="AB34">IF(AQ34="","",IF(ABS((AQ34-AVERAGE(AQ$2:AQ$1000))/_xlfn.STDEV.S(IF(AQ$2:AQ$1000&lt;&gt;"",AQ$2:AQ$1000)))&lt;3,"","OUTLIER"))</f>
        <v/>
      </c>
      <c r="AC34" s="39" t="str" cm="1">
        <f t="array" ref="AC34">IF(AR34="","",IF(ABS((AR34-AVERAGE(AR$2:AR$1000))/_xlfn.STDEV.S(IF(AR$2:AR$1000&lt;&gt;"",AR$2:AR$1000)))&lt;3,"","OUTLIER"))</f>
        <v/>
      </c>
      <c r="AD34" s="39" t="str" cm="1">
        <f t="array" ref="AD34">IF(AR34="","",IF(ABS((AR34-AVERAGE(AR$2:AR$1000))/_xlfn.STDEV.S(IF(AR$2:AR$1000&lt;&gt;"",AR$2:AR$1000)))&lt;3,"","OUTLIER"))</f>
        <v/>
      </c>
      <c r="AE34" s="39" t="str" cm="1">
        <f t="array" ref="AE34">IF(AS34="","",IF(ABS((AS34-AVERAGE(AS$2:AS$1000))/_xlfn.STDEV.S(IF(AS$2:AS$1000&lt;&gt;"",AS$2:AS$1000)))&lt;3,"","OUTLIER"))</f>
        <v/>
      </c>
      <c r="AF34" s="39" t="str" cm="1">
        <f t="array" ref="AF34">IF(AT34="","",IF(ABS((AT34-AVERAGE(AT$2:AT$1000))/_xlfn.STDEV.S(IF(AT$2:AT$1000&lt;&gt;"",AT$2:AT$1000)))&lt;3,"","OUTLIER"))</f>
        <v/>
      </c>
      <c r="AG34" s="39" t="str" cm="1">
        <f t="array" ref="AG34">IF(AU34="","",IF(ABS((AU34-AVERAGE(AU$2:AU$1000))/_xlfn.STDEV.S(IF(AU$2:AU$1000&lt;&gt;"",AU$2:AU$1000)))&lt;3,"","OUTLIER"))</f>
        <v/>
      </c>
      <c r="AH34" s="39" t="str" cm="1">
        <f t="array" ref="AH34">IF(AV34="","",IF(ABS((AV34-AVERAGE(AV$2:AV$1000))/_xlfn.STDEV.S(IF(AV$2:AV$1000&lt;&gt;"",AV$2:AV$1000)))&lt;3,"","OUTLIER"))</f>
        <v/>
      </c>
      <c r="AL34" s="63">
        <v>5.61</v>
      </c>
      <c r="AM34" s="60">
        <v>5.47</v>
      </c>
      <c r="AN34" s="60"/>
      <c r="AO34" s="60">
        <v>5.36</v>
      </c>
      <c r="AP34" s="60"/>
      <c r="AQ34" s="60">
        <v>5.7</v>
      </c>
      <c r="AR34" s="60">
        <v>5.37</v>
      </c>
      <c r="AS34" s="60">
        <v>5.7</v>
      </c>
      <c r="AT34" s="60"/>
      <c r="AU34" s="60"/>
      <c r="AV34" s="60"/>
      <c r="AW34" s="63">
        <v>0.14000000000000001</v>
      </c>
      <c r="AX34" s="60">
        <v>0.27</v>
      </c>
      <c r="AY34" s="60"/>
      <c r="AZ34" s="60">
        <v>0.13</v>
      </c>
      <c r="BA34" s="60"/>
      <c r="BB34" s="60">
        <v>0.16</v>
      </c>
      <c r="BC34" s="60">
        <v>0.2</v>
      </c>
      <c r="BD34" s="60">
        <v>0.13</v>
      </c>
      <c r="BE34" s="60"/>
      <c r="BF34" s="60"/>
      <c r="BG34" s="60"/>
    </row>
    <row r="35" spans="1:59" x14ac:dyDescent="0.2">
      <c r="A35" s="54" t="s">
        <v>1338</v>
      </c>
      <c r="B35" s="54" t="str">
        <f>VLOOKUP(A35,RecNames!C:G,5,FALSE)</f>
        <v>DRD2</v>
      </c>
      <c r="C35" s="74">
        <v>3</v>
      </c>
      <c r="D35" s="25" t="str">
        <f t="shared" si="0"/>
        <v/>
      </c>
      <c r="E35" s="24" t="str">
        <f t="shared" si="0"/>
        <v/>
      </c>
      <c r="F35" s="24">
        <f t="shared" si="0"/>
        <v>7.96</v>
      </c>
      <c r="G35" s="24">
        <f t="shared" si="1"/>
        <v>7.96</v>
      </c>
      <c r="H35" s="24">
        <f t="shared" si="1"/>
        <v>8.1999999999999993</v>
      </c>
      <c r="I35" s="24">
        <f t="shared" si="1"/>
        <v>7.75</v>
      </c>
      <c r="J35" s="24">
        <f t="shared" si="2"/>
        <v>7.75</v>
      </c>
      <c r="K35" s="24">
        <f t="shared" si="2"/>
        <v>7.78</v>
      </c>
      <c r="L35" s="24" t="str">
        <f t="shared" si="2"/>
        <v/>
      </c>
      <c r="M35" s="24" t="str">
        <f t="shared" si="3"/>
        <v/>
      </c>
      <c r="N35" s="24" t="str">
        <f t="shared" si="3"/>
        <v/>
      </c>
      <c r="O35" s="24" t="str">
        <f t="shared" si="3"/>
        <v/>
      </c>
      <c r="P35" s="24" t="str">
        <f t="shared" si="3"/>
        <v/>
      </c>
      <c r="Q35" s="24" t="str">
        <f t="shared" si="3"/>
        <v/>
      </c>
      <c r="R35" s="75" t="s">
        <v>31</v>
      </c>
      <c r="S35" s="75" t="s">
        <v>31</v>
      </c>
      <c r="T35" s="75" t="s">
        <v>31</v>
      </c>
      <c r="U35" s="38" t="str" cm="1">
        <f t="array" ref="U35">IF(AL35="","",IF(ABS((AL35-AVERAGE(AL$2:AL$1000))/_xlfn.STDEV.S(IF(AL$2:AL$1000&lt;&gt;"",AL$2:AL$1000)))&lt;3,"","OUTLIER"))</f>
        <v/>
      </c>
      <c r="V35" s="39" t="str" cm="1">
        <f t="array" ref="V35">IF(AM35="","",IF(ABS((AM35-AVERAGE(AM$2:AM$1000))/_xlfn.STDEV.S(IF(AM$2:AM$1000&lt;&gt;"",AM$2:AM$1000)))&lt;3,"","OUTLIER"))</f>
        <v/>
      </c>
      <c r="W35" s="39" t="str" cm="1">
        <f t="array" ref="W35">IF(AN35="","",IF(ABS((AN35-AVERAGE(AN$2:AN$1000))/_xlfn.STDEV.S(IF(AN$2:AN$1000&lt;&gt;"",AN$2:AN$1000)))&lt;3,"","OUTLIER"))</f>
        <v/>
      </c>
      <c r="X35" s="39" t="str" cm="1">
        <f t="array" ref="X35">IF(AN35="","",IF(ABS((AN35-AVERAGE(AN$2:AN$1000))/_xlfn.STDEV.S(IF(AN$2:AN$1000&lt;&gt;"",AN$2:AN$1000)))&lt;3,"","OUTLIER"))</f>
        <v/>
      </c>
      <c r="Y35" s="39" t="str" cm="1">
        <f t="array" ref="Y35">IF(AO35="","",IF(ABS((AO35-AVERAGE(AO$2:AO$1000))/_xlfn.STDEV.S(IF(AO$2:AO$1000&lt;&gt;"",AO$2:AO$1000)))&lt;3,"","OUTLIER"))</f>
        <v/>
      </c>
      <c r="Z35" s="39" t="str" cm="1">
        <f t="array" ref="Z35">IF(AP35="","",IF(ABS((AP35-AVERAGE(AP$2:AP$1000))/_xlfn.STDEV.S(IF(AP$2:AP$1000&lt;&gt;"",AP$2:AP$1000)))&lt;3,"","OUTLIER"))</f>
        <v/>
      </c>
      <c r="AA35" s="39" t="str" cm="1">
        <f t="array" ref="AA35">IF(AP35="","",IF(ABS((AP35-AVERAGE(AP$2:AP$1000))/_xlfn.STDEV.S(IF(AP$2:AP$1000&lt;&gt;"",AP$2:AP$1000)))&lt;3,"","OUTLIER"))</f>
        <v/>
      </c>
      <c r="AB35" s="39" t="str" cm="1">
        <f t="array" ref="AB35">IF(AQ35="","",IF(ABS((AQ35-AVERAGE(AQ$2:AQ$1000))/_xlfn.STDEV.S(IF(AQ$2:AQ$1000&lt;&gt;"",AQ$2:AQ$1000)))&lt;3,"","OUTLIER"))</f>
        <v/>
      </c>
      <c r="AC35" s="39" t="str" cm="1">
        <f t="array" ref="AC35">IF(AR35="","",IF(ABS((AR35-AVERAGE(AR$2:AR$1000))/_xlfn.STDEV.S(IF(AR$2:AR$1000&lt;&gt;"",AR$2:AR$1000)))&lt;3,"","OUTLIER"))</f>
        <v/>
      </c>
      <c r="AD35" s="39" t="str" cm="1">
        <f t="array" ref="AD35">IF(AR35="","",IF(ABS((AR35-AVERAGE(AR$2:AR$1000))/_xlfn.STDEV.S(IF(AR$2:AR$1000&lt;&gt;"",AR$2:AR$1000)))&lt;3,"","OUTLIER"))</f>
        <v/>
      </c>
      <c r="AE35" s="39" t="str" cm="1">
        <f t="array" ref="AE35">IF(AS35="","",IF(ABS((AS35-AVERAGE(AS$2:AS$1000))/_xlfn.STDEV.S(IF(AS$2:AS$1000&lt;&gt;"",AS$2:AS$1000)))&lt;3,"","OUTLIER"))</f>
        <v/>
      </c>
      <c r="AF35" s="39" t="str" cm="1">
        <f t="array" ref="AF35">IF(AT35="","",IF(ABS((AT35-AVERAGE(AT$2:AT$1000))/_xlfn.STDEV.S(IF(AT$2:AT$1000&lt;&gt;"",AT$2:AT$1000)))&lt;3,"","OUTLIER"))</f>
        <v/>
      </c>
      <c r="AG35" s="39" t="str" cm="1">
        <f t="array" ref="AG35">IF(AU35="","",IF(ABS((AU35-AVERAGE(AU$2:AU$1000))/_xlfn.STDEV.S(IF(AU$2:AU$1000&lt;&gt;"",AU$2:AU$1000)))&lt;3,"","OUTLIER"))</f>
        <v/>
      </c>
      <c r="AH35" s="39" t="str" cm="1">
        <f t="array" ref="AH35">IF(AV35="","",IF(ABS((AV35-AVERAGE(AV$2:AV$1000))/_xlfn.STDEV.S(IF(AV$2:AV$1000&lt;&gt;"",AV$2:AV$1000)))&lt;3,"","OUTLIER"))</f>
        <v/>
      </c>
      <c r="AL35" s="63"/>
      <c r="AM35" s="60"/>
      <c r="AN35" s="60">
        <v>7.96</v>
      </c>
      <c r="AO35" s="60">
        <v>8.1999999999999993</v>
      </c>
      <c r="AP35" s="60">
        <v>7.75</v>
      </c>
      <c r="AQ35" s="60">
        <v>7.78</v>
      </c>
      <c r="AR35" s="60"/>
      <c r="AS35" s="60"/>
      <c r="AT35" s="60"/>
      <c r="AU35" s="60"/>
      <c r="AV35" s="60"/>
      <c r="AW35" s="63"/>
      <c r="AX35" s="60"/>
      <c r="AY35" s="60">
        <v>0.03</v>
      </c>
      <c r="AZ35" s="60">
        <v>0.09</v>
      </c>
      <c r="BA35" s="60">
        <v>0.1</v>
      </c>
      <c r="BB35" s="60">
        <v>0.09</v>
      </c>
      <c r="BC35" s="60"/>
      <c r="BD35" s="60"/>
      <c r="BE35" s="60"/>
      <c r="BF35" s="60"/>
      <c r="BG35" s="60"/>
    </row>
    <row r="36" spans="1:59" x14ac:dyDescent="0.2">
      <c r="A36" s="54" t="s">
        <v>1339</v>
      </c>
      <c r="B36" s="54" t="str">
        <f>VLOOKUP(A36,RecNames!C:G,5,FALSE)</f>
        <v>DRD3</v>
      </c>
      <c r="C36" s="74">
        <v>4</v>
      </c>
      <c r="D36" s="25" t="str">
        <f t="shared" si="0"/>
        <v/>
      </c>
      <c r="E36" s="24" t="str">
        <f t="shared" si="0"/>
        <v/>
      </c>
      <c r="F36" s="24">
        <f t="shared" si="0"/>
        <v>7.67</v>
      </c>
      <c r="G36" s="24">
        <f t="shared" si="1"/>
        <v>7.67</v>
      </c>
      <c r="H36" s="24">
        <f t="shared" si="1"/>
        <v>8.18</v>
      </c>
      <c r="I36" s="24">
        <f t="shared" si="1"/>
        <v>7.71</v>
      </c>
      <c r="J36" s="24">
        <f t="shared" si="2"/>
        <v>7.71</v>
      </c>
      <c r="K36" s="24">
        <f t="shared" si="2"/>
        <v>8.07</v>
      </c>
      <c r="L36" s="24" t="str">
        <f t="shared" si="2"/>
        <v/>
      </c>
      <c r="M36" s="24" t="str">
        <f t="shared" si="3"/>
        <v/>
      </c>
      <c r="N36" s="24" t="str">
        <f t="shared" si="3"/>
        <v/>
      </c>
      <c r="O36" s="24" t="str">
        <f t="shared" si="3"/>
        <v/>
      </c>
      <c r="P36" s="24" t="str">
        <f t="shared" si="3"/>
        <v/>
      </c>
      <c r="Q36" s="24" t="str">
        <f t="shared" si="3"/>
        <v/>
      </c>
      <c r="R36" s="75" t="s">
        <v>31</v>
      </c>
      <c r="S36" s="75" t="s">
        <v>31</v>
      </c>
      <c r="T36" s="75" t="s">
        <v>31</v>
      </c>
      <c r="U36" s="38" t="str" cm="1">
        <f t="array" ref="U36">IF(AL36="","",IF(ABS((AL36-AVERAGE(AL$2:AL$1000))/_xlfn.STDEV.S(IF(AL$2:AL$1000&lt;&gt;"",AL$2:AL$1000)))&lt;3,"","OUTLIER"))</f>
        <v/>
      </c>
      <c r="V36" s="39" t="str" cm="1">
        <f t="array" ref="V36">IF(AM36="","",IF(ABS((AM36-AVERAGE(AM$2:AM$1000))/_xlfn.STDEV.S(IF(AM$2:AM$1000&lt;&gt;"",AM$2:AM$1000)))&lt;3,"","OUTLIER"))</f>
        <v/>
      </c>
      <c r="W36" s="39" t="str" cm="1">
        <f t="array" ref="W36">IF(AN36="","",IF(ABS((AN36-AVERAGE(AN$2:AN$1000))/_xlfn.STDEV.S(IF(AN$2:AN$1000&lt;&gt;"",AN$2:AN$1000)))&lt;3,"","OUTLIER"))</f>
        <v/>
      </c>
      <c r="X36" s="39" t="str" cm="1">
        <f t="array" ref="X36">IF(AN36="","",IF(ABS((AN36-AVERAGE(AN$2:AN$1000))/_xlfn.STDEV.S(IF(AN$2:AN$1000&lt;&gt;"",AN$2:AN$1000)))&lt;3,"","OUTLIER"))</f>
        <v/>
      </c>
      <c r="Y36" s="39" t="str" cm="1">
        <f t="array" ref="Y36">IF(AO36="","",IF(ABS((AO36-AVERAGE(AO$2:AO$1000))/_xlfn.STDEV.S(IF(AO$2:AO$1000&lt;&gt;"",AO$2:AO$1000)))&lt;3,"","OUTLIER"))</f>
        <v/>
      </c>
      <c r="Z36" s="39" t="str" cm="1">
        <f t="array" ref="Z36">IF(AP36="","",IF(ABS((AP36-AVERAGE(AP$2:AP$1000))/_xlfn.STDEV.S(IF(AP$2:AP$1000&lt;&gt;"",AP$2:AP$1000)))&lt;3,"","OUTLIER"))</f>
        <v/>
      </c>
      <c r="AA36" s="39" t="str" cm="1">
        <f t="array" ref="AA36">IF(AP36="","",IF(ABS((AP36-AVERAGE(AP$2:AP$1000))/_xlfn.STDEV.S(IF(AP$2:AP$1000&lt;&gt;"",AP$2:AP$1000)))&lt;3,"","OUTLIER"))</f>
        <v/>
      </c>
      <c r="AB36" s="39" t="str" cm="1">
        <f t="array" ref="AB36">IF(AQ36="","",IF(ABS((AQ36-AVERAGE(AQ$2:AQ$1000))/_xlfn.STDEV.S(IF(AQ$2:AQ$1000&lt;&gt;"",AQ$2:AQ$1000)))&lt;3,"","OUTLIER"))</f>
        <v/>
      </c>
      <c r="AC36" s="39" t="str" cm="1">
        <f t="array" ref="AC36">IF(AR36="","",IF(ABS((AR36-AVERAGE(AR$2:AR$1000))/_xlfn.STDEV.S(IF(AR$2:AR$1000&lt;&gt;"",AR$2:AR$1000)))&lt;3,"","OUTLIER"))</f>
        <v/>
      </c>
      <c r="AD36" s="39" t="str" cm="1">
        <f t="array" ref="AD36">IF(AR36="","",IF(ABS((AR36-AVERAGE(AR$2:AR$1000))/_xlfn.STDEV.S(IF(AR$2:AR$1000&lt;&gt;"",AR$2:AR$1000)))&lt;3,"","OUTLIER"))</f>
        <v/>
      </c>
      <c r="AE36" s="39" t="str" cm="1">
        <f t="array" ref="AE36">IF(AS36="","",IF(ABS((AS36-AVERAGE(AS$2:AS$1000))/_xlfn.STDEV.S(IF(AS$2:AS$1000&lt;&gt;"",AS$2:AS$1000)))&lt;3,"","OUTLIER"))</f>
        <v/>
      </c>
      <c r="AF36" s="39" t="str" cm="1">
        <f t="array" ref="AF36">IF(AT36="","",IF(ABS((AT36-AVERAGE(AT$2:AT$1000))/_xlfn.STDEV.S(IF(AT$2:AT$1000&lt;&gt;"",AT$2:AT$1000)))&lt;3,"","OUTLIER"))</f>
        <v/>
      </c>
      <c r="AG36" s="39" t="str" cm="1">
        <f t="array" ref="AG36">IF(AU36="","",IF(ABS((AU36-AVERAGE(AU$2:AU$1000))/_xlfn.STDEV.S(IF(AU$2:AU$1000&lt;&gt;"",AU$2:AU$1000)))&lt;3,"","OUTLIER"))</f>
        <v/>
      </c>
      <c r="AH36" s="39" t="str" cm="1">
        <f t="array" ref="AH36">IF(AV36="","",IF(ABS((AV36-AVERAGE(AV$2:AV$1000))/_xlfn.STDEV.S(IF(AV$2:AV$1000&lt;&gt;"",AV$2:AV$1000)))&lt;3,"","OUTLIER"))</f>
        <v/>
      </c>
      <c r="AL36" s="63"/>
      <c r="AM36" s="60"/>
      <c r="AN36" s="60">
        <v>7.67</v>
      </c>
      <c r="AO36" s="60">
        <v>8.18</v>
      </c>
      <c r="AP36" s="60">
        <v>7.71</v>
      </c>
      <c r="AQ36" s="60">
        <v>8.07</v>
      </c>
      <c r="AR36" s="60"/>
      <c r="AS36" s="60"/>
      <c r="AT36" s="60"/>
      <c r="AU36" s="60"/>
      <c r="AV36" s="60"/>
      <c r="AW36" s="63"/>
      <c r="AX36" s="60"/>
      <c r="AY36" s="60">
        <v>0.15</v>
      </c>
      <c r="AZ36" s="60">
        <v>0.09</v>
      </c>
      <c r="BA36" s="60">
        <v>0.18</v>
      </c>
      <c r="BB36" s="60">
        <v>0.13</v>
      </c>
      <c r="BC36" s="60"/>
      <c r="BD36" s="60"/>
      <c r="BE36" s="60"/>
      <c r="BF36" s="60"/>
      <c r="BG36" s="60"/>
    </row>
    <row r="37" spans="1:59" x14ac:dyDescent="0.2">
      <c r="A37" s="54" t="s">
        <v>1340</v>
      </c>
      <c r="B37" s="54" t="str">
        <f>VLOOKUP(A37,RecNames!C:G,5,FALSE)</f>
        <v>DRD4</v>
      </c>
      <c r="C37" s="74">
        <v>3</v>
      </c>
      <c r="D37" s="25" t="str">
        <f t="shared" si="0"/>
        <v/>
      </c>
      <c r="E37" s="24" t="str">
        <f t="shared" si="0"/>
        <v/>
      </c>
      <c r="F37" s="24">
        <f t="shared" si="0"/>
        <v>7.4</v>
      </c>
      <c r="G37" s="24">
        <f t="shared" si="1"/>
        <v>7.4</v>
      </c>
      <c r="H37" s="24">
        <f t="shared" si="1"/>
        <v>7.88</v>
      </c>
      <c r="I37" s="24">
        <f t="shared" si="1"/>
        <v>7.42</v>
      </c>
      <c r="J37" s="24">
        <f t="shared" si="2"/>
        <v>7.42</v>
      </c>
      <c r="K37" s="24">
        <f t="shared" si="2"/>
        <v>7.6</v>
      </c>
      <c r="L37" s="24" t="str">
        <f t="shared" si="2"/>
        <v/>
      </c>
      <c r="M37" s="24" t="str">
        <f t="shared" si="3"/>
        <v/>
      </c>
      <c r="N37" s="24" t="str">
        <f t="shared" si="3"/>
        <v/>
      </c>
      <c r="O37" s="24" t="str">
        <f t="shared" si="3"/>
        <v/>
      </c>
      <c r="P37" s="24" t="str">
        <f t="shared" si="3"/>
        <v/>
      </c>
      <c r="Q37" s="24" t="str">
        <f t="shared" si="3"/>
        <v/>
      </c>
      <c r="R37" s="75" t="s">
        <v>31</v>
      </c>
      <c r="S37" s="75" t="s">
        <v>31</v>
      </c>
      <c r="T37" s="75" t="s">
        <v>31</v>
      </c>
      <c r="U37" s="38" t="str" cm="1">
        <f t="array" ref="U37">IF(AL37="","",IF(ABS((AL37-AVERAGE(AL$2:AL$1000))/_xlfn.STDEV.S(IF(AL$2:AL$1000&lt;&gt;"",AL$2:AL$1000)))&lt;3,"","OUTLIER"))</f>
        <v/>
      </c>
      <c r="V37" s="39" t="str" cm="1">
        <f t="array" ref="V37">IF(AM37="","",IF(ABS((AM37-AVERAGE(AM$2:AM$1000))/_xlfn.STDEV.S(IF(AM$2:AM$1000&lt;&gt;"",AM$2:AM$1000)))&lt;3,"","OUTLIER"))</f>
        <v/>
      </c>
      <c r="W37" s="39" t="str" cm="1">
        <f t="array" ref="W37">IF(AN37="","",IF(ABS((AN37-AVERAGE(AN$2:AN$1000))/_xlfn.STDEV.S(IF(AN$2:AN$1000&lt;&gt;"",AN$2:AN$1000)))&lt;3,"","OUTLIER"))</f>
        <v/>
      </c>
      <c r="X37" s="39" t="str" cm="1">
        <f t="array" ref="X37">IF(AN37="","",IF(ABS((AN37-AVERAGE(AN$2:AN$1000))/_xlfn.STDEV.S(IF(AN$2:AN$1000&lt;&gt;"",AN$2:AN$1000)))&lt;3,"","OUTLIER"))</f>
        <v/>
      </c>
      <c r="Y37" s="39" t="str" cm="1">
        <f t="array" ref="Y37">IF(AO37="","",IF(ABS((AO37-AVERAGE(AO$2:AO$1000))/_xlfn.STDEV.S(IF(AO$2:AO$1000&lt;&gt;"",AO$2:AO$1000)))&lt;3,"","OUTLIER"))</f>
        <v/>
      </c>
      <c r="Z37" s="39" t="str" cm="1">
        <f t="array" ref="Z37">IF(AP37="","",IF(ABS((AP37-AVERAGE(AP$2:AP$1000))/_xlfn.STDEV.S(IF(AP$2:AP$1000&lt;&gt;"",AP$2:AP$1000)))&lt;3,"","OUTLIER"))</f>
        <v/>
      </c>
      <c r="AA37" s="39" t="str" cm="1">
        <f t="array" ref="AA37">IF(AP37="","",IF(ABS((AP37-AVERAGE(AP$2:AP$1000))/_xlfn.STDEV.S(IF(AP$2:AP$1000&lt;&gt;"",AP$2:AP$1000)))&lt;3,"","OUTLIER"))</f>
        <v/>
      </c>
      <c r="AB37" s="39" t="str" cm="1">
        <f t="array" ref="AB37">IF(AQ37="","",IF(ABS((AQ37-AVERAGE(AQ$2:AQ$1000))/_xlfn.STDEV.S(IF(AQ$2:AQ$1000&lt;&gt;"",AQ$2:AQ$1000)))&lt;3,"","OUTLIER"))</f>
        <v/>
      </c>
      <c r="AC37" s="39" t="str" cm="1">
        <f t="array" ref="AC37">IF(AR37="","",IF(ABS((AR37-AVERAGE(AR$2:AR$1000))/_xlfn.STDEV.S(IF(AR$2:AR$1000&lt;&gt;"",AR$2:AR$1000)))&lt;3,"","OUTLIER"))</f>
        <v/>
      </c>
      <c r="AD37" s="39" t="str" cm="1">
        <f t="array" ref="AD37">IF(AR37="","",IF(ABS((AR37-AVERAGE(AR$2:AR$1000))/_xlfn.STDEV.S(IF(AR$2:AR$1000&lt;&gt;"",AR$2:AR$1000)))&lt;3,"","OUTLIER"))</f>
        <v/>
      </c>
      <c r="AE37" s="39" t="str" cm="1">
        <f t="array" ref="AE37">IF(AS37="","",IF(ABS((AS37-AVERAGE(AS$2:AS$1000))/_xlfn.STDEV.S(IF(AS$2:AS$1000&lt;&gt;"",AS$2:AS$1000)))&lt;3,"","OUTLIER"))</f>
        <v/>
      </c>
      <c r="AF37" s="39" t="str" cm="1">
        <f t="array" ref="AF37">IF(AT37="","",IF(ABS((AT37-AVERAGE(AT$2:AT$1000))/_xlfn.STDEV.S(IF(AT$2:AT$1000&lt;&gt;"",AT$2:AT$1000)))&lt;3,"","OUTLIER"))</f>
        <v/>
      </c>
      <c r="AG37" s="39" t="str" cm="1">
        <f t="array" ref="AG37">IF(AU37="","",IF(ABS((AU37-AVERAGE(AU$2:AU$1000))/_xlfn.STDEV.S(IF(AU$2:AU$1000&lt;&gt;"",AU$2:AU$1000)))&lt;3,"","OUTLIER"))</f>
        <v/>
      </c>
      <c r="AH37" s="39" t="str" cm="1">
        <f t="array" ref="AH37">IF(AV37="","",IF(ABS((AV37-AVERAGE(AV$2:AV$1000))/_xlfn.STDEV.S(IF(AV$2:AV$1000&lt;&gt;"",AV$2:AV$1000)))&lt;3,"","OUTLIER"))</f>
        <v/>
      </c>
      <c r="AL37" s="63"/>
      <c r="AM37" s="60"/>
      <c r="AN37" s="60">
        <v>7.4</v>
      </c>
      <c r="AO37" s="60">
        <v>7.88</v>
      </c>
      <c r="AP37" s="60">
        <v>7.42</v>
      </c>
      <c r="AQ37" s="60">
        <v>7.6</v>
      </c>
      <c r="AR37" s="60"/>
      <c r="AS37" s="60"/>
      <c r="AT37" s="60"/>
      <c r="AU37" s="60"/>
      <c r="AV37" s="60"/>
      <c r="AW37" s="63"/>
      <c r="AX37" s="60"/>
      <c r="AY37" s="60">
        <v>0.03</v>
      </c>
      <c r="AZ37" s="60">
        <v>0.13</v>
      </c>
      <c r="BA37" s="60">
        <v>7.0000000000000007E-2</v>
      </c>
      <c r="BB37" s="60">
        <v>0.08</v>
      </c>
      <c r="BC37" s="60"/>
      <c r="BD37" s="60"/>
      <c r="BE37" s="60"/>
      <c r="BF37" s="60"/>
      <c r="BG37" s="60"/>
    </row>
    <row r="38" spans="1:59" x14ac:dyDescent="0.2">
      <c r="A38" s="54" t="s">
        <v>1341</v>
      </c>
      <c r="B38" s="54" t="str">
        <f>VLOOKUP(A38,RecNames!C:G,5,FALSE)</f>
        <v>DRD5</v>
      </c>
      <c r="C38" s="74">
        <v>5</v>
      </c>
      <c r="D38" s="25">
        <f t="shared" si="0"/>
        <v>6.71</v>
      </c>
      <c r="E38" s="24">
        <f t="shared" si="0"/>
        <v>6.74</v>
      </c>
      <c r="F38" s="24">
        <f t="shared" si="0"/>
        <v>6.5</v>
      </c>
      <c r="G38" s="24">
        <f t="shared" si="1"/>
        <v>6.5</v>
      </c>
      <c r="H38" s="24">
        <f t="shared" si="1"/>
        <v>6.21</v>
      </c>
      <c r="I38" s="24">
        <f t="shared" si="1"/>
        <v>6.45</v>
      </c>
      <c r="J38" s="24">
        <f t="shared" si="2"/>
        <v>6.45</v>
      </c>
      <c r="K38" s="24">
        <f t="shared" si="2"/>
        <v>6.06</v>
      </c>
      <c r="L38" s="24">
        <f t="shared" si="2"/>
        <v>6.69</v>
      </c>
      <c r="M38" s="24">
        <f t="shared" si="3"/>
        <v>6.69</v>
      </c>
      <c r="N38" s="24">
        <f t="shared" si="3"/>
        <v>6.71</v>
      </c>
      <c r="O38" s="24" t="str">
        <f t="shared" si="3"/>
        <v/>
      </c>
      <c r="P38" s="24">
        <f t="shared" si="3"/>
        <v>6.68</v>
      </c>
      <c r="Q38" s="24">
        <f t="shared" si="3"/>
        <v>6.55</v>
      </c>
      <c r="R38" s="75" t="s">
        <v>31</v>
      </c>
      <c r="S38" s="75" t="s">
        <v>31</v>
      </c>
      <c r="T38" s="75" t="s">
        <v>31</v>
      </c>
      <c r="U38" s="38" t="str" cm="1">
        <f t="array" ref="U38">IF(AL38="","",IF(ABS((AL38-AVERAGE(AL$2:AL$1000))/_xlfn.STDEV.S(IF(AL$2:AL$1000&lt;&gt;"",AL$2:AL$1000)))&lt;3,"","OUTLIER"))</f>
        <v/>
      </c>
      <c r="V38" s="39" t="str" cm="1">
        <f t="array" ref="V38">IF(AM38="","",IF(ABS((AM38-AVERAGE(AM$2:AM$1000))/_xlfn.STDEV.S(IF(AM$2:AM$1000&lt;&gt;"",AM$2:AM$1000)))&lt;3,"","OUTLIER"))</f>
        <v/>
      </c>
      <c r="W38" s="39" t="str" cm="1">
        <f t="array" ref="W38">IF(AN38="","",IF(ABS((AN38-AVERAGE(AN$2:AN$1000))/_xlfn.STDEV.S(IF(AN$2:AN$1000&lt;&gt;"",AN$2:AN$1000)))&lt;3,"","OUTLIER"))</f>
        <v/>
      </c>
      <c r="X38" s="39" t="str" cm="1">
        <f t="array" ref="X38">IF(AN38="","",IF(ABS((AN38-AVERAGE(AN$2:AN$1000))/_xlfn.STDEV.S(IF(AN$2:AN$1000&lt;&gt;"",AN$2:AN$1000)))&lt;3,"","OUTLIER"))</f>
        <v/>
      </c>
      <c r="Y38" s="39" t="str" cm="1">
        <f t="array" ref="Y38">IF(AO38="","",IF(ABS((AO38-AVERAGE(AO$2:AO$1000))/_xlfn.STDEV.S(IF(AO$2:AO$1000&lt;&gt;"",AO$2:AO$1000)))&lt;3,"","OUTLIER"))</f>
        <v/>
      </c>
      <c r="Z38" s="39" t="str" cm="1">
        <f t="array" ref="Z38">IF(AP38="","",IF(ABS((AP38-AVERAGE(AP$2:AP$1000))/_xlfn.STDEV.S(IF(AP$2:AP$1000&lt;&gt;"",AP$2:AP$1000)))&lt;3,"","OUTLIER"))</f>
        <v/>
      </c>
      <c r="AA38" s="39" t="str" cm="1">
        <f t="array" ref="AA38">IF(AP38="","",IF(ABS((AP38-AVERAGE(AP$2:AP$1000))/_xlfn.STDEV.S(IF(AP$2:AP$1000&lt;&gt;"",AP$2:AP$1000)))&lt;3,"","OUTLIER"))</f>
        <v/>
      </c>
      <c r="AB38" s="39" t="str" cm="1">
        <f t="array" ref="AB38">IF(AQ38="","",IF(ABS((AQ38-AVERAGE(AQ$2:AQ$1000))/_xlfn.STDEV.S(IF(AQ$2:AQ$1000&lt;&gt;"",AQ$2:AQ$1000)))&lt;3,"","OUTLIER"))</f>
        <v/>
      </c>
      <c r="AC38" s="39" t="str" cm="1">
        <f t="array" ref="AC38">IF(AR38="","",IF(ABS((AR38-AVERAGE(AR$2:AR$1000))/_xlfn.STDEV.S(IF(AR$2:AR$1000&lt;&gt;"",AR$2:AR$1000)))&lt;3,"","OUTLIER"))</f>
        <v/>
      </c>
      <c r="AD38" s="39" t="str" cm="1">
        <f t="array" ref="AD38">IF(AR38="","",IF(ABS((AR38-AVERAGE(AR$2:AR$1000))/_xlfn.STDEV.S(IF(AR$2:AR$1000&lt;&gt;"",AR$2:AR$1000)))&lt;3,"","OUTLIER"))</f>
        <v/>
      </c>
      <c r="AE38" s="39" t="str" cm="1">
        <f t="array" ref="AE38">IF(AS38="","",IF(ABS((AS38-AVERAGE(AS$2:AS$1000))/_xlfn.STDEV.S(IF(AS$2:AS$1000&lt;&gt;"",AS$2:AS$1000)))&lt;3,"","OUTLIER"))</f>
        <v/>
      </c>
      <c r="AF38" s="39" t="str" cm="1">
        <f t="array" ref="AF38">IF(AT38="","",IF(ABS((AT38-AVERAGE(AT$2:AT$1000))/_xlfn.STDEV.S(IF(AT$2:AT$1000&lt;&gt;"",AT$2:AT$1000)))&lt;3,"","OUTLIER"))</f>
        <v/>
      </c>
      <c r="AG38" s="39" t="str" cm="1">
        <f t="array" ref="AG38">IF(AU38="","",IF(ABS((AU38-AVERAGE(AU$2:AU$1000))/_xlfn.STDEV.S(IF(AU$2:AU$1000&lt;&gt;"",AU$2:AU$1000)))&lt;3,"","OUTLIER"))</f>
        <v/>
      </c>
      <c r="AH38" s="39" t="str" cm="1">
        <f t="array" ref="AH38">IF(AV38="","",IF(ABS((AV38-AVERAGE(AV$2:AV$1000))/_xlfn.STDEV.S(IF(AV$2:AV$1000&lt;&gt;"",AV$2:AV$1000)))&lt;3,"","OUTLIER"))</f>
        <v/>
      </c>
      <c r="AL38" s="63">
        <v>6.71</v>
      </c>
      <c r="AM38" s="60">
        <v>6.74</v>
      </c>
      <c r="AN38" s="60">
        <v>6.5</v>
      </c>
      <c r="AO38" s="60">
        <v>6.21</v>
      </c>
      <c r="AP38" s="60">
        <v>6.45</v>
      </c>
      <c r="AQ38" s="60">
        <v>6.06</v>
      </c>
      <c r="AR38" s="60">
        <v>6.69</v>
      </c>
      <c r="AS38" s="60">
        <v>6.71</v>
      </c>
      <c r="AT38" s="60"/>
      <c r="AU38" s="60">
        <v>6.68</v>
      </c>
      <c r="AV38" s="60">
        <v>6.55</v>
      </c>
      <c r="AW38" s="63">
        <v>0.13</v>
      </c>
      <c r="AX38" s="60">
        <v>0.14000000000000001</v>
      </c>
      <c r="AY38" s="60">
        <v>0.28000000000000003</v>
      </c>
      <c r="AZ38" s="60">
        <v>0.36</v>
      </c>
      <c r="BA38" s="60">
        <v>0.22</v>
      </c>
      <c r="BB38" s="60">
        <v>0.27</v>
      </c>
      <c r="BC38" s="60">
        <v>0.15</v>
      </c>
      <c r="BD38" s="60">
        <v>0.14000000000000001</v>
      </c>
      <c r="BE38" s="60"/>
      <c r="BF38" s="60">
        <v>0.25</v>
      </c>
      <c r="BG38" s="60">
        <v>0.19</v>
      </c>
    </row>
    <row r="39" spans="1:59" x14ac:dyDescent="0.2">
      <c r="A39" s="54" t="s">
        <v>1342</v>
      </c>
      <c r="B39" s="54" t="str">
        <f>VLOOKUP(A39,RecNames!C:G,5,FALSE)</f>
        <v>EDNRA</v>
      </c>
      <c r="C39" s="74">
        <v>4</v>
      </c>
      <c r="D39" s="25">
        <f t="shared" si="0"/>
        <v>9.84</v>
      </c>
      <c r="E39" s="24">
        <f t="shared" si="0"/>
        <v>9.66</v>
      </c>
      <c r="F39" s="24">
        <f t="shared" si="0"/>
        <v>10.43</v>
      </c>
      <c r="G39" s="24">
        <f t="shared" si="1"/>
        <v>10.43</v>
      </c>
      <c r="H39" s="24">
        <f t="shared" si="1"/>
        <v>10.35</v>
      </c>
      <c r="I39" s="24">
        <f t="shared" si="1"/>
        <v>9.8699999999999992</v>
      </c>
      <c r="J39" s="24">
        <f t="shared" si="2"/>
        <v>9.8699999999999992</v>
      </c>
      <c r="K39" s="24">
        <f t="shared" si="2"/>
        <v>10.26</v>
      </c>
      <c r="L39" s="24">
        <f t="shared" si="2"/>
        <v>10.39</v>
      </c>
      <c r="M39" s="24">
        <f t="shared" si="3"/>
        <v>10.39</v>
      </c>
      <c r="N39" s="24">
        <f t="shared" si="3"/>
        <v>10.5</v>
      </c>
      <c r="O39" s="24">
        <f t="shared" si="3"/>
        <v>9.81</v>
      </c>
      <c r="P39" s="24">
        <f t="shared" si="3"/>
        <v>10.4</v>
      </c>
      <c r="Q39" s="24">
        <f t="shared" si="3"/>
        <v>9.94</v>
      </c>
      <c r="R39" s="75" t="s">
        <v>31</v>
      </c>
      <c r="S39" s="75" t="s">
        <v>31</v>
      </c>
      <c r="T39" s="75" t="s">
        <v>31</v>
      </c>
      <c r="U39" s="38" t="str" cm="1">
        <f t="array" ref="U39">IF(AL39="","",IF(ABS((AL39-AVERAGE(AL$2:AL$1000))/_xlfn.STDEV.S(IF(AL$2:AL$1000&lt;&gt;"",AL$2:AL$1000)))&lt;3,"","OUTLIER"))</f>
        <v/>
      </c>
      <c r="V39" s="39" t="str" cm="1">
        <f t="array" ref="V39">IF(AM39="","",IF(ABS((AM39-AVERAGE(AM$2:AM$1000))/_xlfn.STDEV.S(IF(AM$2:AM$1000&lt;&gt;"",AM$2:AM$1000)))&lt;3,"","OUTLIER"))</f>
        <v/>
      </c>
      <c r="W39" s="39" t="str" cm="1">
        <f t="array" ref="W39">IF(AN39="","",IF(ABS((AN39-AVERAGE(AN$2:AN$1000))/_xlfn.STDEV.S(IF(AN$2:AN$1000&lt;&gt;"",AN$2:AN$1000)))&lt;3,"","OUTLIER"))</f>
        <v/>
      </c>
      <c r="X39" s="39" t="str" cm="1">
        <f t="array" ref="X39">IF(AN39="","",IF(ABS((AN39-AVERAGE(AN$2:AN$1000))/_xlfn.STDEV.S(IF(AN$2:AN$1000&lt;&gt;"",AN$2:AN$1000)))&lt;3,"","OUTLIER"))</f>
        <v/>
      </c>
      <c r="Y39" s="39" t="str" cm="1">
        <f t="array" ref="Y39">IF(AO39="","",IF(ABS((AO39-AVERAGE(AO$2:AO$1000))/_xlfn.STDEV.S(IF(AO$2:AO$1000&lt;&gt;"",AO$2:AO$1000)))&lt;3,"","OUTLIER"))</f>
        <v/>
      </c>
      <c r="Z39" s="39" t="str" cm="1">
        <f t="array" ref="Z39">IF(AP39="","",IF(ABS((AP39-AVERAGE(AP$2:AP$1000))/_xlfn.STDEV.S(IF(AP$2:AP$1000&lt;&gt;"",AP$2:AP$1000)))&lt;3,"","OUTLIER"))</f>
        <v/>
      </c>
      <c r="AA39" s="39" t="str" cm="1">
        <f t="array" ref="AA39">IF(AP39="","",IF(ABS((AP39-AVERAGE(AP$2:AP$1000))/_xlfn.STDEV.S(IF(AP$2:AP$1000&lt;&gt;"",AP$2:AP$1000)))&lt;3,"","OUTLIER"))</f>
        <v/>
      </c>
      <c r="AB39" s="39" t="str" cm="1">
        <f t="array" ref="AB39">IF(AQ39="","",IF(ABS((AQ39-AVERAGE(AQ$2:AQ$1000))/_xlfn.STDEV.S(IF(AQ$2:AQ$1000&lt;&gt;"",AQ$2:AQ$1000)))&lt;3,"","OUTLIER"))</f>
        <v/>
      </c>
      <c r="AC39" s="39" t="str" cm="1">
        <f t="array" ref="AC39">IF(AR39="","",IF(ABS((AR39-AVERAGE(AR$2:AR$1000))/_xlfn.STDEV.S(IF(AR$2:AR$1000&lt;&gt;"",AR$2:AR$1000)))&lt;3,"","OUTLIER"))</f>
        <v/>
      </c>
      <c r="AD39" s="39" t="str" cm="1">
        <f t="array" ref="AD39">IF(AR39="","",IF(ABS((AR39-AVERAGE(AR$2:AR$1000))/_xlfn.STDEV.S(IF(AR$2:AR$1000&lt;&gt;"",AR$2:AR$1000)))&lt;3,"","OUTLIER"))</f>
        <v/>
      </c>
      <c r="AE39" s="39" t="str" cm="1">
        <f t="array" ref="AE39">IF(AS39="","",IF(ABS((AS39-AVERAGE(AS$2:AS$1000))/_xlfn.STDEV.S(IF(AS$2:AS$1000&lt;&gt;"",AS$2:AS$1000)))&lt;3,"","OUTLIER"))</f>
        <v/>
      </c>
      <c r="AF39" s="39" t="str" cm="1">
        <f t="array" ref="AF39">IF(AT39="","",IF(ABS((AT39-AVERAGE(AT$2:AT$1000))/_xlfn.STDEV.S(IF(AT$2:AT$1000&lt;&gt;"",AT$2:AT$1000)))&lt;3,"","OUTLIER"))</f>
        <v/>
      </c>
      <c r="AG39" s="39" t="str" cm="1">
        <f t="array" ref="AG39">IF(AU39="","",IF(ABS((AU39-AVERAGE(AU$2:AU$1000))/_xlfn.STDEV.S(IF(AU$2:AU$1000&lt;&gt;"",AU$2:AU$1000)))&lt;3,"","OUTLIER"))</f>
        <v/>
      </c>
      <c r="AH39" s="39" t="str" cm="1">
        <f t="array" ref="AH39">IF(AV39="","",IF(ABS((AV39-AVERAGE(AV$2:AV$1000))/_xlfn.STDEV.S(IF(AV$2:AV$1000&lt;&gt;"",AV$2:AV$1000)))&lt;3,"","OUTLIER"))</f>
        <v/>
      </c>
      <c r="AL39" s="63">
        <v>9.84</v>
      </c>
      <c r="AM39" s="60">
        <v>9.66</v>
      </c>
      <c r="AN39" s="60">
        <v>10.43</v>
      </c>
      <c r="AO39" s="60">
        <v>10.35</v>
      </c>
      <c r="AP39" s="60">
        <v>9.8699999999999992</v>
      </c>
      <c r="AQ39" s="60">
        <v>10.26</v>
      </c>
      <c r="AR39" s="60">
        <v>10.39</v>
      </c>
      <c r="AS39" s="60">
        <v>10.5</v>
      </c>
      <c r="AT39" s="60">
        <v>9.81</v>
      </c>
      <c r="AU39" s="60">
        <v>10.4</v>
      </c>
      <c r="AV39" s="60">
        <v>9.94</v>
      </c>
      <c r="AW39" s="63">
        <v>0.13</v>
      </c>
      <c r="AX39" s="60">
        <v>0.16</v>
      </c>
      <c r="AY39" s="60">
        <v>0.12</v>
      </c>
      <c r="AZ39" s="60">
        <v>0.16</v>
      </c>
      <c r="BA39" s="60">
        <v>0.13</v>
      </c>
      <c r="BB39" s="60">
        <v>0.13</v>
      </c>
      <c r="BC39" s="60">
        <v>0.1</v>
      </c>
      <c r="BD39" s="60">
        <v>0.14000000000000001</v>
      </c>
      <c r="BE39" s="60">
        <v>0.16</v>
      </c>
      <c r="BF39" s="60">
        <v>0.12</v>
      </c>
      <c r="BG39" s="60">
        <v>0.13</v>
      </c>
    </row>
    <row r="40" spans="1:59" x14ac:dyDescent="0.2">
      <c r="A40" s="54" t="s">
        <v>1343</v>
      </c>
      <c r="B40" s="54" t="str">
        <f>VLOOKUP(A40,RecNames!C:G,5,FALSE)</f>
        <v>EDNRB</v>
      </c>
      <c r="C40" s="74">
        <v>4</v>
      </c>
      <c r="D40" s="25">
        <f t="shared" si="0"/>
        <v>9.73</v>
      </c>
      <c r="E40" s="24">
        <f t="shared" si="0"/>
        <v>9.7100000000000009</v>
      </c>
      <c r="F40" s="24">
        <f t="shared" si="0"/>
        <v>10.56</v>
      </c>
      <c r="G40" s="24">
        <f t="shared" si="1"/>
        <v>10.56</v>
      </c>
      <c r="H40" s="24">
        <f t="shared" si="1"/>
        <v>10.6</v>
      </c>
      <c r="I40" s="24">
        <f t="shared" si="1"/>
        <v>10.029999999999999</v>
      </c>
      <c r="J40" s="24">
        <f t="shared" si="2"/>
        <v>10.029999999999999</v>
      </c>
      <c r="K40" s="24">
        <f t="shared" si="2"/>
        <v>10.11</v>
      </c>
      <c r="L40" s="24">
        <f t="shared" si="2"/>
        <v>9.9</v>
      </c>
      <c r="M40" s="24">
        <f t="shared" si="3"/>
        <v>9.9</v>
      </c>
      <c r="N40" s="24">
        <f t="shared" si="3"/>
        <v>10.24</v>
      </c>
      <c r="O40" s="24">
        <f t="shared" si="3"/>
        <v>10.16</v>
      </c>
      <c r="P40" s="24">
        <f t="shared" si="3"/>
        <v>10.5</v>
      </c>
      <c r="Q40" s="24">
        <f t="shared" si="3"/>
        <v>10.11</v>
      </c>
      <c r="R40" s="75" t="s">
        <v>31</v>
      </c>
      <c r="S40" s="75" t="s">
        <v>31</v>
      </c>
      <c r="T40" s="75" t="s">
        <v>31</v>
      </c>
      <c r="U40" s="38" t="str" cm="1">
        <f t="array" ref="U40">IF(AL40="","",IF(ABS((AL40-AVERAGE(AL$2:AL$1000))/_xlfn.STDEV.S(IF(AL$2:AL$1000&lt;&gt;"",AL$2:AL$1000)))&lt;3,"","OUTLIER"))</f>
        <v/>
      </c>
      <c r="V40" s="39" t="str" cm="1">
        <f t="array" ref="V40">IF(AM40="","",IF(ABS((AM40-AVERAGE(AM$2:AM$1000))/_xlfn.STDEV.S(IF(AM$2:AM$1000&lt;&gt;"",AM$2:AM$1000)))&lt;3,"","OUTLIER"))</f>
        <v/>
      </c>
      <c r="W40" s="39" t="str" cm="1">
        <f t="array" ref="W40">IF(AN40="","",IF(ABS((AN40-AVERAGE(AN$2:AN$1000))/_xlfn.STDEV.S(IF(AN$2:AN$1000&lt;&gt;"",AN$2:AN$1000)))&lt;3,"","OUTLIER"))</f>
        <v/>
      </c>
      <c r="X40" s="39" t="str" cm="1">
        <f t="array" ref="X40">IF(AN40="","",IF(ABS((AN40-AVERAGE(AN$2:AN$1000))/_xlfn.STDEV.S(IF(AN$2:AN$1000&lt;&gt;"",AN$2:AN$1000)))&lt;3,"","OUTLIER"))</f>
        <v/>
      </c>
      <c r="Y40" s="39" t="str" cm="1">
        <f t="array" ref="Y40">IF(AO40="","",IF(ABS((AO40-AVERAGE(AO$2:AO$1000))/_xlfn.STDEV.S(IF(AO$2:AO$1000&lt;&gt;"",AO$2:AO$1000)))&lt;3,"","OUTLIER"))</f>
        <v/>
      </c>
      <c r="Z40" s="39" t="str" cm="1">
        <f t="array" ref="Z40">IF(AP40="","",IF(ABS((AP40-AVERAGE(AP$2:AP$1000))/_xlfn.STDEV.S(IF(AP$2:AP$1000&lt;&gt;"",AP$2:AP$1000)))&lt;3,"","OUTLIER"))</f>
        <v/>
      </c>
      <c r="AA40" s="39" t="str" cm="1">
        <f t="array" ref="AA40">IF(AP40="","",IF(ABS((AP40-AVERAGE(AP$2:AP$1000))/_xlfn.STDEV.S(IF(AP$2:AP$1000&lt;&gt;"",AP$2:AP$1000)))&lt;3,"","OUTLIER"))</f>
        <v/>
      </c>
      <c r="AB40" s="39" t="str" cm="1">
        <f t="array" ref="AB40">IF(AQ40="","",IF(ABS((AQ40-AVERAGE(AQ$2:AQ$1000))/_xlfn.STDEV.S(IF(AQ$2:AQ$1000&lt;&gt;"",AQ$2:AQ$1000)))&lt;3,"","OUTLIER"))</f>
        <v/>
      </c>
      <c r="AC40" s="39" t="str" cm="1">
        <f t="array" ref="AC40">IF(AR40="","",IF(ABS((AR40-AVERAGE(AR$2:AR$1000))/_xlfn.STDEV.S(IF(AR$2:AR$1000&lt;&gt;"",AR$2:AR$1000)))&lt;3,"","OUTLIER"))</f>
        <v/>
      </c>
      <c r="AD40" s="39" t="str" cm="1">
        <f t="array" ref="AD40">IF(AR40="","",IF(ABS((AR40-AVERAGE(AR$2:AR$1000))/_xlfn.STDEV.S(IF(AR$2:AR$1000&lt;&gt;"",AR$2:AR$1000)))&lt;3,"","OUTLIER"))</f>
        <v/>
      </c>
      <c r="AE40" s="39" t="str" cm="1">
        <f t="array" ref="AE40">IF(AS40="","",IF(ABS((AS40-AVERAGE(AS$2:AS$1000))/_xlfn.STDEV.S(IF(AS$2:AS$1000&lt;&gt;"",AS$2:AS$1000)))&lt;3,"","OUTLIER"))</f>
        <v/>
      </c>
      <c r="AF40" s="39" t="str" cm="1">
        <f t="array" ref="AF40">IF(AT40="","",IF(ABS((AT40-AVERAGE(AT$2:AT$1000))/_xlfn.STDEV.S(IF(AT$2:AT$1000&lt;&gt;"",AT$2:AT$1000)))&lt;3,"","OUTLIER"))</f>
        <v/>
      </c>
      <c r="AG40" s="39" t="str" cm="1">
        <f t="array" ref="AG40">IF(AU40="","",IF(ABS((AU40-AVERAGE(AU$2:AU$1000))/_xlfn.STDEV.S(IF(AU$2:AU$1000&lt;&gt;"",AU$2:AU$1000)))&lt;3,"","OUTLIER"))</f>
        <v/>
      </c>
      <c r="AH40" s="39" t="str" cm="1">
        <f t="array" ref="AH40">IF(AV40="","",IF(ABS((AV40-AVERAGE(AV$2:AV$1000))/_xlfn.STDEV.S(IF(AV$2:AV$1000&lt;&gt;"",AV$2:AV$1000)))&lt;3,"","OUTLIER"))</f>
        <v/>
      </c>
      <c r="AL40" s="63">
        <v>9.73</v>
      </c>
      <c r="AM40" s="60">
        <v>9.7100000000000009</v>
      </c>
      <c r="AN40" s="60">
        <v>10.56</v>
      </c>
      <c r="AO40" s="60">
        <v>10.6</v>
      </c>
      <c r="AP40" s="60">
        <v>10.029999999999999</v>
      </c>
      <c r="AQ40" s="60">
        <v>10.11</v>
      </c>
      <c r="AR40" s="60">
        <v>9.9</v>
      </c>
      <c r="AS40" s="60">
        <v>10.24</v>
      </c>
      <c r="AT40" s="60">
        <v>10.16</v>
      </c>
      <c r="AU40" s="60">
        <v>10.5</v>
      </c>
      <c r="AV40" s="60">
        <v>10.11</v>
      </c>
      <c r="AW40" s="63">
        <v>0.19</v>
      </c>
      <c r="AX40" s="60">
        <v>0.18</v>
      </c>
      <c r="AY40" s="60">
        <v>0.19</v>
      </c>
      <c r="AZ40" s="60">
        <v>0.22</v>
      </c>
      <c r="BA40" s="60">
        <v>0.17</v>
      </c>
      <c r="BB40" s="60">
        <v>0.1</v>
      </c>
      <c r="BC40" s="60">
        <v>0.1</v>
      </c>
      <c r="BD40" s="60">
        <v>0.2</v>
      </c>
      <c r="BE40" s="60">
        <v>0.2</v>
      </c>
      <c r="BF40" s="60">
        <v>0.21</v>
      </c>
      <c r="BG40" s="60">
        <v>0.2</v>
      </c>
    </row>
    <row r="41" spans="1:59" x14ac:dyDescent="0.2">
      <c r="A41" s="54" t="s">
        <v>1344</v>
      </c>
      <c r="B41" s="54" t="str">
        <f>VLOOKUP(A41,RecNames!C:G,5,FALSE)</f>
        <v>PAR1</v>
      </c>
      <c r="C41" s="74">
        <v>4</v>
      </c>
      <c r="D41" s="25" t="str">
        <f t="shared" si="0"/>
        <v/>
      </c>
      <c r="E41" s="24" t="str">
        <f t="shared" si="0"/>
        <v/>
      </c>
      <c r="F41" s="24">
        <f t="shared" si="0"/>
        <v>7.85</v>
      </c>
      <c r="G41" s="24">
        <f t="shared" si="1"/>
        <v>7.85</v>
      </c>
      <c r="H41" s="24">
        <f t="shared" si="1"/>
        <v>7.89</v>
      </c>
      <c r="I41" s="24">
        <f t="shared" si="1"/>
        <v>7.43</v>
      </c>
      <c r="J41" s="24">
        <f t="shared" si="2"/>
        <v>7.43</v>
      </c>
      <c r="K41" s="24">
        <f t="shared" si="2"/>
        <v>7.32</v>
      </c>
      <c r="L41" s="24">
        <f t="shared" si="2"/>
        <v>7.65</v>
      </c>
      <c r="M41" s="24">
        <f t="shared" si="3"/>
        <v>7.65</v>
      </c>
      <c r="N41" s="24">
        <f t="shared" si="3"/>
        <v>7.39</v>
      </c>
      <c r="O41" s="24">
        <f t="shared" si="3"/>
        <v>7.79</v>
      </c>
      <c r="P41" s="24">
        <f t="shared" si="3"/>
        <v>7.85</v>
      </c>
      <c r="Q41" s="24">
        <f t="shared" si="3"/>
        <v>7.59</v>
      </c>
      <c r="R41" s="75" t="s">
        <v>31</v>
      </c>
      <c r="S41" s="75" t="s">
        <v>31</v>
      </c>
      <c r="T41" s="75" t="s">
        <v>31</v>
      </c>
      <c r="U41" s="38" t="str" cm="1">
        <f t="array" ref="U41">IF(AL41="","",IF(ABS((AL41-AVERAGE(AL$2:AL$1000))/_xlfn.STDEV.S(IF(AL$2:AL$1000&lt;&gt;"",AL$2:AL$1000)))&lt;3,"","OUTLIER"))</f>
        <v/>
      </c>
      <c r="V41" s="39" t="str" cm="1">
        <f t="array" ref="V41">IF(AM41="","",IF(ABS((AM41-AVERAGE(AM$2:AM$1000))/_xlfn.STDEV.S(IF(AM$2:AM$1000&lt;&gt;"",AM$2:AM$1000)))&lt;3,"","OUTLIER"))</f>
        <v/>
      </c>
      <c r="W41" s="39" t="str" cm="1">
        <f t="array" ref="W41">IF(AN41="","",IF(ABS((AN41-AVERAGE(AN$2:AN$1000))/_xlfn.STDEV.S(IF(AN$2:AN$1000&lt;&gt;"",AN$2:AN$1000)))&lt;3,"","OUTLIER"))</f>
        <v/>
      </c>
      <c r="X41" s="39" t="str" cm="1">
        <f t="array" ref="X41">IF(AN41="","",IF(ABS((AN41-AVERAGE(AN$2:AN$1000))/_xlfn.STDEV.S(IF(AN$2:AN$1000&lt;&gt;"",AN$2:AN$1000)))&lt;3,"","OUTLIER"))</f>
        <v/>
      </c>
      <c r="Y41" s="39" t="str" cm="1">
        <f t="array" ref="Y41">IF(AO41="","",IF(ABS((AO41-AVERAGE(AO$2:AO$1000))/_xlfn.STDEV.S(IF(AO$2:AO$1000&lt;&gt;"",AO$2:AO$1000)))&lt;3,"","OUTLIER"))</f>
        <v/>
      </c>
      <c r="Z41" s="39" t="str" cm="1">
        <f t="array" ref="Z41">IF(AP41="","",IF(ABS((AP41-AVERAGE(AP$2:AP$1000))/_xlfn.STDEV.S(IF(AP$2:AP$1000&lt;&gt;"",AP$2:AP$1000)))&lt;3,"","OUTLIER"))</f>
        <v/>
      </c>
      <c r="AA41" s="39" t="str" cm="1">
        <f t="array" ref="AA41">IF(AP41="","",IF(ABS((AP41-AVERAGE(AP$2:AP$1000))/_xlfn.STDEV.S(IF(AP$2:AP$1000&lt;&gt;"",AP$2:AP$1000)))&lt;3,"","OUTLIER"))</f>
        <v/>
      </c>
      <c r="AB41" s="39" t="str" cm="1">
        <f t="array" ref="AB41">IF(AQ41="","",IF(ABS((AQ41-AVERAGE(AQ$2:AQ$1000))/_xlfn.STDEV.S(IF(AQ$2:AQ$1000&lt;&gt;"",AQ$2:AQ$1000)))&lt;3,"","OUTLIER"))</f>
        <v/>
      </c>
      <c r="AC41" s="39" t="str" cm="1">
        <f t="array" ref="AC41">IF(AR41="","",IF(ABS((AR41-AVERAGE(AR$2:AR$1000))/_xlfn.STDEV.S(IF(AR$2:AR$1000&lt;&gt;"",AR$2:AR$1000)))&lt;3,"","OUTLIER"))</f>
        <v/>
      </c>
      <c r="AD41" s="39" t="str" cm="1">
        <f t="array" ref="AD41">IF(AR41="","",IF(ABS((AR41-AVERAGE(AR$2:AR$1000))/_xlfn.STDEV.S(IF(AR$2:AR$1000&lt;&gt;"",AR$2:AR$1000)))&lt;3,"","OUTLIER"))</f>
        <v/>
      </c>
      <c r="AE41" s="39" t="str" cm="1">
        <f t="array" ref="AE41">IF(AS41="","",IF(ABS((AS41-AVERAGE(AS$2:AS$1000))/_xlfn.STDEV.S(IF(AS$2:AS$1000&lt;&gt;"",AS$2:AS$1000)))&lt;3,"","OUTLIER"))</f>
        <v/>
      </c>
      <c r="AF41" s="39" t="str" cm="1">
        <f t="array" ref="AF41">IF(AT41="","",IF(ABS((AT41-AVERAGE(AT$2:AT$1000))/_xlfn.STDEV.S(IF(AT$2:AT$1000&lt;&gt;"",AT$2:AT$1000)))&lt;3,"","OUTLIER"))</f>
        <v/>
      </c>
      <c r="AG41" s="39" t="str" cm="1">
        <f t="array" ref="AG41">IF(AU41="","",IF(ABS((AU41-AVERAGE(AU$2:AU$1000))/_xlfn.STDEV.S(IF(AU$2:AU$1000&lt;&gt;"",AU$2:AU$1000)))&lt;3,"","OUTLIER"))</f>
        <v/>
      </c>
      <c r="AH41" s="39" t="str" cm="1">
        <f t="array" ref="AH41">IF(AV41="","",IF(ABS((AV41-AVERAGE(AV$2:AV$1000))/_xlfn.STDEV.S(IF(AV$2:AV$1000&lt;&gt;"",AV$2:AV$1000)))&lt;3,"","OUTLIER"))</f>
        <v/>
      </c>
      <c r="AL41" s="63"/>
      <c r="AM41" s="60"/>
      <c r="AN41" s="60">
        <v>7.85</v>
      </c>
      <c r="AO41" s="60">
        <v>7.89</v>
      </c>
      <c r="AP41" s="60">
        <v>7.43</v>
      </c>
      <c r="AQ41" s="60">
        <v>7.32</v>
      </c>
      <c r="AR41" s="60">
        <v>7.65</v>
      </c>
      <c r="AS41" s="60">
        <v>7.39</v>
      </c>
      <c r="AT41" s="60">
        <v>7.79</v>
      </c>
      <c r="AU41" s="60">
        <v>7.85</v>
      </c>
      <c r="AV41" s="60">
        <v>7.59</v>
      </c>
      <c r="AW41" s="63"/>
      <c r="AX41" s="60"/>
      <c r="AY41" s="60">
        <v>0.17</v>
      </c>
      <c r="AZ41" s="60">
        <v>0.15</v>
      </c>
      <c r="BA41" s="60">
        <v>0.08</v>
      </c>
      <c r="BB41" s="60">
        <v>0.08</v>
      </c>
      <c r="BC41" s="60">
        <v>0.13</v>
      </c>
      <c r="BD41" s="60">
        <v>0.09</v>
      </c>
      <c r="BE41" s="60">
        <v>0.11</v>
      </c>
      <c r="BF41" s="60">
        <v>0.11</v>
      </c>
      <c r="BG41" s="60">
        <v>0.06</v>
      </c>
    </row>
    <row r="42" spans="1:59" x14ac:dyDescent="0.2">
      <c r="A42" s="54" t="s">
        <v>1345</v>
      </c>
      <c r="B42" s="54" t="str">
        <f>VLOOKUP(A42,RecNames!C:G,5,FALSE)</f>
        <v>PAR2</v>
      </c>
      <c r="C42" s="74">
        <v>3</v>
      </c>
      <c r="D42" s="25">
        <f t="shared" si="0"/>
        <v>5.57</v>
      </c>
      <c r="E42" s="24">
        <f t="shared" si="0"/>
        <v>5.5</v>
      </c>
      <c r="F42" s="24">
        <f t="shared" si="0"/>
        <v>6.48</v>
      </c>
      <c r="G42" s="24">
        <f t="shared" si="1"/>
        <v>6.48</v>
      </c>
      <c r="H42" s="24">
        <f t="shared" si="1"/>
        <v>6.46</v>
      </c>
      <c r="I42" s="24">
        <f t="shared" si="1"/>
        <v>6.1</v>
      </c>
      <c r="J42" s="24">
        <f t="shared" si="2"/>
        <v>6.1</v>
      </c>
      <c r="K42" s="24">
        <f t="shared" si="2"/>
        <v>6.13</v>
      </c>
      <c r="L42" s="24">
        <f t="shared" si="2"/>
        <v>6.37</v>
      </c>
      <c r="M42" s="24">
        <f t="shared" si="3"/>
        <v>6.37</v>
      </c>
      <c r="N42" s="24">
        <f t="shared" si="3"/>
        <v>6.28</v>
      </c>
      <c r="O42" s="24">
        <f t="shared" si="3"/>
        <v>6.16</v>
      </c>
      <c r="P42" s="24">
        <f t="shared" si="3"/>
        <v>6.41</v>
      </c>
      <c r="Q42" s="24">
        <f t="shared" si="3"/>
        <v>6.28</v>
      </c>
      <c r="R42" s="75" t="s">
        <v>31</v>
      </c>
      <c r="S42" s="75" t="s">
        <v>31</v>
      </c>
      <c r="T42" s="75" t="s">
        <v>31</v>
      </c>
      <c r="U42" s="38" t="str" cm="1">
        <f t="array" ref="U42">IF(AL42="","",IF(ABS((AL42-AVERAGE(AL$2:AL$1000))/_xlfn.STDEV.S(IF(AL$2:AL$1000&lt;&gt;"",AL$2:AL$1000)))&lt;3,"","OUTLIER"))</f>
        <v/>
      </c>
      <c r="V42" s="39" t="str" cm="1">
        <f t="array" ref="V42">IF(AM42="","",IF(ABS((AM42-AVERAGE(AM$2:AM$1000))/_xlfn.STDEV.S(IF(AM$2:AM$1000&lt;&gt;"",AM$2:AM$1000)))&lt;3,"","OUTLIER"))</f>
        <v/>
      </c>
      <c r="W42" s="39" t="str" cm="1">
        <f t="array" ref="W42">IF(AN42="","",IF(ABS((AN42-AVERAGE(AN$2:AN$1000))/_xlfn.STDEV.S(IF(AN$2:AN$1000&lt;&gt;"",AN$2:AN$1000)))&lt;3,"","OUTLIER"))</f>
        <v/>
      </c>
      <c r="X42" s="39" t="str" cm="1">
        <f t="array" ref="X42">IF(AN42="","",IF(ABS((AN42-AVERAGE(AN$2:AN$1000))/_xlfn.STDEV.S(IF(AN$2:AN$1000&lt;&gt;"",AN$2:AN$1000)))&lt;3,"","OUTLIER"))</f>
        <v/>
      </c>
      <c r="Y42" s="39" t="str" cm="1">
        <f t="array" ref="Y42">IF(AO42="","",IF(ABS((AO42-AVERAGE(AO$2:AO$1000))/_xlfn.STDEV.S(IF(AO$2:AO$1000&lt;&gt;"",AO$2:AO$1000)))&lt;3,"","OUTLIER"))</f>
        <v/>
      </c>
      <c r="Z42" s="39" t="str" cm="1">
        <f t="array" ref="Z42">IF(AP42="","",IF(ABS((AP42-AVERAGE(AP$2:AP$1000))/_xlfn.STDEV.S(IF(AP$2:AP$1000&lt;&gt;"",AP$2:AP$1000)))&lt;3,"","OUTLIER"))</f>
        <v/>
      </c>
      <c r="AA42" s="39" t="str" cm="1">
        <f t="array" ref="AA42">IF(AP42="","",IF(ABS((AP42-AVERAGE(AP$2:AP$1000))/_xlfn.STDEV.S(IF(AP$2:AP$1000&lt;&gt;"",AP$2:AP$1000)))&lt;3,"","OUTLIER"))</f>
        <v/>
      </c>
      <c r="AB42" s="39" t="str" cm="1">
        <f t="array" ref="AB42">IF(AQ42="","",IF(ABS((AQ42-AVERAGE(AQ$2:AQ$1000))/_xlfn.STDEV.S(IF(AQ$2:AQ$1000&lt;&gt;"",AQ$2:AQ$1000)))&lt;3,"","OUTLIER"))</f>
        <v/>
      </c>
      <c r="AC42" s="39" t="str" cm="1">
        <f t="array" ref="AC42">IF(AR42="","",IF(ABS((AR42-AVERAGE(AR$2:AR$1000))/_xlfn.STDEV.S(IF(AR$2:AR$1000&lt;&gt;"",AR$2:AR$1000)))&lt;3,"","OUTLIER"))</f>
        <v/>
      </c>
      <c r="AD42" s="39" t="str" cm="1">
        <f t="array" ref="AD42">IF(AR42="","",IF(ABS((AR42-AVERAGE(AR$2:AR$1000))/_xlfn.STDEV.S(IF(AR$2:AR$1000&lt;&gt;"",AR$2:AR$1000)))&lt;3,"","OUTLIER"))</f>
        <v/>
      </c>
      <c r="AE42" s="39" t="str" cm="1">
        <f t="array" ref="AE42">IF(AS42="","",IF(ABS((AS42-AVERAGE(AS$2:AS$1000))/_xlfn.STDEV.S(IF(AS$2:AS$1000&lt;&gt;"",AS$2:AS$1000)))&lt;3,"","OUTLIER"))</f>
        <v/>
      </c>
      <c r="AF42" s="39" t="str" cm="1">
        <f t="array" ref="AF42">IF(AT42="","",IF(ABS((AT42-AVERAGE(AT$2:AT$1000))/_xlfn.STDEV.S(IF(AT$2:AT$1000&lt;&gt;"",AT$2:AT$1000)))&lt;3,"","OUTLIER"))</f>
        <v/>
      </c>
      <c r="AG42" s="39" t="str" cm="1">
        <f t="array" ref="AG42">IF(AU42="","",IF(ABS((AU42-AVERAGE(AU$2:AU$1000))/_xlfn.STDEV.S(IF(AU$2:AU$1000&lt;&gt;"",AU$2:AU$1000)))&lt;3,"","OUTLIER"))</f>
        <v/>
      </c>
      <c r="AH42" s="39" t="str" cm="1">
        <f t="array" ref="AH42">IF(AV42="","",IF(ABS((AV42-AVERAGE(AV$2:AV$1000))/_xlfn.STDEV.S(IF(AV$2:AV$1000&lt;&gt;"",AV$2:AV$1000)))&lt;3,"","OUTLIER"))</f>
        <v/>
      </c>
      <c r="AL42" s="63">
        <v>5.57</v>
      </c>
      <c r="AM42" s="60">
        <v>5.5</v>
      </c>
      <c r="AN42" s="60">
        <v>6.48</v>
      </c>
      <c r="AO42" s="60">
        <v>6.46</v>
      </c>
      <c r="AP42" s="60">
        <v>6.1</v>
      </c>
      <c r="AQ42" s="60">
        <v>6.13</v>
      </c>
      <c r="AR42" s="60">
        <v>6.37</v>
      </c>
      <c r="AS42" s="60">
        <v>6.28</v>
      </c>
      <c r="AT42" s="60">
        <v>6.16</v>
      </c>
      <c r="AU42" s="60">
        <v>6.41</v>
      </c>
      <c r="AV42" s="60">
        <v>6.28</v>
      </c>
      <c r="AW42" s="63">
        <v>0.02</v>
      </c>
      <c r="AX42" s="60">
        <v>7.0000000000000007E-2</v>
      </c>
      <c r="AY42" s="60">
        <v>7.0000000000000007E-2</v>
      </c>
      <c r="AZ42" s="60">
        <v>0.09</v>
      </c>
      <c r="BA42" s="60">
        <v>0.03</v>
      </c>
      <c r="BB42" s="60">
        <v>0.06</v>
      </c>
      <c r="BC42" s="60">
        <v>0.14000000000000001</v>
      </c>
      <c r="BD42" s="60">
        <v>7.0000000000000007E-2</v>
      </c>
      <c r="BE42" s="60">
        <v>0.08</v>
      </c>
      <c r="BF42" s="60">
        <v>0.12</v>
      </c>
      <c r="BG42" s="60">
        <v>0.05</v>
      </c>
    </row>
    <row r="43" spans="1:59" x14ac:dyDescent="0.2">
      <c r="A43" s="54" t="s">
        <v>601</v>
      </c>
      <c r="B43" s="54" t="str">
        <f>VLOOKUP(A43,RecNames!C:G,5,FALSE)</f>
        <v>PAR3</v>
      </c>
      <c r="C43" s="74">
        <v>5</v>
      </c>
      <c r="D43" s="25" t="str">
        <f t="shared" si="0"/>
        <v/>
      </c>
      <c r="E43" s="24" t="str">
        <f t="shared" si="0"/>
        <v/>
      </c>
      <c r="F43" s="24" t="str">
        <f t="shared" si="0"/>
        <v/>
      </c>
      <c r="G43" s="24" t="str">
        <f t="shared" si="1"/>
        <v/>
      </c>
      <c r="H43" s="24" t="str">
        <f t="shared" si="1"/>
        <v/>
      </c>
      <c r="I43" s="24" t="str">
        <f t="shared" si="1"/>
        <v/>
      </c>
      <c r="J43" s="24" t="str">
        <f t="shared" si="2"/>
        <v/>
      </c>
      <c r="K43" s="24" t="str">
        <f t="shared" si="2"/>
        <v/>
      </c>
      <c r="L43" s="24" t="str">
        <f t="shared" si="2"/>
        <v/>
      </c>
      <c r="M43" s="24" t="str">
        <f t="shared" si="3"/>
        <v/>
      </c>
      <c r="N43" s="24" t="str">
        <f t="shared" si="3"/>
        <v/>
      </c>
      <c r="O43" s="24" t="str">
        <f t="shared" si="3"/>
        <v/>
      </c>
      <c r="P43" s="24" t="str">
        <f t="shared" si="3"/>
        <v/>
      </c>
      <c r="Q43" s="24" t="str">
        <f t="shared" si="3"/>
        <v/>
      </c>
      <c r="R43" s="75" t="s">
        <v>31</v>
      </c>
      <c r="S43" s="75" t="s">
        <v>31</v>
      </c>
      <c r="T43" s="75" t="s">
        <v>31</v>
      </c>
      <c r="U43" s="38" t="str" cm="1">
        <f t="array" ref="U43">IF(AL43="","",IF(ABS((AL43-AVERAGE(AL$2:AL$1000))/_xlfn.STDEV.S(IF(AL$2:AL$1000&lt;&gt;"",AL$2:AL$1000)))&lt;3,"","OUTLIER"))</f>
        <v>OUTLIER</v>
      </c>
      <c r="V43" s="39" t="str" cm="1">
        <f t="array" ref="V43">IF(AM43="","",IF(ABS((AM43-AVERAGE(AM$2:AM$1000))/_xlfn.STDEV.S(IF(AM$2:AM$1000&lt;&gt;"",AM$2:AM$1000)))&lt;3,"","OUTLIER"))</f>
        <v>OUTLIER</v>
      </c>
      <c r="W43" s="39" t="str" cm="1">
        <f t="array" ref="W43">IF(AN43="","",IF(ABS((AN43-AVERAGE(AN$2:AN$1000))/_xlfn.STDEV.S(IF(AN$2:AN$1000&lt;&gt;"",AN$2:AN$1000)))&lt;3,"","OUTLIER"))</f>
        <v>OUTLIER</v>
      </c>
      <c r="X43" s="39" t="str" cm="1">
        <f t="array" ref="X43">IF(AN43="","",IF(ABS((AN43-AVERAGE(AN$2:AN$1000))/_xlfn.STDEV.S(IF(AN$2:AN$1000&lt;&gt;"",AN$2:AN$1000)))&lt;3,"","OUTLIER"))</f>
        <v>OUTLIER</v>
      </c>
      <c r="Y43" s="39" t="str" cm="1">
        <f t="array" ref="Y43">IF(AO43="","",IF(ABS((AO43-AVERAGE(AO$2:AO$1000))/_xlfn.STDEV.S(IF(AO$2:AO$1000&lt;&gt;"",AO$2:AO$1000)))&lt;3,"","OUTLIER"))</f>
        <v>OUTLIER</v>
      </c>
      <c r="Z43" s="39" t="str" cm="1">
        <f t="array" ref="Z43">IF(AP43="","",IF(ABS((AP43-AVERAGE(AP$2:AP$1000))/_xlfn.STDEV.S(IF(AP$2:AP$1000&lt;&gt;"",AP$2:AP$1000)))&lt;3,"","OUTLIER"))</f>
        <v>OUTLIER</v>
      </c>
      <c r="AA43" s="39" t="str" cm="1">
        <f t="array" ref="AA43">IF(AP43="","",IF(ABS((AP43-AVERAGE(AP$2:AP$1000))/_xlfn.STDEV.S(IF(AP$2:AP$1000&lt;&gt;"",AP$2:AP$1000)))&lt;3,"","OUTLIER"))</f>
        <v>OUTLIER</v>
      </c>
      <c r="AB43" s="39" t="str" cm="1">
        <f t="array" ref="AB43">IF(AQ43="","",IF(ABS((AQ43-AVERAGE(AQ$2:AQ$1000))/_xlfn.STDEV.S(IF(AQ$2:AQ$1000&lt;&gt;"",AQ$2:AQ$1000)))&lt;3,"","OUTLIER"))</f>
        <v>OUTLIER</v>
      </c>
      <c r="AC43" s="39" t="str" cm="1">
        <f t="array" ref="AC43">IF(AR43="","",IF(ABS((AR43-AVERAGE(AR$2:AR$1000))/_xlfn.STDEV.S(IF(AR$2:AR$1000&lt;&gt;"",AR$2:AR$1000)))&lt;3,"","OUTLIER"))</f>
        <v>OUTLIER</v>
      </c>
      <c r="AD43" s="39" t="str" cm="1">
        <f t="array" ref="AD43">IF(AR43="","",IF(ABS((AR43-AVERAGE(AR$2:AR$1000))/_xlfn.STDEV.S(IF(AR$2:AR$1000&lt;&gt;"",AR$2:AR$1000)))&lt;3,"","OUTLIER"))</f>
        <v>OUTLIER</v>
      </c>
      <c r="AE43" s="39" t="str" cm="1">
        <f t="array" ref="AE43">IF(AS43="","",IF(ABS((AS43-AVERAGE(AS$2:AS$1000))/_xlfn.STDEV.S(IF(AS$2:AS$1000&lt;&gt;"",AS$2:AS$1000)))&lt;3,"","OUTLIER"))</f>
        <v>OUTLIER</v>
      </c>
      <c r="AF43" s="39" t="str" cm="1">
        <f t="array" ref="AF43">IF(AT43="","",IF(ABS((AT43-AVERAGE(AT$2:AT$1000))/_xlfn.STDEV.S(IF(AT$2:AT$1000&lt;&gt;"",AT$2:AT$1000)))&lt;3,"","OUTLIER"))</f>
        <v>OUTLIER</v>
      </c>
      <c r="AG43" s="39" t="str" cm="1">
        <f t="array" ref="AG43">IF(AU43="","",IF(ABS((AU43-AVERAGE(AU$2:AU$1000))/_xlfn.STDEV.S(IF(AU$2:AU$1000&lt;&gt;"",AU$2:AU$1000)))&lt;3,"","OUTLIER"))</f>
        <v>OUTLIER</v>
      </c>
      <c r="AH43" s="39" t="str" cm="1">
        <f t="array" ref="AH43">IF(AV43="","",IF(ABS((AV43-AVERAGE(AV$2:AV$1000))/_xlfn.STDEV.S(IF(AV$2:AV$1000&lt;&gt;"",AV$2:AV$1000)))&lt;3,"","OUTLIER"))</f>
        <v>OUTLIER</v>
      </c>
      <c r="AL43" s="63">
        <v>-1.63</v>
      </c>
      <c r="AM43" s="60">
        <v>-1.84</v>
      </c>
      <c r="AN43" s="60">
        <v>-1.62</v>
      </c>
      <c r="AO43" s="60">
        <v>-1.2</v>
      </c>
      <c r="AP43" s="60">
        <v>-1.76</v>
      </c>
      <c r="AQ43" s="60">
        <v>-2.06</v>
      </c>
      <c r="AR43" s="60">
        <v>-2.23</v>
      </c>
      <c r="AS43" s="60">
        <v>-1.65</v>
      </c>
      <c r="AT43" s="60">
        <v>-1.31</v>
      </c>
      <c r="AU43" s="60">
        <v>-1.1000000000000001</v>
      </c>
      <c r="AV43" s="60">
        <v>-1.68</v>
      </c>
      <c r="AW43" s="63">
        <v>0.23</v>
      </c>
      <c r="AX43" s="60">
        <v>0.15</v>
      </c>
      <c r="AY43" s="60">
        <v>0.18</v>
      </c>
      <c r="AZ43" s="60">
        <v>0.11</v>
      </c>
      <c r="BA43" s="60">
        <v>0.09</v>
      </c>
      <c r="BB43" s="60">
        <v>0.17</v>
      </c>
      <c r="BC43" s="60">
        <v>0.21</v>
      </c>
      <c r="BD43" s="60">
        <v>0.12</v>
      </c>
      <c r="BE43" s="60">
        <v>0.1</v>
      </c>
      <c r="BF43" s="60">
        <v>0.12</v>
      </c>
      <c r="BG43" s="60">
        <v>0.1</v>
      </c>
    </row>
    <row r="44" spans="1:59" x14ac:dyDescent="0.2">
      <c r="A44" s="54" t="s">
        <v>603</v>
      </c>
      <c r="B44" s="54" t="str">
        <f>VLOOKUP(A44,RecNames!C:G,5,FALSE)</f>
        <v>PAR4</v>
      </c>
      <c r="C44" s="74">
        <v>3</v>
      </c>
      <c r="D44" s="25" t="str">
        <f t="shared" si="0"/>
        <v/>
      </c>
      <c r="E44" s="24" t="str">
        <f t="shared" si="0"/>
        <v/>
      </c>
      <c r="F44" s="24" t="str">
        <f t="shared" si="0"/>
        <v/>
      </c>
      <c r="G44" s="24" t="str">
        <f t="shared" si="1"/>
        <v/>
      </c>
      <c r="H44" s="24" t="str">
        <f t="shared" si="1"/>
        <v/>
      </c>
      <c r="I44" s="24" t="str">
        <f t="shared" si="1"/>
        <v/>
      </c>
      <c r="J44" s="24" t="str">
        <f t="shared" si="2"/>
        <v/>
      </c>
      <c r="K44" s="24" t="str">
        <f t="shared" si="2"/>
        <v/>
      </c>
      <c r="L44" s="24" t="str">
        <f t="shared" si="2"/>
        <v/>
      </c>
      <c r="M44" s="24" t="str">
        <f t="shared" si="3"/>
        <v/>
      </c>
      <c r="N44" s="24" t="str">
        <f t="shared" si="3"/>
        <v/>
      </c>
      <c r="O44" s="24" t="str">
        <f t="shared" si="3"/>
        <v/>
      </c>
      <c r="P44" s="24" t="str">
        <f t="shared" si="3"/>
        <v/>
      </c>
      <c r="Q44" s="24" t="str">
        <f t="shared" si="3"/>
        <v/>
      </c>
      <c r="R44" s="75" t="s">
        <v>31</v>
      </c>
      <c r="S44" s="75" t="s">
        <v>31</v>
      </c>
      <c r="T44" s="75" t="s">
        <v>31</v>
      </c>
      <c r="U44" s="38" t="str" cm="1">
        <f t="array" ref="U44">IF(AL44="","",IF(ABS((AL44-AVERAGE(AL$2:AL$1000))/_xlfn.STDEV.S(IF(AL$2:AL$1000&lt;&gt;"",AL$2:AL$1000)))&lt;3,"","OUTLIER"))</f>
        <v>OUTLIER</v>
      </c>
      <c r="V44" s="39" t="str" cm="1">
        <f t="array" ref="V44">IF(AM44="","",IF(ABS((AM44-AVERAGE(AM$2:AM$1000))/_xlfn.STDEV.S(IF(AM$2:AM$1000&lt;&gt;"",AM$2:AM$1000)))&lt;3,"","OUTLIER"))</f>
        <v>OUTLIER</v>
      </c>
      <c r="W44" s="39" t="str" cm="1">
        <f t="array" ref="W44">IF(AN44="","",IF(ABS((AN44-AVERAGE(AN$2:AN$1000))/_xlfn.STDEV.S(IF(AN$2:AN$1000&lt;&gt;"",AN$2:AN$1000)))&lt;3,"","OUTLIER"))</f>
        <v>OUTLIER</v>
      </c>
      <c r="X44" s="39" t="str" cm="1">
        <f t="array" ref="X44">IF(AN44="","",IF(ABS((AN44-AVERAGE(AN$2:AN$1000))/_xlfn.STDEV.S(IF(AN$2:AN$1000&lt;&gt;"",AN$2:AN$1000)))&lt;3,"","OUTLIER"))</f>
        <v>OUTLIER</v>
      </c>
      <c r="Y44" s="39" t="str" cm="1">
        <f t="array" ref="Y44">IF(AO44="","",IF(ABS((AO44-AVERAGE(AO$2:AO$1000))/_xlfn.STDEV.S(IF(AO$2:AO$1000&lt;&gt;"",AO$2:AO$1000)))&lt;3,"","OUTLIER"))</f>
        <v>OUTLIER</v>
      </c>
      <c r="Z44" s="39" t="str" cm="1">
        <f t="array" ref="Z44">IF(AP44="","",IF(ABS((AP44-AVERAGE(AP$2:AP$1000))/_xlfn.STDEV.S(IF(AP$2:AP$1000&lt;&gt;"",AP$2:AP$1000)))&lt;3,"","OUTLIER"))</f>
        <v>OUTLIER</v>
      </c>
      <c r="AA44" s="39" t="str" cm="1">
        <f t="array" ref="AA44">IF(AP44="","",IF(ABS((AP44-AVERAGE(AP$2:AP$1000))/_xlfn.STDEV.S(IF(AP$2:AP$1000&lt;&gt;"",AP$2:AP$1000)))&lt;3,"","OUTLIER"))</f>
        <v>OUTLIER</v>
      </c>
      <c r="AB44" s="39" t="str" cm="1">
        <f t="array" ref="AB44">IF(AQ44="","",IF(ABS((AQ44-AVERAGE(AQ$2:AQ$1000))/_xlfn.STDEV.S(IF(AQ$2:AQ$1000&lt;&gt;"",AQ$2:AQ$1000)))&lt;3,"","OUTLIER"))</f>
        <v>OUTLIER</v>
      </c>
      <c r="AC44" s="39" t="str" cm="1">
        <f t="array" ref="AC44">IF(AR44="","",IF(ABS((AR44-AVERAGE(AR$2:AR$1000))/_xlfn.STDEV.S(IF(AR$2:AR$1000&lt;&gt;"",AR$2:AR$1000)))&lt;3,"","OUTLIER"))</f>
        <v>OUTLIER</v>
      </c>
      <c r="AD44" s="39" t="str" cm="1">
        <f t="array" ref="AD44">IF(AR44="","",IF(ABS((AR44-AVERAGE(AR$2:AR$1000))/_xlfn.STDEV.S(IF(AR$2:AR$1000&lt;&gt;"",AR$2:AR$1000)))&lt;3,"","OUTLIER"))</f>
        <v>OUTLIER</v>
      </c>
      <c r="AE44" s="39" t="str" cm="1">
        <f t="array" ref="AE44">IF(AS44="","",IF(ABS((AS44-AVERAGE(AS$2:AS$1000))/_xlfn.STDEV.S(IF(AS$2:AS$1000&lt;&gt;"",AS$2:AS$1000)))&lt;3,"","OUTLIER"))</f>
        <v>OUTLIER</v>
      </c>
      <c r="AF44" s="39" t="str" cm="1">
        <f t="array" ref="AF44">IF(AT44="","",IF(ABS((AT44-AVERAGE(AT$2:AT$1000))/_xlfn.STDEV.S(IF(AT$2:AT$1000&lt;&gt;"",AT$2:AT$1000)))&lt;3,"","OUTLIER"))</f>
        <v>OUTLIER</v>
      </c>
      <c r="AG44" s="39" t="str" cm="1">
        <f t="array" ref="AG44">IF(AU44="","",IF(ABS((AU44-AVERAGE(AU$2:AU$1000))/_xlfn.STDEV.S(IF(AU$2:AU$1000&lt;&gt;"",AU$2:AU$1000)))&lt;3,"","OUTLIER"))</f>
        <v>OUTLIER</v>
      </c>
      <c r="AH44" s="39" t="str" cm="1">
        <f t="array" ref="AH44">IF(AV44="","",IF(ABS((AV44-AVERAGE(AV$2:AV$1000))/_xlfn.STDEV.S(IF(AV$2:AV$1000&lt;&gt;"",AV$2:AV$1000)))&lt;3,"","OUTLIER"))</f>
        <v>OUTLIER</v>
      </c>
      <c r="AL44" s="63">
        <v>-2.69</v>
      </c>
      <c r="AM44" s="60">
        <v>-2.7</v>
      </c>
      <c r="AN44" s="60">
        <v>-2.12</v>
      </c>
      <c r="AO44" s="60">
        <v>-1.74</v>
      </c>
      <c r="AP44" s="60">
        <v>-2.4500000000000002</v>
      </c>
      <c r="AQ44" s="60">
        <v>-2.9</v>
      </c>
      <c r="AR44" s="60">
        <v>-1.94</v>
      </c>
      <c r="AS44" s="60">
        <v>-2.0299999999999998</v>
      </c>
      <c r="AT44" s="60">
        <v>-3.32</v>
      </c>
      <c r="AU44" s="60">
        <v>-2.19</v>
      </c>
      <c r="AV44" s="60">
        <v>-1.91</v>
      </c>
      <c r="AW44" s="63">
        <v>0.11</v>
      </c>
      <c r="AX44" s="60">
        <v>7.0000000000000007E-2</v>
      </c>
      <c r="AY44" s="60">
        <v>0.16</v>
      </c>
      <c r="AZ44" s="60">
        <v>0.16</v>
      </c>
      <c r="BA44" s="60">
        <v>0.15</v>
      </c>
      <c r="BB44" s="60">
        <v>0.21</v>
      </c>
      <c r="BC44" s="60">
        <v>0.1</v>
      </c>
      <c r="BD44" s="60">
        <v>0.09</v>
      </c>
      <c r="BE44" s="60">
        <v>0.27</v>
      </c>
      <c r="BF44" s="60">
        <v>0.1</v>
      </c>
      <c r="BG44" s="60">
        <v>0.09</v>
      </c>
    </row>
    <row r="45" spans="1:59" x14ac:dyDescent="0.2">
      <c r="A45" s="54" t="s">
        <v>1348</v>
      </c>
      <c r="B45" s="54" t="str">
        <f>VLOOKUP(A45,RecNames!C:G,5,FALSE)</f>
        <v>FFAR1</v>
      </c>
      <c r="C45" s="74">
        <v>4</v>
      </c>
      <c r="D45" s="25">
        <f t="shared" si="0"/>
        <v>4.87</v>
      </c>
      <c r="E45" s="24">
        <f t="shared" si="0"/>
        <v>4.88</v>
      </c>
      <c r="F45" s="24">
        <f t="shared" si="0"/>
        <v>5.48</v>
      </c>
      <c r="G45" s="24">
        <f t="shared" si="1"/>
        <v>5.48</v>
      </c>
      <c r="H45" s="24" t="str">
        <f t="shared" si="1"/>
        <v/>
      </c>
      <c r="I45" s="24">
        <f t="shared" si="1"/>
        <v>5.09</v>
      </c>
      <c r="J45" s="24">
        <f t="shared" si="2"/>
        <v>5.09</v>
      </c>
      <c r="K45" s="24">
        <f t="shared" si="2"/>
        <v>4.66</v>
      </c>
      <c r="L45" s="24">
        <f t="shared" si="2"/>
        <v>5.61</v>
      </c>
      <c r="M45" s="24">
        <f t="shared" si="3"/>
        <v>5.61</v>
      </c>
      <c r="N45" s="24" t="str">
        <f t="shared" si="3"/>
        <v/>
      </c>
      <c r="O45" s="24">
        <f t="shared" si="3"/>
        <v>4.49</v>
      </c>
      <c r="P45" s="24">
        <f t="shared" si="3"/>
        <v>4.66</v>
      </c>
      <c r="Q45" s="24">
        <f t="shared" si="3"/>
        <v>4.6500000000000004</v>
      </c>
      <c r="R45" s="75" t="s">
        <v>31</v>
      </c>
      <c r="S45" s="75" t="s">
        <v>31</v>
      </c>
      <c r="T45" s="75" t="s">
        <v>31</v>
      </c>
      <c r="U45" s="38" t="str" cm="1">
        <f t="array" ref="U45">IF(AL45="","",IF(ABS((AL45-AVERAGE(AL$2:AL$1000))/_xlfn.STDEV.S(IF(AL$2:AL$1000&lt;&gt;"",AL$2:AL$1000)))&lt;3,"","OUTLIER"))</f>
        <v/>
      </c>
      <c r="V45" s="39" t="str" cm="1">
        <f t="array" ref="V45">IF(AM45="","",IF(ABS((AM45-AVERAGE(AM$2:AM$1000))/_xlfn.STDEV.S(IF(AM$2:AM$1000&lt;&gt;"",AM$2:AM$1000)))&lt;3,"","OUTLIER"))</f>
        <v/>
      </c>
      <c r="W45" s="39" t="str" cm="1">
        <f t="array" ref="W45">IF(AN45="","",IF(ABS((AN45-AVERAGE(AN$2:AN$1000))/_xlfn.STDEV.S(IF(AN$2:AN$1000&lt;&gt;"",AN$2:AN$1000)))&lt;3,"","OUTLIER"))</f>
        <v/>
      </c>
      <c r="X45" s="39" t="str" cm="1">
        <f t="array" ref="X45">IF(AN45="","",IF(ABS((AN45-AVERAGE(AN$2:AN$1000))/_xlfn.STDEV.S(IF(AN$2:AN$1000&lt;&gt;"",AN$2:AN$1000)))&lt;3,"","OUTLIER"))</f>
        <v/>
      </c>
      <c r="Y45" s="39" t="str" cm="1">
        <f t="array" ref="Y45">IF(AO45="","",IF(ABS((AO45-AVERAGE(AO$2:AO$1000))/_xlfn.STDEV.S(IF(AO$2:AO$1000&lt;&gt;"",AO$2:AO$1000)))&lt;3,"","OUTLIER"))</f>
        <v/>
      </c>
      <c r="Z45" s="39" t="str" cm="1">
        <f t="array" ref="Z45">IF(AP45="","",IF(ABS((AP45-AVERAGE(AP$2:AP$1000))/_xlfn.STDEV.S(IF(AP$2:AP$1000&lt;&gt;"",AP$2:AP$1000)))&lt;3,"","OUTLIER"))</f>
        <v/>
      </c>
      <c r="AA45" s="39" t="str" cm="1">
        <f t="array" ref="AA45">IF(AP45="","",IF(ABS((AP45-AVERAGE(AP$2:AP$1000))/_xlfn.STDEV.S(IF(AP$2:AP$1000&lt;&gt;"",AP$2:AP$1000)))&lt;3,"","OUTLIER"))</f>
        <v/>
      </c>
      <c r="AB45" s="39" t="str" cm="1">
        <f t="array" ref="AB45">IF(AQ45="","",IF(ABS((AQ45-AVERAGE(AQ$2:AQ$1000))/_xlfn.STDEV.S(IF(AQ$2:AQ$1000&lt;&gt;"",AQ$2:AQ$1000)))&lt;3,"","OUTLIER"))</f>
        <v/>
      </c>
      <c r="AC45" s="39" t="str" cm="1">
        <f t="array" ref="AC45">IF(AR45="","",IF(ABS((AR45-AVERAGE(AR$2:AR$1000))/_xlfn.STDEV.S(IF(AR$2:AR$1000&lt;&gt;"",AR$2:AR$1000)))&lt;3,"","OUTLIER"))</f>
        <v/>
      </c>
      <c r="AD45" s="39" t="str" cm="1">
        <f t="array" ref="AD45">IF(AR45="","",IF(ABS((AR45-AVERAGE(AR$2:AR$1000))/_xlfn.STDEV.S(IF(AR$2:AR$1000&lt;&gt;"",AR$2:AR$1000)))&lt;3,"","OUTLIER"))</f>
        <v/>
      </c>
      <c r="AE45" s="39" t="str" cm="1">
        <f t="array" ref="AE45">IF(AS45="","",IF(ABS((AS45-AVERAGE(AS$2:AS$1000))/_xlfn.STDEV.S(IF(AS$2:AS$1000&lt;&gt;"",AS$2:AS$1000)))&lt;3,"","OUTLIER"))</f>
        <v/>
      </c>
      <c r="AF45" s="39" t="str" cm="1">
        <f t="array" ref="AF45">IF(AT45="","",IF(ABS((AT45-AVERAGE(AT$2:AT$1000))/_xlfn.STDEV.S(IF(AT$2:AT$1000&lt;&gt;"",AT$2:AT$1000)))&lt;3,"","OUTLIER"))</f>
        <v/>
      </c>
      <c r="AG45" s="39" t="str" cm="1">
        <f t="array" ref="AG45">IF(AU45="","",IF(ABS((AU45-AVERAGE(AU$2:AU$1000))/_xlfn.STDEV.S(IF(AU$2:AU$1000&lt;&gt;"",AU$2:AU$1000)))&lt;3,"","OUTLIER"))</f>
        <v/>
      </c>
      <c r="AH45" s="39" t="str" cm="1">
        <f t="array" ref="AH45">IF(AV45="","",IF(ABS((AV45-AVERAGE(AV$2:AV$1000))/_xlfn.STDEV.S(IF(AV$2:AV$1000&lt;&gt;"",AV$2:AV$1000)))&lt;3,"","OUTLIER"))</f>
        <v/>
      </c>
      <c r="AL45" s="63">
        <v>4.87</v>
      </c>
      <c r="AM45" s="60">
        <v>4.88</v>
      </c>
      <c r="AN45" s="60">
        <v>5.48</v>
      </c>
      <c r="AO45" s="60"/>
      <c r="AP45" s="60">
        <v>5.09</v>
      </c>
      <c r="AQ45" s="60">
        <v>4.66</v>
      </c>
      <c r="AR45" s="60">
        <v>5.61</v>
      </c>
      <c r="AS45" s="60"/>
      <c r="AT45" s="60">
        <v>4.49</v>
      </c>
      <c r="AU45" s="60">
        <v>4.66</v>
      </c>
      <c r="AV45" s="60">
        <v>4.6500000000000004</v>
      </c>
      <c r="AW45" s="63">
        <v>0.16</v>
      </c>
      <c r="AX45" s="60">
        <v>0.22</v>
      </c>
      <c r="AY45" s="60">
        <v>0.17</v>
      </c>
      <c r="AZ45" s="60"/>
      <c r="BA45" s="60">
        <v>0.16</v>
      </c>
      <c r="BB45" s="60">
        <v>0.19</v>
      </c>
      <c r="BC45" s="60">
        <v>0.19</v>
      </c>
      <c r="BD45" s="60"/>
      <c r="BE45" s="60">
        <v>0.22</v>
      </c>
      <c r="BF45" s="60">
        <v>0.26</v>
      </c>
      <c r="BG45" s="60">
        <v>0.31</v>
      </c>
    </row>
    <row r="46" spans="1:59" x14ac:dyDescent="0.2">
      <c r="A46" s="54" t="s">
        <v>1349</v>
      </c>
      <c r="B46" s="54" t="str">
        <f>VLOOKUP(A46,RecNames!C:G,5,FALSE)</f>
        <v>FFAR2</v>
      </c>
      <c r="C46" s="74">
        <v>6</v>
      </c>
      <c r="D46" s="25">
        <f t="shared" si="0"/>
        <v>4.2</v>
      </c>
      <c r="E46" s="24">
        <f t="shared" si="0"/>
        <v>4.1399999999999997</v>
      </c>
      <c r="F46" s="24" t="str">
        <f t="shared" si="0"/>
        <v/>
      </c>
      <c r="G46" s="24" t="str">
        <f t="shared" si="1"/>
        <v/>
      </c>
      <c r="H46" s="24" t="str">
        <f t="shared" si="1"/>
        <v/>
      </c>
      <c r="I46" s="24">
        <f t="shared" si="1"/>
        <v>4.22</v>
      </c>
      <c r="J46" s="24">
        <f t="shared" si="2"/>
        <v>4.22</v>
      </c>
      <c r="K46" s="24">
        <f t="shared" si="2"/>
        <v>3.37</v>
      </c>
      <c r="L46" s="24">
        <f t="shared" si="2"/>
        <v>4.97</v>
      </c>
      <c r="M46" s="24">
        <f t="shared" si="3"/>
        <v>4.97</v>
      </c>
      <c r="N46" s="24" t="str">
        <f t="shared" si="3"/>
        <v/>
      </c>
      <c r="O46" s="24">
        <f t="shared" si="3"/>
        <v>4.6500000000000004</v>
      </c>
      <c r="P46" s="24">
        <f t="shared" si="3"/>
        <v>4.92</v>
      </c>
      <c r="Q46" s="24">
        <f t="shared" si="3"/>
        <v>5.1100000000000003</v>
      </c>
      <c r="R46" s="75" t="s">
        <v>31</v>
      </c>
      <c r="S46" s="75" t="s">
        <v>31</v>
      </c>
      <c r="T46" s="75" t="s">
        <v>31</v>
      </c>
      <c r="U46" s="38" t="str" cm="1">
        <f t="array" ref="U46">IF(AL46="","",IF(ABS((AL46-AVERAGE(AL$2:AL$1000))/_xlfn.STDEV.S(IF(AL$2:AL$1000&lt;&gt;"",AL$2:AL$1000)))&lt;3,"","OUTLIER"))</f>
        <v/>
      </c>
      <c r="V46" s="39" t="str" cm="1">
        <f t="array" ref="V46">IF(AM46="","",IF(ABS((AM46-AVERAGE(AM$2:AM$1000))/_xlfn.STDEV.S(IF(AM$2:AM$1000&lt;&gt;"",AM$2:AM$1000)))&lt;3,"","OUTLIER"))</f>
        <v/>
      </c>
      <c r="W46" s="39" t="str" cm="1">
        <f t="array" ref="W46">IF(AN46="","",IF(ABS((AN46-AVERAGE(AN$2:AN$1000))/_xlfn.STDEV.S(IF(AN$2:AN$1000&lt;&gt;"",AN$2:AN$1000)))&lt;3,"","OUTLIER"))</f>
        <v/>
      </c>
      <c r="X46" s="39" t="str" cm="1">
        <f t="array" ref="X46">IF(AN46="","",IF(ABS((AN46-AVERAGE(AN$2:AN$1000))/_xlfn.STDEV.S(IF(AN$2:AN$1000&lt;&gt;"",AN$2:AN$1000)))&lt;3,"","OUTLIER"))</f>
        <v/>
      </c>
      <c r="Y46" s="39" t="str" cm="1">
        <f t="array" ref="Y46">IF(AO46="","",IF(ABS((AO46-AVERAGE(AO$2:AO$1000))/_xlfn.STDEV.S(IF(AO$2:AO$1000&lt;&gt;"",AO$2:AO$1000)))&lt;3,"","OUTLIER"))</f>
        <v/>
      </c>
      <c r="Z46" s="39" t="str" cm="1">
        <f t="array" ref="Z46">IF(AP46="","",IF(ABS((AP46-AVERAGE(AP$2:AP$1000))/_xlfn.STDEV.S(IF(AP$2:AP$1000&lt;&gt;"",AP$2:AP$1000)))&lt;3,"","OUTLIER"))</f>
        <v/>
      </c>
      <c r="AA46" s="39" t="str" cm="1">
        <f t="array" ref="AA46">IF(AP46="","",IF(ABS((AP46-AVERAGE(AP$2:AP$1000))/_xlfn.STDEV.S(IF(AP$2:AP$1000&lt;&gt;"",AP$2:AP$1000)))&lt;3,"","OUTLIER"))</f>
        <v/>
      </c>
      <c r="AB46" s="39" t="str" cm="1">
        <f t="array" ref="AB46">IF(AQ46="","",IF(ABS((AQ46-AVERAGE(AQ$2:AQ$1000))/_xlfn.STDEV.S(IF(AQ$2:AQ$1000&lt;&gt;"",AQ$2:AQ$1000)))&lt;3,"","OUTLIER"))</f>
        <v/>
      </c>
      <c r="AC46" s="39" t="str" cm="1">
        <f t="array" ref="AC46">IF(AR46="","",IF(ABS((AR46-AVERAGE(AR$2:AR$1000))/_xlfn.STDEV.S(IF(AR$2:AR$1000&lt;&gt;"",AR$2:AR$1000)))&lt;3,"","OUTLIER"))</f>
        <v/>
      </c>
      <c r="AD46" s="39" t="str" cm="1">
        <f t="array" ref="AD46">IF(AR46="","",IF(ABS((AR46-AVERAGE(AR$2:AR$1000))/_xlfn.STDEV.S(IF(AR$2:AR$1000&lt;&gt;"",AR$2:AR$1000)))&lt;3,"","OUTLIER"))</f>
        <v/>
      </c>
      <c r="AE46" s="39" t="str" cm="1">
        <f t="array" ref="AE46">IF(AS46="","",IF(ABS((AS46-AVERAGE(AS$2:AS$1000))/_xlfn.STDEV.S(IF(AS$2:AS$1000&lt;&gt;"",AS$2:AS$1000)))&lt;3,"","OUTLIER"))</f>
        <v/>
      </c>
      <c r="AF46" s="39" t="str" cm="1">
        <f t="array" ref="AF46">IF(AT46="","",IF(ABS((AT46-AVERAGE(AT$2:AT$1000))/_xlfn.STDEV.S(IF(AT$2:AT$1000&lt;&gt;"",AT$2:AT$1000)))&lt;3,"","OUTLIER"))</f>
        <v/>
      </c>
      <c r="AG46" s="39" t="str" cm="1">
        <f t="array" ref="AG46">IF(AU46="","",IF(ABS((AU46-AVERAGE(AU$2:AU$1000))/_xlfn.STDEV.S(IF(AU$2:AU$1000&lt;&gt;"",AU$2:AU$1000)))&lt;3,"","OUTLIER"))</f>
        <v/>
      </c>
      <c r="AH46" s="39" t="str" cm="1">
        <f t="array" ref="AH46">IF(AV46="","",IF(ABS((AV46-AVERAGE(AV$2:AV$1000))/_xlfn.STDEV.S(IF(AV$2:AV$1000&lt;&gt;"",AV$2:AV$1000)))&lt;3,"","OUTLIER"))</f>
        <v/>
      </c>
      <c r="AL46" s="63">
        <v>4.2</v>
      </c>
      <c r="AM46" s="60">
        <v>4.1399999999999997</v>
      </c>
      <c r="AN46" s="60"/>
      <c r="AO46" s="60"/>
      <c r="AP46" s="60">
        <v>4.22</v>
      </c>
      <c r="AQ46" s="60">
        <v>3.37</v>
      </c>
      <c r="AR46" s="60">
        <v>4.97</v>
      </c>
      <c r="AS46" s="60"/>
      <c r="AT46" s="60">
        <v>4.6500000000000004</v>
      </c>
      <c r="AU46" s="60">
        <v>4.92</v>
      </c>
      <c r="AV46" s="60">
        <v>5.1100000000000003</v>
      </c>
      <c r="AW46" s="63">
        <v>0.08</v>
      </c>
      <c r="AX46" s="60">
        <v>7.0000000000000007E-2</v>
      </c>
      <c r="AY46" s="60"/>
      <c r="AZ46" s="60"/>
      <c r="BA46" s="60">
        <v>7.0000000000000007E-2</v>
      </c>
      <c r="BB46" s="60">
        <v>0.27</v>
      </c>
      <c r="BC46" s="60">
        <v>0.05</v>
      </c>
      <c r="BD46" s="60"/>
      <c r="BE46" s="60">
        <v>0.03</v>
      </c>
      <c r="BF46" s="60">
        <v>0.27</v>
      </c>
      <c r="BG46" s="60">
        <v>0.08</v>
      </c>
    </row>
    <row r="47" spans="1:59" x14ac:dyDescent="0.2">
      <c r="A47" s="54" t="s">
        <v>1350</v>
      </c>
      <c r="B47" s="54" t="str">
        <f>VLOOKUP(A47,RecNames!C:G,5,FALSE)</f>
        <v>FFAR3</v>
      </c>
      <c r="C47" s="74">
        <v>6</v>
      </c>
      <c r="D47" s="25" t="str">
        <f t="shared" si="0"/>
        <v/>
      </c>
      <c r="E47" s="24" t="str">
        <f t="shared" si="0"/>
        <v/>
      </c>
      <c r="F47" s="24">
        <f t="shared" si="0"/>
        <v>4.5199999999999996</v>
      </c>
      <c r="G47" s="24">
        <f t="shared" si="1"/>
        <v>4.5199999999999996</v>
      </c>
      <c r="H47" s="24">
        <f t="shared" si="1"/>
        <v>4.37</v>
      </c>
      <c r="I47" s="24">
        <f t="shared" si="1"/>
        <v>4.08</v>
      </c>
      <c r="J47" s="24">
        <f t="shared" si="2"/>
        <v>4.08</v>
      </c>
      <c r="K47" s="24">
        <f t="shared" si="2"/>
        <v>3.92</v>
      </c>
      <c r="L47" s="24">
        <f t="shared" si="2"/>
        <v>4.08</v>
      </c>
      <c r="M47" s="24">
        <f t="shared" si="3"/>
        <v>4.08</v>
      </c>
      <c r="N47" s="24">
        <f t="shared" si="3"/>
        <v>3.91</v>
      </c>
      <c r="O47" s="24">
        <f t="shared" si="3"/>
        <v>3.3</v>
      </c>
      <c r="P47" s="24">
        <f t="shared" si="3"/>
        <v>3.88</v>
      </c>
      <c r="Q47" s="24">
        <f t="shared" si="3"/>
        <v>4.08</v>
      </c>
      <c r="R47" s="75" t="s">
        <v>31</v>
      </c>
      <c r="S47" s="75" t="s">
        <v>31</v>
      </c>
      <c r="T47" s="75" t="s">
        <v>31</v>
      </c>
      <c r="U47" s="38" t="str" cm="1">
        <f t="array" ref="U47">IF(AL47="","",IF(ABS((AL47-AVERAGE(AL$2:AL$1000))/_xlfn.STDEV.S(IF(AL$2:AL$1000&lt;&gt;"",AL$2:AL$1000)))&lt;3,"","OUTLIER"))</f>
        <v/>
      </c>
      <c r="V47" s="39" t="str" cm="1">
        <f t="array" ref="V47">IF(AM47="","",IF(ABS((AM47-AVERAGE(AM$2:AM$1000))/_xlfn.STDEV.S(IF(AM$2:AM$1000&lt;&gt;"",AM$2:AM$1000)))&lt;3,"","OUTLIER"))</f>
        <v/>
      </c>
      <c r="W47" s="39" t="str" cm="1">
        <f t="array" ref="W47">IF(AN47="","",IF(ABS((AN47-AVERAGE(AN$2:AN$1000))/_xlfn.STDEV.S(IF(AN$2:AN$1000&lt;&gt;"",AN$2:AN$1000)))&lt;3,"","OUTLIER"))</f>
        <v/>
      </c>
      <c r="X47" s="39" t="str" cm="1">
        <f t="array" ref="X47">IF(AN47="","",IF(ABS((AN47-AVERAGE(AN$2:AN$1000))/_xlfn.STDEV.S(IF(AN$2:AN$1000&lt;&gt;"",AN$2:AN$1000)))&lt;3,"","OUTLIER"))</f>
        <v/>
      </c>
      <c r="Y47" s="39" t="str" cm="1">
        <f t="array" ref="Y47">IF(AO47="","",IF(ABS((AO47-AVERAGE(AO$2:AO$1000))/_xlfn.STDEV.S(IF(AO$2:AO$1000&lt;&gt;"",AO$2:AO$1000)))&lt;3,"","OUTLIER"))</f>
        <v/>
      </c>
      <c r="Z47" s="39" t="str" cm="1">
        <f t="array" ref="Z47">IF(AP47="","",IF(ABS((AP47-AVERAGE(AP$2:AP$1000))/_xlfn.STDEV.S(IF(AP$2:AP$1000&lt;&gt;"",AP$2:AP$1000)))&lt;3,"","OUTLIER"))</f>
        <v/>
      </c>
      <c r="AA47" s="39" t="str" cm="1">
        <f t="array" ref="AA47">IF(AP47="","",IF(ABS((AP47-AVERAGE(AP$2:AP$1000))/_xlfn.STDEV.S(IF(AP$2:AP$1000&lt;&gt;"",AP$2:AP$1000)))&lt;3,"","OUTLIER"))</f>
        <v/>
      </c>
      <c r="AB47" s="39" t="str" cm="1">
        <f t="array" ref="AB47">IF(AQ47="","",IF(ABS((AQ47-AVERAGE(AQ$2:AQ$1000))/_xlfn.STDEV.S(IF(AQ$2:AQ$1000&lt;&gt;"",AQ$2:AQ$1000)))&lt;3,"","OUTLIER"))</f>
        <v/>
      </c>
      <c r="AC47" s="39" t="str" cm="1">
        <f t="array" ref="AC47">IF(AR47="","",IF(ABS((AR47-AVERAGE(AR$2:AR$1000))/_xlfn.STDEV.S(IF(AR$2:AR$1000&lt;&gt;"",AR$2:AR$1000)))&lt;3,"","OUTLIER"))</f>
        <v/>
      </c>
      <c r="AD47" s="39" t="str" cm="1">
        <f t="array" ref="AD47">IF(AR47="","",IF(ABS((AR47-AVERAGE(AR$2:AR$1000))/_xlfn.STDEV.S(IF(AR$2:AR$1000&lt;&gt;"",AR$2:AR$1000)))&lt;3,"","OUTLIER"))</f>
        <v/>
      </c>
      <c r="AE47" s="39" t="str" cm="1">
        <f t="array" ref="AE47">IF(AS47="","",IF(ABS((AS47-AVERAGE(AS$2:AS$1000))/_xlfn.STDEV.S(IF(AS$2:AS$1000&lt;&gt;"",AS$2:AS$1000)))&lt;3,"","OUTLIER"))</f>
        <v/>
      </c>
      <c r="AF47" s="39" t="str" cm="1">
        <f t="array" ref="AF47">IF(AT47="","",IF(ABS((AT47-AVERAGE(AT$2:AT$1000))/_xlfn.STDEV.S(IF(AT$2:AT$1000&lt;&gt;"",AT$2:AT$1000)))&lt;3,"","OUTLIER"))</f>
        <v/>
      </c>
      <c r="AG47" s="39" t="str" cm="1">
        <f t="array" ref="AG47">IF(AU47="","",IF(ABS((AU47-AVERAGE(AU$2:AU$1000))/_xlfn.STDEV.S(IF(AU$2:AU$1000&lt;&gt;"",AU$2:AU$1000)))&lt;3,"","OUTLIER"))</f>
        <v/>
      </c>
      <c r="AH47" s="39" t="str" cm="1">
        <f t="array" ref="AH47">IF(AV47="","",IF(ABS((AV47-AVERAGE(AV$2:AV$1000))/_xlfn.STDEV.S(IF(AV$2:AV$1000&lt;&gt;"",AV$2:AV$1000)))&lt;3,"","OUTLIER"))</f>
        <v/>
      </c>
      <c r="AL47" s="63"/>
      <c r="AM47" s="60"/>
      <c r="AN47" s="60">
        <v>4.5199999999999996</v>
      </c>
      <c r="AO47" s="60">
        <v>4.37</v>
      </c>
      <c r="AP47" s="60">
        <v>4.08</v>
      </c>
      <c r="AQ47" s="60">
        <v>3.92</v>
      </c>
      <c r="AR47" s="60">
        <v>4.08</v>
      </c>
      <c r="AS47" s="60">
        <v>3.91</v>
      </c>
      <c r="AT47" s="60">
        <v>3.3</v>
      </c>
      <c r="AU47" s="60">
        <v>3.88</v>
      </c>
      <c r="AV47" s="60">
        <v>4.08</v>
      </c>
      <c r="AW47" s="63"/>
      <c r="AX47" s="60"/>
      <c r="AY47" s="60">
        <v>0.43</v>
      </c>
      <c r="AZ47" s="60">
        <v>0.43</v>
      </c>
      <c r="BA47" s="60">
        <v>0.03</v>
      </c>
      <c r="BB47" s="60">
        <v>0.22</v>
      </c>
      <c r="BC47" s="60">
        <v>0.41</v>
      </c>
      <c r="BD47" s="60">
        <v>0.34</v>
      </c>
      <c r="BE47" s="60">
        <v>0.18</v>
      </c>
      <c r="BF47" s="60">
        <v>0.45</v>
      </c>
      <c r="BG47" s="60">
        <v>0.03</v>
      </c>
    </row>
    <row r="48" spans="1:59" x14ac:dyDescent="0.2">
      <c r="A48" s="54" t="s">
        <v>1351</v>
      </c>
      <c r="B48" s="54" t="str">
        <f>VLOOKUP(A48,RecNames!C:G,5,FALSE)</f>
        <v>FFAR4</v>
      </c>
      <c r="C48" s="74">
        <v>3</v>
      </c>
      <c r="D48" s="25">
        <f t="shared" si="0"/>
        <v>7.49</v>
      </c>
      <c r="E48" s="24">
        <f t="shared" si="0"/>
        <v>7.28</v>
      </c>
      <c r="F48" s="24">
        <f t="shared" si="0"/>
        <v>8.1</v>
      </c>
      <c r="G48" s="24">
        <f t="shared" si="1"/>
        <v>8.1</v>
      </c>
      <c r="H48" s="24">
        <f t="shared" si="1"/>
        <v>8.19</v>
      </c>
      <c r="I48" s="24">
        <f t="shared" si="1"/>
        <v>7.59</v>
      </c>
      <c r="J48" s="24">
        <f t="shared" si="2"/>
        <v>7.59</v>
      </c>
      <c r="K48" s="24">
        <f t="shared" si="2"/>
        <v>7.87</v>
      </c>
      <c r="L48" s="24">
        <f t="shared" si="2"/>
        <v>7.43</v>
      </c>
      <c r="M48" s="24">
        <f t="shared" si="3"/>
        <v>7.43</v>
      </c>
      <c r="N48" s="24">
        <f t="shared" si="3"/>
        <v>7.85</v>
      </c>
      <c r="O48" s="24">
        <f t="shared" si="3"/>
        <v>6.49</v>
      </c>
      <c r="P48" s="24">
        <f t="shared" si="3"/>
        <v>7.23</v>
      </c>
      <c r="Q48" s="24">
        <f t="shared" si="3"/>
        <v>7.14</v>
      </c>
      <c r="R48" s="75" t="s">
        <v>31</v>
      </c>
      <c r="S48" s="75" t="s">
        <v>31</v>
      </c>
      <c r="T48" s="75" t="s">
        <v>31</v>
      </c>
      <c r="U48" s="38" t="str" cm="1">
        <f t="array" ref="U48">IF(AL48="","",IF(ABS((AL48-AVERAGE(AL$2:AL$1000))/_xlfn.STDEV.S(IF(AL$2:AL$1000&lt;&gt;"",AL$2:AL$1000)))&lt;3,"","OUTLIER"))</f>
        <v/>
      </c>
      <c r="V48" s="39" t="str" cm="1">
        <f t="array" ref="V48">IF(AM48="","",IF(ABS((AM48-AVERAGE(AM$2:AM$1000))/_xlfn.STDEV.S(IF(AM$2:AM$1000&lt;&gt;"",AM$2:AM$1000)))&lt;3,"","OUTLIER"))</f>
        <v/>
      </c>
      <c r="W48" s="39" t="str" cm="1">
        <f t="array" ref="W48">IF(AN48="","",IF(ABS((AN48-AVERAGE(AN$2:AN$1000))/_xlfn.STDEV.S(IF(AN$2:AN$1000&lt;&gt;"",AN$2:AN$1000)))&lt;3,"","OUTLIER"))</f>
        <v/>
      </c>
      <c r="X48" s="39" t="str" cm="1">
        <f t="array" ref="X48">IF(AN48="","",IF(ABS((AN48-AVERAGE(AN$2:AN$1000))/_xlfn.STDEV.S(IF(AN$2:AN$1000&lt;&gt;"",AN$2:AN$1000)))&lt;3,"","OUTLIER"))</f>
        <v/>
      </c>
      <c r="Y48" s="39" t="str" cm="1">
        <f t="array" ref="Y48">IF(AO48="","",IF(ABS((AO48-AVERAGE(AO$2:AO$1000))/_xlfn.STDEV.S(IF(AO$2:AO$1000&lt;&gt;"",AO$2:AO$1000)))&lt;3,"","OUTLIER"))</f>
        <v/>
      </c>
      <c r="Z48" s="39" t="str" cm="1">
        <f t="array" ref="Z48">IF(AP48="","",IF(ABS((AP48-AVERAGE(AP$2:AP$1000))/_xlfn.STDEV.S(IF(AP$2:AP$1000&lt;&gt;"",AP$2:AP$1000)))&lt;3,"","OUTLIER"))</f>
        <v/>
      </c>
      <c r="AA48" s="39" t="str" cm="1">
        <f t="array" ref="AA48">IF(AP48="","",IF(ABS((AP48-AVERAGE(AP$2:AP$1000))/_xlfn.STDEV.S(IF(AP$2:AP$1000&lt;&gt;"",AP$2:AP$1000)))&lt;3,"","OUTLIER"))</f>
        <v/>
      </c>
      <c r="AB48" s="39" t="str" cm="1">
        <f t="array" ref="AB48">IF(AQ48="","",IF(ABS((AQ48-AVERAGE(AQ$2:AQ$1000))/_xlfn.STDEV.S(IF(AQ$2:AQ$1000&lt;&gt;"",AQ$2:AQ$1000)))&lt;3,"","OUTLIER"))</f>
        <v/>
      </c>
      <c r="AC48" s="39" t="str" cm="1">
        <f t="array" ref="AC48">IF(AR48="","",IF(ABS((AR48-AVERAGE(AR$2:AR$1000))/_xlfn.STDEV.S(IF(AR$2:AR$1000&lt;&gt;"",AR$2:AR$1000)))&lt;3,"","OUTLIER"))</f>
        <v/>
      </c>
      <c r="AD48" s="39" t="str" cm="1">
        <f t="array" ref="AD48">IF(AR48="","",IF(ABS((AR48-AVERAGE(AR$2:AR$1000))/_xlfn.STDEV.S(IF(AR$2:AR$1000&lt;&gt;"",AR$2:AR$1000)))&lt;3,"","OUTLIER"))</f>
        <v/>
      </c>
      <c r="AE48" s="39" t="str" cm="1">
        <f t="array" ref="AE48">IF(AS48="","",IF(ABS((AS48-AVERAGE(AS$2:AS$1000))/_xlfn.STDEV.S(IF(AS$2:AS$1000&lt;&gt;"",AS$2:AS$1000)))&lt;3,"","OUTLIER"))</f>
        <v/>
      </c>
      <c r="AF48" s="39" t="str" cm="1">
        <f t="array" ref="AF48">IF(AT48="","",IF(ABS((AT48-AVERAGE(AT$2:AT$1000))/_xlfn.STDEV.S(IF(AT$2:AT$1000&lt;&gt;"",AT$2:AT$1000)))&lt;3,"","OUTLIER"))</f>
        <v/>
      </c>
      <c r="AG48" s="39" t="str" cm="1">
        <f t="array" ref="AG48">IF(AU48="","",IF(ABS((AU48-AVERAGE(AU$2:AU$1000))/_xlfn.STDEV.S(IF(AU$2:AU$1000&lt;&gt;"",AU$2:AU$1000)))&lt;3,"","OUTLIER"))</f>
        <v/>
      </c>
      <c r="AH48" s="39" t="str" cm="1">
        <f t="array" ref="AH48">IF(AV48="","",IF(ABS((AV48-AVERAGE(AV$2:AV$1000))/_xlfn.STDEV.S(IF(AV$2:AV$1000&lt;&gt;"",AV$2:AV$1000)))&lt;3,"","OUTLIER"))</f>
        <v/>
      </c>
      <c r="AL48" s="63">
        <v>7.49</v>
      </c>
      <c r="AM48" s="60">
        <v>7.28</v>
      </c>
      <c r="AN48" s="60">
        <v>8.1</v>
      </c>
      <c r="AO48" s="60">
        <v>8.19</v>
      </c>
      <c r="AP48" s="60">
        <v>7.59</v>
      </c>
      <c r="AQ48" s="60">
        <v>7.87</v>
      </c>
      <c r="AR48" s="60">
        <v>7.43</v>
      </c>
      <c r="AS48" s="60">
        <v>7.85</v>
      </c>
      <c r="AT48" s="60">
        <v>6.49</v>
      </c>
      <c r="AU48" s="60">
        <v>7.23</v>
      </c>
      <c r="AV48" s="60">
        <v>7.14</v>
      </c>
      <c r="AW48" s="63">
        <v>0.19</v>
      </c>
      <c r="AX48" s="60">
        <v>0.13</v>
      </c>
      <c r="AY48" s="60">
        <v>0.15</v>
      </c>
      <c r="AZ48" s="60">
        <v>0.1</v>
      </c>
      <c r="BA48" s="60">
        <v>0.13</v>
      </c>
      <c r="BB48" s="60">
        <v>0.1</v>
      </c>
      <c r="BC48" s="60">
        <v>0.21</v>
      </c>
      <c r="BD48" s="60">
        <v>0.04</v>
      </c>
      <c r="BE48" s="60">
        <v>0.22</v>
      </c>
      <c r="BF48" s="60">
        <v>0.1</v>
      </c>
      <c r="BG48" s="60">
        <v>0.12</v>
      </c>
    </row>
    <row r="49" spans="1:59" x14ac:dyDescent="0.2">
      <c r="A49" s="54" t="s">
        <v>1352</v>
      </c>
      <c r="B49" s="54" t="str">
        <f>VLOOKUP(A49,RecNames!C:G,5,FALSE)</f>
        <v>FPR1</v>
      </c>
      <c r="C49" s="74">
        <v>4</v>
      </c>
      <c r="D49" s="25" t="str">
        <f t="shared" si="0"/>
        <v/>
      </c>
      <c r="E49" s="24" t="str">
        <f t="shared" si="0"/>
        <v/>
      </c>
      <c r="F49" s="24">
        <f t="shared" si="0"/>
        <v>7.15</v>
      </c>
      <c r="G49" s="24">
        <f t="shared" si="1"/>
        <v>7.15</v>
      </c>
      <c r="H49" s="24">
        <f t="shared" si="1"/>
        <v>7.72</v>
      </c>
      <c r="I49" s="24" t="str">
        <f t="shared" si="1"/>
        <v/>
      </c>
      <c r="J49" s="24" t="str">
        <f t="shared" si="2"/>
        <v/>
      </c>
      <c r="K49" s="24" t="str">
        <f t="shared" si="2"/>
        <v/>
      </c>
      <c r="L49" s="24" t="str">
        <f t="shared" si="2"/>
        <v/>
      </c>
      <c r="M49" s="24" t="str">
        <f t="shared" si="3"/>
        <v/>
      </c>
      <c r="N49" s="24">
        <f t="shared" si="3"/>
        <v>7.23</v>
      </c>
      <c r="O49" s="24" t="str">
        <f t="shared" si="3"/>
        <v/>
      </c>
      <c r="P49" s="24" t="str">
        <f t="shared" si="3"/>
        <v/>
      </c>
      <c r="Q49" s="24" t="str">
        <f t="shared" si="3"/>
        <v/>
      </c>
      <c r="R49" s="75" t="s">
        <v>31</v>
      </c>
      <c r="S49" s="75" t="s">
        <v>31</v>
      </c>
      <c r="T49" s="75" t="s">
        <v>31</v>
      </c>
      <c r="U49" s="38" t="str" cm="1">
        <f t="array" ref="U49">IF(AL49="","",IF(ABS((AL49-AVERAGE(AL$2:AL$1000))/_xlfn.STDEV.S(IF(AL$2:AL$1000&lt;&gt;"",AL$2:AL$1000)))&lt;3,"","OUTLIER"))</f>
        <v/>
      </c>
      <c r="V49" s="39" t="str" cm="1">
        <f t="array" ref="V49">IF(AM49="","",IF(ABS((AM49-AVERAGE(AM$2:AM$1000))/_xlfn.STDEV.S(IF(AM$2:AM$1000&lt;&gt;"",AM$2:AM$1000)))&lt;3,"","OUTLIER"))</f>
        <v/>
      </c>
      <c r="W49" s="39" t="str" cm="1">
        <f t="array" ref="W49">IF(AN49="","",IF(ABS((AN49-AVERAGE(AN$2:AN$1000))/_xlfn.STDEV.S(IF(AN$2:AN$1000&lt;&gt;"",AN$2:AN$1000)))&lt;3,"","OUTLIER"))</f>
        <v/>
      </c>
      <c r="X49" s="39" t="str" cm="1">
        <f t="array" ref="X49">IF(AN49="","",IF(ABS((AN49-AVERAGE(AN$2:AN$1000))/_xlfn.STDEV.S(IF(AN$2:AN$1000&lt;&gt;"",AN$2:AN$1000)))&lt;3,"","OUTLIER"))</f>
        <v/>
      </c>
      <c r="Y49" s="39" t="str" cm="1">
        <f t="array" ref="Y49">IF(AO49="","",IF(ABS((AO49-AVERAGE(AO$2:AO$1000))/_xlfn.STDEV.S(IF(AO$2:AO$1000&lt;&gt;"",AO$2:AO$1000)))&lt;3,"","OUTLIER"))</f>
        <v/>
      </c>
      <c r="Z49" s="39" t="str" cm="1">
        <f t="array" ref="Z49">IF(AP49="","",IF(ABS((AP49-AVERAGE(AP$2:AP$1000))/_xlfn.STDEV.S(IF(AP$2:AP$1000&lt;&gt;"",AP$2:AP$1000)))&lt;3,"","OUTLIER"))</f>
        <v/>
      </c>
      <c r="AA49" s="39" t="str" cm="1">
        <f t="array" ref="AA49">IF(AP49="","",IF(ABS((AP49-AVERAGE(AP$2:AP$1000))/_xlfn.STDEV.S(IF(AP$2:AP$1000&lt;&gt;"",AP$2:AP$1000)))&lt;3,"","OUTLIER"))</f>
        <v/>
      </c>
      <c r="AB49" s="39" t="str" cm="1">
        <f t="array" ref="AB49">IF(AQ49="","",IF(ABS((AQ49-AVERAGE(AQ$2:AQ$1000))/_xlfn.STDEV.S(IF(AQ$2:AQ$1000&lt;&gt;"",AQ$2:AQ$1000)))&lt;3,"","OUTLIER"))</f>
        <v/>
      </c>
      <c r="AC49" s="39" t="str" cm="1">
        <f t="array" ref="AC49">IF(AR49="","",IF(ABS((AR49-AVERAGE(AR$2:AR$1000))/_xlfn.STDEV.S(IF(AR$2:AR$1000&lt;&gt;"",AR$2:AR$1000)))&lt;3,"","OUTLIER"))</f>
        <v/>
      </c>
      <c r="AD49" s="39" t="str" cm="1">
        <f t="array" ref="AD49">IF(AR49="","",IF(ABS((AR49-AVERAGE(AR$2:AR$1000))/_xlfn.STDEV.S(IF(AR$2:AR$1000&lt;&gt;"",AR$2:AR$1000)))&lt;3,"","OUTLIER"))</f>
        <v/>
      </c>
      <c r="AE49" s="39" t="str" cm="1">
        <f t="array" ref="AE49">IF(AS49="","",IF(ABS((AS49-AVERAGE(AS$2:AS$1000))/_xlfn.STDEV.S(IF(AS$2:AS$1000&lt;&gt;"",AS$2:AS$1000)))&lt;3,"","OUTLIER"))</f>
        <v/>
      </c>
      <c r="AF49" s="39" t="str" cm="1">
        <f t="array" ref="AF49">IF(AT49="","",IF(ABS((AT49-AVERAGE(AT$2:AT$1000))/_xlfn.STDEV.S(IF(AT$2:AT$1000&lt;&gt;"",AT$2:AT$1000)))&lt;3,"","OUTLIER"))</f>
        <v/>
      </c>
      <c r="AG49" s="39" t="str" cm="1">
        <f t="array" ref="AG49">IF(AU49="","",IF(ABS((AU49-AVERAGE(AU$2:AU$1000))/_xlfn.STDEV.S(IF(AU$2:AU$1000&lt;&gt;"",AU$2:AU$1000)))&lt;3,"","OUTLIER"))</f>
        <v/>
      </c>
      <c r="AH49" s="39" t="str" cm="1">
        <f t="array" ref="AH49">IF(AV49="","",IF(ABS((AV49-AVERAGE(AV$2:AV$1000))/_xlfn.STDEV.S(IF(AV$2:AV$1000&lt;&gt;"",AV$2:AV$1000)))&lt;3,"","OUTLIER"))</f>
        <v/>
      </c>
      <c r="AL49" s="63"/>
      <c r="AM49" s="60"/>
      <c r="AN49" s="60">
        <v>7.15</v>
      </c>
      <c r="AO49" s="60">
        <v>7.72</v>
      </c>
      <c r="AP49" s="60"/>
      <c r="AQ49" s="60"/>
      <c r="AR49" s="60"/>
      <c r="AS49" s="60">
        <v>7.23</v>
      </c>
      <c r="AT49" s="60"/>
      <c r="AU49" s="60"/>
      <c r="AV49" s="60"/>
      <c r="AW49" s="63"/>
      <c r="AX49" s="60"/>
      <c r="AY49" s="60">
        <v>0.14000000000000001</v>
      </c>
      <c r="AZ49" s="60">
        <v>0.11</v>
      </c>
      <c r="BA49" s="60"/>
      <c r="BB49" s="60"/>
      <c r="BC49" s="60"/>
      <c r="BD49" s="60">
        <v>0.17</v>
      </c>
      <c r="BE49" s="60"/>
      <c r="BF49" s="60"/>
      <c r="BG49" s="60"/>
    </row>
    <row r="50" spans="1:59" x14ac:dyDescent="0.2">
      <c r="A50" s="54" t="s">
        <v>1353</v>
      </c>
      <c r="B50" s="54" t="str">
        <f>VLOOKUP(A50,RecNames!C:G,5,FALSE)</f>
        <v>FPR2</v>
      </c>
      <c r="C50" s="74">
        <v>4</v>
      </c>
      <c r="D50" s="25">
        <f t="shared" si="0"/>
        <v>6.1</v>
      </c>
      <c r="E50" s="24">
        <f t="shared" si="0"/>
        <v>6.41</v>
      </c>
      <c r="F50" s="24">
        <f t="shared" si="0"/>
        <v>6.67</v>
      </c>
      <c r="G50" s="24">
        <f t="shared" si="1"/>
        <v>6.67</v>
      </c>
      <c r="H50" s="24">
        <f t="shared" si="1"/>
        <v>7.28</v>
      </c>
      <c r="I50" s="24">
        <f t="shared" si="1"/>
        <v>6.45</v>
      </c>
      <c r="J50" s="24">
        <f t="shared" si="2"/>
        <v>6.45</v>
      </c>
      <c r="K50" s="24">
        <f t="shared" si="2"/>
        <v>6.73</v>
      </c>
      <c r="L50" s="24">
        <f t="shared" si="2"/>
        <v>6.61</v>
      </c>
      <c r="M50" s="24">
        <f t="shared" si="3"/>
        <v>6.61</v>
      </c>
      <c r="N50" s="24">
        <f t="shared" si="3"/>
        <v>7.48</v>
      </c>
      <c r="O50" s="24">
        <f t="shared" si="3"/>
        <v>6.14</v>
      </c>
      <c r="P50" s="24">
        <f t="shared" si="3"/>
        <v>6.6</v>
      </c>
      <c r="Q50" s="24">
        <f t="shared" si="3"/>
        <v>6.64</v>
      </c>
      <c r="R50" s="75" t="s">
        <v>31</v>
      </c>
      <c r="S50" s="75" t="s">
        <v>31</v>
      </c>
      <c r="T50" s="75" t="s">
        <v>31</v>
      </c>
      <c r="U50" s="38" t="str" cm="1">
        <f t="array" ref="U50">IF(AL50="","",IF(ABS((AL50-AVERAGE(AL$2:AL$1000))/_xlfn.STDEV.S(IF(AL$2:AL$1000&lt;&gt;"",AL$2:AL$1000)))&lt;3,"","OUTLIER"))</f>
        <v/>
      </c>
      <c r="V50" s="39" t="str" cm="1">
        <f t="array" ref="V50">IF(AM50="","",IF(ABS((AM50-AVERAGE(AM$2:AM$1000))/_xlfn.STDEV.S(IF(AM$2:AM$1000&lt;&gt;"",AM$2:AM$1000)))&lt;3,"","OUTLIER"))</f>
        <v/>
      </c>
      <c r="W50" s="39" t="str" cm="1">
        <f t="array" ref="W50">IF(AN50="","",IF(ABS((AN50-AVERAGE(AN$2:AN$1000))/_xlfn.STDEV.S(IF(AN$2:AN$1000&lt;&gt;"",AN$2:AN$1000)))&lt;3,"","OUTLIER"))</f>
        <v/>
      </c>
      <c r="X50" s="39" t="str" cm="1">
        <f t="array" ref="X50">IF(AN50="","",IF(ABS((AN50-AVERAGE(AN$2:AN$1000))/_xlfn.STDEV.S(IF(AN$2:AN$1000&lt;&gt;"",AN$2:AN$1000)))&lt;3,"","OUTLIER"))</f>
        <v/>
      </c>
      <c r="Y50" s="39" t="str" cm="1">
        <f t="array" ref="Y50">IF(AO50="","",IF(ABS((AO50-AVERAGE(AO$2:AO$1000))/_xlfn.STDEV.S(IF(AO$2:AO$1000&lt;&gt;"",AO$2:AO$1000)))&lt;3,"","OUTLIER"))</f>
        <v/>
      </c>
      <c r="Z50" s="39" t="str" cm="1">
        <f t="array" ref="Z50">IF(AP50="","",IF(ABS((AP50-AVERAGE(AP$2:AP$1000))/_xlfn.STDEV.S(IF(AP$2:AP$1000&lt;&gt;"",AP$2:AP$1000)))&lt;3,"","OUTLIER"))</f>
        <v/>
      </c>
      <c r="AA50" s="39" t="str" cm="1">
        <f t="array" ref="AA50">IF(AP50="","",IF(ABS((AP50-AVERAGE(AP$2:AP$1000))/_xlfn.STDEV.S(IF(AP$2:AP$1000&lt;&gt;"",AP$2:AP$1000)))&lt;3,"","OUTLIER"))</f>
        <v/>
      </c>
      <c r="AB50" s="39" t="str" cm="1">
        <f t="array" ref="AB50">IF(AQ50="","",IF(ABS((AQ50-AVERAGE(AQ$2:AQ$1000))/_xlfn.STDEV.S(IF(AQ$2:AQ$1000&lt;&gt;"",AQ$2:AQ$1000)))&lt;3,"","OUTLIER"))</f>
        <v/>
      </c>
      <c r="AC50" s="39" t="str" cm="1">
        <f t="array" ref="AC50">IF(AR50="","",IF(ABS((AR50-AVERAGE(AR$2:AR$1000))/_xlfn.STDEV.S(IF(AR$2:AR$1000&lt;&gt;"",AR$2:AR$1000)))&lt;3,"","OUTLIER"))</f>
        <v/>
      </c>
      <c r="AD50" s="39" t="str" cm="1">
        <f t="array" ref="AD50">IF(AR50="","",IF(ABS((AR50-AVERAGE(AR$2:AR$1000))/_xlfn.STDEV.S(IF(AR$2:AR$1000&lt;&gt;"",AR$2:AR$1000)))&lt;3,"","OUTLIER"))</f>
        <v/>
      </c>
      <c r="AE50" s="39" t="str" cm="1">
        <f t="array" ref="AE50">IF(AS50="","",IF(ABS((AS50-AVERAGE(AS$2:AS$1000))/_xlfn.STDEV.S(IF(AS$2:AS$1000&lt;&gt;"",AS$2:AS$1000)))&lt;3,"","OUTLIER"))</f>
        <v/>
      </c>
      <c r="AF50" s="39" t="str" cm="1">
        <f t="array" ref="AF50">IF(AT50="","",IF(ABS((AT50-AVERAGE(AT$2:AT$1000))/_xlfn.STDEV.S(IF(AT$2:AT$1000&lt;&gt;"",AT$2:AT$1000)))&lt;3,"","OUTLIER"))</f>
        <v/>
      </c>
      <c r="AG50" s="39" t="str" cm="1">
        <f t="array" ref="AG50">IF(AU50="","",IF(ABS((AU50-AVERAGE(AU$2:AU$1000))/_xlfn.STDEV.S(IF(AU$2:AU$1000&lt;&gt;"",AU$2:AU$1000)))&lt;3,"","OUTLIER"))</f>
        <v/>
      </c>
      <c r="AH50" s="39" t="str" cm="1">
        <f t="array" ref="AH50">IF(AV50="","",IF(ABS((AV50-AVERAGE(AV$2:AV$1000))/_xlfn.STDEV.S(IF(AV$2:AV$1000&lt;&gt;"",AV$2:AV$1000)))&lt;3,"","OUTLIER"))</f>
        <v/>
      </c>
      <c r="AL50" s="63">
        <v>6.1</v>
      </c>
      <c r="AM50" s="60">
        <v>6.41</v>
      </c>
      <c r="AN50" s="60">
        <v>6.67</v>
      </c>
      <c r="AO50" s="60">
        <v>7.28</v>
      </c>
      <c r="AP50" s="60">
        <v>6.45</v>
      </c>
      <c r="AQ50" s="60">
        <v>6.73</v>
      </c>
      <c r="AR50" s="60">
        <v>6.61</v>
      </c>
      <c r="AS50" s="60">
        <v>7.48</v>
      </c>
      <c r="AT50" s="60">
        <v>6.14</v>
      </c>
      <c r="AU50" s="60">
        <v>6.6</v>
      </c>
      <c r="AV50" s="60">
        <v>6.64</v>
      </c>
      <c r="AW50" s="63">
        <v>0.23</v>
      </c>
      <c r="AX50" s="60">
        <v>0.13</v>
      </c>
      <c r="AY50" s="60">
        <v>0.06</v>
      </c>
      <c r="AZ50" s="60">
        <v>0.09</v>
      </c>
      <c r="BA50" s="60">
        <v>0.14000000000000001</v>
      </c>
      <c r="BB50" s="60">
        <v>0.11</v>
      </c>
      <c r="BC50" s="60">
        <v>0.06</v>
      </c>
      <c r="BD50" s="60">
        <v>7.0000000000000007E-2</v>
      </c>
      <c r="BE50" s="60">
        <v>0.36</v>
      </c>
      <c r="BF50" s="60">
        <v>0.1</v>
      </c>
      <c r="BG50" s="60">
        <v>0.15</v>
      </c>
    </row>
    <row r="51" spans="1:59" x14ac:dyDescent="0.2">
      <c r="A51" s="54" t="s">
        <v>1354</v>
      </c>
      <c r="B51" s="54" t="str">
        <f>VLOOKUP(A51,RecNames!C:G,5,FALSE)</f>
        <v>GALR1</v>
      </c>
      <c r="C51" s="74">
        <v>3</v>
      </c>
      <c r="D51" s="25">
        <f t="shared" si="0"/>
        <v>6.92</v>
      </c>
      <c r="E51" s="24">
        <f t="shared" si="0"/>
        <v>7.04</v>
      </c>
      <c r="F51" s="24">
        <f t="shared" si="0"/>
        <v>8.0399999999999991</v>
      </c>
      <c r="G51" s="24">
        <f t="shared" si="1"/>
        <v>8.0399999999999991</v>
      </c>
      <c r="H51" s="24">
        <f t="shared" si="1"/>
        <v>8.4700000000000006</v>
      </c>
      <c r="I51" s="24">
        <f t="shared" si="1"/>
        <v>7.8</v>
      </c>
      <c r="J51" s="24">
        <f t="shared" si="2"/>
        <v>7.8</v>
      </c>
      <c r="K51" s="24">
        <f t="shared" si="2"/>
        <v>7.42</v>
      </c>
      <c r="L51" s="24">
        <f t="shared" si="2"/>
        <v>7.27</v>
      </c>
      <c r="M51" s="24">
        <f t="shared" si="3"/>
        <v>7.27</v>
      </c>
      <c r="N51" s="24">
        <f t="shared" si="3"/>
        <v>7.26</v>
      </c>
      <c r="O51" s="24">
        <f t="shared" si="3"/>
        <v>6.9</v>
      </c>
      <c r="P51" s="24">
        <f t="shared" si="3"/>
        <v>7.27</v>
      </c>
      <c r="Q51" s="24">
        <f t="shared" si="3"/>
        <v>7.11</v>
      </c>
      <c r="R51" s="75" t="s">
        <v>31</v>
      </c>
      <c r="S51" s="75" t="s">
        <v>31</v>
      </c>
      <c r="T51" s="75" t="s">
        <v>31</v>
      </c>
      <c r="U51" s="38" t="str" cm="1">
        <f t="array" ref="U51">IF(AL51="","",IF(ABS((AL51-AVERAGE(AL$2:AL$1000))/_xlfn.STDEV.S(IF(AL$2:AL$1000&lt;&gt;"",AL$2:AL$1000)))&lt;3,"","OUTLIER"))</f>
        <v/>
      </c>
      <c r="V51" s="39" t="str" cm="1">
        <f t="array" ref="V51">IF(AM51="","",IF(ABS((AM51-AVERAGE(AM$2:AM$1000))/_xlfn.STDEV.S(IF(AM$2:AM$1000&lt;&gt;"",AM$2:AM$1000)))&lt;3,"","OUTLIER"))</f>
        <v/>
      </c>
      <c r="W51" s="39" t="str" cm="1">
        <f t="array" ref="W51">IF(AN51="","",IF(ABS((AN51-AVERAGE(AN$2:AN$1000))/_xlfn.STDEV.S(IF(AN$2:AN$1000&lt;&gt;"",AN$2:AN$1000)))&lt;3,"","OUTLIER"))</f>
        <v/>
      </c>
      <c r="X51" s="39" t="str" cm="1">
        <f t="array" ref="X51">IF(AN51="","",IF(ABS((AN51-AVERAGE(AN$2:AN$1000))/_xlfn.STDEV.S(IF(AN$2:AN$1000&lt;&gt;"",AN$2:AN$1000)))&lt;3,"","OUTLIER"))</f>
        <v/>
      </c>
      <c r="Y51" s="39" t="str" cm="1">
        <f t="array" ref="Y51">IF(AO51="","",IF(ABS((AO51-AVERAGE(AO$2:AO$1000))/_xlfn.STDEV.S(IF(AO$2:AO$1000&lt;&gt;"",AO$2:AO$1000)))&lt;3,"","OUTLIER"))</f>
        <v/>
      </c>
      <c r="Z51" s="39" t="str" cm="1">
        <f t="array" ref="Z51">IF(AP51="","",IF(ABS((AP51-AVERAGE(AP$2:AP$1000))/_xlfn.STDEV.S(IF(AP$2:AP$1000&lt;&gt;"",AP$2:AP$1000)))&lt;3,"","OUTLIER"))</f>
        <v/>
      </c>
      <c r="AA51" s="39" t="str" cm="1">
        <f t="array" ref="AA51">IF(AP51="","",IF(ABS((AP51-AVERAGE(AP$2:AP$1000))/_xlfn.STDEV.S(IF(AP$2:AP$1000&lt;&gt;"",AP$2:AP$1000)))&lt;3,"","OUTLIER"))</f>
        <v/>
      </c>
      <c r="AB51" s="39" t="str" cm="1">
        <f t="array" ref="AB51">IF(AQ51="","",IF(ABS((AQ51-AVERAGE(AQ$2:AQ$1000))/_xlfn.STDEV.S(IF(AQ$2:AQ$1000&lt;&gt;"",AQ$2:AQ$1000)))&lt;3,"","OUTLIER"))</f>
        <v/>
      </c>
      <c r="AC51" s="39" t="str" cm="1">
        <f t="array" ref="AC51">IF(AR51="","",IF(ABS((AR51-AVERAGE(AR$2:AR$1000))/_xlfn.STDEV.S(IF(AR$2:AR$1000&lt;&gt;"",AR$2:AR$1000)))&lt;3,"","OUTLIER"))</f>
        <v/>
      </c>
      <c r="AD51" s="39" t="str" cm="1">
        <f t="array" ref="AD51">IF(AR51="","",IF(ABS((AR51-AVERAGE(AR$2:AR$1000))/_xlfn.STDEV.S(IF(AR$2:AR$1000&lt;&gt;"",AR$2:AR$1000)))&lt;3,"","OUTLIER"))</f>
        <v/>
      </c>
      <c r="AE51" s="39" t="str" cm="1">
        <f t="array" ref="AE51">IF(AS51="","",IF(ABS((AS51-AVERAGE(AS$2:AS$1000))/_xlfn.STDEV.S(IF(AS$2:AS$1000&lt;&gt;"",AS$2:AS$1000)))&lt;3,"","OUTLIER"))</f>
        <v/>
      </c>
      <c r="AF51" s="39" t="str" cm="1">
        <f t="array" ref="AF51">IF(AT51="","",IF(ABS((AT51-AVERAGE(AT$2:AT$1000))/_xlfn.STDEV.S(IF(AT$2:AT$1000&lt;&gt;"",AT$2:AT$1000)))&lt;3,"","OUTLIER"))</f>
        <v/>
      </c>
      <c r="AG51" s="39" t="str" cm="1">
        <f t="array" ref="AG51">IF(AU51="","",IF(ABS((AU51-AVERAGE(AU$2:AU$1000))/_xlfn.STDEV.S(IF(AU$2:AU$1000&lt;&gt;"",AU$2:AU$1000)))&lt;3,"","OUTLIER"))</f>
        <v/>
      </c>
      <c r="AH51" s="39" t="str" cm="1">
        <f t="array" ref="AH51">IF(AV51="","",IF(ABS((AV51-AVERAGE(AV$2:AV$1000))/_xlfn.STDEV.S(IF(AV$2:AV$1000&lt;&gt;"",AV$2:AV$1000)))&lt;3,"","OUTLIER"))</f>
        <v/>
      </c>
      <c r="AL51" s="63">
        <v>6.92</v>
      </c>
      <c r="AM51" s="60">
        <v>7.04</v>
      </c>
      <c r="AN51" s="60">
        <v>8.0399999999999991</v>
      </c>
      <c r="AO51" s="60">
        <v>8.4700000000000006</v>
      </c>
      <c r="AP51" s="60">
        <v>7.8</v>
      </c>
      <c r="AQ51" s="60">
        <v>7.42</v>
      </c>
      <c r="AR51" s="60">
        <v>7.27</v>
      </c>
      <c r="AS51" s="60">
        <v>7.26</v>
      </c>
      <c r="AT51" s="60">
        <v>6.9</v>
      </c>
      <c r="AU51" s="60">
        <v>7.27</v>
      </c>
      <c r="AV51" s="60">
        <v>7.11</v>
      </c>
      <c r="AW51" s="63">
        <v>0.08</v>
      </c>
      <c r="AX51" s="60">
        <v>0.18</v>
      </c>
      <c r="AY51" s="60">
        <v>0.04</v>
      </c>
      <c r="AZ51" s="60">
        <v>0.04</v>
      </c>
      <c r="BA51" s="60">
        <v>0.01</v>
      </c>
      <c r="BB51" s="60">
        <v>0.1</v>
      </c>
      <c r="BC51" s="60">
        <v>0.01</v>
      </c>
      <c r="BD51" s="60">
        <v>0.09</v>
      </c>
      <c r="BE51" s="60">
        <v>0.1</v>
      </c>
      <c r="BF51" s="60">
        <v>0.06</v>
      </c>
      <c r="BG51" s="60">
        <v>0.08</v>
      </c>
    </row>
    <row r="52" spans="1:59" x14ac:dyDescent="0.2">
      <c r="A52" s="54" t="s">
        <v>1355</v>
      </c>
      <c r="B52" s="54" t="str">
        <f>VLOOKUP(A52,RecNames!C:G,5,FALSE)</f>
        <v>GALR2</v>
      </c>
      <c r="C52" s="74">
        <v>3</v>
      </c>
      <c r="D52" s="25" t="str">
        <f t="shared" si="0"/>
        <v/>
      </c>
      <c r="E52" s="24" t="str">
        <f t="shared" si="0"/>
        <v/>
      </c>
      <c r="F52" s="24">
        <f t="shared" si="0"/>
        <v>7.94</v>
      </c>
      <c r="G52" s="24">
        <f t="shared" si="1"/>
        <v>7.94</v>
      </c>
      <c r="H52" s="24">
        <f t="shared" si="1"/>
        <v>8.52</v>
      </c>
      <c r="I52" s="24">
        <f t="shared" si="1"/>
        <v>7.9</v>
      </c>
      <c r="J52" s="24">
        <f t="shared" si="2"/>
        <v>7.9</v>
      </c>
      <c r="K52" s="24">
        <f t="shared" si="2"/>
        <v>7.25</v>
      </c>
      <c r="L52" s="24">
        <f t="shared" si="2"/>
        <v>8.74</v>
      </c>
      <c r="M52" s="24">
        <f t="shared" si="3"/>
        <v>8.74</v>
      </c>
      <c r="N52" s="24">
        <f t="shared" si="3"/>
        <v>8.43</v>
      </c>
      <c r="O52" s="24">
        <f t="shared" si="3"/>
        <v>7.98</v>
      </c>
      <c r="P52" s="24">
        <f t="shared" si="3"/>
        <v>8.3699999999999992</v>
      </c>
      <c r="Q52" s="24">
        <f t="shared" si="3"/>
        <v>8.06</v>
      </c>
      <c r="R52" s="75" t="s">
        <v>31</v>
      </c>
      <c r="S52" s="75" t="s">
        <v>31</v>
      </c>
      <c r="T52" s="75" t="s">
        <v>31</v>
      </c>
      <c r="U52" s="38" t="str" cm="1">
        <f t="array" ref="U52">IF(AL52="","",IF(ABS((AL52-AVERAGE(AL$2:AL$1000))/_xlfn.STDEV.S(IF(AL$2:AL$1000&lt;&gt;"",AL$2:AL$1000)))&lt;3,"","OUTLIER"))</f>
        <v/>
      </c>
      <c r="V52" s="39" t="str" cm="1">
        <f t="array" ref="V52">IF(AM52="","",IF(ABS((AM52-AVERAGE(AM$2:AM$1000))/_xlfn.STDEV.S(IF(AM$2:AM$1000&lt;&gt;"",AM$2:AM$1000)))&lt;3,"","OUTLIER"))</f>
        <v/>
      </c>
      <c r="W52" s="39" t="str" cm="1">
        <f t="array" ref="W52">IF(AN52="","",IF(ABS((AN52-AVERAGE(AN$2:AN$1000))/_xlfn.STDEV.S(IF(AN$2:AN$1000&lt;&gt;"",AN$2:AN$1000)))&lt;3,"","OUTLIER"))</f>
        <v/>
      </c>
      <c r="X52" s="39" t="str" cm="1">
        <f t="array" ref="X52">IF(AN52="","",IF(ABS((AN52-AVERAGE(AN$2:AN$1000))/_xlfn.STDEV.S(IF(AN$2:AN$1000&lt;&gt;"",AN$2:AN$1000)))&lt;3,"","OUTLIER"))</f>
        <v/>
      </c>
      <c r="Y52" s="39" t="str" cm="1">
        <f t="array" ref="Y52">IF(AO52="","",IF(ABS((AO52-AVERAGE(AO$2:AO$1000))/_xlfn.STDEV.S(IF(AO$2:AO$1000&lt;&gt;"",AO$2:AO$1000)))&lt;3,"","OUTLIER"))</f>
        <v/>
      </c>
      <c r="Z52" s="39" t="str" cm="1">
        <f t="array" ref="Z52">IF(AP52="","",IF(ABS((AP52-AVERAGE(AP$2:AP$1000))/_xlfn.STDEV.S(IF(AP$2:AP$1000&lt;&gt;"",AP$2:AP$1000)))&lt;3,"","OUTLIER"))</f>
        <v/>
      </c>
      <c r="AA52" s="39" t="str" cm="1">
        <f t="array" ref="AA52">IF(AP52="","",IF(ABS((AP52-AVERAGE(AP$2:AP$1000))/_xlfn.STDEV.S(IF(AP$2:AP$1000&lt;&gt;"",AP$2:AP$1000)))&lt;3,"","OUTLIER"))</f>
        <v/>
      </c>
      <c r="AB52" s="39" t="str" cm="1">
        <f t="array" ref="AB52">IF(AQ52="","",IF(ABS((AQ52-AVERAGE(AQ$2:AQ$1000))/_xlfn.STDEV.S(IF(AQ$2:AQ$1000&lt;&gt;"",AQ$2:AQ$1000)))&lt;3,"","OUTLIER"))</f>
        <v/>
      </c>
      <c r="AC52" s="39" t="str" cm="1">
        <f t="array" ref="AC52">IF(AR52="","",IF(ABS((AR52-AVERAGE(AR$2:AR$1000))/_xlfn.STDEV.S(IF(AR$2:AR$1000&lt;&gt;"",AR$2:AR$1000)))&lt;3,"","OUTLIER"))</f>
        <v/>
      </c>
      <c r="AD52" s="39" t="str" cm="1">
        <f t="array" ref="AD52">IF(AR52="","",IF(ABS((AR52-AVERAGE(AR$2:AR$1000))/_xlfn.STDEV.S(IF(AR$2:AR$1000&lt;&gt;"",AR$2:AR$1000)))&lt;3,"","OUTLIER"))</f>
        <v/>
      </c>
      <c r="AE52" s="39" t="str" cm="1">
        <f t="array" ref="AE52">IF(AS52="","",IF(ABS((AS52-AVERAGE(AS$2:AS$1000))/_xlfn.STDEV.S(IF(AS$2:AS$1000&lt;&gt;"",AS$2:AS$1000)))&lt;3,"","OUTLIER"))</f>
        <v/>
      </c>
      <c r="AF52" s="39" t="str" cm="1">
        <f t="array" ref="AF52">IF(AT52="","",IF(ABS((AT52-AVERAGE(AT$2:AT$1000))/_xlfn.STDEV.S(IF(AT$2:AT$1000&lt;&gt;"",AT$2:AT$1000)))&lt;3,"","OUTLIER"))</f>
        <v/>
      </c>
      <c r="AG52" s="39" t="str" cm="1">
        <f t="array" ref="AG52">IF(AU52="","",IF(ABS((AU52-AVERAGE(AU$2:AU$1000))/_xlfn.STDEV.S(IF(AU$2:AU$1000&lt;&gt;"",AU$2:AU$1000)))&lt;3,"","OUTLIER"))</f>
        <v/>
      </c>
      <c r="AH52" s="39" t="str" cm="1">
        <f t="array" ref="AH52">IF(AV52="","",IF(ABS((AV52-AVERAGE(AV$2:AV$1000))/_xlfn.STDEV.S(IF(AV$2:AV$1000&lt;&gt;"",AV$2:AV$1000)))&lt;3,"","OUTLIER"))</f>
        <v/>
      </c>
      <c r="AL52" s="63"/>
      <c r="AM52" s="60"/>
      <c r="AN52" s="60">
        <v>7.94</v>
      </c>
      <c r="AO52" s="60">
        <v>8.52</v>
      </c>
      <c r="AP52" s="60">
        <v>7.9</v>
      </c>
      <c r="AQ52" s="60">
        <v>7.25</v>
      </c>
      <c r="AR52" s="60">
        <v>8.74</v>
      </c>
      <c r="AS52" s="60">
        <v>8.43</v>
      </c>
      <c r="AT52" s="60">
        <v>7.98</v>
      </c>
      <c r="AU52" s="60">
        <v>8.3699999999999992</v>
      </c>
      <c r="AV52" s="60">
        <v>8.06</v>
      </c>
      <c r="AW52" s="63"/>
      <c r="AX52" s="60"/>
      <c r="AY52" s="60">
        <v>0.06</v>
      </c>
      <c r="AZ52" s="60">
        <v>7.0000000000000007E-2</v>
      </c>
      <c r="BA52" s="60">
        <v>0.02</v>
      </c>
      <c r="BB52" s="60">
        <v>0.17</v>
      </c>
      <c r="BC52" s="60">
        <v>0.11</v>
      </c>
      <c r="BD52" s="60">
        <v>0.06</v>
      </c>
      <c r="BE52" s="60">
        <v>0.06</v>
      </c>
      <c r="BF52" s="60">
        <v>7.0000000000000007E-2</v>
      </c>
      <c r="BG52" s="60">
        <v>0.08</v>
      </c>
    </row>
    <row r="53" spans="1:59" x14ac:dyDescent="0.2">
      <c r="A53" s="54" t="s">
        <v>1356</v>
      </c>
      <c r="B53" s="54" t="str">
        <f>VLOOKUP(A53,RecNames!C:G,5,FALSE)</f>
        <v>GALR3</v>
      </c>
      <c r="C53" s="74">
        <v>3</v>
      </c>
      <c r="D53" s="25" t="str">
        <f t="shared" si="0"/>
        <v/>
      </c>
      <c r="E53" s="24" t="str">
        <f t="shared" si="0"/>
        <v/>
      </c>
      <c r="F53" s="24">
        <f t="shared" si="0"/>
        <v>6.32</v>
      </c>
      <c r="G53" s="24">
        <f t="shared" si="1"/>
        <v>6.32</v>
      </c>
      <c r="H53" s="24">
        <f t="shared" si="1"/>
        <v>6.34</v>
      </c>
      <c r="I53" s="24">
        <f t="shared" si="1"/>
        <v>6.43</v>
      </c>
      <c r="J53" s="24">
        <f t="shared" si="2"/>
        <v>6.43</v>
      </c>
      <c r="K53" s="24">
        <f t="shared" si="2"/>
        <v>6.34</v>
      </c>
      <c r="L53" s="24" t="str">
        <f t="shared" si="2"/>
        <v/>
      </c>
      <c r="M53" s="24" t="str">
        <f t="shared" si="3"/>
        <v/>
      </c>
      <c r="N53" s="24">
        <f t="shared" si="3"/>
        <v>6.24</v>
      </c>
      <c r="O53" s="24" t="str">
        <f t="shared" si="3"/>
        <v/>
      </c>
      <c r="P53" s="24" t="str">
        <f t="shared" si="3"/>
        <v/>
      </c>
      <c r="Q53" s="24" t="str">
        <f t="shared" si="3"/>
        <v/>
      </c>
      <c r="R53" s="75" t="s">
        <v>31</v>
      </c>
      <c r="S53" s="75" t="s">
        <v>31</v>
      </c>
      <c r="T53" s="75" t="s">
        <v>31</v>
      </c>
      <c r="U53" s="38" t="str" cm="1">
        <f t="array" ref="U53">IF(AL53="","",IF(ABS((AL53-AVERAGE(AL$2:AL$1000))/_xlfn.STDEV.S(IF(AL$2:AL$1000&lt;&gt;"",AL$2:AL$1000)))&lt;3,"","OUTLIER"))</f>
        <v/>
      </c>
      <c r="V53" s="39" t="str" cm="1">
        <f t="array" ref="V53">IF(AM53="","",IF(ABS((AM53-AVERAGE(AM$2:AM$1000))/_xlfn.STDEV.S(IF(AM$2:AM$1000&lt;&gt;"",AM$2:AM$1000)))&lt;3,"","OUTLIER"))</f>
        <v/>
      </c>
      <c r="W53" s="39" t="str" cm="1">
        <f t="array" ref="W53">IF(AN53="","",IF(ABS((AN53-AVERAGE(AN$2:AN$1000))/_xlfn.STDEV.S(IF(AN$2:AN$1000&lt;&gt;"",AN$2:AN$1000)))&lt;3,"","OUTLIER"))</f>
        <v/>
      </c>
      <c r="X53" s="39" t="str" cm="1">
        <f t="array" ref="X53">IF(AN53="","",IF(ABS((AN53-AVERAGE(AN$2:AN$1000))/_xlfn.STDEV.S(IF(AN$2:AN$1000&lt;&gt;"",AN$2:AN$1000)))&lt;3,"","OUTLIER"))</f>
        <v/>
      </c>
      <c r="Y53" s="39" t="str" cm="1">
        <f t="array" ref="Y53">IF(AO53="","",IF(ABS((AO53-AVERAGE(AO$2:AO$1000))/_xlfn.STDEV.S(IF(AO$2:AO$1000&lt;&gt;"",AO$2:AO$1000)))&lt;3,"","OUTLIER"))</f>
        <v/>
      </c>
      <c r="Z53" s="39" t="str" cm="1">
        <f t="array" ref="Z53">IF(AP53="","",IF(ABS((AP53-AVERAGE(AP$2:AP$1000))/_xlfn.STDEV.S(IF(AP$2:AP$1000&lt;&gt;"",AP$2:AP$1000)))&lt;3,"","OUTLIER"))</f>
        <v/>
      </c>
      <c r="AA53" s="39" t="str" cm="1">
        <f t="array" ref="AA53">IF(AP53="","",IF(ABS((AP53-AVERAGE(AP$2:AP$1000))/_xlfn.STDEV.S(IF(AP$2:AP$1000&lt;&gt;"",AP$2:AP$1000)))&lt;3,"","OUTLIER"))</f>
        <v/>
      </c>
      <c r="AB53" s="39" t="str" cm="1">
        <f t="array" ref="AB53">IF(AQ53="","",IF(ABS((AQ53-AVERAGE(AQ$2:AQ$1000))/_xlfn.STDEV.S(IF(AQ$2:AQ$1000&lt;&gt;"",AQ$2:AQ$1000)))&lt;3,"","OUTLIER"))</f>
        <v/>
      </c>
      <c r="AC53" s="39" t="str" cm="1">
        <f t="array" ref="AC53">IF(AR53="","",IF(ABS((AR53-AVERAGE(AR$2:AR$1000))/_xlfn.STDEV.S(IF(AR$2:AR$1000&lt;&gt;"",AR$2:AR$1000)))&lt;3,"","OUTLIER"))</f>
        <v/>
      </c>
      <c r="AD53" s="39" t="str" cm="1">
        <f t="array" ref="AD53">IF(AR53="","",IF(ABS((AR53-AVERAGE(AR$2:AR$1000))/_xlfn.STDEV.S(IF(AR$2:AR$1000&lt;&gt;"",AR$2:AR$1000)))&lt;3,"","OUTLIER"))</f>
        <v/>
      </c>
      <c r="AE53" s="39" t="str" cm="1">
        <f t="array" ref="AE53">IF(AS53="","",IF(ABS((AS53-AVERAGE(AS$2:AS$1000))/_xlfn.STDEV.S(IF(AS$2:AS$1000&lt;&gt;"",AS$2:AS$1000)))&lt;3,"","OUTLIER"))</f>
        <v/>
      </c>
      <c r="AF53" s="39" t="str" cm="1">
        <f t="array" ref="AF53">IF(AT53="","",IF(ABS((AT53-AVERAGE(AT$2:AT$1000))/_xlfn.STDEV.S(IF(AT$2:AT$1000&lt;&gt;"",AT$2:AT$1000)))&lt;3,"","OUTLIER"))</f>
        <v/>
      </c>
      <c r="AG53" s="39" t="str" cm="1">
        <f t="array" ref="AG53">IF(AU53="","",IF(ABS((AU53-AVERAGE(AU$2:AU$1000))/_xlfn.STDEV.S(IF(AU$2:AU$1000&lt;&gt;"",AU$2:AU$1000)))&lt;3,"","OUTLIER"))</f>
        <v/>
      </c>
      <c r="AH53" s="39" t="str" cm="1">
        <f t="array" ref="AH53">IF(AV53="","",IF(ABS((AV53-AVERAGE(AV$2:AV$1000))/_xlfn.STDEV.S(IF(AV$2:AV$1000&lt;&gt;"",AV$2:AV$1000)))&lt;3,"","OUTLIER"))</f>
        <v/>
      </c>
      <c r="AL53" s="63"/>
      <c r="AM53" s="60"/>
      <c r="AN53" s="60">
        <v>6.32</v>
      </c>
      <c r="AO53" s="60">
        <v>6.34</v>
      </c>
      <c r="AP53" s="60">
        <v>6.43</v>
      </c>
      <c r="AQ53" s="60">
        <v>6.34</v>
      </c>
      <c r="AR53" s="60"/>
      <c r="AS53" s="60">
        <v>6.24</v>
      </c>
      <c r="AT53" s="60"/>
      <c r="AU53" s="60"/>
      <c r="AV53" s="60"/>
      <c r="AW53" s="63"/>
      <c r="AX53" s="60"/>
      <c r="AY53" s="60">
        <v>0.13</v>
      </c>
      <c r="AZ53" s="60">
        <v>0.06</v>
      </c>
      <c r="BA53" s="60">
        <v>7.0000000000000007E-2</v>
      </c>
      <c r="BB53" s="60">
        <v>0.12</v>
      </c>
      <c r="BC53" s="60"/>
      <c r="BD53" s="60">
        <v>0.16</v>
      </c>
      <c r="BE53" s="60"/>
      <c r="BF53" s="60"/>
      <c r="BG53" s="60"/>
    </row>
    <row r="54" spans="1:59" x14ac:dyDescent="0.2">
      <c r="A54" s="54" t="s">
        <v>1357</v>
      </c>
      <c r="B54" s="54" t="str">
        <f>VLOOKUP(A54,RecNames!C:G,5,FALSE)</f>
        <v>GHSR</v>
      </c>
      <c r="C54" s="74">
        <v>4</v>
      </c>
      <c r="D54" s="25">
        <f t="shared" si="0"/>
        <v>9.85</v>
      </c>
      <c r="E54" s="24">
        <f t="shared" si="0"/>
        <v>9.82</v>
      </c>
      <c r="F54" s="24">
        <f t="shared" si="0"/>
        <v>9.94</v>
      </c>
      <c r="G54" s="24">
        <f t="shared" si="1"/>
        <v>9.94</v>
      </c>
      <c r="H54" s="24">
        <f t="shared" si="1"/>
        <v>10.24</v>
      </c>
      <c r="I54" s="24">
        <f t="shared" si="1"/>
        <v>10.039999999999999</v>
      </c>
      <c r="J54" s="24">
        <f t="shared" si="2"/>
        <v>10.039999999999999</v>
      </c>
      <c r="K54" s="24">
        <f t="shared" si="2"/>
        <v>9.8699999999999992</v>
      </c>
      <c r="L54" s="24">
        <f t="shared" si="2"/>
        <v>10.44</v>
      </c>
      <c r="M54" s="24">
        <f t="shared" ref="M54:Q106" si="4">IF(OR(AD54="OUTLIER",AR54=""),"",AR54)</f>
        <v>10.44</v>
      </c>
      <c r="N54" s="24">
        <f t="shared" si="4"/>
        <v>10.3</v>
      </c>
      <c r="O54" s="24">
        <f t="shared" si="4"/>
        <v>10.02</v>
      </c>
      <c r="P54" s="24">
        <f t="shared" si="4"/>
        <v>10.06</v>
      </c>
      <c r="Q54" s="24">
        <f t="shared" si="4"/>
        <v>10.08</v>
      </c>
      <c r="R54" s="75" t="s">
        <v>31</v>
      </c>
      <c r="S54" s="75" t="s">
        <v>31</v>
      </c>
      <c r="T54" s="75" t="s">
        <v>31</v>
      </c>
      <c r="U54" s="38" t="str" cm="1">
        <f t="array" ref="U54">IF(AL54="","",IF(ABS((AL54-AVERAGE(AL$2:AL$1000))/_xlfn.STDEV.S(IF(AL$2:AL$1000&lt;&gt;"",AL$2:AL$1000)))&lt;3,"","OUTLIER"))</f>
        <v/>
      </c>
      <c r="V54" s="39" t="str" cm="1">
        <f t="array" ref="V54">IF(AM54="","",IF(ABS((AM54-AVERAGE(AM$2:AM$1000))/_xlfn.STDEV.S(IF(AM$2:AM$1000&lt;&gt;"",AM$2:AM$1000)))&lt;3,"","OUTLIER"))</f>
        <v/>
      </c>
      <c r="W54" s="39" t="str" cm="1">
        <f t="array" ref="W54">IF(AN54="","",IF(ABS((AN54-AVERAGE(AN$2:AN$1000))/_xlfn.STDEV.S(IF(AN$2:AN$1000&lt;&gt;"",AN$2:AN$1000)))&lt;3,"","OUTLIER"))</f>
        <v/>
      </c>
      <c r="X54" s="39" t="str" cm="1">
        <f t="array" ref="X54">IF(AN54="","",IF(ABS((AN54-AVERAGE(AN$2:AN$1000))/_xlfn.STDEV.S(IF(AN$2:AN$1000&lt;&gt;"",AN$2:AN$1000)))&lt;3,"","OUTLIER"))</f>
        <v/>
      </c>
      <c r="Y54" s="39" t="str" cm="1">
        <f t="array" ref="Y54">IF(AO54="","",IF(ABS((AO54-AVERAGE(AO$2:AO$1000))/_xlfn.STDEV.S(IF(AO$2:AO$1000&lt;&gt;"",AO$2:AO$1000)))&lt;3,"","OUTLIER"))</f>
        <v/>
      </c>
      <c r="Z54" s="39" t="str" cm="1">
        <f t="array" ref="Z54">IF(AP54="","",IF(ABS((AP54-AVERAGE(AP$2:AP$1000))/_xlfn.STDEV.S(IF(AP$2:AP$1000&lt;&gt;"",AP$2:AP$1000)))&lt;3,"","OUTLIER"))</f>
        <v/>
      </c>
      <c r="AA54" s="39" t="str" cm="1">
        <f t="array" ref="AA54">IF(AP54="","",IF(ABS((AP54-AVERAGE(AP$2:AP$1000))/_xlfn.STDEV.S(IF(AP$2:AP$1000&lt;&gt;"",AP$2:AP$1000)))&lt;3,"","OUTLIER"))</f>
        <v/>
      </c>
      <c r="AB54" s="39" t="str" cm="1">
        <f t="array" ref="AB54">IF(AQ54="","",IF(ABS((AQ54-AVERAGE(AQ$2:AQ$1000))/_xlfn.STDEV.S(IF(AQ$2:AQ$1000&lt;&gt;"",AQ$2:AQ$1000)))&lt;3,"","OUTLIER"))</f>
        <v/>
      </c>
      <c r="AC54" s="39" t="str" cm="1">
        <f t="array" ref="AC54">IF(AR54="","",IF(ABS((AR54-AVERAGE(AR$2:AR$1000))/_xlfn.STDEV.S(IF(AR$2:AR$1000&lt;&gt;"",AR$2:AR$1000)))&lt;3,"","OUTLIER"))</f>
        <v/>
      </c>
      <c r="AD54" s="39" t="str" cm="1">
        <f t="array" ref="AD54">IF(AR54="","",IF(ABS((AR54-AVERAGE(AR$2:AR$1000))/_xlfn.STDEV.S(IF(AR$2:AR$1000&lt;&gt;"",AR$2:AR$1000)))&lt;3,"","OUTLIER"))</f>
        <v/>
      </c>
      <c r="AE54" s="39" t="str" cm="1">
        <f t="array" ref="AE54">IF(AS54="","",IF(ABS((AS54-AVERAGE(AS$2:AS$1000))/_xlfn.STDEV.S(IF(AS$2:AS$1000&lt;&gt;"",AS$2:AS$1000)))&lt;3,"","OUTLIER"))</f>
        <v/>
      </c>
      <c r="AF54" s="39" t="str" cm="1">
        <f t="array" ref="AF54">IF(AT54="","",IF(ABS((AT54-AVERAGE(AT$2:AT$1000))/_xlfn.STDEV.S(IF(AT$2:AT$1000&lt;&gt;"",AT$2:AT$1000)))&lt;3,"","OUTLIER"))</f>
        <v/>
      </c>
      <c r="AG54" s="39" t="str" cm="1">
        <f t="array" ref="AG54">IF(AU54="","",IF(ABS((AU54-AVERAGE(AU$2:AU$1000))/_xlfn.STDEV.S(IF(AU$2:AU$1000&lt;&gt;"",AU$2:AU$1000)))&lt;3,"","OUTLIER"))</f>
        <v/>
      </c>
      <c r="AH54" s="39" t="str" cm="1">
        <f t="array" ref="AH54">IF(AV54="","",IF(ABS((AV54-AVERAGE(AV$2:AV$1000))/_xlfn.STDEV.S(IF(AV$2:AV$1000&lt;&gt;"",AV$2:AV$1000)))&lt;3,"","OUTLIER"))</f>
        <v/>
      </c>
      <c r="AL54" s="63">
        <v>9.85</v>
      </c>
      <c r="AM54" s="60">
        <v>9.82</v>
      </c>
      <c r="AN54" s="60">
        <v>9.94</v>
      </c>
      <c r="AO54" s="60">
        <v>10.24</v>
      </c>
      <c r="AP54" s="60">
        <v>10.039999999999999</v>
      </c>
      <c r="AQ54" s="60">
        <v>9.8699999999999992</v>
      </c>
      <c r="AR54" s="60">
        <v>10.44</v>
      </c>
      <c r="AS54" s="60">
        <v>10.3</v>
      </c>
      <c r="AT54" s="60">
        <v>10.02</v>
      </c>
      <c r="AU54" s="60">
        <v>10.06</v>
      </c>
      <c r="AV54" s="60">
        <v>10.08</v>
      </c>
      <c r="AW54" s="63">
        <v>0.23</v>
      </c>
      <c r="AX54" s="60">
        <v>0.25</v>
      </c>
      <c r="AY54" s="60">
        <v>0.11</v>
      </c>
      <c r="AZ54" s="60">
        <v>0.2</v>
      </c>
      <c r="BA54" s="60">
        <v>0.16</v>
      </c>
      <c r="BB54" s="60">
        <v>0.19</v>
      </c>
      <c r="BC54" s="60">
        <v>0.09</v>
      </c>
      <c r="BD54" s="60">
        <v>0.2</v>
      </c>
      <c r="BE54" s="60">
        <v>0.18</v>
      </c>
      <c r="BF54" s="60">
        <v>0.17</v>
      </c>
      <c r="BG54" s="60">
        <v>0.17</v>
      </c>
    </row>
    <row r="55" spans="1:59" x14ac:dyDescent="0.2">
      <c r="A55" s="54" t="s">
        <v>1358</v>
      </c>
      <c r="B55" s="54" t="str">
        <f>VLOOKUP(A55,RecNames!C:G,5,FALSE)</f>
        <v>GIPR</v>
      </c>
      <c r="C55" s="74">
        <v>3</v>
      </c>
      <c r="D55" s="25">
        <f t="shared" si="0"/>
        <v>8.48</v>
      </c>
      <c r="E55" s="24">
        <f t="shared" si="0"/>
        <v>8.3800000000000008</v>
      </c>
      <c r="F55" s="24" t="str">
        <f t="shared" si="0"/>
        <v/>
      </c>
      <c r="G55" s="24" t="str">
        <f t="shared" si="1"/>
        <v/>
      </c>
      <c r="H55" s="24" t="str">
        <f t="shared" si="1"/>
        <v/>
      </c>
      <c r="I55" s="24" t="str">
        <f t="shared" si="1"/>
        <v/>
      </c>
      <c r="J55" s="24" t="str">
        <f t="shared" si="2"/>
        <v/>
      </c>
      <c r="K55" s="24" t="str">
        <f t="shared" si="2"/>
        <v/>
      </c>
      <c r="L55" s="24" t="str">
        <f t="shared" si="2"/>
        <v/>
      </c>
      <c r="M55" s="24" t="str">
        <f t="shared" si="4"/>
        <v/>
      </c>
      <c r="N55" s="24" t="str">
        <f t="shared" si="4"/>
        <v/>
      </c>
      <c r="O55" s="24" t="str">
        <f t="shared" si="4"/>
        <v/>
      </c>
      <c r="P55" s="24" t="str">
        <f t="shared" si="4"/>
        <v/>
      </c>
      <c r="Q55" s="24" t="str">
        <f t="shared" si="4"/>
        <v/>
      </c>
      <c r="R55" s="75" t="s">
        <v>31</v>
      </c>
      <c r="S55" s="75" t="s">
        <v>31</v>
      </c>
      <c r="T55" s="75" t="s">
        <v>31</v>
      </c>
      <c r="U55" s="38" t="str" cm="1">
        <f t="array" ref="U55">IF(AL55="","",IF(ABS((AL55-AVERAGE(AL$2:AL$1000))/_xlfn.STDEV.S(IF(AL$2:AL$1000&lt;&gt;"",AL$2:AL$1000)))&lt;3,"","OUTLIER"))</f>
        <v/>
      </c>
      <c r="V55" s="39" t="str" cm="1">
        <f t="array" ref="V55">IF(AM55="","",IF(ABS((AM55-AVERAGE(AM$2:AM$1000))/_xlfn.STDEV.S(IF(AM$2:AM$1000&lt;&gt;"",AM$2:AM$1000)))&lt;3,"","OUTLIER"))</f>
        <v/>
      </c>
      <c r="W55" s="39" t="str" cm="1">
        <f t="array" ref="W55">IF(AN55="","",IF(ABS((AN55-AVERAGE(AN$2:AN$1000))/_xlfn.STDEV.S(IF(AN$2:AN$1000&lt;&gt;"",AN$2:AN$1000)))&lt;3,"","OUTLIER"))</f>
        <v/>
      </c>
      <c r="X55" s="39" t="str" cm="1">
        <f t="array" ref="X55">IF(AN55="","",IF(ABS((AN55-AVERAGE(AN$2:AN$1000))/_xlfn.STDEV.S(IF(AN$2:AN$1000&lt;&gt;"",AN$2:AN$1000)))&lt;3,"","OUTLIER"))</f>
        <v/>
      </c>
      <c r="Y55" s="39" t="str" cm="1">
        <f t="array" ref="Y55">IF(AO55="","",IF(ABS((AO55-AVERAGE(AO$2:AO$1000))/_xlfn.STDEV.S(IF(AO$2:AO$1000&lt;&gt;"",AO$2:AO$1000)))&lt;3,"","OUTLIER"))</f>
        <v/>
      </c>
      <c r="Z55" s="39" t="str" cm="1">
        <f t="array" ref="Z55">IF(AP55="","",IF(ABS((AP55-AVERAGE(AP$2:AP$1000))/_xlfn.STDEV.S(IF(AP$2:AP$1000&lt;&gt;"",AP$2:AP$1000)))&lt;3,"","OUTLIER"))</f>
        <v/>
      </c>
      <c r="AA55" s="39" t="str" cm="1">
        <f t="array" ref="AA55">IF(AP55="","",IF(ABS((AP55-AVERAGE(AP$2:AP$1000))/_xlfn.STDEV.S(IF(AP$2:AP$1000&lt;&gt;"",AP$2:AP$1000)))&lt;3,"","OUTLIER"))</f>
        <v/>
      </c>
      <c r="AB55" s="39" t="str" cm="1">
        <f t="array" ref="AB55">IF(AQ55="","",IF(ABS((AQ55-AVERAGE(AQ$2:AQ$1000))/_xlfn.STDEV.S(IF(AQ$2:AQ$1000&lt;&gt;"",AQ$2:AQ$1000)))&lt;3,"","OUTLIER"))</f>
        <v/>
      </c>
      <c r="AC55" s="39" t="str" cm="1">
        <f t="array" ref="AC55">IF(AR55="","",IF(ABS((AR55-AVERAGE(AR$2:AR$1000))/_xlfn.STDEV.S(IF(AR$2:AR$1000&lt;&gt;"",AR$2:AR$1000)))&lt;3,"","OUTLIER"))</f>
        <v/>
      </c>
      <c r="AD55" s="39" t="str" cm="1">
        <f t="array" ref="AD55">IF(AR55="","",IF(ABS((AR55-AVERAGE(AR$2:AR$1000))/_xlfn.STDEV.S(IF(AR$2:AR$1000&lt;&gt;"",AR$2:AR$1000)))&lt;3,"","OUTLIER"))</f>
        <v/>
      </c>
      <c r="AE55" s="39" t="str" cm="1">
        <f t="array" ref="AE55">IF(AS55="","",IF(ABS((AS55-AVERAGE(AS$2:AS$1000))/_xlfn.STDEV.S(IF(AS$2:AS$1000&lt;&gt;"",AS$2:AS$1000)))&lt;3,"","OUTLIER"))</f>
        <v/>
      </c>
      <c r="AF55" s="39" t="str" cm="1">
        <f t="array" ref="AF55">IF(AT55="","",IF(ABS((AT55-AVERAGE(AT$2:AT$1000))/_xlfn.STDEV.S(IF(AT$2:AT$1000&lt;&gt;"",AT$2:AT$1000)))&lt;3,"","OUTLIER"))</f>
        <v/>
      </c>
      <c r="AG55" s="39" t="str" cm="1">
        <f t="array" ref="AG55">IF(AU55="","",IF(ABS((AU55-AVERAGE(AU$2:AU$1000))/_xlfn.STDEV.S(IF(AU$2:AU$1000&lt;&gt;"",AU$2:AU$1000)))&lt;3,"","OUTLIER"))</f>
        <v/>
      </c>
      <c r="AH55" s="39" t="str" cm="1">
        <f t="array" ref="AH55">IF(AV55="","",IF(ABS((AV55-AVERAGE(AV$2:AV$1000))/_xlfn.STDEV.S(IF(AV$2:AV$1000&lt;&gt;"",AV$2:AV$1000)))&lt;3,"","OUTLIER"))</f>
        <v/>
      </c>
      <c r="AL55" s="63">
        <v>8.48</v>
      </c>
      <c r="AM55" s="60">
        <v>8.3800000000000008</v>
      </c>
      <c r="AN55" s="60"/>
      <c r="AO55" s="60"/>
      <c r="AP55" s="60"/>
      <c r="AQ55" s="60"/>
      <c r="AR55" s="60"/>
      <c r="AS55" s="60"/>
      <c r="AT55" s="60"/>
      <c r="AU55" s="60"/>
      <c r="AV55" s="60"/>
      <c r="AW55" s="63">
        <v>0.32</v>
      </c>
      <c r="AX55" s="60">
        <v>0.3</v>
      </c>
      <c r="AY55" s="60"/>
      <c r="AZ55" s="60"/>
      <c r="BA55" s="60"/>
      <c r="BB55" s="60"/>
      <c r="BC55" s="60"/>
      <c r="BD55" s="60"/>
      <c r="BE55" s="60"/>
      <c r="BF55" s="60"/>
      <c r="BG55" s="60"/>
    </row>
    <row r="56" spans="1:59" x14ac:dyDescent="0.2">
      <c r="A56" s="54" t="s">
        <v>1359</v>
      </c>
      <c r="B56" s="54" t="str">
        <f>VLOOKUP(A56,RecNames!C:G,5,FALSE)</f>
        <v>GNRHR</v>
      </c>
      <c r="C56" s="74">
        <v>4</v>
      </c>
      <c r="D56" s="25">
        <f t="shared" si="0"/>
        <v>9.5299999999999994</v>
      </c>
      <c r="E56" s="24">
        <f t="shared" si="0"/>
        <v>9.4600000000000009</v>
      </c>
      <c r="F56" s="24">
        <f t="shared" si="0"/>
        <v>8.9</v>
      </c>
      <c r="G56" s="24">
        <f t="shared" si="1"/>
        <v>8.9</v>
      </c>
      <c r="H56" s="24">
        <f t="shared" si="1"/>
        <v>9.2200000000000006</v>
      </c>
      <c r="I56" s="24">
        <f t="shared" si="1"/>
        <v>8.7100000000000009</v>
      </c>
      <c r="J56" s="24">
        <f t="shared" si="2"/>
        <v>8.7100000000000009</v>
      </c>
      <c r="K56" s="24">
        <f t="shared" si="2"/>
        <v>8.93</v>
      </c>
      <c r="L56" s="24">
        <f t="shared" si="2"/>
        <v>9.67</v>
      </c>
      <c r="M56" s="24">
        <f t="shared" si="4"/>
        <v>9.67</v>
      </c>
      <c r="N56" s="24">
        <f t="shared" si="4"/>
        <v>9.49</v>
      </c>
      <c r="O56" s="24" t="str">
        <f t="shared" si="4"/>
        <v/>
      </c>
      <c r="P56" s="24" t="str">
        <f t="shared" si="4"/>
        <v/>
      </c>
      <c r="Q56" s="24" t="str">
        <f t="shared" si="4"/>
        <v/>
      </c>
      <c r="R56" s="75" t="s">
        <v>31</v>
      </c>
      <c r="S56" s="75" t="s">
        <v>31</v>
      </c>
      <c r="T56" s="75" t="s">
        <v>31</v>
      </c>
      <c r="U56" s="38" t="str" cm="1">
        <f t="array" ref="U56">IF(AL56="","",IF(ABS((AL56-AVERAGE(AL$2:AL$1000))/_xlfn.STDEV.S(IF(AL$2:AL$1000&lt;&gt;"",AL$2:AL$1000)))&lt;3,"","OUTLIER"))</f>
        <v/>
      </c>
      <c r="V56" s="39" t="str" cm="1">
        <f t="array" ref="V56">IF(AM56="","",IF(ABS((AM56-AVERAGE(AM$2:AM$1000))/_xlfn.STDEV.S(IF(AM$2:AM$1000&lt;&gt;"",AM$2:AM$1000)))&lt;3,"","OUTLIER"))</f>
        <v/>
      </c>
      <c r="W56" s="39" t="str" cm="1">
        <f t="array" ref="W56">IF(AN56="","",IF(ABS((AN56-AVERAGE(AN$2:AN$1000))/_xlfn.STDEV.S(IF(AN$2:AN$1000&lt;&gt;"",AN$2:AN$1000)))&lt;3,"","OUTLIER"))</f>
        <v/>
      </c>
      <c r="X56" s="39" t="str" cm="1">
        <f t="array" ref="X56">IF(AN56="","",IF(ABS((AN56-AVERAGE(AN$2:AN$1000))/_xlfn.STDEV.S(IF(AN$2:AN$1000&lt;&gt;"",AN$2:AN$1000)))&lt;3,"","OUTLIER"))</f>
        <v/>
      </c>
      <c r="Y56" s="39" t="str" cm="1">
        <f t="array" ref="Y56">IF(AO56="","",IF(ABS((AO56-AVERAGE(AO$2:AO$1000))/_xlfn.STDEV.S(IF(AO$2:AO$1000&lt;&gt;"",AO$2:AO$1000)))&lt;3,"","OUTLIER"))</f>
        <v/>
      </c>
      <c r="Z56" s="39" t="str" cm="1">
        <f t="array" ref="Z56">IF(AP56="","",IF(ABS((AP56-AVERAGE(AP$2:AP$1000))/_xlfn.STDEV.S(IF(AP$2:AP$1000&lt;&gt;"",AP$2:AP$1000)))&lt;3,"","OUTLIER"))</f>
        <v/>
      </c>
      <c r="AA56" s="39" t="str" cm="1">
        <f t="array" ref="AA56">IF(AP56="","",IF(ABS((AP56-AVERAGE(AP$2:AP$1000))/_xlfn.STDEV.S(IF(AP$2:AP$1000&lt;&gt;"",AP$2:AP$1000)))&lt;3,"","OUTLIER"))</f>
        <v/>
      </c>
      <c r="AB56" s="39" t="str" cm="1">
        <f t="array" ref="AB56">IF(AQ56="","",IF(ABS((AQ56-AVERAGE(AQ$2:AQ$1000))/_xlfn.STDEV.S(IF(AQ$2:AQ$1000&lt;&gt;"",AQ$2:AQ$1000)))&lt;3,"","OUTLIER"))</f>
        <v/>
      </c>
      <c r="AC56" s="39" t="str" cm="1">
        <f t="array" ref="AC56">IF(AR56="","",IF(ABS((AR56-AVERAGE(AR$2:AR$1000))/_xlfn.STDEV.S(IF(AR$2:AR$1000&lt;&gt;"",AR$2:AR$1000)))&lt;3,"","OUTLIER"))</f>
        <v/>
      </c>
      <c r="AD56" s="39" t="str" cm="1">
        <f t="array" ref="AD56">IF(AR56="","",IF(ABS((AR56-AVERAGE(AR$2:AR$1000))/_xlfn.STDEV.S(IF(AR$2:AR$1000&lt;&gt;"",AR$2:AR$1000)))&lt;3,"","OUTLIER"))</f>
        <v/>
      </c>
      <c r="AE56" s="39" t="str" cm="1">
        <f t="array" ref="AE56">IF(AS56="","",IF(ABS((AS56-AVERAGE(AS$2:AS$1000))/_xlfn.STDEV.S(IF(AS$2:AS$1000&lt;&gt;"",AS$2:AS$1000)))&lt;3,"","OUTLIER"))</f>
        <v/>
      </c>
      <c r="AF56" s="39" t="str" cm="1">
        <f t="array" ref="AF56">IF(AT56="","",IF(ABS((AT56-AVERAGE(AT$2:AT$1000))/_xlfn.STDEV.S(IF(AT$2:AT$1000&lt;&gt;"",AT$2:AT$1000)))&lt;3,"","OUTLIER"))</f>
        <v/>
      </c>
      <c r="AG56" s="39" t="str" cm="1">
        <f t="array" ref="AG56">IF(AU56="","",IF(ABS((AU56-AVERAGE(AU$2:AU$1000))/_xlfn.STDEV.S(IF(AU$2:AU$1000&lt;&gt;"",AU$2:AU$1000)))&lt;3,"","OUTLIER"))</f>
        <v/>
      </c>
      <c r="AH56" s="39" t="str" cm="1">
        <f t="array" ref="AH56">IF(AV56="","",IF(ABS((AV56-AVERAGE(AV$2:AV$1000))/_xlfn.STDEV.S(IF(AV$2:AV$1000&lt;&gt;"",AV$2:AV$1000)))&lt;3,"","OUTLIER"))</f>
        <v/>
      </c>
      <c r="AL56" s="63">
        <v>9.5299999999999994</v>
      </c>
      <c r="AM56" s="60">
        <v>9.4600000000000009</v>
      </c>
      <c r="AN56" s="60">
        <v>8.9</v>
      </c>
      <c r="AO56" s="60">
        <v>9.2200000000000006</v>
      </c>
      <c r="AP56" s="60">
        <v>8.7100000000000009</v>
      </c>
      <c r="AQ56" s="60">
        <v>8.93</v>
      </c>
      <c r="AR56" s="60">
        <v>9.67</v>
      </c>
      <c r="AS56" s="60">
        <v>9.49</v>
      </c>
      <c r="AT56" s="60"/>
      <c r="AU56" s="60"/>
      <c r="AV56" s="60"/>
      <c r="AW56" s="63">
        <v>0.13</v>
      </c>
      <c r="AX56" s="60">
        <v>0.13</v>
      </c>
      <c r="AY56" s="60">
        <v>0.15</v>
      </c>
      <c r="AZ56" s="60">
        <v>0.13</v>
      </c>
      <c r="BA56" s="60">
        <v>0.09</v>
      </c>
      <c r="BB56" s="60">
        <v>7.0000000000000007E-2</v>
      </c>
      <c r="BC56" s="60">
        <v>0.13</v>
      </c>
      <c r="BD56" s="60">
        <v>0.14000000000000001</v>
      </c>
      <c r="BE56" s="60"/>
      <c r="BF56" s="60"/>
      <c r="BG56" s="60"/>
    </row>
    <row r="57" spans="1:59" x14ac:dyDescent="0.2">
      <c r="A57" s="54" t="s">
        <v>1360</v>
      </c>
      <c r="B57" s="54" t="str">
        <f>VLOOKUP(A57,RecNames!C:G,5,FALSE)</f>
        <v>GP119</v>
      </c>
      <c r="C57" s="74">
        <v>4</v>
      </c>
      <c r="D57" s="25">
        <f t="shared" si="0"/>
        <v>8.23</v>
      </c>
      <c r="E57" s="24">
        <f t="shared" si="0"/>
        <v>8.0500000000000007</v>
      </c>
      <c r="F57" s="24">
        <f t="shared" si="0"/>
        <v>7.58</v>
      </c>
      <c r="G57" s="24">
        <f t="shared" si="1"/>
        <v>7.58</v>
      </c>
      <c r="H57" s="24">
        <f t="shared" si="1"/>
        <v>7.74</v>
      </c>
      <c r="I57" s="24">
        <f t="shared" si="1"/>
        <v>7.87</v>
      </c>
      <c r="J57" s="24">
        <f t="shared" si="2"/>
        <v>7.87</v>
      </c>
      <c r="K57" s="24">
        <f t="shared" si="2"/>
        <v>8.35</v>
      </c>
      <c r="L57" s="24">
        <f t="shared" si="2"/>
        <v>8.11</v>
      </c>
      <c r="M57" s="24">
        <f t="shared" si="4"/>
        <v>8.11</v>
      </c>
      <c r="N57" s="24">
        <f t="shared" si="4"/>
        <v>8.2799999999999994</v>
      </c>
      <c r="O57" s="24">
        <f t="shared" si="4"/>
        <v>6.55</v>
      </c>
      <c r="P57" s="24">
        <f t="shared" si="4"/>
        <v>6.73</v>
      </c>
      <c r="Q57" s="24">
        <f t="shared" si="4"/>
        <v>7.35</v>
      </c>
      <c r="R57" s="75" t="s">
        <v>31</v>
      </c>
      <c r="S57" s="75" t="s">
        <v>31</v>
      </c>
      <c r="T57" s="75" t="s">
        <v>31</v>
      </c>
      <c r="U57" s="38" t="str" cm="1">
        <f t="array" ref="U57">IF(AL57="","",IF(ABS((AL57-AVERAGE(AL$2:AL$1000))/_xlfn.STDEV.S(IF(AL$2:AL$1000&lt;&gt;"",AL$2:AL$1000)))&lt;3,"","OUTLIER"))</f>
        <v/>
      </c>
      <c r="V57" s="39" t="str" cm="1">
        <f t="array" ref="V57">IF(AM57="","",IF(ABS((AM57-AVERAGE(AM$2:AM$1000))/_xlfn.STDEV.S(IF(AM$2:AM$1000&lt;&gt;"",AM$2:AM$1000)))&lt;3,"","OUTLIER"))</f>
        <v/>
      </c>
      <c r="W57" s="39" t="str" cm="1">
        <f t="array" ref="W57">IF(AN57="","",IF(ABS((AN57-AVERAGE(AN$2:AN$1000))/_xlfn.STDEV.S(IF(AN$2:AN$1000&lt;&gt;"",AN$2:AN$1000)))&lt;3,"","OUTLIER"))</f>
        <v/>
      </c>
      <c r="X57" s="39" t="str" cm="1">
        <f t="array" ref="X57">IF(AN57="","",IF(ABS((AN57-AVERAGE(AN$2:AN$1000))/_xlfn.STDEV.S(IF(AN$2:AN$1000&lt;&gt;"",AN$2:AN$1000)))&lt;3,"","OUTLIER"))</f>
        <v/>
      </c>
      <c r="Y57" s="39" t="str" cm="1">
        <f t="array" ref="Y57">IF(AO57="","",IF(ABS((AO57-AVERAGE(AO$2:AO$1000))/_xlfn.STDEV.S(IF(AO$2:AO$1000&lt;&gt;"",AO$2:AO$1000)))&lt;3,"","OUTLIER"))</f>
        <v/>
      </c>
      <c r="Z57" s="39" t="str" cm="1">
        <f t="array" ref="Z57">IF(AP57="","",IF(ABS((AP57-AVERAGE(AP$2:AP$1000))/_xlfn.STDEV.S(IF(AP$2:AP$1000&lt;&gt;"",AP$2:AP$1000)))&lt;3,"","OUTLIER"))</f>
        <v/>
      </c>
      <c r="AA57" s="39" t="str" cm="1">
        <f t="array" ref="AA57">IF(AP57="","",IF(ABS((AP57-AVERAGE(AP$2:AP$1000))/_xlfn.STDEV.S(IF(AP$2:AP$1000&lt;&gt;"",AP$2:AP$1000)))&lt;3,"","OUTLIER"))</f>
        <v/>
      </c>
      <c r="AB57" s="39" t="str" cm="1">
        <f t="array" ref="AB57">IF(AQ57="","",IF(ABS((AQ57-AVERAGE(AQ$2:AQ$1000))/_xlfn.STDEV.S(IF(AQ$2:AQ$1000&lt;&gt;"",AQ$2:AQ$1000)))&lt;3,"","OUTLIER"))</f>
        <v/>
      </c>
      <c r="AC57" s="39" t="str" cm="1">
        <f t="array" ref="AC57">IF(AR57="","",IF(ABS((AR57-AVERAGE(AR$2:AR$1000))/_xlfn.STDEV.S(IF(AR$2:AR$1000&lt;&gt;"",AR$2:AR$1000)))&lt;3,"","OUTLIER"))</f>
        <v/>
      </c>
      <c r="AD57" s="39" t="str" cm="1">
        <f t="array" ref="AD57">IF(AR57="","",IF(ABS((AR57-AVERAGE(AR$2:AR$1000))/_xlfn.STDEV.S(IF(AR$2:AR$1000&lt;&gt;"",AR$2:AR$1000)))&lt;3,"","OUTLIER"))</f>
        <v/>
      </c>
      <c r="AE57" s="39" t="str" cm="1">
        <f t="array" ref="AE57">IF(AS57="","",IF(ABS((AS57-AVERAGE(AS$2:AS$1000))/_xlfn.STDEV.S(IF(AS$2:AS$1000&lt;&gt;"",AS$2:AS$1000)))&lt;3,"","OUTLIER"))</f>
        <v/>
      </c>
      <c r="AF57" s="39" t="str" cm="1">
        <f t="array" ref="AF57">IF(AT57="","",IF(ABS((AT57-AVERAGE(AT$2:AT$1000))/_xlfn.STDEV.S(IF(AT$2:AT$1000&lt;&gt;"",AT$2:AT$1000)))&lt;3,"","OUTLIER"))</f>
        <v/>
      </c>
      <c r="AG57" s="39" t="str" cm="1">
        <f t="array" ref="AG57">IF(AU57="","",IF(ABS((AU57-AVERAGE(AU$2:AU$1000))/_xlfn.STDEV.S(IF(AU$2:AU$1000&lt;&gt;"",AU$2:AU$1000)))&lt;3,"","OUTLIER"))</f>
        <v/>
      </c>
      <c r="AH57" s="39" t="str" cm="1">
        <f t="array" ref="AH57">IF(AV57="","",IF(ABS((AV57-AVERAGE(AV$2:AV$1000))/_xlfn.STDEV.S(IF(AV$2:AV$1000&lt;&gt;"",AV$2:AV$1000)))&lt;3,"","OUTLIER"))</f>
        <v/>
      </c>
      <c r="AL57" s="63">
        <v>8.23</v>
      </c>
      <c r="AM57" s="60">
        <v>8.0500000000000007</v>
      </c>
      <c r="AN57" s="60">
        <v>7.58</v>
      </c>
      <c r="AO57" s="60">
        <v>7.74</v>
      </c>
      <c r="AP57" s="60">
        <v>7.87</v>
      </c>
      <c r="AQ57" s="60">
        <v>8.35</v>
      </c>
      <c r="AR57" s="60">
        <v>8.11</v>
      </c>
      <c r="AS57" s="60">
        <v>8.2799999999999994</v>
      </c>
      <c r="AT57" s="60">
        <v>6.55</v>
      </c>
      <c r="AU57" s="60">
        <v>6.73</v>
      </c>
      <c r="AV57" s="60">
        <v>7.35</v>
      </c>
      <c r="AW57" s="63">
        <v>0.05</v>
      </c>
      <c r="AX57" s="60">
        <v>0.04</v>
      </c>
      <c r="AY57" s="60">
        <v>0.03</v>
      </c>
      <c r="AZ57" s="60">
        <v>0.09</v>
      </c>
      <c r="BA57" s="60">
        <v>0.1</v>
      </c>
      <c r="BB57" s="60">
        <v>0.04</v>
      </c>
      <c r="BC57" s="60">
        <v>0.05</v>
      </c>
      <c r="BD57" s="60">
        <v>0.03</v>
      </c>
      <c r="BE57" s="60">
        <v>0.27</v>
      </c>
      <c r="BF57" s="60">
        <v>0.4</v>
      </c>
      <c r="BG57" s="60">
        <v>0.12</v>
      </c>
    </row>
    <row r="58" spans="1:59" x14ac:dyDescent="0.2">
      <c r="A58" s="54" t="s">
        <v>1361</v>
      </c>
      <c r="B58" s="54" t="str">
        <f>VLOOKUP(A58,RecNames!C:G,5,FALSE)</f>
        <v>GP132</v>
      </c>
      <c r="C58" s="74">
        <v>5</v>
      </c>
      <c r="D58" s="25">
        <f t="shared" si="0"/>
        <v>5.49</v>
      </c>
      <c r="E58" s="24">
        <f t="shared" si="0"/>
        <v>5.13</v>
      </c>
      <c r="F58" s="24" t="str">
        <f t="shared" si="0"/>
        <v/>
      </c>
      <c r="G58" s="24" t="str">
        <f t="shared" si="1"/>
        <v/>
      </c>
      <c r="H58" s="24" t="str">
        <f t="shared" si="1"/>
        <v/>
      </c>
      <c r="I58" s="24" t="str">
        <f t="shared" si="1"/>
        <v/>
      </c>
      <c r="J58" s="24" t="str">
        <f t="shared" si="2"/>
        <v/>
      </c>
      <c r="K58" s="24" t="str">
        <f t="shared" si="2"/>
        <v/>
      </c>
      <c r="L58" s="24">
        <f t="shared" si="2"/>
        <v>5.64</v>
      </c>
      <c r="M58" s="24">
        <f t="shared" si="4"/>
        <v>5.64</v>
      </c>
      <c r="N58" s="24">
        <f t="shared" si="4"/>
        <v>5.71</v>
      </c>
      <c r="O58" s="24" t="str">
        <f t="shared" si="4"/>
        <v/>
      </c>
      <c r="P58" s="24" t="str">
        <f t="shared" si="4"/>
        <v/>
      </c>
      <c r="Q58" s="24" t="str">
        <f t="shared" si="4"/>
        <v/>
      </c>
      <c r="R58" s="75" t="s">
        <v>31</v>
      </c>
      <c r="S58" s="75" t="s">
        <v>31</v>
      </c>
      <c r="T58" s="75" t="s">
        <v>31</v>
      </c>
      <c r="U58" s="38" t="str" cm="1">
        <f t="array" ref="U58">IF(AL58="","",IF(ABS((AL58-AVERAGE(AL$2:AL$1000))/_xlfn.STDEV.S(IF(AL$2:AL$1000&lt;&gt;"",AL$2:AL$1000)))&lt;3,"","OUTLIER"))</f>
        <v/>
      </c>
      <c r="V58" s="39" t="str" cm="1">
        <f t="array" ref="V58">IF(AM58="","",IF(ABS((AM58-AVERAGE(AM$2:AM$1000))/_xlfn.STDEV.S(IF(AM$2:AM$1000&lt;&gt;"",AM$2:AM$1000)))&lt;3,"","OUTLIER"))</f>
        <v/>
      </c>
      <c r="W58" s="39" t="str" cm="1">
        <f t="array" ref="W58">IF(AN58="","",IF(ABS((AN58-AVERAGE(AN$2:AN$1000))/_xlfn.STDEV.S(IF(AN$2:AN$1000&lt;&gt;"",AN$2:AN$1000)))&lt;3,"","OUTLIER"))</f>
        <v/>
      </c>
      <c r="X58" s="39" t="str" cm="1">
        <f t="array" ref="X58">IF(AN58="","",IF(ABS((AN58-AVERAGE(AN$2:AN$1000))/_xlfn.STDEV.S(IF(AN$2:AN$1000&lt;&gt;"",AN$2:AN$1000)))&lt;3,"","OUTLIER"))</f>
        <v/>
      </c>
      <c r="Y58" s="39" t="str" cm="1">
        <f t="array" ref="Y58">IF(AO58="","",IF(ABS((AO58-AVERAGE(AO$2:AO$1000))/_xlfn.STDEV.S(IF(AO$2:AO$1000&lt;&gt;"",AO$2:AO$1000)))&lt;3,"","OUTLIER"))</f>
        <v/>
      </c>
      <c r="Z58" s="39" t="str" cm="1">
        <f t="array" ref="Z58">IF(AP58="","",IF(ABS((AP58-AVERAGE(AP$2:AP$1000))/_xlfn.STDEV.S(IF(AP$2:AP$1000&lt;&gt;"",AP$2:AP$1000)))&lt;3,"","OUTLIER"))</f>
        <v/>
      </c>
      <c r="AA58" s="39" t="str" cm="1">
        <f t="array" ref="AA58">IF(AP58="","",IF(ABS((AP58-AVERAGE(AP$2:AP$1000))/_xlfn.STDEV.S(IF(AP$2:AP$1000&lt;&gt;"",AP$2:AP$1000)))&lt;3,"","OUTLIER"))</f>
        <v/>
      </c>
      <c r="AB58" s="39" t="str" cm="1">
        <f t="array" ref="AB58">IF(AQ58="","",IF(ABS((AQ58-AVERAGE(AQ$2:AQ$1000))/_xlfn.STDEV.S(IF(AQ$2:AQ$1000&lt;&gt;"",AQ$2:AQ$1000)))&lt;3,"","OUTLIER"))</f>
        <v/>
      </c>
      <c r="AC58" s="39" t="str" cm="1">
        <f t="array" ref="AC58">IF(AR58="","",IF(ABS((AR58-AVERAGE(AR$2:AR$1000))/_xlfn.STDEV.S(IF(AR$2:AR$1000&lt;&gt;"",AR$2:AR$1000)))&lt;3,"","OUTLIER"))</f>
        <v/>
      </c>
      <c r="AD58" s="39" t="str" cm="1">
        <f t="array" ref="AD58">IF(AR58="","",IF(ABS((AR58-AVERAGE(AR$2:AR$1000))/_xlfn.STDEV.S(IF(AR$2:AR$1000&lt;&gt;"",AR$2:AR$1000)))&lt;3,"","OUTLIER"))</f>
        <v/>
      </c>
      <c r="AE58" s="39" t="str" cm="1">
        <f t="array" ref="AE58">IF(AS58="","",IF(ABS((AS58-AVERAGE(AS$2:AS$1000))/_xlfn.STDEV.S(IF(AS$2:AS$1000&lt;&gt;"",AS$2:AS$1000)))&lt;3,"","OUTLIER"))</f>
        <v/>
      </c>
      <c r="AF58" s="39" t="str" cm="1">
        <f t="array" ref="AF58">IF(AT58="","",IF(ABS((AT58-AVERAGE(AT$2:AT$1000))/_xlfn.STDEV.S(IF(AT$2:AT$1000&lt;&gt;"",AT$2:AT$1000)))&lt;3,"","OUTLIER"))</f>
        <v/>
      </c>
      <c r="AG58" s="39" t="str" cm="1">
        <f t="array" ref="AG58">IF(AU58="","",IF(ABS((AU58-AVERAGE(AU$2:AU$1000))/_xlfn.STDEV.S(IF(AU$2:AU$1000&lt;&gt;"",AU$2:AU$1000)))&lt;3,"","OUTLIER"))</f>
        <v/>
      </c>
      <c r="AH58" s="39" t="str" cm="1">
        <f t="array" ref="AH58">IF(AV58="","",IF(ABS((AV58-AVERAGE(AV$2:AV$1000))/_xlfn.STDEV.S(IF(AV$2:AV$1000&lt;&gt;"",AV$2:AV$1000)))&lt;3,"","OUTLIER"))</f>
        <v/>
      </c>
      <c r="AL58" s="63">
        <v>5.49</v>
      </c>
      <c r="AM58" s="60">
        <v>5.13</v>
      </c>
      <c r="AN58" s="60"/>
      <c r="AO58" s="60"/>
      <c r="AP58" s="60"/>
      <c r="AQ58" s="60"/>
      <c r="AR58" s="60">
        <v>5.64</v>
      </c>
      <c r="AS58" s="60">
        <v>5.71</v>
      </c>
      <c r="AT58" s="60"/>
      <c r="AU58" s="60"/>
      <c r="AV58" s="60"/>
      <c r="AW58" s="63">
        <v>0.1</v>
      </c>
      <c r="AX58" s="60">
        <v>0.11</v>
      </c>
      <c r="AY58" s="60"/>
      <c r="AZ58" s="60"/>
      <c r="BA58" s="60"/>
      <c r="BB58" s="60"/>
      <c r="BC58" s="60">
        <v>7.0000000000000007E-2</v>
      </c>
      <c r="BD58" s="60">
        <v>0.1</v>
      </c>
      <c r="BE58" s="60"/>
      <c r="BF58" s="60"/>
      <c r="BG58" s="60"/>
    </row>
    <row r="59" spans="1:59" x14ac:dyDescent="0.2">
      <c r="A59" s="54" t="s">
        <v>1362</v>
      </c>
      <c r="B59" s="54" t="str">
        <f>VLOOKUP(A59,RecNames!C:G,5,FALSE)</f>
        <v>GPR17</v>
      </c>
      <c r="C59" s="74">
        <v>5</v>
      </c>
      <c r="D59" s="25" t="str">
        <f t="shared" si="0"/>
        <v/>
      </c>
      <c r="E59" s="24" t="str">
        <f t="shared" si="0"/>
        <v/>
      </c>
      <c r="F59" s="24">
        <f t="shared" si="0"/>
        <v>7.31</v>
      </c>
      <c r="G59" s="24">
        <f t="shared" si="1"/>
        <v>7.31</v>
      </c>
      <c r="H59" s="24">
        <f t="shared" si="1"/>
        <v>7.4</v>
      </c>
      <c r="I59" s="24">
        <f t="shared" si="1"/>
        <v>6.42</v>
      </c>
      <c r="J59" s="24">
        <f t="shared" si="2"/>
        <v>6.42</v>
      </c>
      <c r="K59" s="24">
        <f t="shared" si="2"/>
        <v>5.45</v>
      </c>
      <c r="L59" s="24">
        <f t="shared" si="2"/>
        <v>7.09</v>
      </c>
      <c r="M59" s="24">
        <f t="shared" si="4"/>
        <v>7.09</v>
      </c>
      <c r="N59" s="24">
        <f t="shared" si="4"/>
        <v>6.12</v>
      </c>
      <c r="O59" s="24" t="str">
        <f t="shared" si="4"/>
        <v/>
      </c>
      <c r="P59" s="24">
        <f t="shared" si="4"/>
        <v>5.62</v>
      </c>
      <c r="Q59" s="24">
        <f t="shared" si="4"/>
        <v>5.39</v>
      </c>
      <c r="R59" s="75" t="s">
        <v>31</v>
      </c>
      <c r="S59" s="75" t="s">
        <v>31</v>
      </c>
      <c r="T59" s="75" t="s">
        <v>31</v>
      </c>
      <c r="U59" s="38" t="str" cm="1">
        <f t="array" ref="U59">IF(AL59="","",IF(ABS((AL59-AVERAGE(AL$2:AL$1000))/_xlfn.STDEV.S(IF(AL$2:AL$1000&lt;&gt;"",AL$2:AL$1000)))&lt;3,"","OUTLIER"))</f>
        <v/>
      </c>
      <c r="V59" s="39" t="str" cm="1">
        <f t="array" ref="V59">IF(AM59="","",IF(ABS((AM59-AVERAGE(AM$2:AM$1000))/_xlfn.STDEV.S(IF(AM$2:AM$1000&lt;&gt;"",AM$2:AM$1000)))&lt;3,"","OUTLIER"))</f>
        <v/>
      </c>
      <c r="W59" s="39" t="str" cm="1">
        <f t="array" ref="W59">IF(AN59="","",IF(ABS((AN59-AVERAGE(AN$2:AN$1000))/_xlfn.STDEV.S(IF(AN$2:AN$1000&lt;&gt;"",AN$2:AN$1000)))&lt;3,"","OUTLIER"))</f>
        <v/>
      </c>
      <c r="X59" s="39" t="str" cm="1">
        <f t="array" ref="X59">IF(AN59="","",IF(ABS((AN59-AVERAGE(AN$2:AN$1000))/_xlfn.STDEV.S(IF(AN$2:AN$1000&lt;&gt;"",AN$2:AN$1000)))&lt;3,"","OUTLIER"))</f>
        <v/>
      </c>
      <c r="Y59" s="39" t="str" cm="1">
        <f t="array" ref="Y59">IF(AO59="","",IF(ABS((AO59-AVERAGE(AO$2:AO$1000))/_xlfn.STDEV.S(IF(AO$2:AO$1000&lt;&gt;"",AO$2:AO$1000)))&lt;3,"","OUTLIER"))</f>
        <v/>
      </c>
      <c r="Z59" s="39" t="str" cm="1">
        <f t="array" ref="Z59">IF(AP59="","",IF(ABS((AP59-AVERAGE(AP$2:AP$1000))/_xlfn.STDEV.S(IF(AP$2:AP$1000&lt;&gt;"",AP$2:AP$1000)))&lt;3,"","OUTLIER"))</f>
        <v/>
      </c>
      <c r="AA59" s="39" t="str" cm="1">
        <f t="array" ref="AA59">IF(AP59="","",IF(ABS((AP59-AVERAGE(AP$2:AP$1000))/_xlfn.STDEV.S(IF(AP$2:AP$1000&lt;&gt;"",AP$2:AP$1000)))&lt;3,"","OUTLIER"))</f>
        <v/>
      </c>
      <c r="AB59" s="39" t="str" cm="1">
        <f t="array" ref="AB59">IF(AQ59="","",IF(ABS((AQ59-AVERAGE(AQ$2:AQ$1000))/_xlfn.STDEV.S(IF(AQ$2:AQ$1000&lt;&gt;"",AQ$2:AQ$1000)))&lt;3,"","OUTLIER"))</f>
        <v/>
      </c>
      <c r="AC59" s="39" t="str" cm="1">
        <f t="array" ref="AC59">IF(AR59="","",IF(ABS((AR59-AVERAGE(AR$2:AR$1000))/_xlfn.STDEV.S(IF(AR$2:AR$1000&lt;&gt;"",AR$2:AR$1000)))&lt;3,"","OUTLIER"))</f>
        <v/>
      </c>
      <c r="AD59" s="39" t="str" cm="1">
        <f t="array" ref="AD59">IF(AR59="","",IF(ABS((AR59-AVERAGE(AR$2:AR$1000))/_xlfn.STDEV.S(IF(AR$2:AR$1000&lt;&gt;"",AR$2:AR$1000)))&lt;3,"","OUTLIER"))</f>
        <v/>
      </c>
      <c r="AE59" s="39" t="str" cm="1">
        <f t="array" ref="AE59">IF(AS59="","",IF(ABS((AS59-AVERAGE(AS$2:AS$1000))/_xlfn.STDEV.S(IF(AS$2:AS$1000&lt;&gt;"",AS$2:AS$1000)))&lt;3,"","OUTLIER"))</f>
        <v/>
      </c>
      <c r="AF59" s="39" t="str" cm="1">
        <f t="array" ref="AF59">IF(AT59="","",IF(ABS((AT59-AVERAGE(AT$2:AT$1000))/_xlfn.STDEV.S(IF(AT$2:AT$1000&lt;&gt;"",AT$2:AT$1000)))&lt;3,"","OUTLIER"))</f>
        <v/>
      </c>
      <c r="AG59" s="39" t="str" cm="1">
        <f t="array" ref="AG59">IF(AU59="","",IF(ABS((AU59-AVERAGE(AU$2:AU$1000))/_xlfn.STDEV.S(IF(AU$2:AU$1000&lt;&gt;"",AU$2:AU$1000)))&lt;3,"","OUTLIER"))</f>
        <v/>
      </c>
      <c r="AH59" s="39" t="str" cm="1">
        <f t="array" ref="AH59">IF(AV59="","",IF(ABS((AV59-AVERAGE(AV$2:AV$1000))/_xlfn.STDEV.S(IF(AV$2:AV$1000&lt;&gt;"",AV$2:AV$1000)))&lt;3,"","OUTLIER"))</f>
        <v/>
      </c>
      <c r="AL59" s="63"/>
      <c r="AM59" s="60"/>
      <c r="AN59" s="60">
        <v>7.31</v>
      </c>
      <c r="AO59" s="60">
        <v>7.4</v>
      </c>
      <c r="AP59" s="60">
        <v>6.42</v>
      </c>
      <c r="AQ59" s="60">
        <v>5.45</v>
      </c>
      <c r="AR59" s="60">
        <v>7.09</v>
      </c>
      <c r="AS59" s="60">
        <v>6.12</v>
      </c>
      <c r="AT59" s="60"/>
      <c r="AU59" s="60">
        <v>5.62</v>
      </c>
      <c r="AV59" s="60">
        <v>5.39</v>
      </c>
      <c r="AW59" s="63"/>
      <c r="AX59" s="60"/>
      <c r="AY59" s="60">
        <v>0.24</v>
      </c>
      <c r="AZ59" s="60">
        <v>0.27</v>
      </c>
      <c r="BA59" s="60">
        <v>0.27</v>
      </c>
      <c r="BB59" s="60">
        <v>0.16</v>
      </c>
      <c r="BC59" s="60">
        <v>0.22</v>
      </c>
      <c r="BD59" s="60">
        <v>0.24</v>
      </c>
      <c r="BE59" s="60"/>
      <c r="BF59" s="60">
        <v>0.09</v>
      </c>
      <c r="BG59" s="60">
        <v>0.1</v>
      </c>
    </row>
    <row r="60" spans="1:59" x14ac:dyDescent="0.2">
      <c r="A60" s="54" t="s">
        <v>1363</v>
      </c>
      <c r="B60" s="54" t="str">
        <f>VLOOKUP(A60,RecNames!C:G,5,FALSE)</f>
        <v>GP174</v>
      </c>
      <c r="C60" s="74">
        <v>4</v>
      </c>
      <c r="D60" s="25">
        <f t="shared" si="0"/>
        <v>7.96</v>
      </c>
      <c r="E60" s="24">
        <f t="shared" si="0"/>
        <v>7.62</v>
      </c>
      <c r="F60" s="24" t="str">
        <f t="shared" si="0"/>
        <v/>
      </c>
      <c r="G60" s="24" t="str">
        <f t="shared" si="1"/>
        <v/>
      </c>
      <c r="H60" s="24" t="str">
        <f t="shared" si="1"/>
        <v/>
      </c>
      <c r="I60" s="24" t="str">
        <f t="shared" si="1"/>
        <v/>
      </c>
      <c r="J60" s="24" t="str">
        <f t="shared" si="2"/>
        <v/>
      </c>
      <c r="K60" s="24" t="str">
        <f t="shared" si="2"/>
        <v/>
      </c>
      <c r="L60" s="24" t="str">
        <f t="shared" si="2"/>
        <v/>
      </c>
      <c r="M60" s="24" t="str">
        <f t="shared" si="4"/>
        <v/>
      </c>
      <c r="N60" s="24" t="str">
        <f t="shared" si="4"/>
        <v/>
      </c>
      <c r="O60" s="24" t="str">
        <f t="shared" si="4"/>
        <v/>
      </c>
      <c r="P60" s="24" t="str">
        <f t="shared" si="4"/>
        <v/>
      </c>
      <c r="Q60" s="24">
        <f t="shared" si="4"/>
        <v>7.25</v>
      </c>
      <c r="R60" s="75" t="s">
        <v>31</v>
      </c>
      <c r="S60" s="75" t="s">
        <v>31</v>
      </c>
      <c r="T60" s="75" t="s">
        <v>31</v>
      </c>
      <c r="U60" s="38" t="str" cm="1">
        <f t="array" ref="U60">IF(AL60="","",IF(ABS((AL60-AVERAGE(AL$2:AL$1000))/_xlfn.STDEV.S(IF(AL$2:AL$1000&lt;&gt;"",AL$2:AL$1000)))&lt;3,"","OUTLIER"))</f>
        <v/>
      </c>
      <c r="V60" s="39" t="str" cm="1">
        <f t="array" ref="V60">IF(AM60="","",IF(ABS((AM60-AVERAGE(AM$2:AM$1000))/_xlfn.STDEV.S(IF(AM$2:AM$1000&lt;&gt;"",AM$2:AM$1000)))&lt;3,"","OUTLIER"))</f>
        <v/>
      </c>
      <c r="W60" s="39" t="str" cm="1">
        <f t="array" ref="W60">IF(AN60="","",IF(ABS((AN60-AVERAGE(AN$2:AN$1000))/_xlfn.STDEV.S(IF(AN$2:AN$1000&lt;&gt;"",AN$2:AN$1000)))&lt;3,"","OUTLIER"))</f>
        <v/>
      </c>
      <c r="X60" s="39" t="str" cm="1">
        <f t="array" ref="X60">IF(AN60="","",IF(ABS((AN60-AVERAGE(AN$2:AN$1000))/_xlfn.STDEV.S(IF(AN$2:AN$1000&lt;&gt;"",AN$2:AN$1000)))&lt;3,"","OUTLIER"))</f>
        <v/>
      </c>
      <c r="Y60" s="39" t="str" cm="1">
        <f t="array" ref="Y60">IF(AO60="","",IF(ABS((AO60-AVERAGE(AO$2:AO$1000))/_xlfn.STDEV.S(IF(AO$2:AO$1000&lt;&gt;"",AO$2:AO$1000)))&lt;3,"","OUTLIER"))</f>
        <v/>
      </c>
      <c r="Z60" s="39" t="str" cm="1">
        <f t="array" ref="Z60">IF(AP60="","",IF(ABS((AP60-AVERAGE(AP$2:AP$1000))/_xlfn.STDEV.S(IF(AP$2:AP$1000&lt;&gt;"",AP$2:AP$1000)))&lt;3,"","OUTLIER"))</f>
        <v/>
      </c>
      <c r="AA60" s="39" t="str" cm="1">
        <f t="array" ref="AA60">IF(AP60="","",IF(ABS((AP60-AVERAGE(AP$2:AP$1000))/_xlfn.STDEV.S(IF(AP$2:AP$1000&lt;&gt;"",AP$2:AP$1000)))&lt;3,"","OUTLIER"))</f>
        <v/>
      </c>
      <c r="AB60" s="39" t="str" cm="1">
        <f t="array" ref="AB60">IF(AQ60="","",IF(ABS((AQ60-AVERAGE(AQ$2:AQ$1000))/_xlfn.STDEV.S(IF(AQ$2:AQ$1000&lt;&gt;"",AQ$2:AQ$1000)))&lt;3,"","OUTLIER"))</f>
        <v/>
      </c>
      <c r="AC60" s="39" t="str" cm="1">
        <f t="array" ref="AC60">IF(AR60="","",IF(ABS((AR60-AVERAGE(AR$2:AR$1000))/_xlfn.STDEV.S(IF(AR$2:AR$1000&lt;&gt;"",AR$2:AR$1000)))&lt;3,"","OUTLIER"))</f>
        <v/>
      </c>
      <c r="AD60" s="39" t="str" cm="1">
        <f t="array" ref="AD60">IF(AR60="","",IF(ABS((AR60-AVERAGE(AR$2:AR$1000))/_xlfn.STDEV.S(IF(AR$2:AR$1000&lt;&gt;"",AR$2:AR$1000)))&lt;3,"","OUTLIER"))</f>
        <v/>
      </c>
      <c r="AE60" s="39" t="str" cm="1">
        <f t="array" ref="AE60">IF(AS60="","",IF(ABS((AS60-AVERAGE(AS$2:AS$1000))/_xlfn.STDEV.S(IF(AS$2:AS$1000&lt;&gt;"",AS$2:AS$1000)))&lt;3,"","OUTLIER"))</f>
        <v/>
      </c>
      <c r="AF60" s="39" t="str" cm="1">
        <f t="array" ref="AF60">IF(AT60="","",IF(ABS((AT60-AVERAGE(AT$2:AT$1000))/_xlfn.STDEV.S(IF(AT$2:AT$1000&lt;&gt;"",AT$2:AT$1000)))&lt;3,"","OUTLIER"))</f>
        <v/>
      </c>
      <c r="AG60" s="39" t="str" cm="1">
        <f t="array" ref="AG60">IF(AU60="","",IF(ABS((AU60-AVERAGE(AU$2:AU$1000))/_xlfn.STDEV.S(IF(AU$2:AU$1000&lt;&gt;"",AU$2:AU$1000)))&lt;3,"","OUTLIER"))</f>
        <v/>
      </c>
      <c r="AH60" s="39" t="str" cm="1">
        <f t="array" ref="AH60">IF(AV60="","",IF(ABS((AV60-AVERAGE(AV$2:AV$1000))/_xlfn.STDEV.S(IF(AV$2:AV$1000&lt;&gt;"",AV$2:AV$1000)))&lt;3,"","OUTLIER"))</f>
        <v/>
      </c>
      <c r="AL60" s="63">
        <v>7.96</v>
      </c>
      <c r="AM60" s="60">
        <v>7.62</v>
      </c>
      <c r="AN60" s="60"/>
      <c r="AO60" s="60"/>
      <c r="AP60" s="60"/>
      <c r="AQ60" s="60"/>
      <c r="AR60" s="60"/>
      <c r="AS60" s="60"/>
      <c r="AT60" s="60"/>
      <c r="AU60" s="60"/>
      <c r="AV60" s="60">
        <v>7.25</v>
      </c>
      <c r="AW60" s="63">
        <v>0.36</v>
      </c>
      <c r="AX60" s="60">
        <v>0.26</v>
      </c>
      <c r="AY60" s="60"/>
      <c r="AZ60" s="60"/>
      <c r="BA60" s="60"/>
      <c r="BB60" s="60"/>
      <c r="BC60" s="60"/>
      <c r="BD60" s="60"/>
      <c r="BE60" s="60"/>
      <c r="BF60" s="60"/>
      <c r="BG60" s="60">
        <v>0.46</v>
      </c>
    </row>
    <row r="61" spans="1:59" x14ac:dyDescent="0.2">
      <c r="A61" s="54" t="s">
        <v>1364</v>
      </c>
      <c r="B61" s="54" t="str">
        <f>VLOOKUP(A61,RecNames!C:G,5,FALSE)</f>
        <v>GP183</v>
      </c>
      <c r="C61" s="74">
        <v>4</v>
      </c>
      <c r="D61" s="25" t="str">
        <f t="shared" si="0"/>
        <v/>
      </c>
      <c r="E61" s="24" t="str">
        <f t="shared" si="0"/>
        <v/>
      </c>
      <c r="F61" s="24">
        <f t="shared" si="0"/>
        <v>8.44</v>
      </c>
      <c r="G61" s="24">
        <f t="shared" si="1"/>
        <v>8.44</v>
      </c>
      <c r="H61" s="24">
        <f t="shared" si="1"/>
        <v>8.83</v>
      </c>
      <c r="I61" s="24">
        <f t="shared" si="1"/>
        <v>8.4600000000000009</v>
      </c>
      <c r="J61" s="24">
        <f t="shared" si="2"/>
        <v>8.4600000000000009</v>
      </c>
      <c r="K61" s="24">
        <f t="shared" si="2"/>
        <v>8.1300000000000008</v>
      </c>
      <c r="L61" s="24">
        <f t="shared" si="2"/>
        <v>8.08</v>
      </c>
      <c r="M61" s="24">
        <f t="shared" si="4"/>
        <v>8.08</v>
      </c>
      <c r="N61" s="24">
        <f t="shared" si="4"/>
        <v>8.02</v>
      </c>
      <c r="O61" s="24">
        <f t="shared" si="4"/>
        <v>8</v>
      </c>
      <c r="P61" s="24">
        <f t="shared" si="4"/>
        <v>8</v>
      </c>
      <c r="Q61" s="24" t="str">
        <f t="shared" si="4"/>
        <v/>
      </c>
      <c r="R61" s="75" t="s">
        <v>31</v>
      </c>
      <c r="S61" s="75" t="s">
        <v>31</v>
      </c>
      <c r="T61" s="75" t="s">
        <v>31</v>
      </c>
      <c r="U61" s="38" t="str" cm="1">
        <f t="array" ref="U61">IF(AL61="","",IF(ABS((AL61-AVERAGE(AL$2:AL$1000))/_xlfn.STDEV.S(IF(AL$2:AL$1000&lt;&gt;"",AL$2:AL$1000)))&lt;3,"","OUTLIER"))</f>
        <v/>
      </c>
      <c r="V61" s="39" t="str" cm="1">
        <f t="array" ref="V61">IF(AM61="","",IF(ABS((AM61-AVERAGE(AM$2:AM$1000))/_xlfn.STDEV.S(IF(AM$2:AM$1000&lt;&gt;"",AM$2:AM$1000)))&lt;3,"","OUTLIER"))</f>
        <v/>
      </c>
      <c r="W61" s="39" t="str" cm="1">
        <f t="array" ref="W61">IF(AN61="","",IF(ABS((AN61-AVERAGE(AN$2:AN$1000))/_xlfn.STDEV.S(IF(AN$2:AN$1000&lt;&gt;"",AN$2:AN$1000)))&lt;3,"","OUTLIER"))</f>
        <v/>
      </c>
      <c r="X61" s="39" t="str" cm="1">
        <f t="array" ref="X61">IF(AN61="","",IF(ABS((AN61-AVERAGE(AN$2:AN$1000))/_xlfn.STDEV.S(IF(AN$2:AN$1000&lt;&gt;"",AN$2:AN$1000)))&lt;3,"","OUTLIER"))</f>
        <v/>
      </c>
      <c r="Y61" s="39" t="str" cm="1">
        <f t="array" ref="Y61">IF(AO61="","",IF(ABS((AO61-AVERAGE(AO$2:AO$1000))/_xlfn.STDEV.S(IF(AO$2:AO$1000&lt;&gt;"",AO$2:AO$1000)))&lt;3,"","OUTLIER"))</f>
        <v/>
      </c>
      <c r="Z61" s="39" t="str" cm="1">
        <f t="array" ref="Z61">IF(AP61="","",IF(ABS((AP61-AVERAGE(AP$2:AP$1000))/_xlfn.STDEV.S(IF(AP$2:AP$1000&lt;&gt;"",AP$2:AP$1000)))&lt;3,"","OUTLIER"))</f>
        <v/>
      </c>
      <c r="AA61" s="39" t="str" cm="1">
        <f t="array" ref="AA61">IF(AP61="","",IF(ABS((AP61-AVERAGE(AP$2:AP$1000))/_xlfn.STDEV.S(IF(AP$2:AP$1000&lt;&gt;"",AP$2:AP$1000)))&lt;3,"","OUTLIER"))</f>
        <v/>
      </c>
      <c r="AB61" s="39" t="str" cm="1">
        <f t="array" ref="AB61">IF(AQ61="","",IF(ABS((AQ61-AVERAGE(AQ$2:AQ$1000))/_xlfn.STDEV.S(IF(AQ$2:AQ$1000&lt;&gt;"",AQ$2:AQ$1000)))&lt;3,"","OUTLIER"))</f>
        <v/>
      </c>
      <c r="AC61" s="39" t="str" cm="1">
        <f t="array" ref="AC61">IF(AR61="","",IF(ABS((AR61-AVERAGE(AR$2:AR$1000))/_xlfn.STDEV.S(IF(AR$2:AR$1000&lt;&gt;"",AR$2:AR$1000)))&lt;3,"","OUTLIER"))</f>
        <v/>
      </c>
      <c r="AD61" s="39" t="str" cm="1">
        <f t="array" ref="AD61">IF(AR61="","",IF(ABS((AR61-AVERAGE(AR$2:AR$1000))/_xlfn.STDEV.S(IF(AR$2:AR$1000&lt;&gt;"",AR$2:AR$1000)))&lt;3,"","OUTLIER"))</f>
        <v/>
      </c>
      <c r="AE61" s="39" t="str" cm="1">
        <f t="array" ref="AE61">IF(AS61="","",IF(ABS((AS61-AVERAGE(AS$2:AS$1000))/_xlfn.STDEV.S(IF(AS$2:AS$1000&lt;&gt;"",AS$2:AS$1000)))&lt;3,"","OUTLIER"))</f>
        <v/>
      </c>
      <c r="AF61" s="39" t="str" cm="1">
        <f t="array" ref="AF61">IF(AT61="","",IF(ABS((AT61-AVERAGE(AT$2:AT$1000))/_xlfn.STDEV.S(IF(AT$2:AT$1000&lt;&gt;"",AT$2:AT$1000)))&lt;3,"","OUTLIER"))</f>
        <v/>
      </c>
      <c r="AG61" s="39" t="str" cm="1">
        <f t="array" ref="AG61">IF(AU61="","",IF(ABS((AU61-AVERAGE(AU$2:AU$1000))/_xlfn.STDEV.S(IF(AU$2:AU$1000&lt;&gt;"",AU$2:AU$1000)))&lt;3,"","OUTLIER"))</f>
        <v/>
      </c>
      <c r="AH61" s="39" t="str" cm="1">
        <f t="array" ref="AH61">IF(AV61="","",IF(ABS((AV61-AVERAGE(AV$2:AV$1000))/_xlfn.STDEV.S(IF(AV$2:AV$1000&lt;&gt;"",AV$2:AV$1000)))&lt;3,"","OUTLIER"))</f>
        <v/>
      </c>
      <c r="AL61" s="63"/>
      <c r="AM61" s="60"/>
      <c r="AN61" s="60">
        <v>8.44</v>
      </c>
      <c r="AO61" s="60">
        <v>8.83</v>
      </c>
      <c r="AP61" s="60">
        <v>8.4600000000000009</v>
      </c>
      <c r="AQ61" s="60">
        <v>8.1300000000000008</v>
      </c>
      <c r="AR61" s="60">
        <v>8.08</v>
      </c>
      <c r="AS61" s="60">
        <v>8.02</v>
      </c>
      <c r="AT61" s="60">
        <v>8</v>
      </c>
      <c r="AU61" s="60">
        <v>8</v>
      </c>
      <c r="AV61" s="60"/>
      <c r="AW61" s="63"/>
      <c r="AX61" s="60"/>
      <c r="AY61" s="60">
        <v>0.1</v>
      </c>
      <c r="AZ61" s="60">
        <v>0.12</v>
      </c>
      <c r="BA61" s="60">
        <v>0.09</v>
      </c>
      <c r="BB61" s="60">
        <v>0.09</v>
      </c>
      <c r="BC61" s="60">
        <v>0.08</v>
      </c>
      <c r="BD61" s="60">
        <v>0.15</v>
      </c>
      <c r="BE61" s="60">
        <v>0.1</v>
      </c>
      <c r="BF61" s="60">
        <v>0.09</v>
      </c>
      <c r="BG61" s="60"/>
    </row>
    <row r="62" spans="1:59" x14ac:dyDescent="0.2">
      <c r="A62" s="54" t="s">
        <v>1365</v>
      </c>
      <c r="B62" s="54" t="str">
        <f>VLOOKUP(A62,RecNames!C:G,5,FALSE)</f>
        <v>GPR34</v>
      </c>
      <c r="C62" s="74">
        <v>4</v>
      </c>
      <c r="D62" s="25" t="str">
        <f t="shared" si="0"/>
        <v/>
      </c>
      <c r="E62" s="24" t="str">
        <f t="shared" si="0"/>
        <v/>
      </c>
      <c r="F62" s="24">
        <f t="shared" si="0"/>
        <v>6.77</v>
      </c>
      <c r="G62" s="24">
        <f t="shared" si="1"/>
        <v>6.77</v>
      </c>
      <c r="H62" s="24">
        <f t="shared" si="1"/>
        <v>6.25</v>
      </c>
      <c r="I62" s="24">
        <f t="shared" si="1"/>
        <v>6.41</v>
      </c>
      <c r="J62" s="24">
        <f t="shared" si="2"/>
        <v>6.41</v>
      </c>
      <c r="K62" s="24" t="str">
        <f t="shared" si="2"/>
        <v/>
      </c>
      <c r="L62" s="24" t="str">
        <f t="shared" si="2"/>
        <v/>
      </c>
      <c r="M62" s="24" t="str">
        <f t="shared" si="4"/>
        <v/>
      </c>
      <c r="N62" s="24" t="str">
        <f t="shared" si="4"/>
        <v/>
      </c>
      <c r="O62" s="24" t="str">
        <f t="shared" si="4"/>
        <v/>
      </c>
      <c r="P62" s="24" t="str">
        <f t="shared" si="4"/>
        <v/>
      </c>
      <c r="Q62" s="24" t="str">
        <f t="shared" si="4"/>
        <v/>
      </c>
      <c r="R62" s="75" t="s">
        <v>31</v>
      </c>
      <c r="S62" s="75" t="s">
        <v>31</v>
      </c>
      <c r="T62" s="75" t="s">
        <v>31</v>
      </c>
      <c r="U62" s="38" t="str" cm="1">
        <f t="array" ref="U62">IF(AL62="","",IF(ABS((AL62-AVERAGE(AL$2:AL$1000))/_xlfn.STDEV.S(IF(AL$2:AL$1000&lt;&gt;"",AL$2:AL$1000)))&lt;3,"","OUTLIER"))</f>
        <v/>
      </c>
      <c r="V62" s="39" t="str" cm="1">
        <f t="array" ref="V62">IF(AM62="","",IF(ABS((AM62-AVERAGE(AM$2:AM$1000))/_xlfn.STDEV.S(IF(AM$2:AM$1000&lt;&gt;"",AM$2:AM$1000)))&lt;3,"","OUTLIER"))</f>
        <v/>
      </c>
      <c r="W62" s="39" t="str" cm="1">
        <f t="array" ref="W62">IF(AN62="","",IF(ABS((AN62-AVERAGE(AN$2:AN$1000))/_xlfn.STDEV.S(IF(AN$2:AN$1000&lt;&gt;"",AN$2:AN$1000)))&lt;3,"","OUTLIER"))</f>
        <v/>
      </c>
      <c r="X62" s="39" t="str" cm="1">
        <f t="array" ref="X62">IF(AN62="","",IF(ABS((AN62-AVERAGE(AN$2:AN$1000))/_xlfn.STDEV.S(IF(AN$2:AN$1000&lt;&gt;"",AN$2:AN$1000)))&lt;3,"","OUTLIER"))</f>
        <v/>
      </c>
      <c r="Y62" s="39" t="str" cm="1">
        <f t="array" ref="Y62">IF(AO62="","",IF(ABS((AO62-AVERAGE(AO$2:AO$1000))/_xlfn.STDEV.S(IF(AO$2:AO$1000&lt;&gt;"",AO$2:AO$1000)))&lt;3,"","OUTLIER"))</f>
        <v/>
      </c>
      <c r="Z62" s="39" t="str" cm="1">
        <f t="array" ref="Z62">IF(AP62="","",IF(ABS((AP62-AVERAGE(AP$2:AP$1000))/_xlfn.STDEV.S(IF(AP$2:AP$1000&lt;&gt;"",AP$2:AP$1000)))&lt;3,"","OUTLIER"))</f>
        <v/>
      </c>
      <c r="AA62" s="39" t="str" cm="1">
        <f t="array" ref="AA62">IF(AP62="","",IF(ABS((AP62-AVERAGE(AP$2:AP$1000))/_xlfn.STDEV.S(IF(AP$2:AP$1000&lt;&gt;"",AP$2:AP$1000)))&lt;3,"","OUTLIER"))</f>
        <v/>
      </c>
      <c r="AB62" s="39" t="str" cm="1">
        <f t="array" ref="AB62">IF(AQ62="","",IF(ABS((AQ62-AVERAGE(AQ$2:AQ$1000))/_xlfn.STDEV.S(IF(AQ$2:AQ$1000&lt;&gt;"",AQ$2:AQ$1000)))&lt;3,"","OUTLIER"))</f>
        <v/>
      </c>
      <c r="AC62" s="39" t="str" cm="1">
        <f t="array" ref="AC62">IF(AR62="","",IF(ABS((AR62-AVERAGE(AR$2:AR$1000))/_xlfn.STDEV.S(IF(AR$2:AR$1000&lt;&gt;"",AR$2:AR$1000)))&lt;3,"","OUTLIER"))</f>
        <v/>
      </c>
      <c r="AD62" s="39" t="str" cm="1">
        <f t="array" ref="AD62">IF(AR62="","",IF(ABS((AR62-AVERAGE(AR$2:AR$1000))/_xlfn.STDEV.S(IF(AR$2:AR$1000&lt;&gt;"",AR$2:AR$1000)))&lt;3,"","OUTLIER"))</f>
        <v/>
      </c>
      <c r="AE62" s="39" t="str" cm="1">
        <f t="array" ref="AE62">IF(AS62="","",IF(ABS((AS62-AVERAGE(AS$2:AS$1000))/_xlfn.STDEV.S(IF(AS$2:AS$1000&lt;&gt;"",AS$2:AS$1000)))&lt;3,"","OUTLIER"))</f>
        <v/>
      </c>
      <c r="AF62" s="39" t="str" cm="1">
        <f t="array" ref="AF62">IF(AT62="","",IF(ABS((AT62-AVERAGE(AT$2:AT$1000))/_xlfn.STDEV.S(IF(AT$2:AT$1000&lt;&gt;"",AT$2:AT$1000)))&lt;3,"","OUTLIER"))</f>
        <v/>
      </c>
      <c r="AG62" s="39" t="str" cm="1">
        <f t="array" ref="AG62">IF(AU62="","",IF(ABS((AU62-AVERAGE(AU$2:AU$1000))/_xlfn.STDEV.S(IF(AU$2:AU$1000&lt;&gt;"",AU$2:AU$1000)))&lt;3,"","OUTLIER"))</f>
        <v/>
      </c>
      <c r="AH62" s="39" t="str" cm="1">
        <f t="array" ref="AH62">IF(AV62="","",IF(ABS((AV62-AVERAGE(AV$2:AV$1000))/_xlfn.STDEV.S(IF(AV$2:AV$1000&lt;&gt;"",AV$2:AV$1000)))&lt;3,"","OUTLIER"))</f>
        <v/>
      </c>
      <c r="AL62" s="63"/>
      <c r="AM62" s="60"/>
      <c r="AN62" s="60">
        <v>6.77</v>
      </c>
      <c r="AO62" s="60">
        <v>6.25</v>
      </c>
      <c r="AP62" s="60">
        <v>6.41</v>
      </c>
      <c r="AQ62" s="60"/>
      <c r="AR62" s="60"/>
      <c r="AS62" s="60"/>
      <c r="AT62" s="60"/>
      <c r="AU62" s="60"/>
      <c r="AV62" s="60"/>
      <c r="AW62" s="63"/>
      <c r="AX62" s="60"/>
      <c r="AY62" s="60">
        <v>0.45</v>
      </c>
      <c r="AZ62" s="60">
        <v>0.45</v>
      </c>
      <c r="BA62" s="60">
        <v>0.42</v>
      </c>
      <c r="BB62" s="60"/>
      <c r="BC62" s="60"/>
      <c r="BD62" s="60"/>
      <c r="BE62" s="60"/>
      <c r="BF62" s="60"/>
      <c r="BG62" s="60"/>
    </row>
    <row r="63" spans="1:59" x14ac:dyDescent="0.2">
      <c r="A63" s="54" t="s">
        <v>1366</v>
      </c>
      <c r="B63" s="54" t="str">
        <f>VLOOKUP(A63,RecNames!C:G,5,FALSE)</f>
        <v>GPR35</v>
      </c>
      <c r="C63" s="74">
        <v>5</v>
      </c>
      <c r="D63" s="25" t="str">
        <f t="shared" si="0"/>
        <v/>
      </c>
      <c r="E63" s="24" t="str">
        <f t="shared" si="0"/>
        <v/>
      </c>
      <c r="F63" s="24">
        <f t="shared" si="0"/>
        <v>5.45</v>
      </c>
      <c r="G63" s="24">
        <f t="shared" si="1"/>
        <v>5.45</v>
      </c>
      <c r="H63" s="24">
        <f t="shared" si="1"/>
        <v>5.65</v>
      </c>
      <c r="I63" s="24">
        <f t="shared" si="1"/>
        <v>5.68</v>
      </c>
      <c r="J63" s="24">
        <f t="shared" si="2"/>
        <v>5.68</v>
      </c>
      <c r="K63" s="24">
        <f t="shared" si="2"/>
        <v>5.0999999999999996</v>
      </c>
      <c r="L63" s="24" t="str">
        <f t="shared" si="2"/>
        <v/>
      </c>
      <c r="M63" s="24" t="str">
        <f t="shared" si="4"/>
        <v/>
      </c>
      <c r="N63" s="24" t="str">
        <f t="shared" si="4"/>
        <v/>
      </c>
      <c r="O63" s="24" t="str">
        <f t="shared" si="4"/>
        <v/>
      </c>
      <c r="P63" s="24">
        <f t="shared" si="4"/>
        <v>5.74</v>
      </c>
      <c r="Q63" s="24">
        <f t="shared" si="4"/>
        <v>5.68</v>
      </c>
      <c r="R63" s="75" t="s">
        <v>31</v>
      </c>
      <c r="S63" s="75" t="s">
        <v>31</v>
      </c>
      <c r="T63" s="75" t="s">
        <v>31</v>
      </c>
      <c r="U63" s="38" t="str" cm="1">
        <f t="array" ref="U63">IF(AL63="","",IF(ABS((AL63-AVERAGE(AL$2:AL$1000))/_xlfn.STDEV.S(IF(AL$2:AL$1000&lt;&gt;"",AL$2:AL$1000)))&lt;3,"","OUTLIER"))</f>
        <v/>
      </c>
      <c r="V63" s="39" t="str" cm="1">
        <f t="array" ref="V63">IF(AM63="","",IF(ABS((AM63-AVERAGE(AM$2:AM$1000))/_xlfn.STDEV.S(IF(AM$2:AM$1000&lt;&gt;"",AM$2:AM$1000)))&lt;3,"","OUTLIER"))</f>
        <v/>
      </c>
      <c r="W63" s="39" t="str" cm="1">
        <f t="array" ref="W63">IF(AN63="","",IF(ABS((AN63-AVERAGE(AN$2:AN$1000))/_xlfn.STDEV.S(IF(AN$2:AN$1000&lt;&gt;"",AN$2:AN$1000)))&lt;3,"","OUTLIER"))</f>
        <v/>
      </c>
      <c r="X63" s="39" t="str" cm="1">
        <f t="array" ref="X63">IF(AN63="","",IF(ABS((AN63-AVERAGE(AN$2:AN$1000))/_xlfn.STDEV.S(IF(AN$2:AN$1000&lt;&gt;"",AN$2:AN$1000)))&lt;3,"","OUTLIER"))</f>
        <v/>
      </c>
      <c r="Y63" s="39" t="str" cm="1">
        <f t="array" ref="Y63">IF(AO63="","",IF(ABS((AO63-AVERAGE(AO$2:AO$1000))/_xlfn.STDEV.S(IF(AO$2:AO$1000&lt;&gt;"",AO$2:AO$1000)))&lt;3,"","OUTLIER"))</f>
        <v/>
      </c>
      <c r="Z63" s="39" t="str" cm="1">
        <f t="array" ref="Z63">IF(AP63="","",IF(ABS((AP63-AVERAGE(AP$2:AP$1000))/_xlfn.STDEV.S(IF(AP$2:AP$1000&lt;&gt;"",AP$2:AP$1000)))&lt;3,"","OUTLIER"))</f>
        <v/>
      </c>
      <c r="AA63" s="39" t="str" cm="1">
        <f t="array" ref="AA63">IF(AP63="","",IF(ABS((AP63-AVERAGE(AP$2:AP$1000))/_xlfn.STDEV.S(IF(AP$2:AP$1000&lt;&gt;"",AP$2:AP$1000)))&lt;3,"","OUTLIER"))</f>
        <v/>
      </c>
      <c r="AB63" s="39" t="str" cm="1">
        <f t="array" ref="AB63">IF(AQ63="","",IF(ABS((AQ63-AVERAGE(AQ$2:AQ$1000))/_xlfn.STDEV.S(IF(AQ$2:AQ$1000&lt;&gt;"",AQ$2:AQ$1000)))&lt;3,"","OUTLIER"))</f>
        <v/>
      </c>
      <c r="AC63" s="39" t="str" cm="1">
        <f t="array" ref="AC63">IF(AR63="","",IF(ABS((AR63-AVERAGE(AR$2:AR$1000))/_xlfn.STDEV.S(IF(AR$2:AR$1000&lt;&gt;"",AR$2:AR$1000)))&lt;3,"","OUTLIER"))</f>
        <v/>
      </c>
      <c r="AD63" s="39" t="str" cm="1">
        <f t="array" ref="AD63">IF(AR63="","",IF(ABS((AR63-AVERAGE(AR$2:AR$1000))/_xlfn.STDEV.S(IF(AR$2:AR$1000&lt;&gt;"",AR$2:AR$1000)))&lt;3,"","OUTLIER"))</f>
        <v/>
      </c>
      <c r="AE63" s="39" t="str" cm="1">
        <f t="array" ref="AE63">IF(AS63="","",IF(ABS((AS63-AVERAGE(AS$2:AS$1000))/_xlfn.STDEV.S(IF(AS$2:AS$1000&lt;&gt;"",AS$2:AS$1000)))&lt;3,"","OUTLIER"))</f>
        <v/>
      </c>
      <c r="AF63" s="39" t="str" cm="1">
        <f t="array" ref="AF63">IF(AT63="","",IF(ABS((AT63-AVERAGE(AT$2:AT$1000))/_xlfn.STDEV.S(IF(AT$2:AT$1000&lt;&gt;"",AT$2:AT$1000)))&lt;3,"","OUTLIER"))</f>
        <v/>
      </c>
      <c r="AG63" s="39" t="str" cm="1">
        <f t="array" ref="AG63">IF(AU63="","",IF(ABS((AU63-AVERAGE(AU$2:AU$1000))/_xlfn.STDEV.S(IF(AU$2:AU$1000&lt;&gt;"",AU$2:AU$1000)))&lt;3,"","OUTLIER"))</f>
        <v/>
      </c>
      <c r="AH63" s="39" t="str" cm="1">
        <f t="array" ref="AH63">IF(AV63="","",IF(ABS((AV63-AVERAGE(AV$2:AV$1000))/_xlfn.STDEV.S(IF(AV$2:AV$1000&lt;&gt;"",AV$2:AV$1000)))&lt;3,"","OUTLIER"))</f>
        <v/>
      </c>
      <c r="AL63" s="63"/>
      <c r="AM63" s="60"/>
      <c r="AN63" s="60">
        <v>5.45</v>
      </c>
      <c r="AO63" s="60">
        <v>5.65</v>
      </c>
      <c r="AP63" s="60">
        <v>5.68</v>
      </c>
      <c r="AQ63" s="60">
        <v>5.0999999999999996</v>
      </c>
      <c r="AR63" s="60"/>
      <c r="AS63" s="60"/>
      <c r="AT63" s="60"/>
      <c r="AU63" s="60">
        <v>5.74</v>
      </c>
      <c r="AV63" s="60">
        <v>5.68</v>
      </c>
      <c r="AW63" s="63"/>
      <c r="AX63" s="60"/>
      <c r="AY63" s="60">
        <v>0.18</v>
      </c>
      <c r="AZ63" s="60">
        <v>0.16</v>
      </c>
      <c r="BA63" s="60">
        <v>0.16</v>
      </c>
      <c r="BB63" s="60">
        <v>0.12</v>
      </c>
      <c r="BC63" s="60"/>
      <c r="BD63" s="60"/>
      <c r="BE63" s="60"/>
      <c r="BF63" s="60">
        <v>0.16</v>
      </c>
      <c r="BG63" s="60">
        <v>0.14000000000000001</v>
      </c>
    </row>
    <row r="64" spans="1:59" x14ac:dyDescent="0.2">
      <c r="A64" s="54" t="s">
        <v>1367</v>
      </c>
      <c r="B64" s="54" t="str">
        <f>VLOOKUP(A64,RecNames!C:G,5,FALSE)</f>
        <v>GPR55</v>
      </c>
      <c r="C64" s="74">
        <v>3</v>
      </c>
      <c r="D64" s="25" t="str">
        <f t="shared" si="0"/>
        <v/>
      </c>
      <c r="E64" s="24" t="str">
        <f t="shared" si="0"/>
        <v/>
      </c>
      <c r="F64" s="24" t="str">
        <f t="shared" si="0"/>
        <v/>
      </c>
      <c r="G64" s="24" t="str">
        <f t="shared" si="1"/>
        <v/>
      </c>
      <c r="H64" s="24" t="str">
        <f t="shared" si="1"/>
        <v/>
      </c>
      <c r="I64" s="24" t="str">
        <f t="shared" si="1"/>
        <v/>
      </c>
      <c r="J64" s="24" t="str">
        <f t="shared" si="2"/>
        <v/>
      </c>
      <c r="K64" s="24" t="str">
        <f t="shared" si="2"/>
        <v/>
      </c>
      <c r="L64" s="24" t="str">
        <f t="shared" si="2"/>
        <v/>
      </c>
      <c r="M64" s="24" t="str">
        <f t="shared" si="4"/>
        <v/>
      </c>
      <c r="N64" s="24" t="str">
        <f t="shared" si="4"/>
        <v/>
      </c>
      <c r="O64" s="24" t="str">
        <f t="shared" si="4"/>
        <v/>
      </c>
      <c r="P64" s="24" t="str">
        <f t="shared" si="4"/>
        <v/>
      </c>
      <c r="Q64" s="24">
        <f t="shared" si="4"/>
        <v>6.77</v>
      </c>
      <c r="R64" s="75" t="s">
        <v>31</v>
      </c>
      <c r="S64" s="75" t="s">
        <v>31</v>
      </c>
      <c r="T64" s="75" t="s">
        <v>31</v>
      </c>
      <c r="U64" s="38" t="str" cm="1">
        <f t="array" ref="U64">IF(AL64="","",IF(ABS((AL64-AVERAGE(AL$2:AL$1000))/_xlfn.STDEV.S(IF(AL$2:AL$1000&lt;&gt;"",AL$2:AL$1000)))&lt;3,"","OUTLIER"))</f>
        <v/>
      </c>
      <c r="V64" s="39" t="str" cm="1">
        <f t="array" ref="V64">IF(AM64="","",IF(ABS((AM64-AVERAGE(AM$2:AM$1000))/_xlfn.STDEV.S(IF(AM$2:AM$1000&lt;&gt;"",AM$2:AM$1000)))&lt;3,"","OUTLIER"))</f>
        <v/>
      </c>
      <c r="W64" s="39" t="str" cm="1">
        <f t="array" ref="W64">IF(AN64="","",IF(ABS((AN64-AVERAGE(AN$2:AN$1000))/_xlfn.STDEV.S(IF(AN$2:AN$1000&lt;&gt;"",AN$2:AN$1000)))&lt;3,"","OUTLIER"))</f>
        <v/>
      </c>
      <c r="X64" s="39" t="str" cm="1">
        <f t="array" ref="X64">IF(AN64="","",IF(ABS((AN64-AVERAGE(AN$2:AN$1000))/_xlfn.STDEV.S(IF(AN$2:AN$1000&lt;&gt;"",AN$2:AN$1000)))&lt;3,"","OUTLIER"))</f>
        <v/>
      </c>
      <c r="Y64" s="39" t="str" cm="1">
        <f t="array" ref="Y64">IF(AO64="","",IF(ABS((AO64-AVERAGE(AO$2:AO$1000))/_xlfn.STDEV.S(IF(AO$2:AO$1000&lt;&gt;"",AO$2:AO$1000)))&lt;3,"","OUTLIER"))</f>
        <v/>
      </c>
      <c r="Z64" s="39" t="str" cm="1">
        <f t="array" ref="Z64">IF(AP64="","",IF(ABS((AP64-AVERAGE(AP$2:AP$1000))/_xlfn.STDEV.S(IF(AP$2:AP$1000&lt;&gt;"",AP$2:AP$1000)))&lt;3,"","OUTLIER"))</f>
        <v/>
      </c>
      <c r="AA64" s="39" t="str" cm="1">
        <f t="array" ref="AA64">IF(AP64="","",IF(ABS((AP64-AVERAGE(AP$2:AP$1000))/_xlfn.STDEV.S(IF(AP$2:AP$1000&lt;&gt;"",AP$2:AP$1000)))&lt;3,"","OUTLIER"))</f>
        <v/>
      </c>
      <c r="AB64" s="39" t="str" cm="1">
        <f t="array" ref="AB64">IF(AQ64="","",IF(ABS((AQ64-AVERAGE(AQ$2:AQ$1000))/_xlfn.STDEV.S(IF(AQ$2:AQ$1000&lt;&gt;"",AQ$2:AQ$1000)))&lt;3,"","OUTLIER"))</f>
        <v/>
      </c>
      <c r="AC64" s="39" t="str" cm="1">
        <f t="array" ref="AC64">IF(AR64="","",IF(ABS((AR64-AVERAGE(AR$2:AR$1000))/_xlfn.STDEV.S(IF(AR$2:AR$1000&lt;&gt;"",AR$2:AR$1000)))&lt;3,"","OUTLIER"))</f>
        <v/>
      </c>
      <c r="AD64" s="39" t="str" cm="1">
        <f t="array" ref="AD64">IF(AR64="","",IF(ABS((AR64-AVERAGE(AR$2:AR$1000))/_xlfn.STDEV.S(IF(AR$2:AR$1000&lt;&gt;"",AR$2:AR$1000)))&lt;3,"","OUTLIER"))</f>
        <v/>
      </c>
      <c r="AE64" s="39" t="str" cm="1">
        <f t="array" ref="AE64">IF(AS64="","",IF(ABS((AS64-AVERAGE(AS$2:AS$1000))/_xlfn.STDEV.S(IF(AS$2:AS$1000&lt;&gt;"",AS$2:AS$1000)))&lt;3,"","OUTLIER"))</f>
        <v/>
      </c>
      <c r="AF64" s="39" t="str" cm="1">
        <f t="array" ref="AF64">IF(AT64="","",IF(ABS((AT64-AVERAGE(AT$2:AT$1000))/_xlfn.STDEV.S(IF(AT$2:AT$1000&lt;&gt;"",AT$2:AT$1000)))&lt;3,"","OUTLIER"))</f>
        <v/>
      </c>
      <c r="AG64" s="39" t="str" cm="1">
        <f t="array" ref="AG64">IF(AU64="","",IF(ABS((AU64-AVERAGE(AU$2:AU$1000))/_xlfn.STDEV.S(IF(AU$2:AU$1000&lt;&gt;"",AU$2:AU$1000)))&lt;3,"","OUTLIER"))</f>
        <v/>
      </c>
      <c r="AH64" s="39" t="str" cm="1">
        <f t="array" ref="AH64">IF(AV64="","",IF(ABS((AV64-AVERAGE(AV$2:AV$1000))/_xlfn.STDEV.S(IF(AV$2:AV$1000&lt;&gt;"",AV$2:AV$1000)))&lt;3,"","OUTLIER"))</f>
        <v/>
      </c>
      <c r="AL64" s="63"/>
      <c r="AM64" s="60"/>
      <c r="AN64" s="60"/>
      <c r="AO64" s="60"/>
      <c r="AP64" s="60"/>
      <c r="AQ64" s="60"/>
      <c r="AR64" s="60"/>
      <c r="AS64" s="60"/>
      <c r="AT64" s="60"/>
      <c r="AU64" s="60"/>
      <c r="AV64" s="60">
        <v>6.77</v>
      </c>
      <c r="AW64" s="63"/>
      <c r="AX64" s="60"/>
      <c r="AY64" s="60"/>
      <c r="AZ64" s="60"/>
      <c r="BA64" s="60"/>
      <c r="BB64" s="60"/>
      <c r="BC64" s="60"/>
      <c r="BD64" s="60"/>
      <c r="BE64" s="60"/>
      <c r="BF64" s="60"/>
      <c r="BG64" s="60">
        <v>0.44</v>
      </c>
    </row>
    <row r="65" spans="1:59" x14ac:dyDescent="0.2">
      <c r="A65" s="54" t="s">
        <v>1368</v>
      </c>
      <c r="B65" s="54" t="str">
        <f>VLOOKUP(A65,RecNames!C:G,5,FALSE)</f>
        <v>GPR84</v>
      </c>
      <c r="C65" s="74">
        <v>6</v>
      </c>
      <c r="D65" s="25" t="str">
        <f t="shared" si="0"/>
        <v/>
      </c>
      <c r="E65" s="24" t="str">
        <f t="shared" si="0"/>
        <v/>
      </c>
      <c r="F65" s="24">
        <f t="shared" si="0"/>
        <v>3.55</v>
      </c>
      <c r="G65" s="24">
        <f t="shared" si="1"/>
        <v>3.55</v>
      </c>
      <c r="H65" s="24">
        <f t="shared" si="1"/>
        <v>3.94</v>
      </c>
      <c r="I65" s="24">
        <f t="shared" si="1"/>
        <v>3.73</v>
      </c>
      <c r="J65" s="24">
        <f t="shared" si="2"/>
        <v>3.73</v>
      </c>
      <c r="K65" s="24">
        <f t="shared" si="2"/>
        <v>3.37</v>
      </c>
      <c r="L65" s="24" t="str">
        <f t="shared" si="2"/>
        <v/>
      </c>
      <c r="M65" s="24" t="str">
        <f t="shared" si="4"/>
        <v/>
      </c>
      <c r="N65" s="24" t="str">
        <f t="shared" si="4"/>
        <v/>
      </c>
      <c r="O65" s="24" t="str">
        <f t="shared" si="4"/>
        <v/>
      </c>
      <c r="P65" s="24" t="str">
        <f t="shared" si="4"/>
        <v/>
      </c>
      <c r="Q65" s="24" t="str">
        <f t="shared" si="4"/>
        <v/>
      </c>
      <c r="R65" s="75" t="s">
        <v>31</v>
      </c>
      <c r="S65" s="75" t="s">
        <v>31</v>
      </c>
      <c r="T65" s="75" t="s">
        <v>31</v>
      </c>
      <c r="U65" s="38" t="str" cm="1">
        <f t="array" ref="U65">IF(AL65="","",IF(ABS((AL65-AVERAGE(AL$2:AL$1000))/_xlfn.STDEV.S(IF(AL$2:AL$1000&lt;&gt;"",AL$2:AL$1000)))&lt;3,"","OUTLIER"))</f>
        <v/>
      </c>
      <c r="V65" s="39" t="str" cm="1">
        <f t="array" ref="V65">IF(AM65="","",IF(ABS((AM65-AVERAGE(AM$2:AM$1000))/_xlfn.STDEV.S(IF(AM$2:AM$1000&lt;&gt;"",AM$2:AM$1000)))&lt;3,"","OUTLIER"))</f>
        <v/>
      </c>
      <c r="W65" s="39" t="str" cm="1">
        <f t="array" ref="W65">IF(AN65="","",IF(ABS((AN65-AVERAGE(AN$2:AN$1000))/_xlfn.STDEV.S(IF(AN$2:AN$1000&lt;&gt;"",AN$2:AN$1000)))&lt;3,"","OUTLIER"))</f>
        <v/>
      </c>
      <c r="X65" s="39" t="str" cm="1">
        <f t="array" ref="X65">IF(AN65="","",IF(ABS((AN65-AVERAGE(AN$2:AN$1000))/_xlfn.STDEV.S(IF(AN$2:AN$1000&lt;&gt;"",AN$2:AN$1000)))&lt;3,"","OUTLIER"))</f>
        <v/>
      </c>
      <c r="Y65" s="39" t="str" cm="1">
        <f t="array" ref="Y65">IF(AO65="","",IF(ABS((AO65-AVERAGE(AO$2:AO$1000))/_xlfn.STDEV.S(IF(AO$2:AO$1000&lt;&gt;"",AO$2:AO$1000)))&lt;3,"","OUTLIER"))</f>
        <v/>
      </c>
      <c r="Z65" s="39" t="str" cm="1">
        <f t="array" ref="Z65">IF(AP65="","",IF(ABS((AP65-AVERAGE(AP$2:AP$1000))/_xlfn.STDEV.S(IF(AP$2:AP$1000&lt;&gt;"",AP$2:AP$1000)))&lt;3,"","OUTLIER"))</f>
        <v/>
      </c>
      <c r="AA65" s="39" t="str" cm="1">
        <f t="array" ref="AA65">IF(AP65="","",IF(ABS((AP65-AVERAGE(AP$2:AP$1000))/_xlfn.STDEV.S(IF(AP$2:AP$1000&lt;&gt;"",AP$2:AP$1000)))&lt;3,"","OUTLIER"))</f>
        <v/>
      </c>
      <c r="AB65" s="39" t="str" cm="1">
        <f t="array" ref="AB65">IF(AQ65="","",IF(ABS((AQ65-AVERAGE(AQ$2:AQ$1000))/_xlfn.STDEV.S(IF(AQ$2:AQ$1000&lt;&gt;"",AQ$2:AQ$1000)))&lt;3,"","OUTLIER"))</f>
        <v/>
      </c>
      <c r="AC65" s="39" t="str" cm="1">
        <f t="array" ref="AC65">IF(AR65="","",IF(ABS((AR65-AVERAGE(AR$2:AR$1000))/_xlfn.STDEV.S(IF(AR$2:AR$1000&lt;&gt;"",AR$2:AR$1000)))&lt;3,"","OUTLIER"))</f>
        <v/>
      </c>
      <c r="AD65" s="39" t="str" cm="1">
        <f t="array" ref="AD65">IF(AR65="","",IF(ABS((AR65-AVERAGE(AR$2:AR$1000))/_xlfn.STDEV.S(IF(AR$2:AR$1000&lt;&gt;"",AR$2:AR$1000)))&lt;3,"","OUTLIER"))</f>
        <v/>
      </c>
      <c r="AE65" s="39" t="str" cm="1">
        <f t="array" ref="AE65">IF(AS65="","",IF(ABS((AS65-AVERAGE(AS$2:AS$1000))/_xlfn.STDEV.S(IF(AS$2:AS$1000&lt;&gt;"",AS$2:AS$1000)))&lt;3,"","OUTLIER"))</f>
        <v/>
      </c>
      <c r="AF65" s="39" t="str" cm="1">
        <f t="array" ref="AF65">IF(AT65="","",IF(ABS((AT65-AVERAGE(AT$2:AT$1000))/_xlfn.STDEV.S(IF(AT$2:AT$1000&lt;&gt;"",AT$2:AT$1000)))&lt;3,"","OUTLIER"))</f>
        <v/>
      </c>
      <c r="AG65" s="39" t="str" cm="1">
        <f t="array" ref="AG65">IF(AU65="","",IF(ABS((AU65-AVERAGE(AU$2:AU$1000))/_xlfn.STDEV.S(IF(AU$2:AU$1000&lt;&gt;"",AU$2:AU$1000)))&lt;3,"","OUTLIER"))</f>
        <v/>
      </c>
      <c r="AH65" s="39" t="str" cm="1">
        <f t="array" ref="AH65">IF(AV65="","",IF(ABS((AV65-AVERAGE(AV$2:AV$1000))/_xlfn.STDEV.S(IF(AV$2:AV$1000&lt;&gt;"",AV$2:AV$1000)))&lt;3,"","OUTLIER"))</f>
        <v/>
      </c>
      <c r="AL65" s="63"/>
      <c r="AM65" s="60"/>
      <c r="AN65" s="60">
        <v>3.55</v>
      </c>
      <c r="AO65" s="60">
        <v>3.94</v>
      </c>
      <c r="AP65" s="60">
        <v>3.73</v>
      </c>
      <c r="AQ65" s="60">
        <v>3.37</v>
      </c>
      <c r="AR65" s="60"/>
      <c r="AS65" s="60"/>
      <c r="AT65" s="60"/>
      <c r="AU65" s="60"/>
      <c r="AV65" s="60"/>
      <c r="AW65" s="63"/>
      <c r="AX65" s="60"/>
      <c r="AY65" s="60">
        <v>0.16</v>
      </c>
      <c r="AZ65" s="60">
        <v>0.16</v>
      </c>
      <c r="BA65" s="60">
        <v>0.16</v>
      </c>
      <c r="BB65" s="60">
        <v>0.21</v>
      </c>
      <c r="BC65" s="60"/>
      <c r="BD65" s="60"/>
      <c r="BE65" s="60"/>
      <c r="BF65" s="60"/>
      <c r="BG65" s="60"/>
    </row>
    <row r="66" spans="1:59" x14ac:dyDescent="0.2">
      <c r="A66" s="54" t="s">
        <v>1369</v>
      </c>
      <c r="B66" s="54" t="str">
        <f>VLOOKUP(A66,RecNames!C:G,5,FALSE)</f>
        <v>GRPR</v>
      </c>
      <c r="C66" s="74">
        <v>4</v>
      </c>
      <c r="D66" s="25">
        <f t="shared" si="0"/>
        <v>9.73</v>
      </c>
      <c r="E66" s="24">
        <f t="shared" si="0"/>
        <v>9.66</v>
      </c>
      <c r="F66" s="24">
        <f t="shared" si="0"/>
        <v>9.66</v>
      </c>
      <c r="G66" s="24">
        <f t="shared" si="1"/>
        <v>9.66</v>
      </c>
      <c r="H66" s="24">
        <f t="shared" si="1"/>
        <v>9.82</v>
      </c>
      <c r="I66" s="24">
        <f t="shared" si="1"/>
        <v>9.58</v>
      </c>
      <c r="J66" s="24">
        <f t="shared" si="2"/>
        <v>9.58</v>
      </c>
      <c r="K66" s="24">
        <f t="shared" si="2"/>
        <v>9.7899999999999991</v>
      </c>
      <c r="L66" s="24">
        <f t="shared" si="2"/>
        <v>10.36</v>
      </c>
      <c r="M66" s="24">
        <f t="shared" si="4"/>
        <v>10.36</v>
      </c>
      <c r="N66" s="24">
        <f t="shared" si="4"/>
        <v>10.19</v>
      </c>
      <c r="O66" s="24">
        <f t="shared" si="4"/>
        <v>9.07</v>
      </c>
      <c r="P66" s="24">
        <f t="shared" si="4"/>
        <v>9.9600000000000009</v>
      </c>
      <c r="Q66" s="24">
        <f t="shared" si="4"/>
        <v>10.119999999999999</v>
      </c>
      <c r="R66" s="75" t="s">
        <v>31</v>
      </c>
      <c r="S66" s="75" t="s">
        <v>31</v>
      </c>
      <c r="T66" s="75" t="s">
        <v>31</v>
      </c>
      <c r="U66" s="38" t="str" cm="1">
        <f t="array" ref="U66">IF(AL66="","",IF(ABS((AL66-AVERAGE(AL$2:AL$1000))/_xlfn.STDEV.S(IF(AL$2:AL$1000&lt;&gt;"",AL$2:AL$1000)))&lt;3,"","OUTLIER"))</f>
        <v/>
      </c>
      <c r="V66" s="39" t="str" cm="1">
        <f t="array" ref="V66">IF(AM66="","",IF(ABS((AM66-AVERAGE(AM$2:AM$1000))/_xlfn.STDEV.S(IF(AM$2:AM$1000&lt;&gt;"",AM$2:AM$1000)))&lt;3,"","OUTLIER"))</f>
        <v/>
      </c>
      <c r="W66" s="39" t="str" cm="1">
        <f t="array" ref="W66">IF(AN66="","",IF(ABS((AN66-AVERAGE(AN$2:AN$1000))/_xlfn.STDEV.S(IF(AN$2:AN$1000&lt;&gt;"",AN$2:AN$1000)))&lt;3,"","OUTLIER"))</f>
        <v/>
      </c>
      <c r="X66" s="39" t="str" cm="1">
        <f t="array" ref="X66">IF(AN66="","",IF(ABS((AN66-AVERAGE(AN$2:AN$1000))/_xlfn.STDEV.S(IF(AN$2:AN$1000&lt;&gt;"",AN$2:AN$1000)))&lt;3,"","OUTLIER"))</f>
        <v/>
      </c>
      <c r="Y66" s="39" t="str" cm="1">
        <f t="array" ref="Y66">IF(AO66="","",IF(ABS((AO66-AVERAGE(AO$2:AO$1000))/_xlfn.STDEV.S(IF(AO$2:AO$1000&lt;&gt;"",AO$2:AO$1000)))&lt;3,"","OUTLIER"))</f>
        <v/>
      </c>
      <c r="Z66" s="39" t="str" cm="1">
        <f t="array" ref="Z66">IF(AP66="","",IF(ABS((AP66-AVERAGE(AP$2:AP$1000))/_xlfn.STDEV.S(IF(AP$2:AP$1000&lt;&gt;"",AP$2:AP$1000)))&lt;3,"","OUTLIER"))</f>
        <v/>
      </c>
      <c r="AA66" s="39" t="str" cm="1">
        <f t="array" ref="AA66">IF(AP66="","",IF(ABS((AP66-AVERAGE(AP$2:AP$1000))/_xlfn.STDEV.S(IF(AP$2:AP$1000&lt;&gt;"",AP$2:AP$1000)))&lt;3,"","OUTLIER"))</f>
        <v/>
      </c>
      <c r="AB66" s="39" t="str" cm="1">
        <f t="array" ref="AB66">IF(AQ66="","",IF(ABS((AQ66-AVERAGE(AQ$2:AQ$1000))/_xlfn.STDEV.S(IF(AQ$2:AQ$1000&lt;&gt;"",AQ$2:AQ$1000)))&lt;3,"","OUTLIER"))</f>
        <v/>
      </c>
      <c r="AC66" s="39" t="str" cm="1">
        <f t="array" ref="AC66">IF(AR66="","",IF(ABS((AR66-AVERAGE(AR$2:AR$1000))/_xlfn.STDEV.S(IF(AR$2:AR$1000&lt;&gt;"",AR$2:AR$1000)))&lt;3,"","OUTLIER"))</f>
        <v/>
      </c>
      <c r="AD66" s="39" t="str" cm="1">
        <f t="array" ref="AD66">IF(AR66="","",IF(ABS((AR66-AVERAGE(AR$2:AR$1000))/_xlfn.STDEV.S(IF(AR$2:AR$1000&lt;&gt;"",AR$2:AR$1000)))&lt;3,"","OUTLIER"))</f>
        <v/>
      </c>
      <c r="AE66" s="39" t="str" cm="1">
        <f t="array" ref="AE66">IF(AS66="","",IF(ABS((AS66-AVERAGE(AS$2:AS$1000))/_xlfn.STDEV.S(IF(AS$2:AS$1000&lt;&gt;"",AS$2:AS$1000)))&lt;3,"","OUTLIER"))</f>
        <v/>
      </c>
      <c r="AF66" s="39" t="str" cm="1">
        <f t="array" ref="AF66">IF(AT66="","",IF(ABS((AT66-AVERAGE(AT$2:AT$1000))/_xlfn.STDEV.S(IF(AT$2:AT$1000&lt;&gt;"",AT$2:AT$1000)))&lt;3,"","OUTLIER"))</f>
        <v/>
      </c>
      <c r="AG66" s="39" t="str" cm="1">
        <f t="array" ref="AG66">IF(AU66="","",IF(ABS((AU66-AVERAGE(AU$2:AU$1000))/_xlfn.STDEV.S(IF(AU$2:AU$1000&lt;&gt;"",AU$2:AU$1000)))&lt;3,"","OUTLIER"))</f>
        <v/>
      </c>
      <c r="AH66" s="39" t="str" cm="1">
        <f t="array" ref="AH66">IF(AV66="","",IF(ABS((AV66-AVERAGE(AV$2:AV$1000))/_xlfn.STDEV.S(IF(AV$2:AV$1000&lt;&gt;"",AV$2:AV$1000)))&lt;3,"","OUTLIER"))</f>
        <v/>
      </c>
      <c r="AL66" s="63">
        <v>9.73</v>
      </c>
      <c r="AM66" s="60">
        <v>9.66</v>
      </c>
      <c r="AN66" s="60">
        <v>9.66</v>
      </c>
      <c r="AO66" s="60">
        <v>9.82</v>
      </c>
      <c r="AP66" s="60">
        <v>9.58</v>
      </c>
      <c r="AQ66" s="60">
        <v>9.7899999999999991</v>
      </c>
      <c r="AR66" s="60">
        <v>10.36</v>
      </c>
      <c r="AS66" s="60">
        <v>10.19</v>
      </c>
      <c r="AT66" s="60">
        <v>9.07</v>
      </c>
      <c r="AU66" s="60">
        <v>9.9600000000000009</v>
      </c>
      <c r="AV66" s="60">
        <v>10.119999999999999</v>
      </c>
      <c r="AW66" s="63">
        <v>0.15</v>
      </c>
      <c r="AX66" s="60">
        <v>0.14000000000000001</v>
      </c>
      <c r="AY66" s="60">
        <v>0.13</v>
      </c>
      <c r="AZ66" s="60">
        <v>0.15</v>
      </c>
      <c r="BA66" s="60">
        <v>0.11</v>
      </c>
      <c r="BB66" s="60">
        <v>0.12</v>
      </c>
      <c r="BC66" s="60">
        <v>0.08</v>
      </c>
      <c r="BD66" s="60">
        <v>0.1</v>
      </c>
      <c r="BE66" s="60">
        <v>0.08</v>
      </c>
      <c r="BF66" s="60">
        <v>0.13</v>
      </c>
      <c r="BG66" s="60">
        <v>0.11</v>
      </c>
    </row>
    <row r="67" spans="1:59" x14ac:dyDescent="0.2">
      <c r="A67" s="54" t="s">
        <v>1370</v>
      </c>
      <c r="B67" s="54" t="str">
        <f>VLOOKUP(A67,RecNames!C:G,5,FALSE)</f>
        <v>OX1R</v>
      </c>
      <c r="C67" s="74">
        <v>3</v>
      </c>
      <c r="D67" s="25">
        <f t="shared" ref="D67:F101" si="5">IF(OR(U67="OUTLIER",AL67=""),"",AL67)</f>
        <v>8.16</v>
      </c>
      <c r="E67" s="24">
        <f t="shared" si="5"/>
        <v>8.1999999999999993</v>
      </c>
      <c r="F67" s="24">
        <f t="shared" si="5"/>
        <v>9.32</v>
      </c>
      <c r="G67" s="24">
        <f t="shared" ref="G67:I101" si="6">IF(OR(X67="OUTLIER",AN67=""),"",AN67)</f>
        <v>9.32</v>
      </c>
      <c r="H67" s="24">
        <f t="shared" si="6"/>
        <v>9.52</v>
      </c>
      <c r="I67" s="24">
        <f t="shared" si="6"/>
        <v>8.69</v>
      </c>
      <c r="J67" s="24">
        <f t="shared" ref="J67:L101" si="7">IF(OR(AA67="OUTLIER",AP67=""),"",AP67)</f>
        <v>8.69</v>
      </c>
      <c r="K67" s="24">
        <f t="shared" si="7"/>
        <v>9.3800000000000008</v>
      </c>
      <c r="L67" s="24">
        <f t="shared" si="7"/>
        <v>9.33</v>
      </c>
      <c r="M67" s="24">
        <f t="shared" si="4"/>
        <v>9.33</v>
      </c>
      <c r="N67" s="24">
        <f t="shared" si="4"/>
        <v>9.6199999999999992</v>
      </c>
      <c r="O67" s="24">
        <f t="shared" si="4"/>
        <v>9.76</v>
      </c>
      <c r="P67" s="24">
        <f t="shared" si="4"/>
        <v>9.5299999999999994</v>
      </c>
      <c r="Q67" s="24">
        <f t="shared" si="4"/>
        <v>9.44</v>
      </c>
      <c r="R67" s="75" t="s">
        <v>31</v>
      </c>
      <c r="S67" s="75" t="s">
        <v>31</v>
      </c>
      <c r="T67" s="75" t="s">
        <v>31</v>
      </c>
      <c r="U67" s="38" t="str" cm="1">
        <f t="array" ref="U67">IF(AL67="","",IF(ABS((AL67-AVERAGE(AL$2:AL$1000))/_xlfn.STDEV.S(IF(AL$2:AL$1000&lt;&gt;"",AL$2:AL$1000)))&lt;3,"","OUTLIER"))</f>
        <v/>
      </c>
      <c r="V67" s="39" t="str" cm="1">
        <f t="array" ref="V67">IF(AM67="","",IF(ABS((AM67-AVERAGE(AM$2:AM$1000))/_xlfn.STDEV.S(IF(AM$2:AM$1000&lt;&gt;"",AM$2:AM$1000)))&lt;3,"","OUTLIER"))</f>
        <v/>
      </c>
      <c r="W67" s="39" t="str" cm="1">
        <f t="array" ref="W67">IF(AN67="","",IF(ABS((AN67-AVERAGE(AN$2:AN$1000))/_xlfn.STDEV.S(IF(AN$2:AN$1000&lt;&gt;"",AN$2:AN$1000)))&lt;3,"","OUTLIER"))</f>
        <v/>
      </c>
      <c r="X67" s="39" t="str" cm="1">
        <f t="array" ref="X67">IF(AN67="","",IF(ABS((AN67-AVERAGE(AN$2:AN$1000))/_xlfn.STDEV.S(IF(AN$2:AN$1000&lt;&gt;"",AN$2:AN$1000)))&lt;3,"","OUTLIER"))</f>
        <v/>
      </c>
      <c r="Y67" s="39" t="str" cm="1">
        <f t="array" ref="Y67">IF(AO67="","",IF(ABS((AO67-AVERAGE(AO$2:AO$1000))/_xlfn.STDEV.S(IF(AO$2:AO$1000&lt;&gt;"",AO$2:AO$1000)))&lt;3,"","OUTLIER"))</f>
        <v/>
      </c>
      <c r="Z67" s="39" t="str" cm="1">
        <f t="array" ref="Z67">IF(AP67="","",IF(ABS((AP67-AVERAGE(AP$2:AP$1000))/_xlfn.STDEV.S(IF(AP$2:AP$1000&lt;&gt;"",AP$2:AP$1000)))&lt;3,"","OUTLIER"))</f>
        <v/>
      </c>
      <c r="AA67" s="39" t="str" cm="1">
        <f t="array" ref="AA67">IF(AP67="","",IF(ABS((AP67-AVERAGE(AP$2:AP$1000))/_xlfn.STDEV.S(IF(AP$2:AP$1000&lt;&gt;"",AP$2:AP$1000)))&lt;3,"","OUTLIER"))</f>
        <v/>
      </c>
      <c r="AB67" s="39" t="str" cm="1">
        <f t="array" ref="AB67">IF(AQ67="","",IF(ABS((AQ67-AVERAGE(AQ$2:AQ$1000))/_xlfn.STDEV.S(IF(AQ$2:AQ$1000&lt;&gt;"",AQ$2:AQ$1000)))&lt;3,"","OUTLIER"))</f>
        <v/>
      </c>
      <c r="AC67" s="39" t="str" cm="1">
        <f t="array" ref="AC67">IF(AR67="","",IF(ABS((AR67-AVERAGE(AR$2:AR$1000))/_xlfn.STDEV.S(IF(AR$2:AR$1000&lt;&gt;"",AR$2:AR$1000)))&lt;3,"","OUTLIER"))</f>
        <v/>
      </c>
      <c r="AD67" s="39" t="str" cm="1">
        <f t="array" ref="AD67">IF(AR67="","",IF(ABS((AR67-AVERAGE(AR$2:AR$1000))/_xlfn.STDEV.S(IF(AR$2:AR$1000&lt;&gt;"",AR$2:AR$1000)))&lt;3,"","OUTLIER"))</f>
        <v/>
      </c>
      <c r="AE67" s="39" t="str" cm="1">
        <f t="array" ref="AE67">IF(AS67="","",IF(ABS((AS67-AVERAGE(AS$2:AS$1000))/_xlfn.STDEV.S(IF(AS$2:AS$1000&lt;&gt;"",AS$2:AS$1000)))&lt;3,"","OUTLIER"))</f>
        <v/>
      </c>
      <c r="AF67" s="39" t="str" cm="1">
        <f t="array" ref="AF67">IF(AT67="","",IF(ABS((AT67-AVERAGE(AT$2:AT$1000))/_xlfn.STDEV.S(IF(AT$2:AT$1000&lt;&gt;"",AT$2:AT$1000)))&lt;3,"","OUTLIER"))</f>
        <v/>
      </c>
      <c r="AG67" s="39" t="str" cm="1">
        <f t="array" ref="AG67">IF(AU67="","",IF(ABS((AU67-AVERAGE(AU$2:AU$1000))/_xlfn.STDEV.S(IF(AU$2:AU$1000&lt;&gt;"",AU$2:AU$1000)))&lt;3,"","OUTLIER"))</f>
        <v/>
      </c>
      <c r="AH67" s="39" t="str" cm="1">
        <f t="array" ref="AH67">IF(AV67="","",IF(ABS((AV67-AVERAGE(AV$2:AV$1000))/_xlfn.STDEV.S(IF(AV$2:AV$1000&lt;&gt;"",AV$2:AV$1000)))&lt;3,"","OUTLIER"))</f>
        <v/>
      </c>
      <c r="AL67" s="63">
        <v>8.16</v>
      </c>
      <c r="AM67" s="60">
        <v>8.1999999999999993</v>
      </c>
      <c r="AN67" s="60">
        <v>9.32</v>
      </c>
      <c r="AO67" s="60">
        <v>9.52</v>
      </c>
      <c r="AP67" s="60">
        <v>8.69</v>
      </c>
      <c r="AQ67" s="60">
        <v>9.3800000000000008</v>
      </c>
      <c r="AR67" s="60">
        <v>9.33</v>
      </c>
      <c r="AS67" s="60">
        <v>9.6199999999999992</v>
      </c>
      <c r="AT67" s="60">
        <v>9.76</v>
      </c>
      <c r="AU67" s="60">
        <v>9.5299999999999994</v>
      </c>
      <c r="AV67" s="60">
        <v>9.44</v>
      </c>
      <c r="AW67" s="63">
        <v>0.28000000000000003</v>
      </c>
      <c r="AX67" s="60">
        <v>0.23</v>
      </c>
      <c r="AY67" s="60">
        <v>0.31</v>
      </c>
      <c r="AZ67" s="60">
        <v>0.32</v>
      </c>
      <c r="BA67" s="60">
        <v>0.32</v>
      </c>
      <c r="BB67" s="60">
        <v>0.32</v>
      </c>
      <c r="BC67" s="60">
        <v>0.24</v>
      </c>
      <c r="BD67" s="60">
        <v>0.24</v>
      </c>
      <c r="BE67" s="60">
        <v>0.26</v>
      </c>
      <c r="BF67" s="60">
        <v>0.28000000000000003</v>
      </c>
      <c r="BG67" s="60">
        <v>0.25</v>
      </c>
    </row>
    <row r="68" spans="1:59" x14ac:dyDescent="0.2">
      <c r="A68" s="54" t="s">
        <v>1371</v>
      </c>
      <c r="B68" s="54" t="str">
        <f>VLOOKUP(A68,RecNames!C:G,5,FALSE)</f>
        <v>OX2R</v>
      </c>
      <c r="C68" s="74">
        <v>6</v>
      </c>
      <c r="D68" s="25">
        <f t="shared" si="5"/>
        <v>7.11</v>
      </c>
      <c r="E68" s="24">
        <f t="shared" si="5"/>
        <v>7.18</v>
      </c>
      <c r="F68" s="24">
        <f t="shared" si="5"/>
        <v>7.53</v>
      </c>
      <c r="G68" s="24">
        <f t="shared" si="6"/>
        <v>7.53</v>
      </c>
      <c r="H68" s="24">
        <f t="shared" si="6"/>
        <v>7.82</v>
      </c>
      <c r="I68" s="24">
        <f t="shared" si="6"/>
        <v>7.4</v>
      </c>
      <c r="J68" s="24">
        <f t="shared" si="7"/>
        <v>7.4</v>
      </c>
      <c r="K68" s="24">
        <f t="shared" si="7"/>
        <v>7.79</v>
      </c>
      <c r="L68" s="24">
        <f t="shared" si="7"/>
        <v>8.2200000000000006</v>
      </c>
      <c r="M68" s="24">
        <f t="shared" si="4"/>
        <v>8.2200000000000006</v>
      </c>
      <c r="N68" s="24">
        <f t="shared" si="4"/>
        <v>8.25</v>
      </c>
      <c r="O68" s="24">
        <f t="shared" si="4"/>
        <v>7.06</v>
      </c>
      <c r="P68" s="24">
        <f t="shared" si="4"/>
        <v>7.23</v>
      </c>
      <c r="Q68" s="24">
        <f t="shared" si="4"/>
        <v>7.76</v>
      </c>
      <c r="R68" s="75" t="s">
        <v>31</v>
      </c>
      <c r="S68" s="75" t="s">
        <v>31</v>
      </c>
      <c r="T68" s="75" t="s">
        <v>31</v>
      </c>
      <c r="U68" s="38" t="str" cm="1">
        <f t="array" ref="U68">IF(AL68="","",IF(ABS((AL68-AVERAGE(AL$2:AL$1000))/_xlfn.STDEV.S(IF(AL$2:AL$1000&lt;&gt;"",AL$2:AL$1000)))&lt;3,"","OUTLIER"))</f>
        <v/>
      </c>
      <c r="V68" s="39" t="str" cm="1">
        <f t="array" ref="V68">IF(AM68="","",IF(ABS((AM68-AVERAGE(AM$2:AM$1000))/_xlfn.STDEV.S(IF(AM$2:AM$1000&lt;&gt;"",AM$2:AM$1000)))&lt;3,"","OUTLIER"))</f>
        <v/>
      </c>
      <c r="W68" s="39" t="str" cm="1">
        <f t="array" ref="W68">IF(AN68="","",IF(ABS((AN68-AVERAGE(AN$2:AN$1000))/_xlfn.STDEV.S(IF(AN$2:AN$1000&lt;&gt;"",AN$2:AN$1000)))&lt;3,"","OUTLIER"))</f>
        <v/>
      </c>
      <c r="X68" s="39" t="str" cm="1">
        <f t="array" ref="X68">IF(AN68="","",IF(ABS((AN68-AVERAGE(AN$2:AN$1000))/_xlfn.STDEV.S(IF(AN$2:AN$1000&lt;&gt;"",AN$2:AN$1000)))&lt;3,"","OUTLIER"))</f>
        <v/>
      </c>
      <c r="Y68" s="39" t="str" cm="1">
        <f t="array" ref="Y68">IF(AO68="","",IF(ABS((AO68-AVERAGE(AO$2:AO$1000))/_xlfn.STDEV.S(IF(AO$2:AO$1000&lt;&gt;"",AO$2:AO$1000)))&lt;3,"","OUTLIER"))</f>
        <v/>
      </c>
      <c r="Z68" s="39" t="str" cm="1">
        <f t="array" ref="Z68">IF(AP68="","",IF(ABS((AP68-AVERAGE(AP$2:AP$1000))/_xlfn.STDEV.S(IF(AP$2:AP$1000&lt;&gt;"",AP$2:AP$1000)))&lt;3,"","OUTLIER"))</f>
        <v/>
      </c>
      <c r="AA68" s="39" t="str" cm="1">
        <f t="array" ref="AA68">IF(AP68="","",IF(ABS((AP68-AVERAGE(AP$2:AP$1000))/_xlfn.STDEV.S(IF(AP$2:AP$1000&lt;&gt;"",AP$2:AP$1000)))&lt;3,"","OUTLIER"))</f>
        <v/>
      </c>
      <c r="AB68" s="39" t="str" cm="1">
        <f t="array" ref="AB68">IF(AQ68="","",IF(ABS((AQ68-AVERAGE(AQ$2:AQ$1000))/_xlfn.STDEV.S(IF(AQ$2:AQ$1000&lt;&gt;"",AQ$2:AQ$1000)))&lt;3,"","OUTLIER"))</f>
        <v/>
      </c>
      <c r="AC68" s="39" t="str" cm="1">
        <f t="array" ref="AC68">IF(AR68="","",IF(ABS((AR68-AVERAGE(AR$2:AR$1000))/_xlfn.STDEV.S(IF(AR$2:AR$1000&lt;&gt;"",AR$2:AR$1000)))&lt;3,"","OUTLIER"))</f>
        <v/>
      </c>
      <c r="AD68" s="39" t="str" cm="1">
        <f t="array" ref="AD68">IF(AR68="","",IF(ABS((AR68-AVERAGE(AR$2:AR$1000))/_xlfn.STDEV.S(IF(AR$2:AR$1000&lt;&gt;"",AR$2:AR$1000)))&lt;3,"","OUTLIER"))</f>
        <v/>
      </c>
      <c r="AE68" s="39" t="str" cm="1">
        <f t="array" ref="AE68">IF(AS68="","",IF(ABS((AS68-AVERAGE(AS$2:AS$1000))/_xlfn.STDEV.S(IF(AS$2:AS$1000&lt;&gt;"",AS$2:AS$1000)))&lt;3,"","OUTLIER"))</f>
        <v/>
      </c>
      <c r="AF68" s="39" t="str" cm="1">
        <f t="array" ref="AF68">IF(AT68="","",IF(ABS((AT68-AVERAGE(AT$2:AT$1000))/_xlfn.STDEV.S(IF(AT$2:AT$1000&lt;&gt;"",AT$2:AT$1000)))&lt;3,"","OUTLIER"))</f>
        <v/>
      </c>
      <c r="AG68" s="39" t="str" cm="1">
        <f t="array" ref="AG68">IF(AU68="","",IF(ABS((AU68-AVERAGE(AU$2:AU$1000))/_xlfn.STDEV.S(IF(AU$2:AU$1000&lt;&gt;"",AU$2:AU$1000)))&lt;3,"","OUTLIER"))</f>
        <v/>
      </c>
      <c r="AH68" s="39" t="str" cm="1">
        <f t="array" ref="AH68">IF(AV68="","",IF(ABS((AV68-AVERAGE(AV$2:AV$1000))/_xlfn.STDEV.S(IF(AV$2:AV$1000&lt;&gt;"",AV$2:AV$1000)))&lt;3,"","OUTLIER"))</f>
        <v/>
      </c>
      <c r="AL68" s="63">
        <v>7.11</v>
      </c>
      <c r="AM68" s="60">
        <v>7.18</v>
      </c>
      <c r="AN68" s="60">
        <v>7.53</v>
      </c>
      <c r="AO68" s="60">
        <v>7.82</v>
      </c>
      <c r="AP68" s="60">
        <v>7.4</v>
      </c>
      <c r="AQ68" s="60">
        <v>7.79</v>
      </c>
      <c r="AR68" s="60">
        <v>8.2200000000000006</v>
      </c>
      <c r="AS68" s="60">
        <v>8.25</v>
      </c>
      <c r="AT68" s="60">
        <v>7.06</v>
      </c>
      <c r="AU68" s="60">
        <v>7.23</v>
      </c>
      <c r="AV68" s="60">
        <v>7.76</v>
      </c>
      <c r="AW68" s="63">
        <v>0.11</v>
      </c>
      <c r="AX68" s="60">
        <v>0.09</v>
      </c>
      <c r="AY68" s="60">
        <v>0.13</v>
      </c>
      <c r="AZ68" s="60">
        <v>0.12</v>
      </c>
      <c r="BA68" s="60">
        <v>0.11</v>
      </c>
      <c r="BB68" s="60">
        <v>0.11</v>
      </c>
      <c r="BC68" s="60">
        <v>0.16</v>
      </c>
      <c r="BD68" s="60">
        <v>0.13</v>
      </c>
      <c r="BE68" s="60">
        <v>0.1</v>
      </c>
      <c r="BF68" s="60">
        <v>0.11</v>
      </c>
      <c r="BG68" s="60">
        <v>0.14000000000000001</v>
      </c>
    </row>
    <row r="69" spans="1:59" x14ac:dyDescent="0.2">
      <c r="A69" s="54" t="s">
        <v>1372</v>
      </c>
      <c r="B69" s="54" t="str">
        <f>VLOOKUP(A69,RecNames!C:G,5,FALSE)</f>
        <v>HRH1</v>
      </c>
      <c r="C69" s="74">
        <v>3</v>
      </c>
      <c r="D69" s="25">
        <f t="shared" si="5"/>
        <v>7.27</v>
      </c>
      <c r="E69" s="24">
        <f t="shared" si="5"/>
        <v>7.28</v>
      </c>
      <c r="F69" s="24">
        <f t="shared" si="5"/>
        <v>8.0299999999999994</v>
      </c>
      <c r="G69" s="24">
        <f t="shared" si="6"/>
        <v>8.0299999999999994</v>
      </c>
      <c r="H69" s="24">
        <f t="shared" si="6"/>
        <v>8.02</v>
      </c>
      <c r="I69" s="24">
        <f t="shared" si="6"/>
        <v>7.32</v>
      </c>
      <c r="J69" s="24">
        <f t="shared" si="7"/>
        <v>7.32</v>
      </c>
      <c r="K69" s="24">
        <f t="shared" si="7"/>
        <v>7.57</v>
      </c>
      <c r="L69" s="24">
        <f t="shared" si="7"/>
        <v>8.0299999999999994</v>
      </c>
      <c r="M69" s="24">
        <f t="shared" si="4"/>
        <v>8.0299999999999994</v>
      </c>
      <c r="N69" s="24">
        <f t="shared" si="4"/>
        <v>7.98</v>
      </c>
      <c r="O69" s="24">
        <f t="shared" si="4"/>
        <v>7.24</v>
      </c>
      <c r="P69" s="24">
        <f t="shared" si="4"/>
        <v>6.48</v>
      </c>
      <c r="Q69" s="24">
        <f t="shared" si="4"/>
        <v>5.99</v>
      </c>
      <c r="R69" s="75" t="s">
        <v>31</v>
      </c>
      <c r="S69" s="75" t="s">
        <v>31</v>
      </c>
      <c r="T69" s="75" t="s">
        <v>31</v>
      </c>
      <c r="U69" s="38" t="str" cm="1">
        <f t="array" ref="U69">IF(AL69="","",IF(ABS((AL69-AVERAGE(AL$2:AL$1000))/_xlfn.STDEV.S(IF(AL$2:AL$1000&lt;&gt;"",AL$2:AL$1000)))&lt;3,"","OUTLIER"))</f>
        <v/>
      </c>
      <c r="V69" s="39" t="str" cm="1">
        <f t="array" ref="V69">IF(AM69="","",IF(ABS((AM69-AVERAGE(AM$2:AM$1000))/_xlfn.STDEV.S(IF(AM$2:AM$1000&lt;&gt;"",AM$2:AM$1000)))&lt;3,"","OUTLIER"))</f>
        <v/>
      </c>
      <c r="W69" s="39" t="str" cm="1">
        <f t="array" ref="W69">IF(AN69="","",IF(ABS((AN69-AVERAGE(AN$2:AN$1000))/_xlfn.STDEV.S(IF(AN$2:AN$1000&lt;&gt;"",AN$2:AN$1000)))&lt;3,"","OUTLIER"))</f>
        <v/>
      </c>
      <c r="X69" s="39" t="str" cm="1">
        <f t="array" ref="X69">IF(AN69="","",IF(ABS((AN69-AVERAGE(AN$2:AN$1000))/_xlfn.STDEV.S(IF(AN$2:AN$1000&lt;&gt;"",AN$2:AN$1000)))&lt;3,"","OUTLIER"))</f>
        <v/>
      </c>
      <c r="Y69" s="39" t="str" cm="1">
        <f t="array" ref="Y69">IF(AO69="","",IF(ABS((AO69-AVERAGE(AO$2:AO$1000))/_xlfn.STDEV.S(IF(AO$2:AO$1000&lt;&gt;"",AO$2:AO$1000)))&lt;3,"","OUTLIER"))</f>
        <v/>
      </c>
      <c r="Z69" s="39" t="str" cm="1">
        <f t="array" ref="Z69">IF(AP69="","",IF(ABS((AP69-AVERAGE(AP$2:AP$1000))/_xlfn.STDEV.S(IF(AP$2:AP$1000&lt;&gt;"",AP$2:AP$1000)))&lt;3,"","OUTLIER"))</f>
        <v/>
      </c>
      <c r="AA69" s="39" t="str" cm="1">
        <f t="array" ref="AA69">IF(AP69="","",IF(ABS((AP69-AVERAGE(AP$2:AP$1000))/_xlfn.STDEV.S(IF(AP$2:AP$1000&lt;&gt;"",AP$2:AP$1000)))&lt;3,"","OUTLIER"))</f>
        <v/>
      </c>
      <c r="AB69" s="39" t="str" cm="1">
        <f t="array" ref="AB69">IF(AQ69="","",IF(ABS((AQ69-AVERAGE(AQ$2:AQ$1000))/_xlfn.STDEV.S(IF(AQ$2:AQ$1000&lt;&gt;"",AQ$2:AQ$1000)))&lt;3,"","OUTLIER"))</f>
        <v/>
      </c>
      <c r="AC69" s="39" t="str" cm="1">
        <f t="array" ref="AC69">IF(AR69="","",IF(ABS((AR69-AVERAGE(AR$2:AR$1000))/_xlfn.STDEV.S(IF(AR$2:AR$1000&lt;&gt;"",AR$2:AR$1000)))&lt;3,"","OUTLIER"))</f>
        <v/>
      </c>
      <c r="AD69" s="39" t="str" cm="1">
        <f t="array" ref="AD69">IF(AR69="","",IF(ABS((AR69-AVERAGE(AR$2:AR$1000))/_xlfn.STDEV.S(IF(AR$2:AR$1000&lt;&gt;"",AR$2:AR$1000)))&lt;3,"","OUTLIER"))</f>
        <v/>
      </c>
      <c r="AE69" s="39" t="str" cm="1">
        <f t="array" ref="AE69">IF(AS69="","",IF(ABS((AS69-AVERAGE(AS$2:AS$1000))/_xlfn.STDEV.S(IF(AS$2:AS$1000&lt;&gt;"",AS$2:AS$1000)))&lt;3,"","OUTLIER"))</f>
        <v/>
      </c>
      <c r="AF69" s="39" t="str" cm="1">
        <f t="array" ref="AF69">IF(AT69="","",IF(ABS((AT69-AVERAGE(AT$2:AT$1000))/_xlfn.STDEV.S(IF(AT$2:AT$1000&lt;&gt;"",AT$2:AT$1000)))&lt;3,"","OUTLIER"))</f>
        <v/>
      </c>
      <c r="AG69" s="39" t="str" cm="1">
        <f t="array" ref="AG69">IF(AU69="","",IF(ABS((AU69-AVERAGE(AU$2:AU$1000))/_xlfn.STDEV.S(IF(AU$2:AU$1000&lt;&gt;"",AU$2:AU$1000)))&lt;3,"","OUTLIER"))</f>
        <v/>
      </c>
      <c r="AH69" s="39" t="str" cm="1">
        <f t="array" ref="AH69">IF(AV69="","",IF(ABS((AV69-AVERAGE(AV$2:AV$1000))/_xlfn.STDEV.S(IF(AV$2:AV$1000&lt;&gt;"",AV$2:AV$1000)))&lt;3,"","OUTLIER"))</f>
        <v/>
      </c>
      <c r="AL69" s="63">
        <v>7.27</v>
      </c>
      <c r="AM69" s="60">
        <v>7.28</v>
      </c>
      <c r="AN69" s="60">
        <v>8.0299999999999994</v>
      </c>
      <c r="AO69" s="60">
        <v>8.02</v>
      </c>
      <c r="AP69" s="60">
        <v>7.32</v>
      </c>
      <c r="AQ69" s="60">
        <v>7.57</v>
      </c>
      <c r="AR69" s="60">
        <v>8.0299999999999994</v>
      </c>
      <c r="AS69" s="60">
        <v>7.98</v>
      </c>
      <c r="AT69" s="60">
        <v>7.24</v>
      </c>
      <c r="AU69" s="60">
        <v>6.48</v>
      </c>
      <c r="AV69" s="60">
        <v>5.99</v>
      </c>
      <c r="AW69" s="63">
        <v>0.03</v>
      </c>
      <c r="AX69" s="60">
        <v>0.05</v>
      </c>
      <c r="AY69" s="60">
        <v>0.03</v>
      </c>
      <c r="AZ69" s="60">
        <v>0.14000000000000001</v>
      </c>
      <c r="BA69" s="60">
        <v>0.03</v>
      </c>
      <c r="BB69" s="60">
        <v>0.08</v>
      </c>
      <c r="BC69" s="60">
        <v>0.12</v>
      </c>
      <c r="BD69" s="60">
        <v>0.23</v>
      </c>
      <c r="BE69" s="60">
        <v>0.04</v>
      </c>
      <c r="BF69" s="60">
        <v>0.03</v>
      </c>
      <c r="BG69" s="60">
        <v>0.06</v>
      </c>
    </row>
    <row r="70" spans="1:59" x14ac:dyDescent="0.2">
      <c r="A70" s="54" t="s">
        <v>1373</v>
      </c>
      <c r="B70" s="54" t="str">
        <f>VLOOKUP(A70,RecNames!C:G,5,FALSE)</f>
        <v>HRH2</v>
      </c>
      <c r="C70" s="74">
        <v>3</v>
      </c>
      <c r="D70" s="25">
        <f t="shared" si="5"/>
        <v>6.04</v>
      </c>
      <c r="E70" s="24">
        <f t="shared" si="5"/>
        <v>5.96</v>
      </c>
      <c r="F70" s="24">
        <f t="shared" si="5"/>
        <v>5.59</v>
      </c>
      <c r="G70" s="24">
        <f t="shared" si="6"/>
        <v>5.59</v>
      </c>
      <c r="H70" s="24">
        <f t="shared" si="6"/>
        <v>5.65</v>
      </c>
      <c r="I70" s="24">
        <f t="shared" si="6"/>
        <v>5.67</v>
      </c>
      <c r="J70" s="24">
        <f t="shared" si="7"/>
        <v>5.67</v>
      </c>
      <c r="K70" s="24">
        <f t="shared" si="7"/>
        <v>5.56</v>
      </c>
      <c r="L70" s="24">
        <f t="shared" si="7"/>
        <v>5.67</v>
      </c>
      <c r="M70" s="24">
        <f t="shared" si="4"/>
        <v>5.67</v>
      </c>
      <c r="N70" s="24">
        <f t="shared" si="4"/>
        <v>5.66</v>
      </c>
      <c r="O70" s="24" t="str">
        <f t="shared" si="4"/>
        <v/>
      </c>
      <c r="P70" s="24" t="str">
        <f t="shared" si="4"/>
        <v/>
      </c>
      <c r="Q70" s="24">
        <f t="shared" si="4"/>
        <v>5.85</v>
      </c>
      <c r="R70" s="75" t="s">
        <v>31</v>
      </c>
      <c r="S70" s="75" t="s">
        <v>31</v>
      </c>
      <c r="T70" s="75" t="s">
        <v>31</v>
      </c>
      <c r="U70" s="38" t="str" cm="1">
        <f t="array" ref="U70">IF(AL70="","",IF(ABS((AL70-AVERAGE(AL$2:AL$1000))/_xlfn.STDEV.S(IF(AL$2:AL$1000&lt;&gt;"",AL$2:AL$1000)))&lt;3,"","OUTLIER"))</f>
        <v/>
      </c>
      <c r="V70" s="39" t="str" cm="1">
        <f t="array" ref="V70">IF(AM70="","",IF(ABS((AM70-AVERAGE(AM$2:AM$1000))/_xlfn.STDEV.S(IF(AM$2:AM$1000&lt;&gt;"",AM$2:AM$1000)))&lt;3,"","OUTLIER"))</f>
        <v/>
      </c>
      <c r="W70" s="39" t="str" cm="1">
        <f t="array" ref="W70">IF(AN70="","",IF(ABS((AN70-AVERAGE(AN$2:AN$1000))/_xlfn.STDEV.S(IF(AN$2:AN$1000&lt;&gt;"",AN$2:AN$1000)))&lt;3,"","OUTLIER"))</f>
        <v/>
      </c>
      <c r="X70" s="39" t="str" cm="1">
        <f t="array" ref="X70">IF(AN70="","",IF(ABS((AN70-AVERAGE(AN$2:AN$1000))/_xlfn.STDEV.S(IF(AN$2:AN$1000&lt;&gt;"",AN$2:AN$1000)))&lt;3,"","OUTLIER"))</f>
        <v/>
      </c>
      <c r="Y70" s="39" t="str" cm="1">
        <f t="array" ref="Y70">IF(AO70="","",IF(ABS((AO70-AVERAGE(AO$2:AO$1000))/_xlfn.STDEV.S(IF(AO$2:AO$1000&lt;&gt;"",AO$2:AO$1000)))&lt;3,"","OUTLIER"))</f>
        <v/>
      </c>
      <c r="Z70" s="39" t="str" cm="1">
        <f t="array" ref="Z70">IF(AP70="","",IF(ABS((AP70-AVERAGE(AP$2:AP$1000))/_xlfn.STDEV.S(IF(AP$2:AP$1000&lt;&gt;"",AP$2:AP$1000)))&lt;3,"","OUTLIER"))</f>
        <v/>
      </c>
      <c r="AA70" s="39" t="str" cm="1">
        <f t="array" ref="AA70">IF(AP70="","",IF(ABS((AP70-AVERAGE(AP$2:AP$1000))/_xlfn.STDEV.S(IF(AP$2:AP$1000&lt;&gt;"",AP$2:AP$1000)))&lt;3,"","OUTLIER"))</f>
        <v/>
      </c>
      <c r="AB70" s="39" t="str" cm="1">
        <f t="array" ref="AB70">IF(AQ70="","",IF(ABS((AQ70-AVERAGE(AQ$2:AQ$1000))/_xlfn.STDEV.S(IF(AQ$2:AQ$1000&lt;&gt;"",AQ$2:AQ$1000)))&lt;3,"","OUTLIER"))</f>
        <v/>
      </c>
      <c r="AC70" s="39" t="str" cm="1">
        <f t="array" ref="AC70">IF(AR70="","",IF(ABS((AR70-AVERAGE(AR$2:AR$1000))/_xlfn.STDEV.S(IF(AR$2:AR$1000&lt;&gt;"",AR$2:AR$1000)))&lt;3,"","OUTLIER"))</f>
        <v/>
      </c>
      <c r="AD70" s="39" t="str" cm="1">
        <f t="array" ref="AD70">IF(AR70="","",IF(ABS((AR70-AVERAGE(AR$2:AR$1000))/_xlfn.STDEV.S(IF(AR$2:AR$1000&lt;&gt;"",AR$2:AR$1000)))&lt;3,"","OUTLIER"))</f>
        <v/>
      </c>
      <c r="AE70" s="39" t="str" cm="1">
        <f t="array" ref="AE70">IF(AS70="","",IF(ABS((AS70-AVERAGE(AS$2:AS$1000))/_xlfn.STDEV.S(IF(AS$2:AS$1000&lt;&gt;"",AS$2:AS$1000)))&lt;3,"","OUTLIER"))</f>
        <v/>
      </c>
      <c r="AF70" s="39" t="str" cm="1">
        <f t="array" ref="AF70">IF(AT70="","",IF(ABS((AT70-AVERAGE(AT$2:AT$1000))/_xlfn.STDEV.S(IF(AT$2:AT$1000&lt;&gt;"",AT$2:AT$1000)))&lt;3,"","OUTLIER"))</f>
        <v/>
      </c>
      <c r="AG70" s="39" t="str" cm="1">
        <f t="array" ref="AG70">IF(AU70="","",IF(ABS((AU70-AVERAGE(AU$2:AU$1000))/_xlfn.STDEV.S(IF(AU$2:AU$1000&lt;&gt;"",AU$2:AU$1000)))&lt;3,"","OUTLIER"))</f>
        <v/>
      </c>
      <c r="AH70" s="39" t="str" cm="1">
        <f t="array" ref="AH70">IF(AV70="","",IF(ABS((AV70-AVERAGE(AV$2:AV$1000))/_xlfn.STDEV.S(IF(AV$2:AV$1000&lt;&gt;"",AV$2:AV$1000)))&lt;3,"","OUTLIER"))</f>
        <v/>
      </c>
      <c r="AL70" s="63">
        <v>6.04</v>
      </c>
      <c r="AM70" s="60">
        <v>5.96</v>
      </c>
      <c r="AN70" s="60">
        <v>5.59</v>
      </c>
      <c r="AO70" s="60">
        <v>5.65</v>
      </c>
      <c r="AP70" s="60">
        <v>5.67</v>
      </c>
      <c r="AQ70" s="60">
        <v>5.56</v>
      </c>
      <c r="AR70" s="60">
        <v>5.67</v>
      </c>
      <c r="AS70" s="60">
        <v>5.66</v>
      </c>
      <c r="AT70" s="60"/>
      <c r="AU70" s="60"/>
      <c r="AV70" s="60">
        <v>5.85</v>
      </c>
      <c r="AW70" s="63">
        <v>0.05</v>
      </c>
      <c r="AX70" s="60">
        <v>0.08</v>
      </c>
      <c r="AY70" s="60">
        <v>0.14000000000000001</v>
      </c>
      <c r="AZ70" s="60">
        <v>0.01</v>
      </c>
      <c r="BA70" s="60">
        <v>0.04</v>
      </c>
      <c r="BB70" s="60">
        <v>0.03</v>
      </c>
      <c r="BC70" s="60">
        <v>0.17</v>
      </c>
      <c r="BD70" s="60">
        <v>0.11</v>
      </c>
      <c r="BE70" s="60"/>
      <c r="BF70" s="60"/>
      <c r="BG70" s="60">
        <v>0.19</v>
      </c>
    </row>
    <row r="71" spans="1:59" x14ac:dyDescent="0.2">
      <c r="A71" s="54" t="s">
        <v>1374</v>
      </c>
      <c r="B71" s="54" t="str">
        <f>VLOOKUP(A71,RecNames!C:G,5,FALSE)</f>
        <v>HRH3</v>
      </c>
      <c r="C71" s="74">
        <v>4</v>
      </c>
      <c r="D71" s="25" t="str">
        <f t="shared" si="5"/>
        <v/>
      </c>
      <c r="E71" s="24" t="str">
        <f t="shared" si="5"/>
        <v/>
      </c>
      <c r="F71" s="24">
        <f t="shared" si="5"/>
        <v>6.88</v>
      </c>
      <c r="G71" s="24">
        <f t="shared" si="6"/>
        <v>6.88</v>
      </c>
      <c r="H71" s="24">
        <f t="shared" si="6"/>
        <v>6.76</v>
      </c>
      <c r="I71" s="24">
        <f t="shared" si="6"/>
        <v>6.33</v>
      </c>
      <c r="J71" s="24">
        <f t="shared" si="7"/>
        <v>6.33</v>
      </c>
      <c r="K71" s="24">
        <f t="shared" si="7"/>
        <v>6.17</v>
      </c>
      <c r="L71" s="24" t="str">
        <f t="shared" si="7"/>
        <v/>
      </c>
      <c r="M71" s="24" t="str">
        <f t="shared" si="4"/>
        <v/>
      </c>
      <c r="N71" s="24">
        <f t="shared" si="4"/>
        <v>6.12</v>
      </c>
      <c r="O71" s="24" t="str">
        <f t="shared" si="4"/>
        <v/>
      </c>
      <c r="P71" s="24">
        <f t="shared" si="4"/>
        <v>5.75</v>
      </c>
      <c r="Q71" s="24" t="str">
        <f t="shared" si="4"/>
        <v/>
      </c>
      <c r="R71" s="75" t="s">
        <v>31</v>
      </c>
      <c r="S71" s="75" t="s">
        <v>31</v>
      </c>
      <c r="T71" s="75" t="s">
        <v>31</v>
      </c>
      <c r="U71" s="38" t="str" cm="1">
        <f t="array" ref="U71">IF(AL71="","",IF(ABS((AL71-AVERAGE(AL$2:AL$1000))/_xlfn.STDEV.S(IF(AL$2:AL$1000&lt;&gt;"",AL$2:AL$1000)))&lt;3,"","OUTLIER"))</f>
        <v/>
      </c>
      <c r="V71" s="39" t="str" cm="1">
        <f t="array" ref="V71">IF(AM71="","",IF(ABS((AM71-AVERAGE(AM$2:AM$1000))/_xlfn.STDEV.S(IF(AM$2:AM$1000&lt;&gt;"",AM$2:AM$1000)))&lt;3,"","OUTLIER"))</f>
        <v/>
      </c>
      <c r="W71" s="39" t="str" cm="1">
        <f t="array" ref="W71">IF(AN71="","",IF(ABS((AN71-AVERAGE(AN$2:AN$1000))/_xlfn.STDEV.S(IF(AN$2:AN$1000&lt;&gt;"",AN$2:AN$1000)))&lt;3,"","OUTLIER"))</f>
        <v/>
      </c>
      <c r="X71" s="39" t="str" cm="1">
        <f t="array" ref="X71">IF(AN71="","",IF(ABS((AN71-AVERAGE(AN$2:AN$1000))/_xlfn.STDEV.S(IF(AN$2:AN$1000&lt;&gt;"",AN$2:AN$1000)))&lt;3,"","OUTLIER"))</f>
        <v/>
      </c>
      <c r="Y71" s="39" t="str" cm="1">
        <f t="array" ref="Y71">IF(AO71="","",IF(ABS((AO71-AVERAGE(AO$2:AO$1000))/_xlfn.STDEV.S(IF(AO$2:AO$1000&lt;&gt;"",AO$2:AO$1000)))&lt;3,"","OUTLIER"))</f>
        <v/>
      </c>
      <c r="Z71" s="39" t="str" cm="1">
        <f t="array" ref="Z71">IF(AP71="","",IF(ABS((AP71-AVERAGE(AP$2:AP$1000))/_xlfn.STDEV.S(IF(AP$2:AP$1000&lt;&gt;"",AP$2:AP$1000)))&lt;3,"","OUTLIER"))</f>
        <v/>
      </c>
      <c r="AA71" s="39" t="str" cm="1">
        <f t="array" ref="AA71">IF(AP71="","",IF(ABS((AP71-AVERAGE(AP$2:AP$1000))/_xlfn.STDEV.S(IF(AP$2:AP$1000&lt;&gt;"",AP$2:AP$1000)))&lt;3,"","OUTLIER"))</f>
        <v/>
      </c>
      <c r="AB71" s="39" t="str" cm="1">
        <f t="array" ref="AB71">IF(AQ71="","",IF(ABS((AQ71-AVERAGE(AQ$2:AQ$1000))/_xlfn.STDEV.S(IF(AQ$2:AQ$1000&lt;&gt;"",AQ$2:AQ$1000)))&lt;3,"","OUTLIER"))</f>
        <v/>
      </c>
      <c r="AC71" s="39" t="str" cm="1">
        <f t="array" ref="AC71">IF(AR71="","",IF(ABS((AR71-AVERAGE(AR$2:AR$1000))/_xlfn.STDEV.S(IF(AR$2:AR$1000&lt;&gt;"",AR$2:AR$1000)))&lt;3,"","OUTLIER"))</f>
        <v/>
      </c>
      <c r="AD71" s="39" t="str" cm="1">
        <f t="array" ref="AD71">IF(AR71="","",IF(ABS((AR71-AVERAGE(AR$2:AR$1000))/_xlfn.STDEV.S(IF(AR$2:AR$1000&lt;&gt;"",AR$2:AR$1000)))&lt;3,"","OUTLIER"))</f>
        <v/>
      </c>
      <c r="AE71" s="39" t="str" cm="1">
        <f t="array" ref="AE71">IF(AS71="","",IF(ABS((AS71-AVERAGE(AS$2:AS$1000))/_xlfn.STDEV.S(IF(AS$2:AS$1000&lt;&gt;"",AS$2:AS$1000)))&lt;3,"","OUTLIER"))</f>
        <v/>
      </c>
      <c r="AF71" s="39" t="str" cm="1">
        <f t="array" ref="AF71">IF(AT71="","",IF(ABS((AT71-AVERAGE(AT$2:AT$1000))/_xlfn.STDEV.S(IF(AT$2:AT$1000&lt;&gt;"",AT$2:AT$1000)))&lt;3,"","OUTLIER"))</f>
        <v/>
      </c>
      <c r="AG71" s="39" t="str" cm="1">
        <f t="array" ref="AG71">IF(AU71="","",IF(ABS((AU71-AVERAGE(AU$2:AU$1000))/_xlfn.STDEV.S(IF(AU$2:AU$1000&lt;&gt;"",AU$2:AU$1000)))&lt;3,"","OUTLIER"))</f>
        <v/>
      </c>
      <c r="AH71" s="39" t="str" cm="1">
        <f t="array" ref="AH71">IF(AV71="","",IF(ABS((AV71-AVERAGE(AV$2:AV$1000))/_xlfn.STDEV.S(IF(AV$2:AV$1000&lt;&gt;"",AV$2:AV$1000)))&lt;3,"","OUTLIER"))</f>
        <v/>
      </c>
      <c r="AL71" s="63"/>
      <c r="AM71" s="60"/>
      <c r="AN71" s="60">
        <v>6.88</v>
      </c>
      <c r="AO71" s="60">
        <v>6.76</v>
      </c>
      <c r="AP71" s="60">
        <v>6.33</v>
      </c>
      <c r="AQ71" s="60">
        <v>6.17</v>
      </c>
      <c r="AR71" s="60"/>
      <c r="AS71" s="60">
        <v>6.12</v>
      </c>
      <c r="AT71" s="60"/>
      <c r="AU71" s="60">
        <v>5.75</v>
      </c>
      <c r="AV71" s="60"/>
      <c r="AW71" s="63"/>
      <c r="AX71" s="60"/>
      <c r="AY71" s="60">
        <v>0.11</v>
      </c>
      <c r="AZ71" s="60">
        <v>0.11</v>
      </c>
      <c r="BA71" s="60">
        <v>0.09</v>
      </c>
      <c r="BB71" s="60">
        <v>0.1</v>
      </c>
      <c r="BC71" s="60"/>
      <c r="BD71" s="60">
        <v>0.03</v>
      </c>
      <c r="BE71" s="60"/>
      <c r="BF71" s="60">
        <v>0.11</v>
      </c>
      <c r="BG71" s="60"/>
    </row>
    <row r="72" spans="1:59" x14ac:dyDescent="0.2">
      <c r="A72" s="54" t="s">
        <v>1375</v>
      </c>
      <c r="B72" s="54" t="str">
        <f>VLOOKUP(A72,RecNames!C:G,5,FALSE)</f>
        <v>HRH4</v>
      </c>
      <c r="C72" s="74">
        <v>5</v>
      </c>
      <c r="D72" s="25">
        <f t="shared" si="5"/>
        <v>6.48</v>
      </c>
      <c r="E72" s="24">
        <f t="shared" si="5"/>
        <v>6.74</v>
      </c>
      <c r="F72" s="24">
        <f t="shared" si="5"/>
        <v>7.44</v>
      </c>
      <c r="G72" s="24">
        <f t="shared" si="6"/>
        <v>7.44</v>
      </c>
      <c r="H72" s="24">
        <f t="shared" si="6"/>
        <v>7.41</v>
      </c>
      <c r="I72" s="24">
        <f t="shared" si="6"/>
        <v>6.71</v>
      </c>
      <c r="J72" s="24">
        <f t="shared" si="7"/>
        <v>6.71</v>
      </c>
      <c r="K72" s="24">
        <f t="shared" si="7"/>
        <v>6.71</v>
      </c>
      <c r="L72" s="24">
        <f t="shared" si="7"/>
        <v>6.84</v>
      </c>
      <c r="M72" s="24">
        <f t="shared" si="4"/>
        <v>6.84</v>
      </c>
      <c r="N72" s="24">
        <f t="shared" si="4"/>
        <v>6.89</v>
      </c>
      <c r="O72" s="24">
        <f t="shared" si="4"/>
        <v>6.9</v>
      </c>
      <c r="P72" s="24">
        <f t="shared" si="4"/>
        <v>6.72</v>
      </c>
      <c r="Q72" s="24" t="str">
        <f t="shared" si="4"/>
        <v/>
      </c>
      <c r="R72" s="75" t="s">
        <v>31</v>
      </c>
      <c r="S72" s="75" t="s">
        <v>31</v>
      </c>
      <c r="T72" s="75" t="s">
        <v>31</v>
      </c>
      <c r="U72" s="38" t="str" cm="1">
        <f t="array" ref="U72">IF(AL72="","",IF(ABS((AL72-AVERAGE(AL$2:AL$1000))/_xlfn.STDEV.S(IF(AL$2:AL$1000&lt;&gt;"",AL$2:AL$1000)))&lt;3,"","OUTLIER"))</f>
        <v/>
      </c>
      <c r="V72" s="39" t="str" cm="1">
        <f t="array" ref="V72">IF(AM72="","",IF(ABS((AM72-AVERAGE(AM$2:AM$1000))/_xlfn.STDEV.S(IF(AM$2:AM$1000&lt;&gt;"",AM$2:AM$1000)))&lt;3,"","OUTLIER"))</f>
        <v/>
      </c>
      <c r="W72" s="39" t="str" cm="1">
        <f t="array" ref="W72">IF(AN72="","",IF(ABS((AN72-AVERAGE(AN$2:AN$1000))/_xlfn.STDEV.S(IF(AN$2:AN$1000&lt;&gt;"",AN$2:AN$1000)))&lt;3,"","OUTLIER"))</f>
        <v/>
      </c>
      <c r="X72" s="39" t="str" cm="1">
        <f t="array" ref="X72">IF(AN72="","",IF(ABS((AN72-AVERAGE(AN$2:AN$1000))/_xlfn.STDEV.S(IF(AN$2:AN$1000&lt;&gt;"",AN$2:AN$1000)))&lt;3,"","OUTLIER"))</f>
        <v/>
      </c>
      <c r="Y72" s="39" t="str" cm="1">
        <f t="array" ref="Y72">IF(AO72="","",IF(ABS((AO72-AVERAGE(AO$2:AO$1000))/_xlfn.STDEV.S(IF(AO$2:AO$1000&lt;&gt;"",AO$2:AO$1000)))&lt;3,"","OUTLIER"))</f>
        <v/>
      </c>
      <c r="Z72" s="39" t="str" cm="1">
        <f t="array" ref="Z72">IF(AP72="","",IF(ABS((AP72-AVERAGE(AP$2:AP$1000))/_xlfn.STDEV.S(IF(AP$2:AP$1000&lt;&gt;"",AP$2:AP$1000)))&lt;3,"","OUTLIER"))</f>
        <v/>
      </c>
      <c r="AA72" s="39" t="str" cm="1">
        <f t="array" ref="AA72">IF(AP72="","",IF(ABS((AP72-AVERAGE(AP$2:AP$1000))/_xlfn.STDEV.S(IF(AP$2:AP$1000&lt;&gt;"",AP$2:AP$1000)))&lt;3,"","OUTLIER"))</f>
        <v/>
      </c>
      <c r="AB72" s="39" t="str" cm="1">
        <f t="array" ref="AB72">IF(AQ72="","",IF(ABS((AQ72-AVERAGE(AQ$2:AQ$1000))/_xlfn.STDEV.S(IF(AQ$2:AQ$1000&lt;&gt;"",AQ$2:AQ$1000)))&lt;3,"","OUTLIER"))</f>
        <v/>
      </c>
      <c r="AC72" s="39" t="str" cm="1">
        <f t="array" ref="AC72">IF(AR72="","",IF(ABS((AR72-AVERAGE(AR$2:AR$1000))/_xlfn.STDEV.S(IF(AR$2:AR$1000&lt;&gt;"",AR$2:AR$1000)))&lt;3,"","OUTLIER"))</f>
        <v/>
      </c>
      <c r="AD72" s="39" t="str" cm="1">
        <f t="array" ref="AD72">IF(AR72="","",IF(ABS((AR72-AVERAGE(AR$2:AR$1000))/_xlfn.STDEV.S(IF(AR$2:AR$1000&lt;&gt;"",AR$2:AR$1000)))&lt;3,"","OUTLIER"))</f>
        <v/>
      </c>
      <c r="AE72" s="39" t="str" cm="1">
        <f t="array" ref="AE72">IF(AS72="","",IF(ABS((AS72-AVERAGE(AS$2:AS$1000))/_xlfn.STDEV.S(IF(AS$2:AS$1000&lt;&gt;"",AS$2:AS$1000)))&lt;3,"","OUTLIER"))</f>
        <v/>
      </c>
      <c r="AF72" s="39" t="str" cm="1">
        <f t="array" ref="AF72">IF(AT72="","",IF(ABS((AT72-AVERAGE(AT$2:AT$1000))/_xlfn.STDEV.S(IF(AT$2:AT$1000&lt;&gt;"",AT$2:AT$1000)))&lt;3,"","OUTLIER"))</f>
        <v/>
      </c>
      <c r="AG72" s="39" t="str" cm="1">
        <f t="array" ref="AG72">IF(AU72="","",IF(ABS((AU72-AVERAGE(AU$2:AU$1000))/_xlfn.STDEV.S(IF(AU$2:AU$1000&lt;&gt;"",AU$2:AU$1000)))&lt;3,"","OUTLIER"))</f>
        <v/>
      </c>
      <c r="AH72" s="39" t="str" cm="1">
        <f t="array" ref="AH72">IF(AV72="","",IF(ABS((AV72-AVERAGE(AV$2:AV$1000))/_xlfn.STDEV.S(IF(AV$2:AV$1000&lt;&gt;"",AV$2:AV$1000)))&lt;3,"","OUTLIER"))</f>
        <v/>
      </c>
      <c r="AL72" s="63">
        <v>6.48</v>
      </c>
      <c r="AM72" s="60">
        <v>6.74</v>
      </c>
      <c r="AN72" s="60">
        <v>7.44</v>
      </c>
      <c r="AO72" s="60">
        <v>7.41</v>
      </c>
      <c r="AP72" s="60">
        <v>6.71</v>
      </c>
      <c r="AQ72" s="60">
        <v>6.71</v>
      </c>
      <c r="AR72" s="60">
        <v>6.84</v>
      </c>
      <c r="AS72" s="60">
        <v>6.89</v>
      </c>
      <c r="AT72" s="60">
        <v>6.9</v>
      </c>
      <c r="AU72" s="60">
        <v>6.72</v>
      </c>
      <c r="AV72" s="60"/>
      <c r="AW72" s="63">
        <v>0.23</v>
      </c>
      <c r="AX72" s="60">
        <v>0.32</v>
      </c>
      <c r="AY72" s="60">
        <v>0.11</v>
      </c>
      <c r="AZ72" s="60">
        <v>0.15</v>
      </c>
      <c r="BA72" s="60">
        <v>0.21</v>
      </c>
      <c r="BB72" s="60">
        <v>0.26</v>
      </c>
      <c r="BC72" s="60">
        <v>0.32</v>
      </c>
      <c r="BD72" s="60">
        <v>0.08</v>
      </c>
      <c r="BE72" s="60">
        <v>0.19</v>
      </c>
      <c r="BF72" s="60">
        <v>0.14000000000000001</v>
      </c>
      <c r="BG72" s="60"/>
    </row>
    <row r="73" spans="1:59" x14ac:dyDescent="0.2">
      <c r="A73" s="54" t="s">
        <v>1376</v>
      </c>
      <c r="B73" s="54" t="str">
        <f>VLOOKUP(A73,RecNames!C:G,5,FALSE)</f>
        <v>5HT1A</v>
      </c>
      <c r="C73" s="74">
        <v>3</v>
      </c>
      <c r="D73" s="25">
        <f t="shared" si="5"/>
        <v>5.88</v>
      </c>
      <c r="E73" s="24">
        <f t="shared" si="5"/>
        <v>5.9</v>
      </c>
      <c r="F73" s="24">
        <f t="shared" si="5"/>
        <v>6.35</v>
      </c>
      <c r="G73" s="24">
        <f t="shared" si="6"/>
        <v>6.35</v>
      </c>
      <c r="H73" s="24">
        <f t="shared" si="6"/>
        <v>6.96</v>
      </c>
      <c r="I73" s="24">
        <f t="shared" si="6"/>
        <v>6.5</v>
      </c>
      <c r="J73" s="24">
        <f t="shared" si="7"/>
        <v>6.5</v>
      </c>
      <c r="K73" s="24">
        <f t="shared" si="7"/>
        <v>6.19</v>
      </c>
      <c r="L73" s="24">
        <f t="shared" si="7"/>
        <v>6.08</v>
      </c>
      <c r="M73" s="24">
        <f t="shared" si="4"/>
        <v>6.08</v>
      </c>
      <c r="N73" s="24">
        <f t="shared" si="4"/>
        <v>7.07</v>
      </c>
      <c r="O73" s="24">
        <f t="shared" si="4"/>
        <v>5.92</v>
      </c>
      <c r="P73" s="24">
        <f t="shared" si="4"/>
        <v>5.88</v>
      </c>
      <c r="Q73" s="24">
        <f t="shared" si="4"/>
        <v>5.83</v>
      </c>
      <c r="R73" s="75" t="s">
        <v>31</v>
      </c>
      <c r="S73" s="75" t="s">
        <v>31</v>
      </c>
      <c r="T73" s="75" t="s">
        <v>31</v>
      </c>
      <c r="U73" s="38" t="str" cm="1">
        <f t="array" ref="U73">IF(AL73="","",IF(ABS((AL73-AVERAGE(AL$2:AL$1000))/_xlfn.STDEV.S(IF(AL$2:AL$1000&lt;&gt;"",AL$2:AL$1000)))&lt;3,"","OUTLIER"))</f>
        <v/>
      </c>
      <c r="V73" s="39" t="str" cm="1">
        <f t="array" ref="V73">IF(AM73="","",IF(ABS((AM73-AVERAGE(AM$2:AM$1000))/_xlfn.STDEV.S(IF(AM$2:AM$1000&lt;&gt;"",AM$2:AM$1000)))&lt;3,"","OUTLIER"))</f>
        <v/>
      </c>
      <c r="W73" s="39" t="str" cm="1">
        <f t="array" ref="W73">IF(AN73="","",IF(ABS((AN73-AVERAGE(AN$2:AN$1000))/_xlfn.STDEV.S(IF(AN$2:AN$1000&lt;&gt;"",AN$2:AN$1000)))&lt;3,"","OUTLIER"))</f>
        <v/>
      </c>
      <c r="X73" s="39" t="str" cm="1">
        <f t="array" ref="X73">IF(AN73="","",IF(ABS((AN73-AVERAGE(AN$2:AN$1000))/_xlfn.STDEV.S(IF(AN$2:AN$1000&lt;&gt;"",AN$2:AN$1000)))&lt;3,"","OUTLIER"))</f>
        <v/>
      </c>
      <c r="Y73" s="39" t="str" cm="1">
        <f t="array" ref="Y73">IF(AO73="","",IF(ABS((AO73-AVERAGE(AO$2:AO$1000))/_xlfn.STDEV.S(IF(AO$2:AO$1000&lt;&gt;"",AO$2:AO$1000)))&lt;3,"","OUTLIER"))</f>
        <v/>
      </c>
      <c r="Z73" s="39" t="str" cm="1">
        <f t="array" ref="Z73">IF(AP73="","",IF(ABS((AP73-AVERAGE(AP$2:AP$1000))/_xlfn.STDEV.S(IF(AP$2:AP$1000&lt;&gt;"",AP$2:AP$1000)))&lt;3,"","OUTLIER"))</f>
        <v/>
      </c>
      <c r="AA73" s="39" t="str" cm="1">
        <f t="array" ref="AA73">IF(AP73="","",IF(ABS((AP73-AVERAGE(AP$2:AP$1000))/_xlfn.STDEV.S(IF(AP$2:AP$1000&lt;&gt;"",AP$2:AP$1000)))&lt;3,"","OUTLIER"))</f>
        <v/>
      </c>
      <c r="AB73" s="39" t="str" cm="1">
        <f t="array" ref="AB73">IF(AQ73="","",IF(ABS((AQ73-AVERAGE(AQ$2:AQ$1000))/_xlfn.STDEV.S(IF(AQ$2:AQ$1000&lt;&gt;"",AQ$2:AQ$1000)))&lt;3,"","OUTLIER"))</f>
        <v/>
      </c>
      <c r="AC73" s="39" t="str" cm="1">
        <f t="array" ref="AC73">IF(AR73="","",IF(ABS((AR73-AVERAGE(AR$2:AR$1000))/_xlfn.STDEV.S(IF(AR$2:AR$1000&lt;&gt;"",AR$2:AR$1000)))&lt;3,"","OUTLIER"))</f>
        <v/>
      </c>
      <c r="AD73" s="39" t="str" cm="1">
        <f t="array" ref="AD73">IF(AR73="","",IF(ABS((AR73-AVERAGE(AR$2:AR$1000))/_xlfn.STDEV.S(IF(AR$2:AR$1000&lt;&gt;"",AR$2:AR$1000)))&lt;3,"","OUTLIER"))</f>
        <v/>
      </c>
      <c r="AE73" s="39" t="str" cm="1">
        <f t="array" ref="AE73">IF(AS73="","",IF(ABS((AS73-AVERAGE(AS$2:AS$1000))/_xlfn.STDEV.S(IF(AS$2:AS$1000&lt;&gt;"",AS$2:AS$1000)))&lt;3,"","OUTLIER"))</f>
        <v/>
      </c>
      <c r="AF73" s="39" t="str" cm="1">
        <f t="array" ref="AF73">IF(AT73="","",IF(ABS((AT73-AVERAGE(AT$2:AT$1000))/_xlfn.STDEV.S(IF(AT$2:AT$1000&lt;&gt;"",AT$2:AT$1000)))&lt;3,"","OUTLIER"))</f>
        <v/>
      </c>
      <c r="AG73" s="39" t="str" cm="1">
        <f t="array" ref="AG73">IF(AU73="","",IF(ABS((AU73-AVERAGE(AU$2:AU$1000))/_xlfn.STDEV.S(IF(AU$2:AU$1000&lt;&gt;"",AU$2:AU$1000)))&lt;3,"","OUTLIER"))</f>
        <v/>
      </c>
      <c r="AH73" s="39" t="str" cm="1">
        <f t="array" ref="AH73">IF(AV73="","",IF(ABS((AV73-AVERAGE(AV$2:AV$1000))/_xlfn.STDEV.S(IF(AV$2:AV$1000&lt;&gt;"",AV$2:AV$1000)))&lt;3,"","OUTLIER"))</f>
        <v/>
      </c>
      <c r="AL73" s="63">
        <v>5.88</v>
      </c>
      <c r="AM73" s="60">
        <v>5.9</v>
      </c>
      <c r="AN73" s="60">
        <v>6.35</v>
      </c>
      <c r="AO73" s="60">
        <v>6.96</v>
      </c>
      <c r="AP73" s="60">
        <v>6.5</v>
      </c>
      <c r="AQ73" s="60">
        <v>6.19</v>
      </c>
      <c r="AR73" s="60">
        <v>6.08</v>
      </c>
      <c r="AS73" s="60">
        <v>7.07</v>
      </c>
      <c r="AT73" s="60">
        <v>5.92</v>
      </c>
      <c r="AU73" s="60">
        <v>5.88</v>
      </c>
      <c r="AV73" s="60">
        <v>5.83</v>
      </c>
      <c r="AW73" s="63">
        <v>0.15</v>
      </c>
      <c r="AX73" s="60">
        <v>0.14000000000000001</v>
      </c>
      <c r="AY73" s="60">
        <v>0.13</v>
      </c>
      <c r="AZ73" s="60">
        <v>0.12</v>
      </c>
      <c r="BA73" s="60">
        <v>0.12</v>
      </c>
      <c r="BB73" s="60">
        <v>0.08</v>
      </c>
      <c r="BC73" s="60">
        <v>0.14000000000000001</v>
      </c>
      <c r="BD73" s="60">
        <v>0.13</v>
      </c>
      <c r="BE73" s="60">
        <v>0.11</v>
      </c>
      <c r="BF73" s="60">
        <v>0.13</v>
      </c>
      <c r="BG73" s="60">
        <v>0.14000000000000001</v>
      </c>
    </row>
    <row r="74" spans="1:59" x14ac:dyDescent="0.2">
      <c r="A74" s="54" t="s">
        <v>1377</v>
      </c>
      <c r="B74" s="54" t="str">
        <f>VLOOKUP(A74,RecNames!C:G,5,FALSE)</f>
        <v>5HT1B</v>
      </c>
      <c r="C74" s="74">
        <v>3</v>
      </c>
      <c r="D74" s="25" t="str">
        <f t="shared" si="5"/>
        <v/>
      </c>
      <c r="E74" s="24" t="str">
        <f t="shared" si="5"/>
        <v/>
      </c>
      <c r="F74" s="24">
        <f t="shared" si="5"/>
        <v>7.55</v>
      </c>
      <c r="G74" s="24">
        <f t="shared" si="6"/>
        <v>7.55</v>
      </c>
      <c r="H74" s="24">
        <f t="shared" si="6"/>
        <v>7.95</v>
      </c>
      <c r="I74" s="24">
        <f t="shared" si="6"/>
        <v>7.23</v>
      </c>
      <c r="J74" s="24">
        <f t="shared" si="7"/>
        <v>7.23</v>
      </c>
      <c r="K74" s="24">
        <f t="shared" si="7"/>
        <v>7.44</v>
      </c>
      <c r="L74" s="24">
        <f t="shared" si="7"/>
        <v>7.1</v>
      </c>
      <c r="M74" s="24">
        <f t="shared" si="4"/>
        <v>7.1</v>
      </c>
      <c r="N74" s="24">
        <f t="shared" si="4"/>
        <v>7.39</v>
      </c>
      <c r="O74" s="24" t="str">
        <f t="shared" si="4"/>
        <v/>
      </c>
      <c r="P74" s="24">
        <f t="shared" si="4"/>
        <v>7.08</v>
      </c>
      <c r="Q74" s="24" t="str">
        <f t="shared" si="4"/>
        <v/>
      </c>
      <c r="R74" s="75" t="s">
        <v>31</v>
      </c>
      <c r="S74" s="75" t="s">
        <v>31</v>
      </c>
      <c r="T74" s="75" t="s">
        <v>31</v>
      </c>
      <c r="U74" s="38" t="str" cm="1">
        <f t="array" ref="U74">IF(AL74="","",IF(ABS((AL74-AVERAGE(AL$2:AL$1000))/_xlfn.STDEV.S(IF(AL$2:AL$1000&lt;&gt;"",AL$2:AL$1000)))&lt;3,"","OUTLIER"))</f>
        <v/>
      </c>
      <c r="V74" s="39" t="str" cm="1">
        <f t="array" ref="V74">IF(AM74="","",IF(ABS((AM74-AVERAGE(AM$2:AM$1000))/_xlfn.STDEV.S(IF(AM$2:AM$1000&lt;&gt;"",AM$2:AM$1000)))&lt;3,"","OUTLIER"))</f>
        <v/>
      </c>
      <c r="W74" s="39" t="str" cm="1">
        <f t="array" ref="W74">IF(AN74="","",IF(ABS((AN74-AVERAGE(AN$2:AN$1000))/_xlfn.STDEV.S(IF(AN$2:AN$1000&lt;&gt;"",AN$2:AN$1000)))&lt;3,"","OUTLIER"))</f>
        <v/>
      </c>
      <c r="X74" s="39" t="str" cm="1">
        <f t="array" ref="X74">IF(AN74="","",IF(ABS((AN74-AVERAGE(AN$2:AN$1000))/_xlfn.STDEV.S(IF(AN$2:AN$1000&lt;&gt;"",AN$2:AN$1000)))&lt;3,"","OUTLIER"))</f>
        <v/>
      </c>
      <c r="Y74" s="39" t="str" cm="1">
        <f t="array" ref="Y74">IF(AO74="","",IF(ABS((AO74-AVERAGE(AO$2:AO$1000))/_xlfn.STDEV.S(IF(AO$2:AO$1000&lt;&gt;"",AO$2:AO$1000)))&lt;3,"","OUTLIER"))</f>
        <v/>
      </c>
      <c r="Z74" s="39" t="str" cm="1">
        <f t="array" ref="Z74">IF(AP74="","",IF(ABS((AP74-AVERAGE(AP$2:AP$1000))/_xlfn.STDEV.S(IF(AP$2:AP$1000&lt;&gt;"",AP$2:AP$1000)))&lt;3,"","OUTLIER"))</f>
        <v/>
      </c>
      <c r="AA74" s="39" t="str" cm="1">
        <f t="array" ref="AA74">IF(AP74="","",IF(ABS((AP74-AVERAGE(AP$2:AP$1000))/_xlfn.STDEV.S(IF(AP$2:AP$1000&lt;&gt;"",AP$2:AP$1000)))&lt;3,"","OUTLIER"))</f>
        <v/>
      </c>
      <c r="AB74" s="39" t="str" cm="1">
        <f t="array" ref="AB74">IF(AQ74="","",IF(ABS((AQ74-AVERAGE(AQ$2:AQ$1000))/_xlfn.STDEV.S(IF(AQ$2:AQ$1000&lt;&gt;"",AQ$2:AQ$1000)))&lt;3,"","OUTLIER"))</f>
        <v/>
      </c>
      <c r="AC74" s="39" t="str" cm="1">
        <f t="array" ref="AC74">IF(AR74="","",IF(ABS((AR74-AVERAGE(AR$2:AR$1000))/_xlfn.STDEV.S(IF(AR$2:AR$1000&lt;&gt;"",AR$2:AR$1000)))&lt;3,"","OUTLIER"))</f>
        <v/>
      </c>
      <c r="AD74" s="39" t="str" cm="1">
        <f t="array" ref="AD74">IF(AR74="","",IF(ABS((AR74-AVERAGE(AR$2:AR$1000))/_xlfn.STDEV.S(IF(AR$2:AR$1000&lt;&gt;"",AR$2:AR$1000)))&lt;3,"","OUTLIER"))</f>
        <v/>
      </c>
      <c r="AE74" s="39" t="str" cm="1">
        <f t="array" ref="AE74">IF(AS74="","",IF(ABS((AS74-AVERAGE(AS$2:AS$1000))/_xlfn.STDEV.S(IF(AS$2:AS$1000&lt;&gt;"",AS$2:AS$1000)))&lt;3,"","OUTLIER"))</f>
        <v/>
      </c>
      <c r="AF74" s="39" t="str" cm="1">
        <f t="array" ref="AF74">IF(AT74="","",IF(ABS((AT74-AVERAGE(AT$2:AT$1000))/_xlfn.STDEV.S(IF(AT$2:AT$1000&lt;&gt;"",AT$2:AT$1000)))&lt;3,"","OUTLIER"))</f>
        <v/>
      </c>
      <c r="AG74" s="39" t="str" cm="1">
        <f t="array" ref="AG74">IF(AU74="","",IF(ABS((AU74-AVERAGE(AU$2:AU$1000))/_xlfn.STDEV.S(IF(AU$2:AU$1000&lt;&gt;"",AU$2:AU$1000)))&lt;3,"","OUTLIER"))</f>
        <v/>
      </c>
      <c r="AH74" s="39" t="str" cm="1">
        <f t="array" ref="AH74">IF(AV74="","",IF(ABS((AV74-AVERAGE(AV$2:AV$1000))/_xlfn.STDEV.S(IF(AV$2:AV$1000&lt;&gt;"",AV$2:AV$1000)))&lt;3,"","OUTLIER"))</f>
        <v/>
      </c>
      <c r="AL74" s="63"/>
      <c r="AM74" s="60"/>
      <c r="AN74" s="60">
        <v>7.55</v>
      </c>
      <c r="AO74" s="60">
        <v>7.95</v>
      </c>
      <c r="AP74" s="60">
        <v>7.23</v>
      </c>
      <c r="AQ74" s="60">
        <v>7.44</v>
      </c>
      <c r="AR74" s="60">
        <v>7.1</v>
      </c>
      <c r="AS74" s="60">
        <v>7.39</v>
      </c>
      <c r="AT74" s="60"/>
      <c r="AU74" s="60">
        <v>7.08</v>
      </c>
      <c r="AV74" s="60"/>
      <c r="AW74" s="63"/>
      <c r="AX74" s="60"/>
      <c r="AY74" s="60">
        <v>0.05</v>
      </c>
      <c r="AZ74" s="60">
        <v>0.06</v>
      </c>
      <c r="BA74" s="60">
        <v>0.04</v>
      </c>
      <c r="BB74" s="60">
        <v>0.05</v>
      </c>
      <c r="BC74" s="60">
        <v>0.21</v>
      </c>
      <c r="BD74" s="60">
        <v>0.09</v>
      </c>
      <c r="BE74" s="60"/>
      <c r="BF74" s="60">
        <v>0.08</v>
      </c>
      <c r="BG74" s="60"/>
    </row>
    <row r="75" spans="1:59" x14ac:dyDescent="0.2">
      <c r="A75" s="54" t="s">
        <v>1378</v>
      </c>
      <c r="B75" s="54" t="str">
        <f>VLOOKUP(A75,RecNames!C:G,5,FALSE)</f>
        <v>5HT1D</v>
      </c>
      <c r="C75" s="74">
        <v>4</v>
      </c>
      <c r="D75" s="25" t="str">
        <f t="shared" si="5"/>
        <v/>
      </c>
      <c r="E75" s="24" t="str">
        <f t="shared" si="5"/>
        <v/>
      </c>
      <c r="F75" s="24">
        <f t="shared" si="5"/>
        <v>8.84</v>
      </c>
      <c r="G75" s="24">
        <f t="shared" si="6"/>
        <v>8.84</v>
      </c>
      <c r="H75" s="24">
        <f t="shared" si="6"/>
        <v>8.98</v>
      </c>
      <c r="I75" s="24">
        <f t="shared" si="6"/>
        <v>8.65</v>
      </c>
      <c r="J75" s="24">
        <f t="shared" si="7"/>
        <v>8.65</v>
      </c>
      <c r="K75" s="24">
        <f t="shared" si="7"/>
        <v>8.64</v>
      </c>
      <c r="L75" s="24">
        <f t="shared" si="7"/>
        <v>7.8</v>
      </c>
      <c r="M75" s="24">
        <f t="shared" si="4"/>
        <v>7.8</v>
      </c>
      <c r="N75" s="24">
        <f t="shared" si="4"/>
        <v>8.27</v>
      </c>
      <c r="O75" s="24">
        <f t="shared" si="4"/>
        <v>7.93</v>
      </c>
      <c r="P75" s="24">
        <f t="shared" si="4"/>
        <v>7.81</v>
      </c>
      <c r="Q75" s="24">
        <f t="shared" si="4"/>
        <v>7.72</v>
      </c>
      <c r="R75" s="75" t="s">
        <v>31</v>
      </c>
      <c r="S75" s="75" t="s">
        <v>31</v>
      </c>
      <c r="T75" s="75" t="s">
        <v>31</v>
      </c>
      <c r="U75" s="38" t="str" cm="1">
        <f t="array" ref="U75">IF(AL75="","",IF(ABS((AL75-AVERAGE(AL$2:AL$1000))/_xlfn.STDEV.S(IF(AL$2:AL$1000&lt;&gt;"",AL$2:AL$1000)))&lt;3,"","OUTLIER"))</f>
        <v/>
      </c>
      <c r="V75" s="39" t="str" cm="1">
        <f t="array" ref="V75">IF(AM75="","",IF(ABS((AM75-AVERAGE(AM$2:AM$1000))/_xlfn.STDEV.S(IF(AM$2:AM$1000&lt;&gt;"",AM$2:AM$1000)))&lt;3,"","OUTLIER"))</f>
        <v/>
      </c>
      <c r="W75" s="39" t="str" cm="1">
        <f t="array" ref="W75">IF(AN75="","",IF(ABS((AN75-AVERAGE(AN$2:AN$1000))/_xlfn.STDEV.S(IF(AN$2:AN$1000&lt;&gt;"",AN$2:AN$1000)))&lt;3,"","OUTLIER"))</f>
        <v/>
      </c>
      <c r="X75" s="39" t="str" cm="1">
        <f t="array" ref="X75">IF(AN75="","",IF(ABS((AN75-AVERAGE(AN$2:AN$1000))/_xlfn.STDEV.S(IF(AN$2:AN$1000&lt;&gt;"",AN$2:AN$1000)))&lt;3,"","OUTLIER"))</f>
        <v/>
      </c>
      <c r="Y75" s="39" t="str" cm="1">
        <f t="array" ref="Y75">IF(AO75="","",IF(ABS((AO75-AVERAGE(AO$2:AO$1000))/_xlfn.STDEV.S(IF(AO$2:AO$1000&lt;&gt;"",AO$2:AO$1000)))&lt;3,"","OUTLIER"))</f>
        <v/>
      </c>
      <c r="Z75" s="39" t="str" cm="1">
        <f t="array" ref="Z75">IF(AP75="","",IF(ABS((AP75-AVERAGE(AP$2:AP$1000))/_xlfn.STDEV.S(IF(AP$2:AP$1000&lt;&gt;"",AP$2:AP$1000)))&lt;3,"","OUTLIER"))</f>
        <v/>
      </c>
      <c r="AA75" s="39" t="str" cm="1">
        <f t="array" ref="AA75">IF(AP75="","",IF(ABS((AP75-AVERAGE(AP$2:AP$1000))/_xlfn.STDEV.S(IF(AP$2:AP$1000&lt;&gt;"",AP$2:AP$1000)))&lt;3,"","OUTLIER"))</f>
        <v/>
      </c>
      <c r="AB75" s="39" t="str" cm="1">
        <f t="array" ref="AB75">IF(AQ75="","",IF(ABS((AQ75-AVERAGE(AQ$2:AQ$1000))/_xlfn.STDEV.S(IF(AQ$2:AQ$1000&lt;&gt;"",AQ$2:AQ$1000)))&lt;3,"","OUTLIER"))</f>
        <v/>
      </c>
      <c r="AC75" s="39" t="str" cm="1">
        <f t="array" ref="AC75">IF(AR75="","",IF(ABS((AR75-AVERAGE(AR$2:AR$1000))/_xlfn.STDEV.S(IF(AR$2:AR$1000&lt;&gt;"",AR$2:AR$1000)))&lt;3,"","OUTLIER"))</f>
        <v/>
      </c>
      <c r="AD75" s="39" t="str" cm="1">
        <f t="array" ref="AD75">IF(AR75="","",IF(ABS((AR75-AVERAGE(AR$2:AR$1000))/_xlfn.STDEV.S(IF(AR$2:AR$1000&lt;&gt;"",AR$2:AR$1000)))&lt;3,"","OUTLIER"))</f>
        <v/>
      </c>
      <c r="AE75" s="39" t="str" cm="1">
        <f t="array" ref="AE75">IF(AS75="","",IF(ABS((AS75-AVERAGE(AS$2:AS$1000))/_xlfn.STDEV.S(IF(AS$2:AS$1000&lt;&gt;"",AS$2:AS$1000)))&lt;3,"","OUTLIER"))</f>
        <v/>
      </c>
      <c r="AF75" s="39" t="str" cm="1">
        <f t="array" ref="AF75">IF(AT75="","",IF(ABS((AT75-AVERAGE(AT$2:AT$1000))/_xlfn.STDEV.S(IF(AT$2:AT$1000&lt;&gt;"",AT$2:AT$1000)))&lt;3,"","OUTLIER"))</f>
        <v/>
      </c>
      <c r="AG75" s="39" t="str" cm="1">
        <f t="array" ref="AG75">IF(AU75="","",IF(ABS((AU75-AVERAGE(AU$2:AU$1000))/_xlfn.STDEV.S(IF(AU$2:AU$1000&lt;&gt;"",AU$2:AU$1000)))&lt;3,"","OUTLIER"))</f>
        <v/>
      </c>
      <c r="AH75" s="39" t="str" cm="1">
        <f t="array" ref="AH75">IF(AV75="","",IF(ABS((AV75-AVERAGE(AV$2:AV$1000))/_xlfn.STDEV.S(IF(AV$2:AV$1000&lt;&gt;"",AV$2:AV$1000)))&lt;3,"","OUTLIER"))</f>
        <v/>
      </c>
      <c r="AL75" s="63"/>
      <c r="AM75" s="60"/>
      <c r="AN75" s="60">
        <v>8.84</v>
      </c>
      <c r="AO75" s="60">
        <v>8.98</v>
      </c>
      <c r="AP75" s="60">
        <v>8.65</v>
      </c>
      <c r="AQ75" s="60">
        <v>8.64</v>
      </c>
      <c r="AR75" s="60">
        <v>7.8</v>
      </c>
      <c r="AS75" s="60">
        <v>8.27</v>
      </c>
      <c r="AT75" s="60">
        <v>7.93</v>
      </c>
      <c r="AU75" s="60">
        <v>7.81</v>
      </c>
      <c r="AV75" s="60">
        <v>7.72</v>
      </c>
      <c r="AW75" s="63"/>
      <c r="AX75" s="60"/>
      <c r="AY75" s="60">
        <v>0.17</v>
      </c>
      <c r="AZ75" s="60">
        <v>0.11</v>
      </c>
      <c r="BA75" s="60">
        <v>0.21</v>
      </c>
      <c r="BB75" s="60">
        <v>0.24</v>
      </c>
      <c r="BC75" s="60">
        <v>0.19</v>
      </c>
      <c r="BD75" s="60">
        <v>0.22</v>
      </c>
      <c r="BE75" s="60">
        <v>0.19</v>
      </c>
      <c r="BF75" s="60">
        <v>0.38</v>
      </c>
      <c r="BG75" s="60">
        <v>0.14000000000000001</v>
      </c>
    </row>
    <row r="76" spans="1:59" x14ac:dyDescent="0.2">
      <c r="A76" s="54" t="s">
        <v>1379</v>
      </c>
      <c r="B76" s="54" t="str">
        <f>VLOOKUP(A76,RecNames!C:G,5,FALSE)</f>
        <v>5HT1E</v>
      </c>
      <c r="C76" s="74">
        <v>4</v>
      </c>
      <c r="D76" s="25" t="str">
        <f t="shared" si="5"/>
        <v/>
      </c>
      <c r="E76" s="24" t="str">
        <f t="shared" si="5"/>
        <v/>
      </c>
      <c r="F76" s="24">
        <f t="shared" si="5"/>
        <v>7.36</v>
      </c>
      <c r="G76" s="24">
        <f t="shared" si="6"/>
        <v>7.36</v>
      </c>
      <c r="H76" s="24">
        <f t="shared" si="6"/>
        <v>7.63</v>
      </c>
      <c r="I76" s="24">
        <f t="shared" si="6"/>
        <v>7.47</v>
      </c>
      <c r="J76" s="24">
        <f t="shared" si="7"/>
        <v>7.47</v>
      </c>
      <c r="K76" s="24">
        <f t="shared" si="7"/>
        <v>7.26</v>
      </c>
      <c r="L76" s="24" t="str">
        <f t="shared" si="7"/>
        <v/>
      </c>
      <c r="M76" s="24" t="str">
        <f t="shared" si="4"/>
        <v/>
      </c>
      <c r="N76" s="24" t="str">
        <f t="shared" si="4"/>
        <v/>
      </c>
      <c r="O76" s="24" t="str">
        <f t="shared" si="4"/>
        <v/>
      </c>
      <c r="P76" s="24" t="str">
        <f t="shared" si="4"/>
        <v/>
      </c>
      <c r="Q76" s="24" t="str">
        <f t="shared" si="4"/>
        <v/>
      </c>
      <c r="R76" s="75" t="s">
        <v>31</v>
      </c>
      <c r="S76" s="75" t="s">
        <v>31</v>
      </c>
      <c r="T76" s="75" t="s">
        <v>31</v>
      </c>
      <c r="U76" s="38" t="str" cm="1">
        <f t="array" ref="U76">IF(AL76="","",IF(ABS((AL76-AVERAGE(AL$2:AL$1000))/_xlfn.STDEV.S(IF(AL$2:AL$1000&lt;&gt;"",AL$2:AL$1000)))&lt;3,"","OUTLIER"))</f>
        <v/>
      </c>
      <c r="V76" s="39" t="str" cm="1">
        <f t="array" ref="V76">IF(AM76="","",IF(ABS((AM76-AVERAGE(AM$2:AM$1000))/_xlfn.STDEV.S(IF(AM$2:AM$1000&lt;&gt;"",AM$2:AM$1000)))&lt;3,"","OUTLIER"))</f>
        <v/>
      </c>
      <c r="W76" s="39" t="str" cm="1">
        <f t="array" ref="W76">IF(AN76="","",IF(ABS((AN76-AVERAGE(AN$2:AN$1000))/_xlfn.STDEV.S(IF(AN$2:AN$1000&lt;&gt;"",AN$2:AN$1000)))&lt;3,"","OUTLIER"))</f>
        <v/>
      </c>
      <c r="X76" s="39" t="str" cm="1">
        <f t="array" ref="X76">IF(AN76="","",IF(ABS((AN76-AVERAGE(AN$2:AN$1000))/_xlfn.STDEV.S(IF(AN$2:AN$1000&lt;&gt;"",AN$2:AN$1000)))&lt;3,"","OUTLIER"))</f>
        <v/>
      </c>
      <c r="Y76" s="39" t="str" cm="1">
        <f t="array" ref="Y76">IF(AO76="","",IF(ABS((AO76-AVERAGE(AO$2:AO$1000))/_xlfn.STDEV.S(IF(AO$2:AO$1000&lt;&gt;"",AO$2:AO$1000)))&lt;3,"","OUTLIER"))</f>
        <v/>
      </c>
      <c r="Z76" s="39" t="str" cm="1">
        <f t="array" ref="Z76">IF(AP76="","",IF(ABS((AP76-AVERAGE(AP$2:AP$1000))/_xlfn.STDEV.S(IF(AP$2:AP$1000&lt;&gt;"",AP$2:AP$1000)))&lt;3,"","OUTLIER"))</f>
        <v/>
      </c>
      <c r="AA76" s="39" t="str" cm="1">
        <f t="array" ref="AA76">IF(AP76="","",IF(ABS((AP76-AVERAGE(AP$2:AP$1000))/_xlfn.STDEV.S(IF(AP$2:AP$1000&lt;&gt;"",AP$2:AP$1000)))&lt;3,"","OUTLIER"))</f>
        <v/>
      </c>
      <c r="AB76" s="39" t="str" cm="1">
        <f t="array" ref="AB76">IF(AQ76="","",IF(ABS((AQ76-AVERAGE(AQ$2:AQ$1000))/_xlfn.STDEV.S(IF(AQ$2:AQ$1000&lt;&gt;"",AQ$2:AQ$1000)))&lt;3,"","OUTLIER"))</f>
        <v/>
      </c>
      <c r="AC76" s="39" t="str" cm="1">
        <f t="array" ref="AC76">IF(AR76="","",IF(ABS((AR76-AVERAGE(AR$2:AR$1000))/_xlfn.STDEV.S(IF(AR$2:AR$1000&lt;&gt;"",AR$2:AR$1000)))&lt;3,"","OUTLIER"))</f>
        <v/>
      </c>
      <c r="AD76" s="39" t="str" cm="1">
        <f t="array" ref="AD76">IF(AR76="","",IF(ABS((AR76-AVERAGE(AR$2:AR$1000))/_xlfn.STDEV.S(IF(AR$2:AR$1000&lt;&gt;"",AR$2:AR$1000)))&lt;3,"","OUTLIER"))</f>
        <v/>
      </c>
      <c r="AE76" s="39" t="str" cm="1">
        <f t="array" ref="AE76">IF(AS76="","",IF(ABS((AS76-AVERAGE(AS$2:AS$1000))/_xlfn.STDEV.S(IF(AS$2:AS$1000&lt;&gt;"",AS$2:AS$1000)))&lt;3,"","OUTLIER"))</f>
        <v/>
      </c>
      <c r="AF76" s="39" t="str" cm="1">
        <f t="array" ref="AF76">IF(AT76="","",IF(ABS((AT76-AVERAGE(AT$2:AT$1000))/_xlfn.STDEV.S(IF(AT$2:AT$1000&lt;&gt;"",AT$2:AT$1000)))&lt;3,"","OUTLIER"))</f>
        <v/>
      </c>
      <c r="AG76" s="39" t="str" cm="1">
        <f t="array" ref="AG76">IF(AU76="","",IF(ABS((AU76-AVERAGE(AU$2:AU$1000))/_xlfn.STDEV.S(IF(AU$2:AU$1000&lt;&gt;"",AU$2:AU$1000)))&lt;3,"","OUTLIER"))</f>
        <v/>
      </c>
      <c r="AH76" s="39" t="str" cm="1">
        <f t="array" ref="AH76">IF(AV76="","",IF(ABS((AV76-AVERAGE(AV$2:AV$1000))/_xlfn.STDEV.S(IF(AV$2:AV$1000&lt;&gt;"",AV$2:AV$1000)))&lt;3,"","OUTLIER"))</f>
        <v/>
      </c>
      <c r="AL76" s="63"/>
      <c r="AM76" s="60"/>
      <c r="AN76" s="60">
        <v>7.36</v>
      </c>
      <c r="AO76" s="60">
        <v>7.63</v>
      </c>
      <c r="AP76" s="60">
        <v>7.47</v>
      </c>
      <c r="AQ76" s="60">
        <v>7.26</v>
      </c>
      <c r="AR76" s="60"/>
      <c r="AS76" s="60"/>
      <c r="AT76" s="60"/>
      <c r="AU76" s="60"/>
      <c r="AV76" s="60"/>
      <c r="AW76" s="63"/>
      <c r="AX76" s="60"/>
      <c r="AY76" s="60">
        <v>0.08</v>
      </c>
      <c r="AZ76" s="60">
        <v>0.05</v>
      </c>
      <c r="BA76" s="60">
        <v>0.04</v>
      </c>
      <c r="BB76" s="60">
        <v>0.2</v>
      </c>
      <c r="BC76" s="60"/>
      <c r="BD76" s="60"/>
      <c r="BE76" s="60"/>
      <c r="BF76" s="60"/>
      <c r="BG76" s="60"/>
    </row>
    <row r="77" spans="1:59" x14ac:dyDescent="0.2">
      <c r="A77" s="54" t="s">
        <v>1380</v>
      </c>
      <c r="B77" s="54" t="str">
        <f>VLOOKUP(A77,RecNames!C:G,5,FALSE)</f>
        <v>5HT1F</v>
      </c>
      <c r="C77" s="74">
        <v>6</v>
      </c>
      <c r="D77" s="25" t="str">
        <f t="shared" si="5"/>
        <v/>
      </c>
      <c r="E77" s="24" t="str">
        <f t="shared" si="5"/>
        <v/>
      </c>
      <c r="F77" s="24">
        <f t="shared" si="5"/>
        <v>7.2</v>
      </c>
      <c r="G77" s="24">
        <f t="shared" si="6"/>
        <v>7.2</v>
      </c>
      <c r="H77" s="24">
        <f t="shared" si="6"/>
        <v>7.38</v>
      </c>
      <c r="I77" s="24">
        <f t="shared" si="6"/>
        <v>7.34</v>
      </c>
      <c r="J77" s="24">
        <f t="shared" si="7"/>
        <v>7.34</v>
      </c>
      <c r="K77" s="24" t="str">
        <f t="shared" si="7"/>
        <v/>
      </c>
      <c r="L77" s="24" t="str">
        <f t="shared" si="7"/>
        <v/>
      </c>
      <c r="M77" s="24" t="str">
        <f t="shared" si="4"/>
        <v/>
      </c>
      <c r="N77" s="24" t="str">
        <f t="shared" si="4"/>
        <v/>
      </c>
      <c r="O77" s="24" t="str">
        <f t="shared" si="4"/>
        <v/>
      </c>
      <c r="P77" s="24" t="str">
        <f t="shared" si="4"/>
        <v/>
      </c>
      <c r="Q77" s="24" t="str">
        <f t="shared" si="4"/>
        <v/>
      </c>
      <c r="R77" s="75" t="s">
        <v>31</v>
      </c>
      <c r="S77" s="75" t="s">
        <v>31</v>
      </c>
      <c r="T77" s="75" t="s">
        <v>31</v>
      </c>
      <c r="U77" s="38" t="str" cm="1">
        <f t="array" ref="U77">IF(AL77="","",IF(ABS((AL77-AVERAGE(AL$2:AL$1000))/_xlfn.STDEV.S(IF(AL$2:AL$1000&lt;&gt;"",AL$2:AL$1000)))&lt;3,"","OUTLIER"))</f>
        <v/>
      </c>
      <c r="V77" s="39" t="str" cm="1">
        <f t="array" ref="V77">IF(AM77="","",IF(ABS((AM77-AVERAGE(AM$2:AM$1000))/_xlfn.STDEV.S(IF(AM$2:AM$1000&lt;&gt;"",AM$2:AM$1000)))&lt;3,"","OUTLIER"))</f>
        <v/>
      </c>
      <c r="W77" s="39" t="str" cm="1">
        <f t="array" ref="W77">IF(AN77="","",IF(ABS((AN77-AVERAGE(AN$2:AN$1000))/_xlfn.STDEV.S(IF(AN$2:AN$1000&lt;&gt;"",AN$2:AN$1000)))&lt;3,"","OUTLIER"))</f>
        <v/>
      </c>
      <c r="X77" s="39" t="str" cm="1">
        <f t="array" ref="X77">IF(AN77="","",IF(ABS((AN77-AVERAGE(AN$2:AN$1000))/_xlfn.STDEV.S(IF(AN$2:AN$1000&lt;&gt;"",AN$2:AN$1000)))&lt;3,"","OUTLIER"))</f>
        <v/>
      </c>
      <c r="Y77" s="39" t="str" cm="1">
        <f t="array" ref="Y77">IF(AO77="","",IF(ABS((AO77-AVERAGE(AO$2:AO$1000))/_xlfn.STDEV.S(IF(AO$2:AO$1000&lt;&gt;"",AO$2:AO$1000)))&lt;3,"","OUTLIER"))</f>
        <v/>
      </c>
      <c r="Z77" s="39" t="str" cm="1">
        <f t="array" ref="Z77">IF(AP77="","",IF(ABS((AP77-AVERAGE(AP$2:AP$1000))/_xlfn.STDEV.S(IF(AP$2:AP$1000&lt;&gt;"",AP$2:AP$1000)))&lt;3,"","OUTLIER"))</f>
        <v/>
      </c>
      <c r="AA77" s="39" t="str" cm="1">
        <f t="array" ref="AA77">IF(AP77="","",IF(ABS((AP77-AVERAGE(AP$2:AP$1000))/_xlfn.STDEV.S(IF(AP$2:AP$1000&lt;&gt;"",AP$2:AP$1000)))&lt;3,"","OUTLIER"))</f>
        <v/>
      </c>
      <c r="AB77" s="39" t="str" cm="1">
        <f t="array" ref="AB77">IF(AQ77="","",IF(ABS((AQ77-AVERAGE(AQ$2:AQ$1000))/_xlfn.STDEV.S(IF(AQ$2:AQ$1000&lt;&gt;"",AQ$2:AQ$1000)))&lt;3,"","OUTLIER"))</f>
        <v/>
      </c>
      <c r="AC77" s="39" t="str" cm="1">
        <f t="array" ref="AC77">IF(AR77="","",IF(ABS((AR77-AVERAGE(AR$2:AR$1000))/_xlfn.STDEV.S(IF(AR$2:AR$1000&lt;&gt;"",AR$2:AR$1000)))&lt;3,"","OUTLIER"))</f>
        <v/>
      </c>
      <c r="AD77" s="39" t="str" cm="1">
        <f t="array" ref="AD77">IF(AR77="","",IF(ABS((AR77-AVERAGE(AR$2:AR$1000))/_xlfn.STDEV.S(IF(AR$2:AR$1000&lt;&gt;"",AR$2:AR$1000)))&lt;3,"","OUTLIER"))</f>
        <v/>
      </c>
      <c r="AE77" s="39" t="str" cm="1">
        <f t="array" ref="AE77">IF(AS77="","",IF(ABS((AS77-AVERAGE(AS$2:AS$1000))/_xlfn.STDEV.S(IF(AS$2:AS$1000&lt;&gt;"",AS$2:AS$1000)))&lt;3,"","OUTLIER"))</f>
        <v/>
      </c>
      <c r="AF77" s="39" t="str" cm="1">
        <f t="array" ref="AF77">IF(AT77="","",IF(ABS((AT77-AVERAGE(AT$2:AT$1000))/_xlfn.STDEV.S(IF(AT$2:AT$1000&lt;&gt;"",AT$2:AT$1000)))&lt;3,"","OUTLIER"))</f>
        <v/>
      </c>
      <c r="AG77" s="39" t="str" cm="1">
        <f t="array" ref="AG77">IF(AU77="","",IF(ABS((AU77-AVERAGE(AU$2:AU$1000))/_xlfn.STDEV.S(IF(AU$2:AU$1000&lt;&gt;"",AU$2:AU$1000)))&lt;3,"","OUTLIER"))</f>
        <v/>
      </c>
      <c r="AH77" s="39" t="str" cm="1">
        <f t="array" ref="AH77">IF(AV77="","",IF(ABS((AV77-AVERAGE(AV$2:AV$1000))/_xlfn.STDEV.S(IF(AV$2:AV$1000&lt;&gt;"",AV$2:AV$1000)))&lt;3,"","OUTLIER"))</f>
        <v/>
      </c>
      <c r="AL77" s="63"/>
      <c r="AM77" s="60"/>
      <c r="AN77" s="60">
        <v>7.2</v>
      </c>
      <c r="AO77" s="60">
        <v>7.38</v>
      </c>
      <c r="AP77" s="60">
        <v>7.34</v>
      </c>
      <c r="AQ77" s="60"/>
      <c r="AR77" s="60"/>
      <c r="AS77" s="60"/>
      <c r="AT77" s="60"/>
      <c r="AU77" s="60"/>
      <c r="AV77" s="60"/>
      <c r="AW77" s="63"/>
      <c r="AX77" s="60"/>
      <c r="AY77" s="60">
        <v>0.1</v>
      </c>
      <c r="AZ77" s="60">
        <v>0.15</v>
      </c>
      <c r="BA77" s="60">
        <v>0.14000000000000001</v>
      </c>
      <c r="BB77" s="60"/>
      <c r="BC77" s="60"/>
      <c r="BD77" s="60"/>
      <c r="BE77" s="60"/>
      <c r="BF77" s="60"/>
      <c r="BG77" s="60"/>
    </row>
    <row r="78" spans="1:59" x14ac:dyDescent="0.2">
      <c r="A78" s="54" t="s">
        <v>1381</v>
      </c>
      <c r="B78" s="54" t="str">
        <f>VLOOKUP(A78,RecNames!C:G,5,FALSE)</f>
        <v>5HT2A</v>
      </c>
      <c r="C78" s="74">
        <v>3</v>
      </c>
      <c r="D78" s="25">
        <f t="shared" si="5"/>
        <v>6.16</v>
      </c>
      <c r="E78" s="24">
        <f t="shared" si="5"/>
        <v>6.14</v>
      </c>
      <c r="F78" s="24">
        <f t="shared" si="5"/>
        <v>7.56</v>
      </c>
      <c r="G78" s="24">
        <f t="shared" si="6"/>
        <v>7.56</v>
      </c>
      <c r="H78" s="24">
        <f t="shared" si="6"/>
        <v>8.19</v>
      </c>
      <c r="I78" s="24">
        <f t="shared" si="6"/>
        <v>6.89</v>
      </c>
      <c r="J78" s="24">
        <f t="shared" si="7"/>
        <v>6.89</v>
      </c>
      <c r="K78" s="24">
        <f t="shared" si="7"/>
        <v>7.87</v>
      </c>
      <c r="L78" s="24">
        <f t="shared" si="7"/>
        <v>8.17</v>
      </c>
      <c r="M78" s="24">
        <f t="shared" si="4"/>
        <v>8.17</v>
      </c>
      <c r="N78" s="24">
        <f t="shared" si="4"/>
        <v>8.49</v>
      </c>
      <c r="O78" s="24">
        <f t="shared" si="4"/>
        <v>7.01</v>
      </c>
      <c r="P78" s="24">
        <f t="shared" si="4"/>
        <v>6.3</v>
      </c>
      <c r="Q78" s="24">
        <f t="shared" si="4"/>
        <v>6.37</v>
      </c>
      <c r="R78" s="75" t="s">
        <v>31</v>
      </c>
      <c r="S78" s="75" t="s">
        <v>31</v>
      </c>
      <c r="T78" s="75" t="s">
        <v>31</v>
      </c>
      <c r="U78" s="38" t="str" cm="1">
        <f t="array" ref="U78">IF(AL78="","",IF(ABS((AL78-AVERAGE(AL$2:AL$1000))/_xlfn.STDEV.S(IF(AL$2:AL$1000&lt;&gt;"",AL$2:AL$1000)))&lt;3,"","OUTLIER"))</f>
        <v/>
      </c>
      <c r="V78" s="39" t="str" cm="1">
        <f t="array" ref="V78">IF(AM78="","",IF(ABS((AM78-AVERAGE(AM$2:AM$1000))/_xlfn.STDEV.S(IF(AM$2:AM$1000&lt;&gt;"",AM$2:AM$1000)))&lt;3,"","OUTLIER"))</f>
        <v/>
      </c>
      <c r="W78" s="39" t="str" cm="1">
        <f t="array" ref="W78">IF(AN78="","",IF(ABS((AN78-AVERAGE(AN$2:AN$1000))/_xlfn.STDEV.S(IF(AN$2:AN$1000&lt;&gt;"",AN$2:AN$1000)))&lt;3,"","OUTLIER"))</f>
        <v/>
      </c>
      <c r="X78" s="39" t="str" cm="1">
        <f t="array" ref="X78">IF(AN78="","",IF(ABS((AN78-AVERAGE(AN$2:AN$1000))/_xlfn.STDEV.S(IF(AN$2:AN$1000&lt;&gt;"",AN$2:AN$1000)))&lt;3,"","OUTLIER"))</f>
        <v/>
      </c>
      <c r="Y78" s="39" t="str" cm="1">
        <f t="array" ref="Y78">IF(AO78="","",IF(ABS((AO78-AVERAGE(AO$2:AO$1000))/_xlfn.STDEV.S(IF(AO$2:AO$1000&lt;&gt;"",AO$2:AO$1000)))&lt;3,"","OUTLIER"))</f>
        <v/>
      </c>
      <c r="Z78" s="39" t="str" cm="1">
        <f t="array" ref="Z78">IF(AP78="","",IF(ABS((AP78-AVERAGE(AP$2:AP$1000))/_xlfn.STDEV.S(IF(AP$2:AP$1000&lt;&gt;"",AP$2:AP$1000)))&lt;3,"","OUTLIER"))</f>
        <v/>
      </c>
      <c r="AA78" s="39" t="str" cm="1">
        <f t="array" ref="AA78">IF(AP78="","",IF(ABS((AP78-AVERAGE(AP$2:AP$1000))/_xlfn.STDEV.S(IF(AP$2:AP$1000&lt;&gt;"",AP$2:AP$1000)))&lt;3,"","OUTLIER"))</f>
        <v/>
      </c>
      <c r="AB78" s="39" t="str" cm="1">
        <f t="array" ref="AB78">IF(AQ78="","",IF(ABS((AQ78-AVERAGE(AQ$2:AQ$1000))/_xlfn.STDEV.S(IF(AQ$2:AQ$1000&lt;&gt;"",AQ$2:AQ$1000)))&lt;3,"","OUTLIER"))</f>
        <v/>
      </c>
      <c r="AC78" s="39" t="str" cm="1">
        <f t="array" ref="AC78">IF(AR78="","",IF(ABS((AR78-AVERAGE(AR$2:AR$1000))/_xlfn.STDEV.S(IF(AR$2:AR$1000&lt;&gt;"",AR$2:AR$1000)))&lt;3,"","OUTLIER"))</f>
        <v/>
      </c>
      <c r="AD78" s="39" t="str" cm="1">
        <f t="array" ref="AD78">IF(AR78="","",IF(ABS((AR78-AVERAGE(AR$2:AR$1000))/_xlfn.STDEV.S(IF(AR$2:AR$1000&lt;&gt;"",AR$2:AR$1000)))&lt;3,"","OUTLIER"))</f>
        <v/>
      </c>
      <c r="AE78" s="39" t="str" cm="1">
        <f t="array" ref="AE78">IF(AS78="","",IF(ABS((AS78-AVERAGE(AS$2:AS$1000))/_xlfn.STDEV.S(IF(AS$2:AS$1000&lt;&gt;"",AS$2:AS$1000)))&lt;3,"","OUTLIER"))</f>
        <v/>
      </c>
      <c r="AF78" s="39" t="str" cm="1">
        <f t="array" ref="AF78">IF(AT78="","",IF(ABS((AT78-AVERAGE(AT$2:AT$1000))/_xlfn.STDEV.S(IF(AT$2:AT$1000&lt;&gt;"",AT$2:AT$1000)))&lt;3,"","OUTLIER"))</f>
        <v/>
      </c>
      <c r="AG78" s="39" t="str" cm="1">
        <f t="array" ref="AG78">IF(AU78="","",IF(ABS((AU78-AVERAGE(AU$2:AU$1000))/_xlfn.STDEV.S(IF(AU$2:AU$1000&lt;&gt;"",AU$2:AU$1000)))&lt;3,"","OUTLIER"))</f>
        <v/>
      </c>
      <c r="AH78" s="39" t="str" cm="1">
        <f t="array" ref="AH78">IF(AV78="","",IF(ABS((AV78-AVERAGE(AV$2:AV$1000))/_xlfn.STDEV.S(IF(AV$2:AV$1000&lt;&gt;"",AV$2:AV$1000)))&lt;3,"","OUTLIER"))</f>
        <v/>
      </c>
      <c r="AL78" s="63">
        <v>6.16</v>
      </c>
      <c r="AM78" s="60">
        <v>6.14</v>
      </c>
      <c r="AN78" s="60">
        <v>7.56</v>
      </c>
      <c r="AO78" s="60">
        <v>8.19</v>
      </c>
      <c r="AP78" s="60">
        <v>6.89</v>
      </c>
      <c r="AQ78" s="60">
        <v>7.87</v>
      </c>
      <c r="AR78" s="60">
        <v>8.17</v>
      </c>
      <c r="AS78" s="60">
        <v>8.49</v>
      </c>
      <c r="AT78" s="60">
        <v>7.01</v>
      </c>
      <c r="AU78" s="60">
        <v>6.3</v>
      </c>
      <c r="AV78" s="60">
        <v>6.37</v>
      </c>
      <c r="AW78" s="63">
        <v>7.0000000000000007E-2</v>
      </c>
      <c r="AX78" s="60">
        <v>7.0000000000000007E-2</v>
      </c>
      <c r="AY78" s="60">
        <v>0.1</v>
      </c>
      <c r="AZ78" s="60">
        <v>0.08</v>
      </c>
      <c r="BA78" s="60">
        <v>0.14000000000000001</v>
      </c>
      <c r="BB78" s="60">
        <v>0.06</v>
      </c>
      <c r="BC78" s="60">
        <v>0.2</v>
      </c>
      <c r="BD78" s="60">
        <v>0.11</v>
      </c>
      <c r="BE78" s="60">
        <v>0.18</v>
      </c>
      <c r="BF78" s="60">
        <v>0.11</v>
      </c>
      <c r="BG78" s="60">
        <v>0.12</v>
      </c>
    </row>
    <row r="79" spans="1:59" x14ac:dyDescent="0.2">
      <c r="A79" s="54" t="s">
        <v>1382</v>
      </c>
      <c r="B79" s="54" t="str">
        <f>VLOOKUP(A79,RecNames!C:G,5,FALSE)</f>
        <v>5HT2B</v>
      </c>
      <c r="C79" s="74">
        <v>3</v>
      </c>
      <c r="D79" s="25">
        <f t="shared" si="5"/>
        <v>7.17</v>
      </c>
      <c r="E79" s="24">
        <f t="shared" si="5"/>
        <v>7.51</v>
      </c>
      <c r="F79" s="24">
        <f t="shared" si="5"/>
        <v>7.68</v>
      </c>
      <c r="G79" s="24">
        <f t="shared" si="6"/>
        <v>7.68</v>
      </c>
      <c r="H79" s="24">
        <f t="shared" si="6"/>
        <v>7.76</v>
      </c>
      <c r="I79" s="24">
        <f t="shared" si="6"/>
        <v>7.45</v>
      </c>
      <c r="J79" s="24">
        <f t="shared" si="7"/>
        <v>7.45</v>
      </c>
      <c r="K79" s="24">
        <f t="shared" si="7"/>
        <v>8.35</v>
      </c>
      <c r="L79" s="24">
        <f t="shared" si="7"/>
        <v>8.58</v>
      </c>
      <c r="M79" s="24">
        <f t="shared" si="4"/>
        <v>8.58</v>
      </c>
      <c r="N79" s="24">
        <f t="shared" si="4"/>
        <v>8.51</v>
      </c>
      <c r="O79" s="24">
        <f t="shared" si="4"/>
        <v>7.61</v>
      </c>
      <c r="P79" s="24">
        <f t="shared" si="4"/>
        <v>7.51</v>
      </c>
      <c r="Q79" s="24">
        <f t="shared" si="4"/>
        <v>7.34</v>
      </c>
      <c r="R79" s="75" t="s">
        <v>31</v>
      </c>
      <c r="S79" s="75" t="s">
        <v>31</v>
      </c>
      <c r="T79" s="75" t="s">
        <v>31</v>
      </c>
      <c r="U79" s="38" t="str" cm="1">
        <f t="array" ref="U79">IF(AL79="","",IF(ABS((AL79-AVERAGE(AL$2:AL$1000))/_xlfn.STDEV.S(IF(AL$2:AL$1000&lt;&gt;"",AL$2:AL$1000)))&lt;3,"","OUTLIER"))</f>
        <v/>
      </c>
      <c r="V79" s="39" t="str" cm="1">
        <f t="array" ref="V79">IF(AM79="","",IF(ABS((AM79-AVERAGE(AM$2:AM$1000))/_xlfn.STDEV.S(IF(AM$2:AM$1000&lt;&gt;"",AM$2:AM$1000)))&lt;3,"","OUTLIER"))</f>
        <v/>
      </c>
      <c r="W79" s="39" t="str" cm="1">
        <f t="array" ref="W79">IF(AN79="","",IF(ABS((AN79-AVERAGE(AN$2:AN$1000))/_xlfn.STDEV.S(IF(AN$2:AN$1000&lt;&gt;"",AN$2:AN$1000)))&lt;3,"","OUTLIER"))</f>
        <v/>
      </c>
      <c r="X79" s="39" t="str" cm="1">
        <f t="array" ref="X79">IF(AN79="","",IF(ABS((AN79-AVERAGE(AN$2:AN$1000))/_xlfn.STDEV.S(IF(AN$2:AN$1000&lt;&gt;"",AN$2:AN$1000)))&lt;3,"","OUTLIER"))</f>
        <v/>
      </c>
      <c r="Y79" s="39" t="str" cm="1">
        <f t="array" ref="Y79">IF(AO79="","",IF(ABS((AO79-AVERAGE(AO$2:AO$1000))/_xlfn.STDEV.S(IF(AO$2:AO$1000&lt;&gt;"",AO$2:AO$1000)))&lt;3,"","OUTLIER"))</f>
        <v/>
      </c>
      <c r="Z79" s="39" t="str" cm="1">
        <f t="array" ref="Z79">IF(AP79="","",IF(ABS((AP79-AVERAGE(AP$2:AP$1000))/_xlfn.STDEV.S(IF(AP$2:AP$1000&lt;&gt;"",AP$2:AP$1000)))&lt;3,"","OUTLIER"))</f>
        <v/>
      </c>
      <c r="AA79" s="39" t="str" cm="1">
        <f t="array" ref="AA79">IF(AP79="","",IF(ABS((AP79-AVERAGE(AP$2:AP$1000))/_xlfn.STDEV.S(IF(AP$2:AP$1000&lt;&gt;"",AP$2:AP$1000)))&lt;3,"","OUTLIER"))</f>
        <v/>
      </c>
      <c r="AB79" s="39" t="str" cm="1">
        <f t="array" ref="AB79">IF(AQ79="","",IF(ABS((AQ79-AVERAGE(AQ$2:AQ$1000))/_xlfn.STDEV.S(IF(AQ$2:AQ$1000&lt;&gt;"",AQ$2:AQ$1000)))&lt;3,"","OUTLIER"))</f>
        <v/>
      </c>
      <c r="AC79" s="39" t="str" cm="1">
        <f t="array" ref="AC79">IF(AR79="","",IF(ABS((AR79-AVERAGE(AR$2:AR$1000))/_xlfn.STDEV.S(IF(AR$2:AR$1000&lt;&gt;"",AR$2:AR$1000)))&lt;3,"","OUTLIER"))</f>
        <v/>
      </c>
      <c r="AD79" s="39" t="str" cm="1">
        <f t="array" ref="AD79">IF(AR79="","",IF(ABS((AR79-AVERAGE(AR$2:AR$1000))/_xlfn.STDEV.S(IF(AR$2:AR$1000&lt;&gt;"",AR$2:AR$1000)))&lt;3,"","OUTLIER"))</f>
        <v/>
      </c>
      <c r="AE79" s="39" t="str" cm="1">
        <f t="array" ref="AE79">IF(AS79="","",IF(ABS((AS79-AVERAGE(AS$2:AS$1000))/_xlfn.STDEV.S(IF(AS$2:AS$1000&lt;&gt;"",AS$2:AS$1000)))&lt;3,"","OUTLIER"))</f>
        <v/>
      </c>
      <c r="AF79" s="39" t="str" cm="1">
        <f t="array" ref="AF79">IF(AT79="","",IF(ABS((AT79-AVERAGE(AT$2:AT$1000))/_xlfn.STDEV.S(IF(AT$2:AT$1000&lt;&gt;"",AT$2:AT$1000)))&lt;3,"","OUTLIER"))</f>
        <v/>
      </c>
      <c r="AG79" s="39" t="str" cm="1">
        <f t="array" ref="AG79">IF(AU79="","",IF(ABS((AU79-AVERAGE(AU$2:AU$1000))/_xlfn.STDEV.S(IF(AU$2:AU$1000&lt;&gt;"",AU$2:AU$1000)))&lt;3,"","OUTLIER"))</f>
        <v/>
      </c>
      <c r="AH79" s="39" t="str" cm="1">
        <f t="array" ref="AH79">IF(AV79="","",IF(ABS((AV79-AVERAGE(AV$2:AV$1000))/_xlfn.STDEV.S(IF(AV$2:AV$1000&lt;&gt;"",AV$2:AV$1000)))&lt;3,"","OUTLIER"))</f>
        <v/>
      </c>
      <c r="AL79" s="63">
        <v>7.17</v>
      </c>
      <c r="AM79" s="60">
        <v>7.51</v>
      </c>
      <c r="AN79" s="60">
        <v>7.68</v>
      </c>
      <c r="AO79" s="60">
        <v>7.76</v>
      </c>
      <c r="AP79" s="60">
        <v>7.45</v>
      </c>
      <c r="AQ79" s="60">
        <v>8.35</v>
      </c>
      <c r="AR79" s="60">
        <v>8.58</v>
      </c>
      <c r="AS79" s="60">
        <v>8.51</v>
      </c>
      <c r="AT79" s="60">
        <v>7.61</v>
      </c>
      <c r="AU79" s="60">
        <v>7.51</v>
      </c>
      <c r="AV79" s="60">
        <v>7.34</v>
      </c>
      <c r="AW79" s="63">
        <v>0.23</v>
      </c>
      <c r="AX79" s="60">
        <v>0.28999999999999998</v>
      </c>
      <c r="AY79" s="60">
        <v>0.24</v>
      </c>
      <c r="AZ79" s="60">
        <v>0.17</v>
      </c>
      <c r="BA79" s="60">
        <v>0.19</v>
      </c>
      <c r="BB79" s="60">
        <v>0.28999999999999998</v>
      </c>
      <c r="BC79" s="60">
        <v>0.28000000000000003</v>
      </c>
      <c r="BD79" s="60">
        <v>0.15</v>
      </c>
      <c r="BE79" s="60">
        <v>0.16</v>
      </c>
      <c r="BF79" s="60">
        <v>0.36</v>
      </c>
      <c r="BG79" s="60">
        <v>0.08</v>
      </c>
    </row>
    <row r="80" spans="1:59" x14ac:dyDescent="0.2">
      <c r="A80" s="54" t="s">
        <v>1383</v>
      </c>
      <c r="B80" s="54" t="str">
        <f>VLOOKUP(A80,RecNames!C:G,5,FALSE)</f>
        <v>5HT2C</v>
      </c>
      <c r="C80" s="74">
        <v>3</v>
      </c>
      <c r="D80" s="25">
        <f t="shared" si="5"/>
        <v>6.84</v>
      </c>
      <c r="E80" s="24">
        <f t="shared" si="5"/>
        <v>6.74</v>
      </c>
      <c r="F80" s="24">
        <f t="shared" si="5"/>
        <v>8.75</v>
      </c>
      <c r="G80" s="24">
        <f t="shared" si="6"/>
        <v>8.75</v>
      </c>
      <c r="H80" s="24">
        <f t="shared" si="6"/>
        <v>8.59</v>
      </c>
      <c r="I80" s="24">
        <f t="shared" si="6"/>
        <v>8.57</v>
      </c>
      <c r="J80" s="24">
        <f t="shared" si="7"/>
        <v>8.57</v>
      </c>
      <c r="K80" s="24">
        <f t="shared" si="7"/>
        <v>8.9700000000000006</v>
      </c>
      <c r="L80" s="24">
        <f t="shared" si="7"/>
        <v>8.64</v>
      </c>
      <c r="M80" s="24">
        <f t="shared" si="4"/>
        <v>8.64</v>
      </c>
      <c r="N80" s="24">
        <f t="shared" si="4"/>
        <v>8.85</v>
      </c>
      <c r="O80" s="24">
        <f t="shared" si="4"/>
        <v>8.31</v>
      </c>
      <c r="P80" s="24">
        <f t="shared" si="4"/>
        <v>7.85</v>
      </c>
      <c r="Q80" s="24">
        <f t="shared" si="4"/>
        <v>7.81</v>
      </c>
      <c r="R80" s="75" t="s">
        <v>31</v>
      </c>
      <c r="S80" s="75" t="s">
        <v>31</v>
      </c>
      <c r="T80" s="75" t="s">
        <v>31</v>
      </c>
      <c r="U80" s="38" t="str" cm="1">
        <f t="array" ref="U80">IF(AL80="","",IF(ABS((AL80-AVERAGE(AL$2:AL$1000))/_xlfn.STDEV.S(IF(AL$2:AL$1000&lt;&gt;"",AL$2:AL$1000)))&lt;3,"","OUTLIER"))</f>
        <v/>
      </c>
      <c r="V80" s="39" t="str" cm="1">
        <f t="array" ref="V80">IF(AM80="","",IF(ABS((AM80-AVERAGE(AM$2:AM$1000))/_xlfn.STDEV.S(IF(AM$2:AM$1000&lt;&gt;"",AM$2:AM$1000)))&lt;3,"","OUTLIER"))</f>
        <v/>
      </c>
      <c r="W80" s="39" t="str" cm="1">
        <f t="array" ref="W80">IF(AN80="","",IF(ABS((AN80-AVERAGE(AN$2:AN$1000))/_xlfn.STDEV.S(IF(AN$2:AN$1000&lt;&gt;"",AN$2:AN$1000)))&lt;3,"","OUTLIER"))</f>
        <v/>
      </c>
      <c r="X80" s="39" t="str" cm="1">
        <f t="array" ref="X80">IF(AN80="","",IF(ABS((AN80-AVERAGE(AN$2:AN$1000))/_xlfn.STDEV.S(IF(AN$2:AN$1000&lt;&gt;"",AN$2:AN$1000)))&lt;3,"","OUTLIER"))</f>
        <v/>
      </c>
      <c r="Y80" s="39" t="str" cm="1">
        <f t="array" ref="Y80">IF(AO80="","",IF(ABS((AO80-AVERAGE(AO$2:AO$1000))/_xlfn.STDEV.S(IF(AO$2:AO$1000&lt;&gt;"",AO$2:AO$1000)))&lt;3,"","OUTLIER"))</f>
        <v/>
      </c>
      <c r="Z80" s="39" t="str" cm="1">
        <f t="array" ref="Z80">IF(AP80="","",IF(ABS((AP80-AVERAGE(AP$2:AP$1000))/_xlfn.STDEV.S(IF(AP$2:AP$1000&lt;&gt;"",AP$2:AP$1000)))&lt;3,"","OUTLIER"))</f>
        <v/>
      </c>
      <c r="AA80" s="39" t="str" cm="1">
        <f t="array" ref="AA80">IF(AP80="","",IF(ABS((AP80-AVERAGE(AP$2:AP$1000))/_xlfn.STDEV.S(IF(AP$2:AP$1000&lt;&gt;"",AP$2:AP$1000)))&lt;3,"","OUTLIER"))</f>
        <v/>
      </c>
      <c r="AB80" s="39" t="str" cm="1">
        <f t="array" ref="AB80">IF(AQ80="","",IF(ABS((AQ80-AVERAGE(AQ$2:AQ$1000))/_xlfn.STDEV.S(IF(AQ$2:AQ$1000&lt;&gt;"",AQ$2:AQ$1000)))&lt;3,"","OUTLIER"))</f>
        <v/>
      </c>
      <c r="AC80" s="39" t="str" cm="1">
        <f t="array" ref="AC80">IF(AR80="","",IF(ABS((AR80-AVERAGE(AR$2:AR$1000))/_xlfn.STDEV.S(IF(AR$2:AR$1000&lt;&gt;"",AR$2:AR$1000)))&lt;3,"","OUTLIER"))</f>
        <v/>
      </c>
      <c r="AD80" s="39" t="str" cm="1">
        <f t="array" ref="AD80">IF(AR80="","",IF(ABS((AR80-AVERAGE(AR$2:AR$1000))/_xlfn.STDEV.S(IF(AR$2:AR$1000&lt;&gt;"",AR$2:AR$1000)))&lt;3,"","OUTLIER"))</f>
        <v/>
      </c>
      <c r="AE80" s="39" t="str" cm="1">
        <f t="array" ref="AE80">IF(AS80="","",IF(ABS((AS80-AVERAGE(AS$2:AS$1000))/_xlfn.STDEV.S(IF(AS$2:AS$1000&lt;&gt;"",AS$2:AS$1000)))&lt;3,"","OUTLIER"))</f>
        <v/>
      </c>
      <c r="AF80" s="39" t="str" cm="1">
        <f t="array" ref="AF80">IF(AT80="","",IF(ABS((AT80-AVERAGE(AT$2:AT$1000))/_xlfn.STDEV.S(IF(AT$2:AT$1000&lt;&gt;"",AT$2:AT$1000)))&lt;3,"","OUTLIER"))</f>
        <v/>
      </c>
      <c r="AG80" s="39" t="str" cm="1">
        <f t="array" ref="AG80">IF(AU80="","",IF(ABS((AU80-AVERAGE(AU$2:AU$1000))/_xlfn.STDEV.S(IF(AU$2:AU$1000&lt;&gt;"",AU$2:AU$1000)))&lt;3,"","OUTLIER"))</f>
        <v/>
      </c>
      <c r="AH80" s="39" t="str" cm="1">
        <f t="array" ref="AH80">IF(AV80="","",IF(ABS((AV80-AVERAGE(AV$2:AV$1000))/_xlfn.STDEV.S(IF(AV$2:AV$1000&lt;&gt;"",AV$2:AV$1000)))&lt;3,"","OUTLIER"))</f>
        <v/>
      </c>
      <c r="AL80" s="63">
        <v>6.84</v>
      </c>
      <c r="AM80" s="60">
        <v>6.74</v>
      </c>
      <c r="AN80" s="60">
        <v>8.75</v>
      </c>
      <c r="AO80" s="60">
        <v>8.59</v>
      </c>
      <c r="AP80" s="60">
        <v>8.57</v>
      </c>
      <c r="AQ80" s="60">
        <v>8.9700000000000006</v>
      </c>
      <c r="AR80" s="60">
        <v>8.64</v>
      </c>
      <c r="AS80" s="60">
        <v>8.85</v>
      </c>
      <c r="AT80" s="60">
        <v>8.31</v>
      </c>
      <c r="AU80" s="60">
        <v>7.85</v>
      </c>
      <c r="AV80" s="60">
        <v>7.81</v>
      </c>
      <c r="AW80" s="63">
        <v>0.06</v>
      </c>
      <c r="AX80" s="60">
        <v>0.09</v>
      </c>
      <c r="AY80" s="60">
        <v>0.12</v>
      </c>
      <c r="AZ80" s="60">
        <v>0.23</v>
      </c>
      <c r="BA80" s="60">
        <v>0.09</v>
      </c>
      <c r="BB80" s="60">
        <v>0.19</v>
      </c>
      <c r="BC80" s="60">
        <v>0.11</v>
      </c>
      <c r="BD80" s="60">
        <v>0.24</v>
      </c>
      <c r="BE80" s="60">
        <v>0.09</v>
      </c>
      <c r="BF80" s="60">
        <v>0.14000000000000001</v>
      </c>
      <c r="BG80" s="60">
        <v>7.0000000000000007E-2</v>
      </c>
    </row>
    <row r="81" spans="1:59" x14ac:dyDescent="0.2">
      <c r="A81" s="54" t="s">
        <v>1384</v>
      </c>
      <c r="B81" s="54" t="str">
        <f>VLOOKUP(A81,RecNames!C:G,5,FALSE)</f>
        <v>5HT4R</v>
      </c>
      <c r="C81" s="74">
        <v>4</v>
      </c>
      <c r="D81" s="25">
        <f t="shared" si="5"/>
        <v>6.98</v>
      </c>
      <c r="E81" s="24">
        <f t="shared" si="5"/>
        <v>6.91</v>
      </c>
      <c r="F81" s="24">
        <f t="shared" si="5"/>
        <v>7.63</v>
      </c>
      <c r="G81" s="24">
        <f t="shared" si="6"/>
        <v>7.63</v>
      </c>
      <c r="H81" s="24">
        <f t="shared" si="6"/>
        <v>7.69</v>
      </c>
      <c r="I81" s="24">
        <f t="shared" si="6"/>
        <v>7.32</v>
      </c>
      <c r="J81" s="24">
        <f t="shared" si="7"/>
        <v>7.32</v>
      </c>
      <c r="K81" s="24">
        <f t="shared" si="7"/>
        <v>7.7</v>
      </c>
      <c r="L81" s="24">
        <f t="shared" si="7"/>
        <v>7.21</v>
      </c>
      <c r="M81" s="24">
        <f t="shared" si="4"/>
        <v>7.21</v>
      </c>
      <c r="N81" s="24">
        <f t="shared" si="4"/>
        <v>7.48</v>
      </c>
      <c r="O81" s="24">
        <f t="shared" si="4"/>
        <v>6.62</v>
      </c>
      <c r="P81" s="24">
        <f t="shared" si="4"/>
        <v>6.69</v>
      </c>
      <c r="Q81" s="24">
        <f t="shared" si="4"/>
        <v>6.7</v>
      </c>
      <c r="R81" s="75" t="s">
        <v>31</v>
      </c>
      <c r="S81" s="75" t="s">
        <v>31</v>
      </c>
      <c r="T81" s="75" t="s">
        <v>31</v>
      </c>
      <c r="U81" s="38" t="str" cm="1">
        <f t="array" ref="U81">IF(AL81="","",IF(ABS((AL81-AVERAGE(AL$2:AL$1000))/_xlfn.STDEV.S(IF(AL$2:AL$1000&lt;&gt;"",AL$2:AL$1000)))&lt;3,"","OUTLIER"))</f>
        <v/>
      </c>
      <c r="V81" s="39" t="str" cm="1">
        <f t="array" ref="V81">IF(AM81="","",IF(ABS((AM81-AVERAGE(AM$2:AM$1000))/_xlfn.STDEV.S(IF(AM$2:AM$1000&lt;&gt;"",AM$2:AM$1000)))&lt;3,"","OUTLIER"))</f>
        <v/>
      </c>
      <c r="W81" s="39" t="str" cm="1">
        <f t="array" ref="W81">IF(AN81="","",IF(ABS((AN81-AVERAGE(AN$2:AN$1000))/_xlfn.STDEV.S(IF(AN$2:AN$1000&lt;&gt;"",AN$2:AN$1000)))&lt;3,"","OUTLIER"))</f>
        <v/>
      </c>
      <c r="X81" s="39" t="str" cm="1">
        <f t="array" ref="X81">IF(AN81="","",IF(ABS((AN81-AVERAGE(AN$2:AN$1000))/_xlfn.STDEV.S(IF(AN$2:AN$1000&lt;&gt;"",AN$2:AN$1000)))&lt;3,"","OUTLIER"))</f>
        <v/>
      </c>
      <c r="Y81" s="39" t="str" cm="1">
        <f t="array" ref="Y81">IF(AO81="","",IF(ABS((AO81-AVERAGE(AO$2:AO$1000))/_xlfn.STDEV.S(IF(AO$2:AO$1000&lt;&gt;"",AO$2:AO$1000)))&lt;3,"","OUTLIER"))</f>
        <v/>
      </c>
      <c r="Z81" s="39" t="str" cm="1">
        <f t="array" ref="Z81">IF(AP81="","",IF(ABS((AP81-AVERAGE(AP$2:AP$1000))/_xlfn.STDEV.S(IF(AP$2:AP$1000&lt;&gt;"",AP$2:AP$1000)))&lt;3,"","OUTLIER"))</f>
        <v/>
      </c>
      <c r="AA81" s="39" t="str" cm="1">
        <f t="array" ref="AA81">IF(AP81="","",IF(ABS((AP81-AVERAGE(AP$2:AP$1000))/_xlfn.STDEV.S(IF(AP$2:AP$1000&lt;&gt;"",AP$2:AP$1000)))&lt;3,"","OUTLIER"))</f>
        <v/>
      </c>
      <c r="AB81" s="39" t="str" cm="1">
        <f t="array" ref="AB81">IF(AQ81="","",IF(ABS((AQ81-AVERAGE(AQ$2:AQ$1000))/_xlfn.STDEV.S(IF(AQ$2:AQ$1000&lt;&gt;"",AQ$2:AQ$1000)))&lt;3,"","OUTLIER"))</f>
        <v/>
      </c>
      <c r="AC81" s="39" t="str" cm="1">
        <f t="array" ref="AC81">IF(AR81="","",IF(ABS((AR81-AVERAGE(AR$2:AR$1000))/_xlfn.STDEV.S(IF(AR$2:AR$1000&lt;&gt;"",AR$2:AR$1000)))&lt;3,"","OUTLIER"))</f>
        <v/>
      </c>
      <c r="AD81" s="39" t="str" cm="1">
        <f t="array" ref="AD81">IF(AR81="","",IF(ABS((AR81-AVERAGE(AR$2:AR$1000))/_xlfn.STDEV.S(IF(AR$2:AR$1000&lt;&gt;"",AR$2:AR$1000)))&lt;3,"","OUTLIER"))</f>
        <v/>
      </c>
      <c r="AE81" s="39" t="str" cm="1">
        <f t="array" ref="AE81">IF(AS81="","",IF(ABS((AS81-AVERAGE(AS$2:AS$1000))/_xlfn.STDEV.S(IF(AS$2:AS$1000&lt;&gt;"",AS$2:AS$1000)))&lt;3,"","OUTLIER"))</f>
        <v/>
      </c>
      <c r="AF81" s="39" t="str" cm="1">
        <f t="array" ref="AF81">IF(AT81="","",IF(ABS((AT81-AVERAGE(AT$2:AT$1000))/_xlfn.STDEV.S(IF(AT$2:AT$1000&lt;&gt;"",AT$2:AT$1000)))&lt;3,"","OUTLIER"))</f>
        <v/>
      </c>
      <c r="AG81" s="39" t="str" cm="1">
        <f t="array" ref="AG81">IF(AU81="","",IF(ABS((AU81-AVERAGE(AU$2:AU$1000))/_xlfn.STDEV.S(IF(AU$2:AU$1000&lt;&gt;"",AU$2:AU$1000)))&lt;3,"","OUTLIER"))</f>
        <v/>
      </c>
      <c r="AH81" s="39" t="str" cm="1">
        <f t="array" ref="AH81">IF(AV81="","",IF(ABS((AV81-AVERAGE(AV$2:AV$1000))/_xlfn.STDEV.S(IF(AV$2:AV$1000&lt;&gt;"",AV$2:AV$1000)))&lt;3,"","OUTLIER"))</f>
        <v/>
      </c>
      <c r="AL81" s="63">
        <v>6.98</v>
      </c>
      <c r="AM81" s="60">
        <v>6.91</v>
      </c>
      <c r="AN81" s="60">
        <v>7.63</v>
      </c>
      <c r="AO81" s="60">
        <v>7.69</v>
      </c>
      <c r="AP81" s="60">
        <v>7.32</v>
      </c>
      <c r="AQ81" s="60">
        <v>7.7</v>
      </c>
      <c r="AR81" s="60">
        <v>7.21</v>
      </c>
      <c r="AS81" s="60">
        <v>7.48</v>
      </c>
      <c r="AT81" s="60">
        <v>6.62</v>
      </c>
      <c r="AU81" s="60">
        <v>6.69</v>
      </c>
      <c r="AV81" s="60">
        <v>6.7</v>
      </c>
      <c r="AW81" s="63">
        <v>0.14000000000000001</v>
      </c>
      <c r="AX81" s="60">
        <v>0.13</v>
      </c>
      <c r="AY81" s="60">
        <v>0.11</v>
      </c>
      <c r="AZ81" s="60">
        <v>0.09</v>
      </c>
      <c r="BA81" s="60">
        <v>0.09</v>
      </c>
      <c r="BB81" s="60">
        <v>0.08</v>
      </c>
      <c r="BC81" s="60">
        <v>0.11</v>
      </c>
      <c r="BD81" s="60">
        <v>0.09</v>
      </c>
      <c r="BE81" s="60">
        <v>0.11</v>
      </c>
      <c r="BF81" s="60">
        <v>0.09</v>
      </c>
      <c r="BG81" s="60">
        <v>0.11</v>
      </c>
    </row>
    <row r="82" spans="1:59" x14ac:dyDescent="0.2">
      <c r="A82" s="54" t="s">
        <v>1385</v>
      </c>
      <c r="B82" s="54" t="str">
        <f>VLOOKUP(A82,RecNames!C:G,5,FALSE)</f>
        <v>5HT6R</v>
      </c>
      <c r="C82" s="74">
        <v>5</v>
      </c>
      <c r="D82" s="25">
        <f t="shared" si="5"/>
        <v>6.79</v>
      </c>
      <c r="E82" s="24">
        <f t="shared" si="5"/>
        <v>6.72</v>
      </c>
      <c r="F82" s="24" t="str">
        <f t="shared" si="5"/>
        <v/>
      </c>
      <c r="G82" s="24" t="str">
        <f t="shared" si="6"/>
        <v/>
      </c>
      <c r="H82" s="24" t="str">
        <f t="shared" si="6"/>
        <v/>
      </c>
      <c r="I82" s="24" t="str">
        <f t="shared" si="6"/>
        <v/>
      </c>
      <c r="J82" s="24" t="str">
        <f t="shared" si="7"/>
        <v/>
      </c>
      <c r="K82" s="24">
        <f t="shared" si="7"/>
        <v>6.63</v>
      </c>
      <c r="L82" s="24">
        <f t="shared" si="7"/>
        <v>6.77</v>
      </c>
      <c r="M82" s="24">
        <f t="shared" si="4"/>
        <v>6.77</v>
      </c>
      <c r="N82" s="24">
        <f t="shared" si="4"/>
        <v>6.42</v>
      </c>
      <c r="O82" s="24" t="str">
        <f t="shared" si="4"/>
        <v/>
      </c>
      <c r="P82" s="24">
        <f t="shared" si="4"/>
        <v>5.9</v>
      </c>
      <c r="Q82" s="24">
        <f t="shared" si="4"/>
        <v>6.51</v>
      </c>
      <c r="R82" s="75" t="s">
        <v>31</v>
      </c>
      <c r="S82" s="75" t="s">
        <v>31</v>
      </c>
      <c r="T82" s="75" t="s">
        <v>31</v>
      </c>
      <c r="U82" s="38" t="str" cm="1">
        <f t="array" ref="U82">IF(AL82="","",IF(ABS((AL82-AVERAGE(AL$2:AL$1000))/_xlfn.STDEV.S(IF(AL$2:AL$1000&lt;&gt;"",AL$2:AL$1000)))&lt;3,"","OUTLIER"))</f>
        <v/>
      </c>
      <c r="V82" s="39" t="str" cm="1">
        <f t="array" ref="V82">IF(AM82="","",IF(ABS((AM82-AVERAGE(AM$2:AM$1000))/_xlfn.STDEV.S(IF(AM$2:AM$1000&lt;&gt;"",AM$2:AM$1000)))&lt;3,"","OUTLIER"))</f>
        <v/>
      </c>
      <c r="W82" s="39" t="str" cm="1">
        <f t="array" ref="W82">IF(AN82="","",IF(ABS((AN82-AVERAGE(AN$2:AN$1000))/_xlfn.STDEV.S(IF(AN$2:AN$1000&lt;&gt;"",AN$2:AN$1000)))&lt;3,"","OUTLIER"))</f>
        <v/>
      </c>
      <c r="X82" s="39" t="str" cm="1">
        <f t="array" ref="X82">IF(AN82="","",IF(ABS((AN82-AVERAGE(AN$2:AN$1000))/_xlfn.STDEV.S(IF(AN$2:AN$1000&lt;&gt;"",AN$2:AN$1000)))&lt;3,"","OUTLIER"))</f>
        <v/>
      </c>
      <c r="Y82" s="39" t="str" cm="1">
        <f t="array" ref="Y82">IF(AO82="","",IF(ABS((AO82-AVERAGE(AO$2:AO$1000))/_xlfn.STDEV.S(IF(AO$2:AO$1000&lt;&gt;"",AO$2:AO$1000)))&lt;3,"","OUTLIER"))</f>
        <v/>
      </c>
      <c r="Z82" s="39" t="str" cm="1">
        <f t="array" ref="Z82">IF(AP82="","",IF(ABS((AP82-AVERAGE(AP$2:AP$1000))/_xlfn.STDEV.S(IF(AP$2:AP$1000&lt;&gt;"",AP$2:AP$1000)))&lt;3,"","OUTLIER"))</f>
        <v/>
      </c>
      <c r="AA82" s="39" t="str" cm="1">
        <f t="array" ref="AA82">IF(AP82="","",IF(ABS((AP82-AVERAGE(AP$2:AP$1000))/_xlfn.STDEV.S(IF(AP$2:AP$1000&lt;&gt;"",AP$2:AP$1000)))&lt;3,"","OUTLIER"))</f>
        <v/>
      </c>
      <c r="AB82" s="39" t="str" cm="1">
        <f t="array" ref="AB82">IF(AQ82="","",IF(ABS((AQ82-AVERAGE(AQ$2:AQ$1000))/_xlfn.STDEV.S(IF(AQ$2:AQ$1000&lt;&gt;"",AQ$2:AQ$1000)))&lt;3,"","OUTLIER"))</f>
        <v/>
      </c>
      <c r="AC82" s="39" t="str" cm="1">
        <f t="array" ref="AC82">IF(AR82="","",IF(ABS((AR82-AVERAGE(AR$2:AR$1000))/_xlfn.STDEV.S(IF(AR$2:AR$1000&lt;&gt;"",AR$2:AR$1000)))&lt;3,"","OUTLIER"))</f>
        <v/>
      </c>
      <c r="AD82" s="39" t="str" cm="1">
        <f t="array" ref="AD82">IF(AR82="","",IF(ABS((AR82-AVERAGE(AR$2:AR$1000))/_xlfn.STDEV.S(IF(AR$2:AR$1000&lt;&gt;"",AR$2:AR$1000)))&lt;3,"","OUTLIER"))</f>
        <v/>
      </c>
      <c r="AE82" s="39" t="str" cm="1">
        <f t="array" ref="AE82">IF(AS82="","",IF(ABS((AS82-AVERAGE(AS$2:AS$1000))/_xlfn.STDEV.S(IF(AS$2:AS$1000&lt;&gt;"",AS$2:AS$1000)))&lt;3,"","OUTLIER"))</f>
        <v/>
      </c>
      <c r="AF82" s="39" t="str" cm="1">
        <f t="array" ref="AF82">IF(AT82="","",IF(ABS((AT82-AVERAGE(AT$2:AT$1000))/_xlfn.STDEV.S(IF(AT$2:AT$1000&lt;&gt;"",AT$2:AT$1000)))&lt;3,"","OUTLIER"))</f>
        <v/>
      </c>
      <c r="AG82" s="39" t="str" cm="1">
        <f t="array" ref="AG82">IF(AU82="","",IF(ABS((AU82-AVERAGE(AU$2:AU$1000))/_xlfn.STDEV.S(IF(AU$2:AU$1000&lt;&gt;"",AU$2:AU$1000)))&lt;3,"","OUTLIER"))</f>
        <v/>
      </c>
      <c r="AH82" s="39" t="str" cm="1">
        <f t="array" ref="AH82">IF(AV82="","",IF(ABS((AV82-AVERAGE(AV$2:AV$1000))/_xlfn.STDEV.S(IF(AV$2:AV$1000&lt;&gt;"",AV$2:AV$1000)))&lt;3,"","OUTLIER"))</f>
        <v/>
      </c>
      <c r="AL82" s="63">
        <v>6.79</v>
      </c>
      <c r="AM82" s="60">
        <v>6.72</v>
      </c>
      <c r="AN82" s="60"/>
      <c r="AO82" s="60"/>
      <c r="AP82" s="60"/>
      <c r="AQ82" s="60">
        <v>6.63</v>
      </c>
      <c r="AR82" s="60">
        <v>6.77</v>
      </c>
      <c r="AS82" s="60">
        <v>6.42</v>
      </c>
      <c r="AT82" s="60"/>
      <c r="AU82" s="60">
        <v>5.9</v>
      </c>
      <c r="AV82" s="60">
        <v>6.51</v>
      </c>
      <c r="AW82" s="63">
        <v>0.23</v>
      </c>
      <c r="AX82" s="60">
        <v>0.26</v>
      </c>
      <c r="AY82" s="60"/>
      <c r="AZ82" s="60"/>
      <c r="BA82" s="60"/>
      <c r="BB82" s="60">
        <v>0.26</v>
      </c>
      <c r="BC82" s="60">
        <v>0.19</v>
      </c>
      <c r="BD82" s="60">
        <v>0.42</v>
      </c>
      <c r="BE82" s="60"/>
      <c r="BF82" s="60">
        <v>0.4</v>
      </c>
      <c r="BG82" s="60">
        <v>0.25</v>
      </c>
    </row>
    <row r="83" spans="1:59" x14ac:dyDescent="0.2">
      <c r="A83" s="54" t="s">
        <v>1386</v>
      </c>
      <c r="B83" s="54" t="str">
        <f>VLOOKUP(A83,RecNames!C:G,5,FALSE)</f>
        <v>5HT7R</v>
      </c>
      <c r="C83" s="74">
        <v>4</v>
      </c>
      <c r="D83" s="25">
        <f t="shared" si="5"/>
        <v>8.74</v>
      </c>
      <c r="E83" s="24">
        <f t="shared" si="5"/>
        <v>8.7899999999999991</v>
      </c>
      <c r="F83" s="24">
        <f t="shared" si="5"/>
        <v>8.8699999999999992</v>
      </c>
      <c r="G83" s="24">
        <f t="shared" si="6"/>
        <v>8.8699999999999992</v>
      </c>
      <c r="H83" s="24">
        <f t="shared" si="6"/>
        <v>8.89</v>
      </c>
      <c r="I83" s="24">
        <f t="shared" si="6"/>
        <v>8.8699999999999992</v>
      </c>
      <c r="J83" s="24">
        <f t="shared" si="7"/>
        <v>8.8699999999999992</v>
      </c>
      <c r="K83" s="24">
        <f t="shared" si="7"/>
        <v>8.98</v>
      </c>
      <c r="L83" s="24">
        <f t="shared" si="7"/>
        <v>8.74</v>
      </c>
      <c r="M83" s="24">
        <f t="shared" si="4"/>
        <v>8.74</v>
      </c>
      <c r="N83" s="24">
        <f t="shared" si="4"/>
        <v>8.94</v>
      </c>
      <c r="O83" s="24">
        <f t="shared" si="4"/>
        <v>8.83</v>
      </c>
      <c r="P83" s="24">
        <f t="shared" si="4"/>
        <v>8.98</v>
      </c>
      <c r="Q83" s="24">
        <f t="shared" si="4"/>
        <v>8.9499999999999993</v>
      </c>
      <c r="R83" s="75" t="s">
        <v>31</v>
      </c>
      <c r="S83" s="75" t="s">
        <v>31</v>
      </c>
      <c r="T83" s="75" t="s">
        <v>31</v>
      </c>
      <c r="U83" s="38" t="str" cm="1">
        <f t="array" ref="U83">IF(AL83="","",IF(ABS((AL83-AVERAGE(AL$2:AL$1000))/_xlfn.STDEV.S(IF(AL$2:AL$1000&lt;&gt;"",AL$2:AL$1000)))&lt;3,"","OUTLIER"))</f>
        <v/>
      </c>
      <c r="V83" s="39" t="str" cm="1">
        <f t="array" ref="V83">IF(AM83="","",IF(ABS((AM83-AVERAGE(AM$2:AM$1000))/_xlfn.STDEV.S(IF(AM$2:AM$1000&lt;&gt;"",AM$2:AM$1000)))&lt;3,"","OUTLIER"))</f>
        <v/>
      </c>
      <c r="W83" s="39" t="str" cm="1">
        <f t="array" ref="W83">IF(AN83="","",IF(ABS((AN83-AVERAGE(AN$2:AN$1000))/_xlfn.STDEV.S(IF(AN$2:AN$1000&lt;&gt;"",AN$2:AN$1000)))&lt;3,"","OUTLIER"))</f>
        <v/>
      </c>
      <c r="X83" s="39" t="str" cm="1">
        <f t="array" ref="X83">IF(AN83="","",IF(ABS((AN83-AVERAGE(AN$2:AN$1000))/_xlfn.STDEV.S(IF(AN$2:AN$1000&lt;&gt;"",AN$2:AN$1000)))&lt;3,"","OUTLIER"))</f>
        <v/>
      </c>
      <c r="Y83" s="39" t="str" cm="1">
        <f t="array" ref="Y83">IF(AO83="","",IF(ABS((AO83-AVERAGE(AO$2:AO$1000))/_xlfn.STDEV.S(IF(AO$2:AO$1000&lt;&gt;"",AO$2:AO$1000)))&lt;3,"","OUTLIER"))</f>
        <v/>
      </c>
      <c r="Z83" s="39" t="str" cm="1">
        <f t="array" ref="Z83">IF(AP83="","",IF(ABS((AP83-AVERAGE(AP$2:AP$1000))/_xlfn.STDEV.S(IF(AP$2:AP$1000&lt;&gt;"",AP$2:AP$1000)))&lt;3,"","OUTLIER"))</f>
        <v/>
      </c>
      <c r="AA83" s="39" t="str" cm="1">
        <f t="array" ref="AA83">IF(AP83="","",IF(ABS((AP83-AVERAGE(AP$2:AP$1000))/_xlfn.STDEV.S(IF(AP$2:AP$1000&lt;&gt;"",AP$2:AP$1000)))&lt;3,"","OUTLIER"))</f>
        <v/>
      </c>
      <c r="AB83" s="39" t="str" cm="1">
        <f t="array" ref="AB83">IF(AQ83="","",IF(ABS((AQ83-AVERAGE(AQ$2:AQ$1000))/_xlfn.STDEV.S(IF(AQ$2:AQ$1000&lt;&gt;"",AQ$2:AQ$1000)))&lt;3,"","OUTLIER"))</f>
        <v/>
      </c>
      <c r="AC83" s="39" t="str" cm="1">
        <f t="array" ref="AC83">IF(AR83="","",IF(ABS((AR83-AVERAGE(AR$2:AR$1000))/_xlfn.STDEV.S(IF(AR$2:AR$1000&lt;&gt;"",AR$2:AR$1000)))&lt;3,"","OUTLIER"))</f>
        <v/>
      </c>
      <c r="AD83" s="39" t="str" cm="1">
        <f t="array" ref="AD83">IF(AR83="","",IF(ABS((AR83-AVERAGE(AR$2:AR$1000))/_xlfn.STDEV.S(IF(AR$2:AR$1000&lt;&gt;"",AR$2:AR$1000)))&lt;3,"","OUTLIER"))</f>
        <v/>
      </c>
      <c r="AE83" s="39" t="str" cm="1">
        <f t="array" ref="AE83">IF(AS83="","",IF(ABS((AS83-AVERAGE(AS$2:AS$1000))/_xlfn.STDEV.S(IF(AS$2:AS$1000&lt;&gt;"",AS$2:AS$1000)))&lt;3,"","OUTLIER"))</f>
        <v/>
      </c>
      <c r="AF83" s="39" t="str" cm="1">
        <f t="array" ref="AF83">IF(AT83="","",IF(ABS((AT83-AVERAGE(AT$2:AT$1000))/_xlfn.STDEV.S(IF(AT$2:AT$1000&lt;&gt;"",AT$2:AT$1000)))&lt;3,"","OUTLIER"))</f>
        <v/>
      </c>
      <c r="AG83" s="39" t="str" cm="1">
        <f t="array" ref="AG83">IF(AU83="","",IF(ABS((AU83-AVERAGE(AU$2:AU$1000))/_xlfn.STDEV.S(IF(AU$2:AU$1000&lt;&gt;"",AU$2:AU$1000)))&lt;3,"","OUTLIER"))</f>
        <v/>
      </c>
      <c r="AH83" s="39" t="str" cm="1">
        <f t="array" ref="AH83">IF(AV83="","",IF(ABS((AV83-AVERAGE(AV$2:AV$1000))/_xlfn.STDEV.S(IF(AV$2:AV$1000&lt;&gt;"",AV$2:AV$1000)))&lt;3,"","OUTLIER"))</f>
        <v/>
      </c>
      <c r="AL83" s="63">
        <v>8.74</v>
      </c>
      <c r="AM83" s="60">
        <v>8.7899999999999991</v>
      </c>
      <c r="AN83" s="60">
        <v>8.8699999999999992</v>
      </c>
      <c r="AO83" s="60">
        <v>8.89</v>
      </c>
      <c r="AP83" s="60">
        <v>8.8699999999999992</v>
      </c>
      <c r="AQ83" s="60">
        <v>8.98</v>
      </c>
      <c r="AR83" s="60">
        <v>8.74</v>
      </c>
      <c r="AS83" s="60">
        <v>8.94</v>
      </c>
      <c r="AT83" s="60">
        <v>8.83</v>
      </c>
      <c r="AU83" s="60">
        <v>8.98</v>
      </c>
      <c r="AV83" s="60">
        <v>8.9499999999999993</v>
      </c>
      <c r="AW83" s="63">
        <v>0.03</v>
      </c>
      <c r="AX83" s="60">
        <v>0.02</v>
      </c>
      <c r="AY83" s="60">
        <v>0.09</v>
      </c>
      <c r="AZ83" s="60">
        <v>0.06</v>
      </c>
      <c r="BA83" s="60">
        <v>0.03</v>
      </c>
      <c r="BB83" s="60">
        <v>0.06</v>
      </c>
      <c r="BC83" s="60">
        <v>7.0000000000000007E-2</v>
      </c>
      <c r="BD83" s="60">
        <v>0.04</v>
      </c>
      <c r="BE83" s="60">
        <v>0.08</v>
      </c>
      <c r="BF83" s="60">
        <v>7.0000000000000007E-2</v>
      </c>
      <c r="BG83" s="60">
        <v>0.01</v>
      </c>
    </row>
    <row r="84" spans="1:59" x14ac:dyDescent="0.2">
      <c r="A84" s="54" t="s">
        <v>1387</v>
      </c>
      <c r="B84" s="54" t="str">
        <f>VLOOKUP(A84,RecNames!C:G,5,FALSE)</f>
        <v>KISSR</v>
      </c>
      <c r="C84" s="74">
        <v>6</v>
      </c>
      <c r="D84" s="25">
        <f t="shared" si="5"/>
        <v>7.61</v>
      </c>
      <c r="E84" s="24">
        <f t="shared" si="5"/>
        <v>7.55</v>
      </c>
      <c r="F84" s="24">
        <f t="shared" si="5"/>
        <v>7.88</v>
      </c>
      <c r="G84" s="24">
        <f t="shared" si="6"/>
        <v>7.88</v>
      </c>
      <c r="H84" s="24">
        <f t="shared" si="6"/>
        <v>8.33</v>
      </c>
      <c r="I84" s="24">
        <f t="shared" si="6"/>
        <v>7.44</v>
      </c>
      <c r="J84" s="24">
        <f t="shared" si="7"/>
        <v>7.44</v>
      </c>
      <c r="K84" s="24">
        <f t="shared" si="7"/>
        <v>7.15</v>
      </c>
      <c r="L84" s="24">
        <f t="shared" si="7"/>
        <v>9.39</v>
      </c>
      <c r="M84" s="24">
        <f t="shared" si="4"/>
        <v>9.39</v>
      </c>
      <c r="N84" s="24">
        <f t="shared" si="4"/>
        <v>9.31</v>
      </c>
      <c r="O84" s="24">
        <f t="shared" si="4"/>
        <v>6.82</v>
      </c>
      <c r="P84" s="24">
        <f t="shared" si="4"/>
        <v>7.46</v>
      </c>
      <c r="Q84" s="24">
        <f t="shared" si="4"/>
        <v>7.15</v>
      </c>
      <c r="R84" s="75" t="s">
        <v>31</v>
      </c>
      <c r="S84" s="75" t="s">
        <v>31</v>
      </c>
      <c r="T84" s="75" t="s">
        <v>31</v>
      </c>
      <c r="U84" s="38" t="str" cm="1">
        <f t="array" ref="U84">IF(AL84="","",IF(ABS((AL84-AVERAGE(AL$2:AL$1000))/_xlfn.STDEV.S(IF(AL$2:AL$1000&lt;&gt;"",AL$2:AL$1000)))&lt;3,"","OUTLIER"))</f>
        <v/>
      </c>
      <c r="V84" s="39" t="str" cm="1">
        <f t="array" ref="V84">IF(AM84="","",IF(ABS((AM84-AVERAGE(AM$2:AM$1000))/_xlfn.STDEV.S(IF(AM$2:AM$1000&lt;&gt;"",AM$2:AM$1000)))&lt;3,"","OUTLIER"))</f>
        <v/>
      </c>
      <c r="W84" s="39" t="str" cm="1">
        <f t="array" ref="W84">IF(AN84="","",IF(ABS((AN84-AVERAGE(AN$2:AN$1000))/_xlfn.STDEV.S(IF(AN$2:AN$1000&lt;&gt;"",AN$2:AN$1000)))&lt;3,"","OUTLIER"))</f>
        <v/>
      </c>
      <c r="X84" s="39" t="str" cm="1">
        <f t="array" ref="X84">IF(AN84="","",IF(ABS((AN84-AVERAGE(AN$2:AN$1000))/_xlfn.STDEV.S(IF(AN$2:AN$1000&lt;&gt;"",AN$2:AN$1000)))&lt;3,"","OUTLIER"))</f>
        <v/>
      </c>
      <c r="Y84" s="39" t="str" cm="1">
        <f t="array" ref="Y84">IF(AO84="","",IF(ABS((AO84-AVERAGE(AO$2:AO$1000))/_xlfn.STDEV.S(IF(AO$2:AO$1000&lt;&gt;"",AO$2:AO$1000)))&lt;3,"","OUTLIER"))</f>
        <v/>
      </c>
      <c r="Z84" s="39" t="str" cm="1">
        <f t="array" ref="Z84">IF(AP84="","",IF(ABS((AP84-AVERAGE(AP$2:AP$1000))/_xlfn.STDEV.S(IF(AP$2:AP$1000&lt;&gt;"",AP$2:AP$1000)))&lt;3,"","OUTLIER"))</f>
        <v/>
      </c>
      <c r="AA84" s="39" t="str" cm="1">
        <f t="array" ref="AA84">IF(AP84="","",IF(ABS((AP84-AVERAGE(AP$2:AP$1000))/_xlfn.STDEV.S(IF(AP$2:AP$1000&lt;&gt;"",AP$2:AP$1000)))&lt;3,"","OUTLIER"))</f>
        <v/>
      </c>
      <c r="AB84" s="39" t="str" cm="1">
        <f t="array" ref="AB84">IF(AQ84="","",IF(ABS((AQ84-AVERAGE(AQ$2:AQ$1000))/_xlfn.STDEV.S(IF(AQ$2:AQ$1000&lt;&gt;"",AQ$2:AQ$1000)))&lt;3,"","OUTLIER"))</f>
        <v/>
      </c>
      <c r="AC84" s="39" t="str" cm="1">
        <f t="array" ref="AC84">IF(AR84="","",IF(ABS((AR84-AVERAGE(AR$2:AR$1000))/_xlfn.STDEV.S(IF(AR$2:AR$1000&lt;&gt;"",AR$2:AR$1000)))&lt;3,"","OUTLIER"))</f>
        <v/>
      </c>
      <c r="AD84" s="39" t="str" cm="1">
        <f t="array" ref="AD84">IF(AR84="","",IF(ABS((AR84-AVERAGE(AR$2:AR$1000))/_xlfn.STDEV.S(IF(AR$2:AR$1000&lt;&gt;"",AR$2:AR$1000)))&lt;3,"","OUTLIER"))</f>
        <v/>
      </c>
      <c r="AE84" s="39" t="str" cm="1">
        <f t="array" ref="AE84">IF(AS84="","",IF(ABS((AS84-AVERAGE(AS$2:AS$1000))/_xlfn.STDEV.S(IF(AS$2:AS$1000&lt;&gt;"",AS$2:AS$1000)))&lt;3,"","OUTLIER"))</f>
        <v/>
      </c>
      <c r="AF84" s="39" t="str" cm="1">
        <f t="array" ref="AF84">IF(AT84="","",IF(ABS((AT84-AVERAGE(AT$2:AT$1000))/_xlfn.STDEV.S(IF(AT$2:AT$1000&lt;&gt;"",AT$2:AT$1000)))&lt;3,"","OUTLIER"))</f>
        <v/>
      </c>
      <c r="AG84" s="39" t="str" cm="1">
        <f t="array" ref="AG84">IF(AU84="","",IF(ABS((AU84-AVERAGE(AU$2:AU$1000))/_xlfn.STDEV.S(IF(AU$2:AU$1000&lt;&gt;"",AU$2:AU$1000)))&lt;3,"","OUTLIER"))</f>
        <v/>
      </c>
      <c r="AH84" s="39" t="str" cm="1">
        <f t="array" ref="AH84">IF(AV84="","",IF(ABS((AV84-AVERAGE(AV$2:AV$1000))/_xlfn.STDEV.S(IF(AV$2:AV$1000&lt;&gt;"",AV$2:AV$1000)))&lt;3,"","OUTLIER"))</f>
        <v/>
      </c>
      <c r="AL84" s="63">
        <v>7.61</v>
      </c>
      <c r="AM84" s="60">
        <v>7.55</v>
      </c>
      <c r="AN84" s="60">
        <v>7.88</v>
      </c>
      <c r="AO84" s="60">
        <v>8.33</v>
      </c>
      <c r="AP84" s="60">
        <v>7.44</v>
      </c>
      <c r="AQ84" s="60">
        <v>7.15</v>
      </c>
      <c r="AR84" s="60">
        <v>9.39</v>
      </c>
      <c r="AS84" s="60">
        <v>9.31</v>
      </c>
      <c r="AT84" s="60">
        <v>6.82</v>
      </c>
      <c r="AU84" s="60">
        <v>7.46</v>
      </c>
      <c r="AV84" s="60">
        <v>7.15</v>
      </c>
      <c r="AW84" s="63">
        <v>0.14000000000000001</v>
      </c>
      <c r="AX84" s="60">
        <v>0.12</v>
      </c>
      <c r="AY84" s="60">
        <v>0.15</v>
      </c>
      <c r="AZ84" s="60">
        <v>0.16</v>
      </c>
      <c r="BA84" s="60">
        <v>0.12</v>
      </c>
      <c r="BB84" s="60">
        <v>0.13</v>
      </c>
      <c r="BC84" s="60">
        <v>0.15</v>
      </c>
      <c r="BD84" s="60">
        <v>0.12</v>
      </c>
      <c r="BE84" s="60">
        <v>0.08</v>
      </c>
      <c r="BF84" s="60">
        <v>0.11</v>
      </c>
      <c r="BG84" s="60">
        <v>0.1</v>
      </c>
    </row>
    <row r="85" spans="1:59" x14ac:dyDescent="0.2">
      <c r="A85" s="54" t="s">
        <v>1388</v>
      </c>
      <c r="B85" s="54" t="str">
        <f>VLOOKUP(A85,RecNames!C:G,5,FALSE)</f>
        <v>LPAR1</v>
      </c>
      <c r="C85" s="74">
        <v>4</v>
      </c>
      <c r="D85" s="25" t="str">
        <f t="shared" si="5"/>
        <v/>
      </c>
      <c r="E85" s="24" t="str">
        <f t="shared" si="5"/>
        <v/>
      </c>
      <c r="F85" s="24">
        <f t="shared" si="5"/>
        <v>7.89</v>
      </c>
      <c r="G85" s="24">
        <f t="shared" si="6"/>
        <v>7.89</v>
      </c>
      <c r="H85" s="24">
        <f t="shared" si="6"/>
        <v>8.1999999999999993</v>
      </c>
      <c r="I85" s="24">
        <f t="shared" si="6"/>
        <v>8.06</v>
      </c>
      <c r="J85" s="24">
        <f t="shared" si="7"/>
        <v>8.06</v>
      </c>
      <c r="K85" s="24" t="str">
        <f t="shared" si="7"/>
        <v/>
      </c>
      <c r="L85" s="24">
        <f t="shared" si="7"/>
        <v>7.66</v>
      </c>
      <c r="M85" s="24">
        <f t="shared" si="4"/>
        <v>7.66</v>
      </c>
      <c r="N85" s="24">
        <f t="shared" si="4"/>
        <v>8.11</v>
      </c>
      <c r="O85" s="24">
        <f t="shared" si="4"/>
        <v>8.0500000000000007</v>
      </c>
      <c r="P85" s="24">
        <f t="shared" si="4"/>
        <v>7.71</v>
      </c>
      <c r="Q85" s="24">
        <f t="shared" si="4"/>
        <v>8.26</v>
      </c>
      <c r="R85" s="75" t="s">
        <v>31</v>
      </c>
      <c r="S85" s="75" t="s">
        <v>31</v>
      </c>
      <c r="T85" s="75" t="s">
        <v>31</v>
      </c>
      <c r="U85" s="38" t="str" cm="1">
        <f t="array" ref="U85">IF(AL85="","",IF(ABS((AL85-AVERAGE(AL$2:AL$1000))/_xlfn.STDEV.S(IF(AL$2:AL$1000&lt;&gt;"",AL$2:AL$1000)))&lt;3,"","OUTLIER"))</f>
        <v/>
      </c>
      <c r="V85" s="39" t="str" cm="1">
        <f t="array" ref="V85">IF(AM85="","",IF(ABS((AM85-AVERAGE(AM$2:AM$1000))/_xlfn.STDEV.S(IF(AM$2:AM$1000&lt;&gt;"",AM$2:AM$1000)))&lt;3,"","OUTLIER"))</f>
        <v/>
      </c>
      <c r="W85" s="39" t="str" cm="1">
        <f t="array" ref="W85">IF(AN85="","",IF(ABS((AN85-AVERAGE(AN$2:AN$1000))/_xlfn.STDEV.S(IF(AN$2:AN$1000&lt;&gt;"",AN$2:AN$1000)))&lt;3,"","OUTLIER"))</f>
        <v/>
      </c>
      <c r="X85" s="39" t="str" cm="1">
        <f t="array" ref="X85">IF(AN85="","",IF(ABS((AN85-AVERAGE(AN$2:AN$1000))/_xlfn.STDEV.S(IF(AN$2:AN$1000&lt;&gt;"",AN$2:AN$1000)))&lt;3,"","OUTLIER"))</f>
        <v/>
      </c>
      <c r="Y85" s="39" t="str" cm="1">
        <f t="array" ref="Y85">IF(AO85="","",IF(ABS((AO85-AVERAGE(AO$2:AO$1000))/_xlfn.STDEV.S(IF(AO$2:AO$1000&lt;&gt;"",AO$2:AO$1000)))&lt;3,"","OUTLIER"))</f>
        <v/>
      </c>
      <c r="Z85" s="39" t="str" cm="1">
        <f t="array" ref="Z85">IF(AP85="","",IF(ABS((AP85-AVERAGE(AP$2:AP$1000))/_xlfn.STDEV.S(IF(AP$2:AP$1000&lt;&gt;"",AP$2:AP$1000)))&lt;3,"","OUTLIER"))</f>
        <v/>
      </c>
      <c r="AA85" s="39" t="str" cm="1">
        <f t="array" ref="AA85">IF(AP85="","",IF(ABS((AP85-AVERAGE(AP$2:AP$1000))/_xlfn.STDEV.S(IF(AP$2:AP$1000&lt;&gt;"",AP$2:AP$1000)))&lt;3,"","OUTLIER"))</f>
        <v/>
      </c>
      <c r="AB85" s="39" t="str" cm="1">
        <f t="array" ref="AB85">IF(AQ85="","",IF(ABS((AQ85-AVERAGE(AQ$2:AQ$1000))/_xlfn.STDEV.S(IF(AQ$2:AQ$1000&lt;&gt;"",AQ$2:AQ$1000)))&lt;3,"","OUTLIER"))</f>
        <v/>
      </c>
      <c r="AC85" s="39" t="str" cm="1">
        <f t="array" ref="AC85">IF(AR85="","",IF(ABS((AR85-AVERAGE(AR$2:AR$1000))/_xlfn.STDEV.S(IF(AR$2:AR$1000&lt;&gt;"",AR$2:AR$1000)))&lt;3,"","OUTLIER"))</f>
        <v/>
      </c>
      <c r="AD85" s="39" t="str" cm="1">
        <f t="array" ref="AD85">IF(AR85="","",IF(ABS((AR85-AVERAGE(AR$2:AR$1000))/_xlfn.STDEV.S(IF(AR$2:AR$1000&lt;&gt;"",AR$2:AR$1000)))&lt;3,"","OUTLIER"))</f>
        <v/>
      </c>
      <c r="AE85" s="39" t="str" cm="1">
        <f t="array" ref="AE85">IF(AS85="","",IF(ABS((AS85-AVERAGE(AS$2:AS$1000))/_xlfn.STDEV.S(IF(AS$2:AS$1000&lt;&gt;"",AS$2:AS$1000)))&lt;3,"","OUTLIER"))</f>
        <v/>
      </c>
      <c r="AF85" s="39" t="str" cm="1">
        <f t="array" ref="AF85">IF(AT85="","",IF(ABS((AT85-AVERAGE(AT$2:AT$1000))/_xlfn.STDEV.S(IF(AT$2:AT$1000&lt;&gt;"",AT$2:AT$1000)))&lt;3,"","OUTLIER"))</f>
        <v/>
      </c>
      <c r="AG85" s="39" t="str" cm="1">
        <f t="array" ref="AG85">IF(AU85="","",IF(ABS((AU85-AVERAGE(AU$2:AU$1000))/_xlfn.STDEV.S(IF(AU$2:AU$1000&lt;&gt;"",AU$2:AU$1000)))&lt;3,"","OUTLIER"))</f>
        <v/>
      </c>
      <c r="AH85" s="39" t="str" cm="1">
        <f t="array" ref="AH85">IF(AV85="","",IF(ABS((AV85-AVERAGE(AV$2:AV$1000))/_xlfn.STDEV.S(IF(AV$2:AV$1000&lt;&gt;"",AV$2:AV$1000)))&lt;3,"","OUTLIER"))</f>
        <v/>
      </c>
      <c r="AL85" s="63"/>
      <c r="AM85" s="60"/>
      <c r="AN85" s="60">
        <v>7.89</v>
      </c>
      <c r="AO85" s="60">
        <v>8.1999999999999993</v>
      </c>
      <c r="AP85" s="60">
        <v>8.06</v>
      </c>
      <c r="AQ85" s="60"/>
      <c r="AR85" s="60">
        <v>7.66</v>
      </c>
      <c r="AS85" s="60">
        <v>8.11</v>
      </c>
      <c r="AT85" s="60">
        <v>8.0500000000000007</v>
      </c>
      <c r="AU85" s="60">
        <v>7.71</v>
      </c>
      <c r="AV85" s="60">
        <v>8.26</v>
      </c>
      <c r="AW85" s="63"/>
      <c r="AX85" s="60"/>
      <c r="AY85" s="60">
        <v>0.15</v>
      </c>
      <c r="AZ85" s="60">
        <v>0.2</v>
      </c>
      <c r="BA85" s="60">
        <v>0.22</v>
      </c>
      <c r="BB85" s="60"/>
      <c r="BC85" s="60">
        <v>0.09</v>
      </c>
      <c r="BD85" s="60">
        <v>0.21</v>
      </c>
      <c r="BE85" s="60">
        <v>0.14000000000000001</v>
      </c>
      <c r="BF85" s="60">
        <v>0.13</v>
      </c>
      <c r="BG85" s="60">
        <v>0.3</v>
      </c>
    </row>
    <row r="86" spans="1:59" x14ac:dyDescent="0.2">
      <c r="A86" s="54" t="s">
        <v>1389</v>
      </c>
      <c r="B86" s="54" t="str">
        <f>VLOOKUP(A86,RecNames!C:G,5,FALSE)</f>
        <v>LPAR2</v>
      </c>
      <c r="C86" s="74">
        <v>4</v>
      </c>
      <c r="D86" s="25">
        <f t="shared" si="5"/>
        <v>7.69</v>
      </c>
      <c r="E86" s="24">
        <f t="shared" si="5"/>
        <v>7.66</v>
      </c>
      <c r="F86" s="24">
        <f t="shared" si="5"/>
        <v>8.33</v>
      </c>
      <c r="G86" s="24">
        <f t="shared" si="6"/>
        <v>8.33</v>
      </c>
      <c r="H86" s="24">
        <f t="shared" si="6"/>
        <v>8.5500000000000007</v>
      </c>
      <c r="I86" s="24">
        <f t="shared" si="6"/>
        <v>8.49</v>
      </c>
      <c r="J86" s="24">
        <f t="shared" si="7"/>
        <v>8.49</v>
      </c>
      <c r="K86" s="24">
        <f t="shared" si="7"/>
        <v>8.3699999999999992</v>
      </c>
      <c r="L86" s="24">
        <f t="shared" si="7"/>
        <v>8.43</v>
      </c>
      <c r="M86" s="24">
        <f t="shared" si="4"/>
        <v>8.43</v>
      </c>
      <c r="N86" s="24">
        <f t="shared" si="4"/>
        <v>8.32</v>
      </c>
      <c r="O86" s="24">
        <f t="shared" si="4"/>
        <v>8.3699999999999992</v>
      </c>
      <c r="P86" s="24">
        <f t="shared" si="4"/>
        <v>8.5</v>
      </c>
      <c r="Q86" s="24">
        <f t="shared" si="4"/>
        <v>8.44</v>
      </c>
      <c r="R86" s="75" t="s">
        <v>31</v>
      </c>
      <c r="S86" s="75" t="s">
        <v>31</v>
      </c>
      <c r="T86" s="75" t="s">
        <v>31</v>
      </c>
      <c r="U86" s="38" t="str" cm="1">
        <f t="array" ref="U86">IF(AL86="","",IF(ABS((AL86-AVERAGE(AL$2:AL$1000))/_xlfn.STDEV.S(IF(AL$2:AL$1000&lt;&gt;"",AL$2:AL$1000)))&lt;3,"","OUTLIER"))</f>
        <v/>
      </c>
      <c r="V86" s="39" t="str" cm="1">
        <f t="array" ref="V86">IF(AM86="","",IF(ABS((AM86-AVERAGE(AM$2:AM$1000))/_xlfn.STDEV.S(IF(AM$2:AM$1000&lt;&gt;"",AM$2:AM$1000)))&lt;3,"","OUTLIER"))</f>
        <v/>
      </c>
      <c r="W86" s="39" t="str" cm="1">
        <f t="array" ref="W86">IF(AN86="","",IF(ABS((AN86-AVERAGE(AN$2:AN$1000))/_xlfn.STDEV.S(IF(AN$2:AN$1000&lt;&gt;"",AN$2:AN$1000)))&lt;3,"","OUTLIER"))</f>
        <v/>
      </c>
      <c r="X86" s="39" t="str" cm="1">
        <f t="array" ref="X86">IF(AN86="","",IF(ABS((AN86-AVERAGE(AN$2:AN$1000))/_xlfn.STDEV.S(IF(AN$2:AN$1000&lt;&gt;"",AN$2:AN$1000)))&lt;3,"","OUTLIER"))</f>
        <v/>
      </c>
      <c r="Y86" s="39" t="str" cm="1">
        <f t="array" ref="Y86">IF(AO86="","",IF(ABS((AO86-AVERAGE(AO$2:AO$1000))/_xlfn.STDEV.S(IF(AO$2:AO$1000&lt;&gt;"",AO$2:AO$1000)))&lt;3,"","OUTLIER"))</f>
        <v/>
      </c>
      <c r="Z86" s="39" t="str" cm="1">
        <f t="array" ref="Z86">IF(AP86="","",IF(ABS((AP86-AVERAGE(AP$2:AP$1000))/_xlfn.STDEV.S(IF(AP$2:AP$1000&lt;&gt;"",AP$2:AP$1000)))&lt;3,"","OUTLIER"))</f>
        <v/>
      </c>
      <c r="AA86" s="39" t="str" cm="1">
        <f t="array" ref="AA86">IF(AP86="","",IF(ABS((AP86-AVERAGE(AP$2:AP$1000))/_xlfn.STDEV.S(IF(AP$2:AP$1000&lt;&gt;"",AP$2:AP$1000)))&lt;3,"","OUTLIER"))</f>
        <v/>
      </c>
      <c r="AB86" s="39" t="str" cm="1">
        <f t="array" ref="AB86">IF(AQ86="","",IF(ABS((AQ86-AVERAGE(AQ$2:AQ$1000))/_xlfn.STDEV.S(IF(AQ$2:AQ$1000&lt;&gt;"",AQ$2:AQ$1000)))&lt;3,"","OUTLIER"))</f>
        <v/>
      </c>
      <c r="AC86" s="39" t="str" cm="1">
        <f t="array" ref="AC86">IF(AR86="","",IF(ABS((AR86-AVERAGE(AR$2:AR$1000))/_xlfn.STDEV.S(IF(AR$2:AR$1000&lt;&gt;"",AR$2:AR$1000)))&lt;3,"","OUTLIER"))</f>
        <v/>
      </c>
      <c r="AD86" s="39" t="str" cm="1">
        <f t="array" ref="AD86">IF(AR86="","",IF(ABS((AR86-AVERAGE(AR$2:AR$1000))/_xlfn.STDEV.S(IF(AR$2:AR$1000&lt;&gt;"",AR$2:AR$1000)))&lt;3,"","OUTLIER"))</f>
        <v/>
      </c>
      <c r="AE86" s="39" t="str" cm="1">
        <f t="array" ref="AE86">IF(AS86="","",IF(ABS((AS86-AVERAGE(AS$2:AS$1000))/_xlfn.STDEV.S(IF(AS$2:AS$1000&lt;&gt;"",AS$2:AS$1000)))&lt;3,"","OUTLIER"))</f>
        <v/>
      </c>
      <c r="AF86" s="39" t="str" cm="1">
        <f t="array" ref="AF86">IF(AT86="","",IF(ABS((AT86-AVERAGE(AT$2:AT$1000))/_xlfn.STDEV.S(IF(AT$2:AT$1000&lt;&gt;"",AT$2:AT$1000)))&lt;3,"","OUTLIER"))</f>
        <v/>
      </c>
      <c r="AG86" s="39" t="str" cm="1">
        <f t="array" ref="AG86">IF(AU86="","",IF(ABS((AU86-AVERAGE(AU$2:AU$1000))/_xlfn.STDEV.S(IF(AU$2:AU$1000&lt;&gt;"",AU$2:AU$1000)))&lt;3,"","OUTLIER"))</f>
        <v/>
      </c>
      <c r="AH86" s="39" t="str" cm="1">
        <f t="array" ref="AH86">IF(AV86="","",IF(ABS((AV86-AVERAGE(AV$2:AV$1000))/_xlfn.STDEV.S(IF(AV$2:AV$1000&lt;&gt;"",AV$2:AV$1000)))&lt;3,"","OUTLIER"))</f>
        <v/>
      </c>
      <c r="AL86" s="63">
        <v>7.69</v>
      </c>
      <c r="AM86" s="60">
        <v>7.66</v>
      </c>
      <c r="AN86" s="60">
        <v>8.33</v>
      </c>
      <c r="AO86" s="60">
        <v>8.5500000000000007</v>
      </c>
      <c r="AP86" s="60">
        <v>8.49</v>
      </c>
      <c r="AQ86" s="60">
        <v>8.3699999999999992</v>
      </c>
      <c r="AR86" s="60">
        <v>8.43</v>
      </c>
      <c r="AS86" s="60">
        <v>8.32</v>
      </c>
      <c r="AT86" s="60">
        <v>8.3699999999999992</v>
      </c>
      <c r="AU86" s="60">
        <v>8.5</v>
      </c>
      <c r="AV86" s="60">
        <v>8.44</v>
      </c>
      <c r="AW86" s="63">
        <v>0.06</v>
      </c>
      <c r="AX86" s="60">
        <v>0.09</v>
      </c>
      <c r="AY86" s="60">
        <v>0.21</v>
      </c>
      <c r="AZ86" s="60">
        <v>0.31</v>
      </c>
      <c r="BA86" s="60">
        <v>0.22</v>
      </c>
      <c r="BB86" s="60">
        <v>0.39</v>
      </c>
      <c r="BC86" s="60">
        <v>0.26</v>
      </c>
      <c r="BD86" s="60">
        <v>0.31</v>
      </c>
      <c r="BE86" s="60">
        <v>0.21</v>
      </c>
      <c r="BF86" s="60">
        <v>0.18</v>
      </c>
      <c r="BG86" s="60">
        <v>0.17</v>
      </c>
    </row>
    <row r="87" spans="1:59" x14ac:dyDescent="0.2">
      <c r="A87" s="54" t="s">
        <v>1390</v>
      </c>
      <c r="B87" s="54" t="str">
        <f>VLOOKUP(A87,RecNames!C:G,5,FALSE)</f>
        <v>LPAR3</v>
      </c>
      <c r="C87" s="74">
        <v>4</v>
      </c>
      <c r="D87" s="25">
        <f t="shared" si="5"/>
        <v>5.81</v>
      </c>
      <c r="E87" s="24">
        <f t="shared" si="5"/>
        <v>6.03</v>
      </c>
      <c r="F87" s="24">
        <f t="shared" si="5"/>
        <v>6.72</v>
      </c>
      <c r="G87" s="24">
        <f t="shared" si="6"/>
        <v>6.72</v>
      </c>
      <c r="H87" s="24">
        <f t="shared" si="6"/>
        <v>6.99</v>
      </c>
      <c r="I87" s="24">
        <f t="shared" si="6"/>
        <v>6.94</v>
      </c>
      <c r="J87" s="24">
        <f t="shared" si="7"/>
        <v>6.94</v>
      </c>
      <c r="K87" s="24">
        <f t="shared" si="7"/>
        <v>7.19</v>
      </c>
      <c r="L87" s="24">
        <f t="shared" si="7"/>
        <v>6.63</v>
      </c>
      <c r="M87" s="24">
        <f t="shared" si="4"/>
        <v>6.63</v>
      </c>
      <c r="N87" s="24">
        <f t="shared" si="4"/>
        <v>6.81</v>
      </c>
      <c r="O87" s="24">
        <f t="shared" si="4"/>
        <v>6.38</v>
      </c>
      <c r="P87" s="24">
        <f t="shared" si="4"/>
        <v>6.32</v>
      </c>
      <c r="Q87" s="24">
        <f t="shared" si="4"/>
        <v>6.54</v>
      </c>
      <c r="R87" s="75" t="s">
        <v>31</v>
      </c>
      <c r="S87" s="75" t="s">
        <v>31</v>
      </c>
      <c r="T87" s="75" t="s">
        <v>31</v>
      </c>
      <c r="U87" s="38" t="str" cm="1">
        <f t="array" ref="U87">IF(AL87="","",IF(ABS((AL87-AVERAGE(AL$2:AL$1000))/_xlfn.STDEV.S(IF(AL$2:AL$1000&lt;&gt;"",AL$2:AL$1000)))&lt;3,"","OUTLIER"))</f>
        <v/>
      </c>
      <c r="V87" s="39" t="str" cm="1">
        <f t="array" ref="V87">IF(AM87="","",IF(ABS((AM87-AVERAGE(AM$2:AM$1000))/_xlfn.STDEV.S(IF(AM$2:AM$1000&lt;&gt;"",AM$2:AM$1000)))&lt;3,"","OUTLIER"))</f>
        <v/>
      </c>
      <c r="W87" s="39" t="str" cm="1">
        <f t="array" ref="W87">IF(AN87="","",IF(ABS((AN87-AVERAGE(AN$2:AN$1000))/_xlfn.STDEV.S(IF(AN$2:AN$1000&lt;&gt;"",AN$2:AN$1000)))&lt;3,"","OUTLIER"))</f>
        <v/>
      </c>
      <c r="X87" s="39" t="str" cm="1">
        <f t="array" ref="X87">IF(AN87="","",IF(ABS((AN87-AVERAGE(AN$2:AN$1000))/_xlfn.STDEV.S(IF(AN$2:AN$1000&lt;&gt;"",AN$2:AN$1000)))&lt;3,"","OUTLIER"))</f>
        <v/>
      </c>
      <c r="Y87" s="39" t="str" cm="1">
        <f t="array" ref="Y87">IF(AO87="","",IF(ABS((AO87-AVERAGE(AO$2:AO$1000))/_xlfn.STDEV.S(IF(AO$2:AO$1000&lt;&gt;"",AO$2:AO$1000)))&lt;3,"","OUTLIER"))</f>
        <v/>
      </c>
      <c r="Z87" s="39" t="str" cm="1">
        <f t="array" ref="Z87">IF(AP87="","",IF(ABS((AP87-AVERAGE(AP$2:AP$1000))/_xlfn.STDEV.S(IF(AP$2:AP$1000&lt;&gt;"",AP$2:AP$1000)))&lt;3,"","OUTLIER"))</f>
        <v/>
      </c>
      <c r="AA87" s="39" t="str" cm="1">
        <f t="array" ref="AA87">IF(AP87="","",IF(ABS((AP87-AVERAGE(AP$2:AP$1000))/_xlfn.STDEV.S(IF(AP$2:AP$1000&lt;&gt;"",AP$2:AP$1000)))&lt;3,"","OUTLIER"))</f>
        <v/>
      </c>
      <c r="AB87" s="39" t="str" cm="1">
        <f t="array" ref="AB87">IF(AQ87="","",IF(ABS((AQ87-AVERAGE(AQ$2:AQ$1000))/_xlfn.STDEV.S(IF(AQ$2:AQ$1000&lt;&gt;"",AQ$2:AQ$1000)))&lt;3,"","OUTLIER"))</f>
        <v/>
      </c>
      <c r="AC87" s="39" t="str" cm="1">
        <f t="array" ref="AC87">IF(AR87="","",IF(ABS((AR87-AVERAGE(AR$2:AR$1000))/_xlfn.STDEV.S(IF(AR$2:AR$1000&lt;&gt;"",AR$2:AR$1000)))&lt;3,"","OUTLIER"))</f>
        <v/>
      </c>
      <c r="AD87" s="39" t="str" cm="1">
        <f t="array" ref="AD87">IF(AR87="","",IF(ABS((AR87-AVERAGE(AR$2:AR$1000))/_xlfn.STDEV.S(IF(AR$2:AR$1000&lt;&gt;"",AR$2:AR$1000)))&lt;3,"","OUTLIER"))</f>
        <v/>
      </c>
      <c r="AE87" s="39" t="str" cm="1">
        <f t="array" ref="AE87">IF(AS87="","",IF(ABS((AS87-AVERAGE(AS$2:AS$1000))/_xlfn.STDEV.S(IF(AS$2:AS$1000&lt;&gt;"",AS$2:AS$1000)))&lt;3,"","OUTLIER"))</f>
        <v/>
      </c>
      <c r="AF87" s="39" t="str" cm="1">
        <f t="array" ref="AF87">IF(AT87="","",IF(ABS((AT87-AVERAGE(AT$2:AT$1000))/_xlfn.STDEV.S(IF(AT$2:AT$1000&lt;&gt;"",AT$2:AT$1000)))&lt;3,"","OUTLIER"))</f>
        <v/>
      </c>
      <c r="AG87" s="39" t="str" cm="1">
        <f t="array" ref="AG87">IF(AU87="","",IF(ABS((AU87-AVERAGE(AU$2:AU$1000))/_xlfn.STDEV.S(IF(AU$2:AU$1000&lt;&gt;"",AU$2:AU$1000)))&lt;3,"","OUTLIER"))</f>
        <v/>
      </c>
      <c r="AH87" s="39" t="str" cm="1">
        <f t="array" ref="AH87">IF(AV87="","",IF(ABS((AV87-AVERAGE(AV$2:AV$1000))/_xlfn.STDEV.S(IF(AV$2:AV$1000&lt;&gt;"",AV$2:AV$1000)))&lt;3,"","OUTLIER"))</f>
        <v/>
      </c>
      <c r="AL87" s="63">
        <v>5.81</v>
      </c>
      <c r="AM87" s="60">
        <v>6.03</v>
      </c>
      <c r="AN87" s="60">
        <v>6.72</v>
      </c>
      <c r="AO87" s="60">
        <v>6.99</v>
      </c>
      <c r="AP87" s="60">
        <v>6.94</v>
      </c>
      <c r="AQ87" s="60">
        <v>7.19</v>
      </c>
      <c r="AR87" s="60">
        <v>6.63</v>
      </c>
      <c r="AS87" s="60">
        <v>6.81</v>
      </c>
      <c r="AT87" s="60">
        <v>6.38</v>
      </c>
      <c r="AU87" s="60">
        <v>6.32</v>
      </c>
      <c r="AV87" s="60">
        <v>6.54</v>
      </c>
      <c r="AW87" s="63">
        <v>0.26</v>
      </c>
      <c r="AX87" s="60">
        <v>0.12</v>
      </c>
      <c r="AY87" s="60">
        <v>0.13</v>
      </c>
      <c r="AZ87" s="60">
        <v>0.14000000000000001</v>
      </c>
      <c r="BA87" s="60">
        <v>0.11</v>
      </c>
      <c r="BB87" s="60">
        <v>0.17</v>
      </c>
      <c r="BC87" s="60">
        <v>0.22</v>
      </c>
      <c r="BD87" s="60">
        <v>0.19</v>
      </c>
      <c r="BE87" s="60">
        <v>0.18</v>
      </c>
      <c r="BF87" s="60">
        <v>0.08</v>
      </c>
      <c r="BG87" s="60">
        <v>0.06</v>
      </c>
    </row>
    <row r="88" spans="1:59" x14ac:dyDescent="0.2">
      <c r="A88" s="54" t="s">
        <v>1391</v>
      </c>
      <c r="B88" s="54" t="str">
        <f>VLOOKUP(A88,RecNames!C:G,5,FALSE)</f>
        <v>LPAR4</v>
      </c>
      <c r="C88" s="74">
        <v>4</v>
      </c>
      <c r="D88" s="25">
        <f t="shared" si="5"/>
        <v>7.31</v>
      </c>
      <c r="E88" s="24">
        <f t="shared" si="5"/>
        <v>7.25</v>
      </c>
      <c r="F88" s="24">
        <f t="shared" si="5"/>
        <v>7.16</v>
      </c>
      <c r="G88" s="24">
        <f t="shared" si="6"/>
        <v>7.16</v>
      </c>
      <c r="H88" s="24">
        <f t="shared" si="6"/>
        <v>7.19</v>
      </c>
      <c r="I88" s="24">
        <f t="shared" si="6"/>
        <v>7.12</v>
      </c>
      <c r="J88" s="24">
        <f t="shared" si="7"/>
        <v>7.12</v>
      </c>
      <c r="K88" s="24">
        <f t="shared" si="7"/>
        <v>6.93</v>
      </c>
      <c r="L88" s="24">
        <f t="shared" si="7"/>
        <v>6.53</v>
      </c>
      <c r="M88" s="24">
        <f t="shared" si="4"/>
        <v>6.53</v>
      </c>
      <c r="N88" s="24">
        <f t="shared" si="4"/>
        <v>6.85</v>
      </c>
      <c r="O88" s="24">
        <f t="shared" si="4"/>
        <v>6.82</v>
      </c>
      <c r="P88" s="24">
        <f t="shared" si="4"/>
        <v>7.04</v>
      </c>
      <c r="Q88" s="24">
        <f t="shared" si="4"/>
        <v>7.21</v>
      </c>
      <c r="R88" s="75" t="s">
        <v>31</v>
      </c>
      <c r="S88" s="75" t="s">
        <v>31</v>
      </c>
      <c r="T88" s="75" t="s">
        <v>31</v>
      </c>
      <c r="U88" s="38" t="str" cm="1">
        <f t="array" ref="U88">IF(AL88="","",IF(ABS((AL88-AVERAGE(AL$2:AL$1000))/_xlfn.STDEV.S(IF(AL$2:AL$1000&lt;&gt;"",AL$2:AL$1000)))&lt;3,"","OUTLIER"))</f>
        <v/>
      </c>
      <c r="V88" s="39" t="str" cm="1">
        <f t="array" ref="V88">IF(AM88="","",IF(ABS((AM88-AVERAGE(AM$2:AM$1000))/_xlfn.STDEV.S(IF(AM$2:AM$1000&lt;&gt;"",AM$2:AM$1000)))&lt;3,"","OUTLIER"))</f>
        <v/>
      </c>
      <c r="W88" s="39" t="str" cm="1">
        <f t="array" ref="W88">IF(AN88="","",IF(ABS((AN88-AVERAGE(AN$2:AN$1000))/_xlfn.STDEV.S(IF(AN$2:AN$1000&lt;&gt;"",AN$2:AN$1000)))&lt;3,"","OUTLIER"))</f>
        <v/>
      </c>
      <c r="X88" s="39" t="str" cm="1">
        <f t="array" ref="X88">IF(AN88="","",IF(ABS((AN88-AVERAGE(AN$2:AN$1000))/_xlfn.STDEV.S(IF(AN$2:AN$1000&lt;&gt;"",AN$2:AN$1000)))&lt;3,"","OUTLIER"))</f>
        <v/>
      </c>
      <c r="Y88" s="39" t="str" cm="1">
        <f t="array" ref="Y88">IF(AO88="","",IF(ABS((AO88-AVERAGE(AO$2:AO$1000))/_xlfn.STDEV.S(IF(AO$2:AO$1000&lt;&gt;"",AO$2:AO$1000)))&lt;3,"","OUTLIER"))</f>
        <v/>
      </c>
      <c r="Z88" s="39" t="str" cm="1">
        <f t="array" ref="Z88">IF(AP88="","",IF(ABS((AP88-AVERAGE(AP$2:AP$1000))/_xlfn.STDEV.S(IF(AP$2:AP$1000&lt;&gt;"",AP$2:AP$1000)))&lt;3,"","OUTLIER"))</f>
        <v/>
      </c>
      <c r="AA88" s="39" t="str" cm="1">
        <f t="array" ref="AA88">IF(AP88="","",IF(ABS((AP88-AVERAGE(AP$2:AP$1000))/_xlfn.STDEV.S(IF(AP$2:AP$1000&lt;&gt;"",AP$2:AP$1000)))&lt;3,"","OUTLIER"))</f>
        <v/>
      </c>
      <c r="AB88" s="39" t="str" cm="1">
        <f t="array" ref="AB88">IF(AQ88="","",IF(ABS((AQ88-AVERAGE(AQ$2:AQ$1000))/_xlfn.STDEV.S(IF(AQ$2:AQ$1000&lt;&gt;"",AQ$2:AQ$1000)))&lt;3,"","OUTLIER"))</f>
        <v/>
      </c>
      <c r="AC88" s="39" t="str" cm="1">
        <f t="array" ref="AC88">IF(AR88="","",IF(ABS((AR88-AVERAGE(AR$2:AR$1000))/_xlfn.STDEV.S(IF(AR$2:AR$1000&lt;&gt;"",AR$2:AR$1000)))&lt;3,"","OUTLIER"))</f>
        <v/>
      </c>
      <c r="AD88" s="39" t="str" cm="1">
        <f t="array" ref="AD88">IF(AR88="","",IF(ABS((AR88-AVERAGE(AR$2:AR$1000))/_xlfn.STDEV.S(IF(AR$2:AR$1000&lt;&gt;"",AR$2:AR$1000)))&lt;3,"","OUTLIER"))</f>
        <v/>
      </c>
      <c r="AE88" s="39" t="str" cm="1">
        <f t="array" ref="AE88">IF(AS88="","",IF(ABS((AS88-AVERAGE(AS$2:AS$1000))/_xlfn.STDEV.S(IF(AS$2:AS$1000&lt;&gt;"",AS$2:AS$1000)))&lt;3,"","OUTLIER"))</f>
        <v/>
      </c>
      <c r="AF88" s="39" t="str" cm="1">
        <f t="array" ref="AF88">IF(AT88="","",IF(ABS((AT88-AVERAGE(AT$2:AT$1000))/_xlfn.STDEV.S(IF(AT$2:AT$1000&lt;&gt;"",AT$2:AT$1000)))&lt;3,"","OUTLIER"))</f>
        <v/>
      </c>
      <c r="AG88" s="39" t="str" cm="1">
        <f t="array" ref="AG88">IF(AU88="","",IF(ABS((AU88-AVERAGE(AU$2:AU$1000))/_xlfn.STDEV.S(IF(AU$2:AU$1000&lt;&gt;"",AU$2:AU$1000)))&lt;3,"","OUTLIER"))</f>
        <v/>
      </c>
      <c r="AH88" s="39" t="str" cm="1">
        <f t="array" ref="AH88">IF(AV88="","",IF(ABS((AV88-AVERAGE(AV$2:AV$1000))/_xlfn.STDEV.S(IF(AV$2:AV$1000&lt;&gt;"",AV$2:AV$1000)))&lt;3,"","OUTLIER"))</f>
        <v/>
      </c>
      <c r="AL88" s="63">
        <v>7.31</v>
      </c>
      <c r="AM88" s="60">
        <v>7.25</v>
      </c>
      <c r="AN88" s="60">
        <v>7.16</v>
      </c>
      <c r="AO88" s="60">
        <v>7.19</v>
      </c>
      <c r="AP88" s="60">
        <v>7.12</v>
      </c>
      <c r="AQ88" s="60">
        <v>6.93</v>
      </c>
      <c r="AR88" s="60">
        <v>6.53</v>
      </c>
      <c r="AS88" s="60">
        <v>6.85</v>
      </c>
      <c r="AT88" s="60">
        <v>6.82</v>
      </c>
      <c r="AU88" s="60">
        <v>7.04</v>
      </c>
      <c r="AV88" s="60">
        <v>7.21</v>
      </c>
      <c r="AW88" s="63">
        <v>0.23</v>
      </c>
      <c r="AX88" s="60">
        <v>0.2</v>
      </c>
      <c r="AY88" s="60">
        <v>0.23</v>
      </c>
      <c r="AZ88" s="60">
        <v>0.32</v>
      </c>
      <c r="BA88" s="60">
        <v>0.31</v>
      </c>
      <c r="BB88" s="60">
        <v>0.19</v>
      </c>
      <c r="BC88" s="60">
        <v>0.4</v>
      </c>
      <c r="BD88" s="60">
        <v>0.24</v>
      </c>
      <c r="BE88" s="60">
        <v>0.24</v>
      </c>
      <c r="BF88" s="60">
        <v>0.33</v>
      </c>
      <c r="BG88" s="60">
        <v>0.23</v>
      </c>
    </row>
    <row r="89" spans="1:59" x14ac:dyDescent="0.2">
      <c r="A89" s="54" t="s">
        <v>1392</v>
      </c>
      <c r="B89" s="54" t="str">
        <f>VLOOKUP(A89,RecNames!C:G,5,FALSE)</f>
        <v>LPAR5</v>
      </c>
      <c r="C89" s="74">
        <v>5</v>
      </c>
      <c r="D89" s="25" t="str">
        <f t="shared" si="5"/>
        <v/>
      </c>
      <c r="E89" s="24" t="str">
        <f t="shared" si="5"/>
        <v/>
      </c>
      <c r="F89" s="24">
        <f t="shared" si="5"/>
        <v>6.67</v>
      </c>
      <c r="G89" s="24">
        <f t="shared" si="6"/>
        <v>6.67</v>
      </c>
      <c r="H89" s="24">
        <f t="shared" si="6"/>
        <v>6.86</v>
      </c>
      <c r="I89" s="24">
        <f t="shared" si="6"/>
        <v>6.66</v>
      </c>
      <c r="J89" s="24">
        <f t="shared" si="7"/>
        <v>6.66</v>
      </c>
      <c r="K89" s="24">
        <f t="shared" si="7"/>
        <v>6.61</v>
      </c>
      <c r="L89" s="24" t="str">
        <f t="shared" si="7"/>
        <v/>
      </c>
      <c r="M89" s="24" t="str">
        <f t="shared" si="4"/>
        <v/>
      </c>
      <c r="N89" s="24" t="str">
        <f t="shared" si="4"/>
        <v/>
      </c>
      <c r="O89" s="24" t="str">
        <f t="shared" si="4"/>
        <v/>
      </c>
      <c r="P89" s="24" t="str">
        <f t="shared" si="4"/>
        <v/>
      </c>
      <c r="Q89" s="24" t="str">
        <f t="shared" si="4"/>
        <v/>
      </c>
      <c r="R89" s="75" t="s">
        <v>31</v>
      </c>
      <c r="S89" s="75" t="s">
        <v>31</v>
      </c>
      <c r="T89" s="75" t="s">
        <v>31</v>
      </c>
      <c r="U89" s="38" t="str" cm="1">
        <f t="array" ref="U89">IF(AL89="","",IF(ABS((AL89-AVERAGE(AL$2:AL$1000))/_xlfn.STDEV.S(IF(AL$2:AL$1000&lt;&gt;"",AL$2:AL$1000)))&lt;3,"","OUTLIER"))</f>
        <v/>
      </c>
      <c r="V89" s="39" t="str" cm="1">
        <f t="array" ref="V89">IF(AM89="","",IF(ABS((AM89-AVERAGE(AM$2:AM$1000))/_xlfn.STDEV.S(IF(AM$2:AM$1000&lt;&gt;"",AM$2:AM$1000)))&lt;3,"","OUTLIER"))</f>
        <v/>
      </c>
      <c r="W89" s="39" t="str" cm="1">
        <f t="array" ref="W89">IF(AN89="","",IF(ABS((AN89-AVERAGE(AN$2:AN$1000))/_xlfn.STDEV.S(IF(AN$2:AN$1000&lt;&gt;"",AN$2:AN$1000)))&lt;3,"","OUTLIER"))</f>
        <v/>
      </c>
      <c r="X89" s="39" t="str" cm="1">
        <f t="array" ref="X89">IF(AN89="","",IF(ABS((AN89-AVERAGE(AN$2:AN$1000))/_xlfn.STDEV.S(IF(AN$2:AN$1000&lt;&gt;"",AN$2:AN$1000)))&lt;3,"","OUTLIER"))</f>
        <v/>
      </c>
      <c r="Y89" s="39" t="str" cm="1">
        <f t="array" ref="Y89">IF(AO89="","",IF(ABS((AO89-AVERAGE(AO$2:AO$1000))/_xlfn.STDEV.S(IF(AO$2:AO$1000&lt;&gt;"",AO$2:AO$1000)))&lt;3,"","OUTLIER"))</f>
        <v/>
      </c>
      <c r="Z89" s="39" t="str" cm="1">
        <f t="array" ref="Z89">IF(AP89="","",IF(ABS((AP89-AVERAGE(AP$2:AP$1000))/_xlfn.STDEV.S(IF(AP$2:AP$1000&lt;&gt;"",AP$2:AP$1000)))&lt;3,"","OUTLIER"))</f>
        <v/>
      </c>
      <c r="AA89" s="39" t="str" cm="1">
        <f t="array" ref="AA89">IF(AP89="","",IF(ABS((AP89-AVERAGE(AP$2:AP$1000))/_xlfn.STDEV.S(IF(AP$2:AP$1000&lt;&gt;"",AP$2:AP$1000)))&lt;3,"","OUTLIER"))</f>
        <v/>
      </c>
      <c r="AB89" s="39" t="str" cm="1">
        <f t="array" ref="AB89">IF(AQ89="","",IF(ABS((AQ89-AVERAGE(AQ$2:AQ$1000))/_xlfn.STDEV.S(IF(AQ$2:AQ$1000&lt;&gt;"",AQ$2:AQ$1000)))&lt;3,"","OUTLIER"))</f>
        <v/>
      </c>
      <c r="AC89" s="39" t="str" cm="1">
        <f t="array" ref="AC89">IF(AR89="","",IF(ABS((AR89-AVERAGE(AR$2:AR$1000))/_xlfn.STDEV.S(IF(AR$2:AR$1000&lt;&gt;"",AR$2:AR$1000)))&lt;3,"","OUTLIER"))</f>
        <v/>
      </c>
      <c r="AD89" s="39" t="str" cm="1">
        <f t="array" ref="AD89">IF(AR89="","",IF(ABS((AR89-AVERAGE(AR$2:AR$1000))/_xlfn.STDEV.S(IF(AR$2:AR$1000&lt;&gt;"",AR$2:AR$1000)))&lt;3,"","OUTLIER"))</f>
        <v/>
      </c>
      <c r="AE89" s="39" t="str" cm="1">
        <f t="array" ref="AE89">IF(AS89="","",IF(ABS((AS89-AVERAGE(AS$2:AS$1000))/_xlfn.STDEV.S(IF(AS$2:AS$1000&lt;&gt;"",AS$2:AS$1000)))&lt;3,"","OUTLIER"))</f>
        <v/>
      </c>
      <c r="AF89" s="39" t="str" cm="1">
        <f t="array" ref="AF89">IF(AT89="","",IF(ABS((AT89-AVERAGE(AT$2:AT$1000))/_xlfn.STDEV.S(IF(AT$2:AT$1000&lt;&gt;"",AT$2:AT$1000)))&lt;3,"","OUTLIER"))</f>
        <v/>
      </c>
      <c r="AG89" s="39" t="str" cm="1">
        <f t="array" ref="AG89">IF(AU89="","",IF(ABS((AU89-AVERAGE(AU$2:AU$1000))/_xlfn.STDEV.S(IF(AU$2:AU$1000&lt;&gt;"",AU$2:AU$1000)))&lt;3,"","OUTLIER"))</f>
        <v/>
      </c>
      <c r="AH89" s="39" t="str" cm="1">
        <f t="array" ref="AH89">IF(AV89="","",IF(ABS((AV89-AVERAGE(AV$2:AV$1000))/_xlfn.STDEV.S(IF(AV$2:AV$1000&lt;&gt;"",AV$2:AV$1000)))&lt;3,"","OUTLIER"))</f>
        <v/>
      </c>
      <c r="AL89" s="63"/>
      <c r="AM89" s="60"/>
      <c r="AN89" s="60">
        <v>6.67</v>
      </c>
      <c r="AO89" s="60">
        <v>6.86</v>
      </c>
      <c r="AP89" s="60">
        <v>6.66</v>
      </c>
      <c r="AQ89" s="60">
        <v>6.61</v>
      </c>
      <c r="AR89" s="60"/>
      <c r="AS89" s="60"/>
      <c r="AT89" s="60"/>
      <c r="AU89" s="60"/>
      <c r="AV89" s="60"/>
      <c r="AW89" s="63"/>
      <c r="AX89" s="60"/>
      <c r="AY89" s="60">
        <v>0.09</v>
      </c>
      <c r="AZ89" s="60">
        <v>0.12</v>
      </c>
      <c r="BA89" s="60">
        <v>0.08</v>
      </c>
      <c r="BB89" s="60">
        <v>0.15</v>
      </c>
      <c r="BC89" s="60"/>
      <c r="BD89" s="60"/>
      <c r="BE89" s="60"/>
      <c r="BF89" s="60"/>
      <c r="BG89" s="60"/>
    </row>
    <row r="90" spans="1:59" x14ac:dyDescent="0.2">
      <c r="A90" s="54" t="s">
        <v>1393</v>
      </c>
      <c r="B90" s="54" t="str">
        <f>VLOOKUP(A90,RecNames!C:G,5,FALSE)</f>
        <v>LPAR6</v>
      </c>
      <c r="C90" s="74">
        <v>5</v>
      </c>
      <c r="D90" s="25">
        <f t="shared" si="5"/>
        <v>5.86</v>
      </c>
      <c r="E90" s="24">
        <f t="shared" si="5"/>
        <v>5.51</v>
      </c>
      <c r="F90" s="24">
        <f t="shared" si="5"/>
        <v>6.54</v>
      </c>
      <c r="G90" s="24">
        <f t="shared" si="6"/>
        <v>6.54</v>
      </c>
      <c r="H90" s="24">
        <f t="shared" si="6"/>
        <v>6.79</v>
      </c>
      <c r="I90" s="24">
        <f t="shared" si="6"/>
        <v>6.65</v>
      </c>
      <c r="J90" s="24">
        <f t="shared" si="7"/>
        <v>6.65</v>
      </c>
      <c r="K90" s="24">
        <f t="shared" si="7"/>
        <v>6.28</v>
      </c>
      <c r="L90" s="24">
        <f t="shared" si="7"/>
        <v>5.9</v>
      </c>
      <c r="M90" s="24">
        <f t="shared" si="4"/>
        <v>5.9</v>
      </c>
      <c r="N90" s="24">
        <f t="shared" si="4"/>
        <v>6.25</v>
      </c>
      <c r="O90" s="24">
        <f t="shared" si="4"/>
        <v>5.87</v>
      </c>
      <c r="P90" s="24">
        <f t="shared" si="4"/>
        <v>6.94</v>
      </c>
      <c r="Q90" s="24">
        <f t="shared" si="4"/>
        <v>7.07</v>
      </c>
      <c r="R90" s="75" t="s">
        <v>31</v>
      </c>
      <c r="S90" s="75" t="s">
        <v>31</v>
      </c>
      <c r="T90" s="75" t="s">
        <v>31</v>
      </c>
      <c r="U90" s="38" t="str" cm="1">
        <f t="array" ref="U90">IF(AL90="","",IF(ABS((AL90-AVERAGE(AL$2:AL$1000))/_xlfn.STDEV.S(IF(AL$2:AL$1000&lt;&gt;"",AL$2:AL$1000)))&lt;3,"","OUTLIER"))</f>
        <v/>
      </c>
      <c r="V90" s="39" t="str" cm="1">
        <f t="array" ref="V90">IF(AM90="","",IF(ABS((AM90-AVERAGE(AM$2:AM$1000))/_xlfn.STDEV.S(IF(AM$2:AM$1000&lt;&gt;"",AM$2:AM$1000)))&lt;3,"","OUTLIER"))</f>
        <v/>
      </c>
      <c r="W90" s="39" t="str" cm="1">
        <f t="array" ref="W90">IF(AN90="","",IF(ABS((AN90-AVERAGE(AN$2:AN$1000))/_xlfn.STDEV.S(IF(AN$2:AN$1000&lt;&gt;"",AN$2:AN$1000)))&lt;3,"","OUTLIER"))</f>
        <v/>
      </c>
      <c r="X90" s="39" t="str" cm="1">
        <f t="array" ref="X90">IF(AN90="","",IF(ABS((AN90-AVERAGE(AN$2:AN$1000))/_xlfn.STDEV.S(IF(AN$2:AN$1000&lt;&gt;"",AN$2:AN$1000)))&lt;3,"","OUTLIER"))</f>
        <v/>
      </c>
      <c r="Y90" s="39" t="str" cm="1">
        <f t="array" ref="Y90">IF(AO90="","",IF(ABS((AO90-AVERAGE(AO$2:AO$1000))/_xlfn.STDEV.S(IF(AO$2:AO$1000&lt;&gt;"",AO$2:AO$1000)))&lt;3,"","OUTLIER"))</f>
        <v/>
      </c>
      <c r="Z90" s="39" t="str" cm="1">
        <f t="array" ref="Z90">IF(AP90="","",IF(ABS((AP90-AVERAGE(AP$2:AP$1000))/_xlfn.STDEV.S(IF(AP$2:AP$1000&lt;&gt;"",AP$2:AP$1000)))&lt;3,"","OUTLIER"))</f>
        <v/>
      </c>
      <c r="AA90" s="39" t="str" cm="1">
        <f t="array" ref="AA90">IF(AP90="","",IF(ABS((AP90-AVERAGE(AP$2:AP$1000))/_xlfn.STDEV.S(IF(AP$2:AP$1000&lt;&gt;"",AP$2:AP$1000)))&lt;3,"","OUTLIER"))</f>
        <v/>
      </c>
      <c r="AB90" s="39" t="str" cm="1">
        <f t="array" ref="AB90">IF(AQ90="","",IF(ABS((AQ90-AVERAGE(AQ$2:AQ$1000))/_xlfn.STDEV.S(IF(AQ$2:AQ$1000&lt;&gt;"",AQ$2:AQ$1000)))&lt;3,"","OUTLIER"))</f>
        <v/>
      </c>
      <c r="AC90" s="39" t="str" cm="1">
        <f t="array" ref="AC90">IF(AR90="","",IF(ABS((AR90-AVERAGE(AR$2:AR$1000))/_xlfn.STDEV.S(IF(AR$2:AR$1000&lt;&gt;"",AR$2:AR$1000)))&lt;3,"","OUTLIER"))</f>
        <v/>
      </c>
      <c r="AD90" s="39" t="str" cm="1">
        <f t="array" ref="AD90">IF(AR90="","",IF(ABS((AR90-AVERAGE(AR$2:AR$1000))/_xlfn.STDEV.S(IF(AR$2:AR$1000&lt;&gt;"",AR$2:AR$1000)))&lt;3,"","OUTLIER"))</f>
        <v/>
      </c>
      <c r="AE90" s="39" t="str" cm="1">
        <f t="array" ref="AE90">IF(AS90="","",IF(ABS((AS90-AVERAGE(AS$2:AS$1000))/_xlfn.STDEV.S(IF(AS$2:AS$1000&lt;&gt;"",AS$2:AS$1000)))&lt;3,"","OUTLIER"))</f>
        <v/>
      </c>
      <c r="AF90" s="39" t="str" cm="1">
        <f t="array" ref="AF90">IF(AT90="","",IF(ABS((AT90-AVERAGE(AT$2:AT$1000))/_xlfn.STDEV.S(IF(AT$2:AT$1000&lt;&gt;"",AT$2:AT$1000)))&lt;3,"","OUTLIER"))</f>
        <v/>
      </c>
      <c r="AG90" s="39" t="str" cm="1">
        <f t="array" ref="AG90">IF(AU90="","",IF(ABS((AU90-AVERAGE(AU$2:AU$1000))/_xlfn.STDEV.S(IF(AU$2:AU$1000&lt;&gt;"",AU$2:AU$1000)))&lt;3,"","OUTLIER"))</f>
        <v/>
      </c>
      <c r="AH90" s="39" t="str" cm="1">
        <f t="array" ref="AH90">IF(AV90="","",IF(ABS((AV90-AVERAGE(AV$2:AV$1000))/_xlfn.STDEV.S(IF(AV$2:AV$1000&lt;&gt;"",AV$2:AV$1000)))&lt;3,"","OUTLIER"))</f>
        <v/>
      </c>
      <c r="AL90" s="63">
        <v>5.86</v>
      </c>
      <c r="AM90" s="60">
        <v>5.51</v>
      </c>
      <c r="AN90" s="60">
        <v>6.54</v>
      </c>
      <c r="AO90" s="60">
        <v>6.79</v>
      </c>
      <c r="AP90" s="60">
        <v>6.65</v>
      </c>
      <c r="AQ90" s="60">
        <v>6.28</v>
      </c>
      <c r="AR90" s="60">
        <v>5.9</v>
      </c>
      <c r="AS90" s="60">
        <v>6.25</v>
      </c>
      <c r="AT90" s="60">
        <v>5.87</v>
      </c>
      <c r="AU90" s="60">
        <v>6.94</v>
      </c>
      <c r="AV90" s="60">
        <v>7.07</v>
      </c>
      <c r="AW90" s="63">
        <v>0.11</v>
      </c>
      <c r="AX90" s="60">
        <v>0.39</v>
      </c>
      <c r="AY90" s="60">
        <v>0.06</v>
      </c>
      <c r="AZ90" s="60">
        <v>0.12</v>
      </c>
      <c r="BA90" s="60">
        <v>7.0000000000000007E-2</v>
      </c>
      <c r="BB90" s="60">
        <v>0.06</v>
      </c>
      <c r="BC90" s="60">
        <v>0.2</v>
      </c>
      <c r="BD90" s="60">
        <v>0.19</v>
      </c>
      <c r="BE90" s="60">
        <v>0.21</v>
      </c>
      <c r="BF90" s="60">
        <v>0.11</v>
      </c>
      <c r="BG90" s="60">
        <v>0.18</v>
      </c>
    </row>
    <row r="91" spans="1:59" x14ac:dyDescent="0.2">
      <c r="A91" s="54" t="s">
        <v>1394</v>
      </c>
      <c r="B91" s="54" t="str">
        <f>VLOOKUP(A91,RecNames!C:G,5,FALSE)</f>
        <v>CML1</v>
      </c>
      <c r="C91" s="74">
        <v>3</v>
      </c>
      <c r="D91" s="25">
        <f t="shared" si="5"/>
        <v>8.5500000000000007</v>
      </c>
      <c r="E91" s="24">
        <f t="shared" si="5"/>
        <v>8.4700000000000006</v>
      </c>
      <c r="F91" s="24">
        <f t="shared" si="5"/>
        <v>8.67</v>
      </c>
      <c r="G91" s="24">
        <f t="shared" si="6"/>
        <v>8.67</v>
      </c>
      <c r="H91" s="24">
        <f t="shared" si="6"/>
        <v>9.01</v>
      </c>
      <c r="I91" s="24">
        <f t="shared" si="6"/>
        <v>8.58</v>
      </c>
      <c r="J91" s="24">
        <f t="shared" si="7"/>
        <v>8.58</v>
      </c>
      <c r="K91" s="24">
        <f t="shared" si="7"/>
        <v>8.4499999999999993</v>
      </c>
      <c r="L91" s="24">
        <f t="shared" si="7"/>
        <v>8.4499999999999993</v>
      </c>
      <c r="M91" s="24">
        <f t="shared" si="4"/>
        <v>8.4499999999999993</v>
      </c>
      <c r="N91" s="24">
        <f t="shared" si="4"/>
        <v>8.41</v>
      </c>
      <c r="O91" s="24">
        <f t="shared" si="4"/>
        <v>8.48</v>
      </c>
      <c r="P91" s="24">
        <f t="shared" si="4"/>
        <v>8.59</v>
      </c>
      <c r="Q91" s="24">
        <f t="shared" si="4"/>
        <v>8.57</v>
      </c>
      <c r="R91" s="75" t="s">
        <v>31</v>
      </c>
      <c r="S91" s="75" t="s">
        <v>31</v>
      </c>
      <c r="T91" s="75" t="s">
        <v>31</v>
      </c>
      <c r="U91" s="38" t="str" cm="1">
        <f t="array" ref="U91">IF(AL91="","",IF(ABS((AL91-AVERAGE(AL$2:AL$1000))/_xlfn.STDEV.S(IF(AL$2:AL$1000&lt;&gt;"",AL$2:AL$1000)))&lt;3,"","OUTLIER"))</f>
        <v/>
      </c>
      <c r="V91" s="39" t="str" cm="1">
        <f t="array" ref="V91">IF(AM91="","",IF(ABS((AM91-AVERAGE(AM$2:AM$1000))/_xlfn.STDEV.S(IF(AM$2:AM$1000&lt;&gt;"",AM$2:AM$1000)))&lt;3,"","OUTLIER"))</f>
        <v/>
      </c>
      <c r="W91" s="39" t="str" cm="1">
        <f t="array" ref="W91">IF(AN91="","",IF(ABS((AN91-AVERAGE(AN$2:AN$1000))/_xlfn.STDEV.S(IF(AN$2:AN$1000&lt;&gt;"",AN$2:AN$1000)))&lt;3,"","OUTLIER"))</f>
        <v/>
      </c>
      <c r="X91" s="39" t="str" cm="1">
        <f t="array" ref="X91">IF(AN91="","",IF(ABS((AN91-AVERAGE(AN$2:AN$1000))/_xlfn.STDEV.S(IF(AN$2:AN$1000&lt;&gt;"",AN$2:AN$1000)))&lt;3,"","OUTLIER"))</f>
        <v/>
      </c>
      <c r="Y91" s="39" t="str" cm="1">
        <f t="array" ref="Y91">IF(AO91="","",IF(ABS((AO91-AVERAGE(AO$2:AO$1000))/_xlfn.STDEV.S(IF(AO$2:AO$1000&lt;&gt;"",AO$2:AO$1000)))&lt;3,"","OUTLIER"))</f>
        <v/>
      </c>
      <c r="Z91" s="39" t="str" cm="1">
        <f t="array" ref="Z91">IF(AP91="","",IF(ABS((AP91-AVERAGE(AP$2:AP$1000))/_xlfn.STDEV.S(IF(AP$2:AP$1000&lt;&gt;"",AP$2:AP$1000)))&lt;3,"","OUTLIER"))</f>
        <v/>
      </c>
      <c r="AA91" s="39" t="str" cm="1">
        <f t="array" ref="AA91">IF(AP91="","",IF(ABS((AP91-AVERAGE(AP$2:AP$1000))/_xlfn.STDEV.S(IF(AP$2:AP$1000&lt;&gt;"",AP$2:AP$1000)))&lt;3,"","OUTLIER"))</f>
        <v/>
      </c>
      <c r="AB91" s="39" t="str" cm="1">
        <f t="array" ref="AB91">IF(AQ91="","",IF(ABS((AQ91-AVERAGE(AQ$2:AQ$1000))/_xlfn.STDEV.S(IF(AQ$2:AQ$1000&lt;&gt;"",AQ$2:AQ$1000)))&lt;3,"","OUTLIER"))</f>
        <v/>
      </c>
      <c r="AC91" s="39" t="str" cm="1">
        <f t="array" ref="AC91">IF(AR91="","",IF(ABS((AR91-AVERAGE(AR$2:AR$1000))/_xlfn.STDEV.S(IF(AR$2:AR$1000&lt;&gt;"",AR$2:AR$1000)))&lt;3,"","OUTLIER"))</f>
        <v/>
      </c>
      <c r="AD91" s="39" t="str" cm="1">
        <f t="array" ref="AD91">IF(AR91="","",IF(ABS((AR91-AVERAGE(AR$2:AR$1000))/_xlfn.STDEV.S(IF(AR$2:AR$1000&lt;&gt;"",AR$2:AR$1000)))&lt;3,"","OUTLIER"))</f>
        <v/>
      </c>
      <c r="AE91" s="39" t="str" cm="1">
        <f t="array" ref="AE91">IF(AS91="","",IF(ABS((AS91-AVERAGE(AS$2:AS$1000))/_xlfn.STDEV.S(IF(AS$2:AS$1000&lt;&gt;"",AS$2:AS$1000)))&lt;3,"","OUTLIER"))</f>
        <v/>
      </c>
      <c r="AF91" s="39" t="str" cm="1">
        <f t="array" ref="AF91">IF(AT91="","",IF(ABS((AT91-AVERAGE(AT$2:AT$1000))/_xlfn.STDEV.S(IF(AT$2:AT$1000&lt;&gt;"",AT$2:AT$1000)))&lt;3,"","OUTLIER"))</f>
        <v/>
      </c>
      <c r="AG91" s="39" t="str" cm="1">
        <f t="array" ref="AG91">IF(AU91="","",IF(ABS((AU91-AVERAGE(AU$2:AU$1000))/_xlfn.STDEV.S(IF(AU$2:AU$1000&lt;&gt;"",AU$2:AU$1000)))&lt;3,"","OUTLIER"))</f>
        <v/>
      </c>
      <c r="AH91" s="39" t="str" cm="1">
        <f t="array" ref="AH91">IF(AV91="","",IF(ABS((AV91-AVERAGE(AV$2:AV$1000))/_xlfn.STDEV.S(IF(AV$2:AV$1000&lt;&gt;"",AV$2:AV$1000)))&lt;3,"","OUTLIER"))</f>
        <v/>
      </c>
      <c r="AL91" s="63">
        <v>8.5500000000000007</v>
      </c>
      <c r="AM91" s="60">
        <v>8.4700000000000006</v>
      </c>
      <c r="AN91" s="60">
        <v>8.67</v>
      </c>
      <c r="AO91" s="60">
        <v>9.01</v>
      </c>
      <c r="AP91" s="60">
        <v>8.58</v>
      </c>
      <c r="AQ91" s="60">
        <v>8.4499999999999993</v>
      </c>
      <c r="AR91" s="60">
        <v>8.4499999999999993</v>
      </c>
      <c r="AS91" s="60">
        <v>8.41</v>
      </c>
      <c r="AT91" s="60">
        <v>8.48</v>
      </c>
      <c r="AU91" s="60">
        <v>8.59</v>
      </c>
      <c r="AV91" s="60">
        <v>8.57</v>
      </c>
      <c r="AW91" s="63">
        <v>0.15</v>
      </c>
      <c r="AX91" s="60">
        <v>0.16</v>
      </c>
      <c r="AY91" s="60">
        <v>0.09</v>
      </c>
      <c r="AZ91" s="60">
        <v>0.08</v>
      </c>
      <c r="BA91" s="60">
        <v>0.06</v>
      </c>
      <c r="BB91" s="60">
        <v>0.2</v>
      </c>
      <c r="BC91" s="60">
        <v>0.13</v>
      </c>
      <c r="BD91" s="60">
        <v>0.2</v>
      </c>
      <c r="BE91" s="60">
        <v>0.18</v>
      </c>
      <c r="BF91" s="60">
        <v>0.16</v>
      </c>
      <c r="BG91" s="60">
        <v>0.12</v>
      </c>
    </row>
    <row r="92" spans="1:59" x14ac:dyDescent="0.2">
      <c r="A92" s="54" t="s">
        <v>1395</v>
      </c>
      <c r="B92" s="54" t="str">
        <f>VLOOKUP(A92,RecNames!C:G,5,FALSE)</f>
        <v>LT4R2</v>
      </c>
      <c r="C92" s="74">
        <v>5</v>
      </c>
      <c r="D92" s="25" t="str">
        <f t="shared" si="5"/>
        <v/>
      </c>
      <c r="E92" s="24" t="str">
        <f t="shared" si="5"/>
        <v/>
      </c>
      <c r="F92" s="24">
        <f t="shared" si="5"/>
        <v>7.44</v>
      </c>
      <c r="G92" s="24">
        <f t="shared" si="6"/>
        <v>7.44</v>
      </c>
      <c r="H92" s="24">
        <f t="shared" si="6"/>
        <v>7.75</v>
      </c>
      <c r="I92" s="24">
        <f t="shared" si="6"/>
        <v>4.95</v>
      </c>
      <c r="J92" s="24">
        <f t="shared" si="7"/>
        <v>4.95</v>
      </c>
      <c r="K92" s="24" t="str">
        <f t="shared" si="7"/>
        <v/>
      </c>
      <c r="L92" s="24">
        <f t="shared" si="7"/>
        <v>6.98</v>
      </c>
      <c r="M92" s="24">
        <f t="shared" si="4"/>
        <v>6.98</v>
      </c>
      <c r="N92" s="24">
        <f t="shared" si="4"/>
        <v>6.2</v>
      </c>
      <c r="O92" s="24" t="str">
        <f t="shared" si="4"/>
        <v/>
      </c>
      <c r="P92" s="24">
        <f t="shared" si="4"/>
        <v>6.69</v>
      </c>
      <c r="Q92" s="24" t="str">
        <f t="shared" si="4"/>
        <v/>
      </c>
      <c r="R92" s="75" t="s">
        <v>31</v>
      </c>
      <c r="S92" s="75" t="s">
        <v>31</v>
      </c>
      <c r="T92" s="75" t="s">
        <v>31</v>
      </c>
      <c r="U92" s="38" t="str" cm="1">
        <f t="array" ref="U92">IF(AL92="","",IF(ABS((AL92-AVERAGE(AL$2:AL$1000))/_xlfn.STDEV.S(IF(AL$2:AL$1000&lt;&gt;"",AL$2:AL$1000)))&lt;3,"","OUTLIER"))</f>
        <v/>
      </c>
      <c r="V92" s="39" t="str" cm="1">
        <f t="array" ref="V92">IF(AM92="","",IF(ABS((AM92-AVERAGE(AM$2:AM$1000))/_xlfn.STDEV.S(IF(AM$2:AM$1000&lt;&gt;"",AM$2:AM$1000)))&lt;3,"","OUTLIER"))</f>
        <v/>
      </c>
      <c r="W92" s="39" t="str" cm="1">
        <f t="array" ref="W92">IF(AN92="","",IF(ABS((AN92-AVERAGE(AN$2:AN$1000))/_xlfn.STDEV.S(IF(AN$2:AN$1000&lt;&gt;"",AN$2:AN$1000)))&lt;3,"","OUTLIER"))</f>
        <v/>
      </c>
      <c r="X92" s="39" t="str" cm="1">
        <f t="array" ref="X92">IF(AN92="","",IF(ABS((AN92-AVERAGE(AN$2:AN$1000))/_xlfn.STDEV.S(IF(AN$2:AN$1000&lt;&gt;"",AN$2:AN$1000)))&lt;3,"","OUTLIER"))</f>
        <v/>
      </c>
      <c r="Y92" s="39" t="str" cm="1">
        <f t="array" ref="Y92">IF(AO92="","",IF(ABS((AO92-AVERAGE(AO$2:AO$1000))/_xlfn.STDEV.S(IF(AO$2:AO$1000&lt;&gt;"",AO$2:AO$1000)))&lt;3,"","OUTLIER"))</f>
        <v/>
      </c>
      <c r="Z92" s="39" t="str" cm="1">
        <f t="array" ref="Z92">IF(AP92="","",IF(ABS((AP92-AVERAGE(AP$2:AP$1000))/_xlfn.STDEV.S(IF(AP$2:AP$1000&lt;&gt;"",AP$2:AP$1000)))&lt;3,"","OUTLIER"))</f>
        <v/>
      </c>
      <c r="AA92" s="39" t="str" cm="1">
        <f t="array" ref="AA92">IF(AP92="","",IF(ABS((AP92-AVERAGE(AP$2:AP$1000))/_xlfn.STDEV.S(IF(AP$2:AP$1000&lt;&gt;"",AP$2:AP$1000)))&lt;3,"","OUTLIER"))</f>
        <v/>
      </c>
      <c r="AB92" s="39" t="str" cm="1">
        <f t="array" ref="AB92">IF(AQ92="","",IF(ABS((AQ92-AVERAGE(AQ$2:AQ$1000))/_xlfn.STDEV.S(IF(AQ$2:AQ$1000&lt;&gt;"",AQ$2:AQ$1000)))&lt;3,"","OUTLIER"))</f>
        <v/>
      </c>
      <c r="AC92" s="39" t="str" cm="1">
        <f t="array" ref="AC92">IF(AR92="","",IF(ABS((AR92-AVERAGE(AR$2:AR$1000))/_xlfn.STDEV.S(IF(AR$2:AR$1000&lt;&gt;"",AR$2:AR$1000)))&lt;3,"","OUTLIER"))</f>
        <v/>
      </c>
      <c r="AD92" s="39" t="str" cm="1">
        <f t="array" ref="AD92">IF(AR92="","",IF(ABS((AR92-AVERAGE(AR$2:AR$1000))/_xlfn.STDEV.S(IF(AR$2:AR$1000&lt;&gt;"",AR$2:AR$1000)))&lt;3,"","OUTLIER"))</f>
        <v/>
      </c>
      <c r="AE92" s="39" t="str" cm="1">
        <f t="array" ref="AE92">IF(AS92="","",IF(ABS((AS92-AVERAGE(AS$2:AS$1000))/_xlfn.STDEV.S(IF(AS$2:AS$1000&lt;&gt;"",AS$2:AS$1000)))&lt;3,"","OUTLIER"))</f>
        <v/>
      </c>
      <c r="AF92" s="39" t="str" cm="1">
        <f t="array" ref="AF92">IF(AT92="","",IF(ABS((AT92-AVERAGE(AT$2:AT$1000))/_xlfn.STDEV.S(IF(AT$2:AT$1000&lt;&gt;"",AT$2:AT$1000)))&lt;3,"","OUTLIER"))</f>
        <v/>
      </c>
      <c r="AG92" s="39" t="str" cm="1">
        <f t="array" ref="AG92">IF(AU92="","",IF(ABS((AU92-AVERAGE(AU$2:AU$1000))/_xlfn.STDEV.S(IF(AU$2:AU$1000&lt;&gt;"",AU$2:AU$1000)))&lt;3,"","OUTLIER"))</f>
        <v/>
      </c>
      <c r="AH92" s="39" t="str" cm="1">
        <f t="array" ref="AH92">IF(AV92="","",IF(ABS((AV92-AVERAGE(AV$2:AV$1000))/_xlfn.STDEV.S(IF(AV$2:AV$1000&lt;&gt;"",AV$2:AV$1000)))&lt;3,"","OUTLIER"))</f>
        <v/>
      </c>
      <c r="AL92" s="63"/>
      <c r="AM92" s="60"/>
      <c r="AN92" s="60">
        <v>7.44</v>
      </c>
      <c r="AO92" s="60">
        <v>7.75</v>
      </c>
      <c r="AP92" s="60">
        <v>4.95</v>
      </c>
      <c r="AQ92" s="60"/>
      <c r="AR92" s="60">
        <v>6.98</v>
      </c>
      <c r="AS92" s="60">
        <v>6.2</v>
      </c>
      <c r="AT92" s="60"/>
      <c r="AU92" s="60">
        <v>6.69</v>
      </c>
      <c r="AV92" s="60"/>
      <c r="AW92" s="63"/>
      <c r="AX92" s="60"/>
      <c r="AY92" s="60">
        <v>0.19</v>
      </c>
      <c r="AZ92" s="60">
        <v>0.19</v>
      </c>
      <c r="BA92" s="60">
        <v>0.4</v>
      </c>
      <c r="BB92" s="60"/>
      <c r="BC92" s="60">
        <v>0.12</v>
      </c>
      <c r="BD92" s="60">
        <v>0.23</v>
      </c>
      <c r="BE92" s="60"/>
      <c r="BF92" s="60">
        <v>0.21</v>
      </c>
      <c r="BG92" s="60"/>
    </row>
    <row r="93" spans="1:59" x14ac:dyDescent="0.2">
      <c r="A93" s="54" t="s">
        <v>1396</v>
      </c>
      <c r="B93" s="54" t="str">
        <f>VLOOKUP(A93,RecNames!C:G,5,FALSE)</f>
        <v>MSHR</v>
      </c>
      <c r="C93" s="74">
        <v>4</v>
      </c>
      <c r="D93" s="25" t="str">
        <f t="shared" si="5"/>
        <v/>
      </c>
      <c r="E93" s="24" t="str">
        <f t="shared" si="5"/>
        <v/>
      </c>
      <c r="F93" s="24" t="str">
        <f t="shared" si="5"/>
        <v/>
      </c>
      <c r="G93" s="24" t="str">
        <f t="shared" si="6"/>
        <v/>
      </c>
      <c r="H93" s="24" t="str">
        <f t="shared" si="6"/>
        <v/>
      </c>
      <c r="I93" s="24" t="str">
        <f t="shared" si="6"/>
        <v/>
      </c>
      <c r="J93" s="24" t="str">
        <f t="shared" si="7"/>
        <v/>
      </c>
      <c r="K93" s="24" t="str">
        <f t="shared" si="7"/>
        <v/>
      </c>
      <c r="L93" s="24">
        <f t="shared" si="7"/>
        <v>7.93</v>
      </c>
      <c r="M93" s="24">
        <f t="shared" si="4"/>
        <v>7.93</v>
      </c>
      <c r="N93" s="24">
        <f t="shared" si="4"/>
        <v>8.2799999999999994</v>
      </c>
      <c r="O93" s="24" t="str">
        <f t="shared" si="4"/>
        <v/>
      </c>
      <c r="P93" s="24" t="str">
        <f t="shared" si="4"/>
        <v/>
      </c>
      <c r="Q93" s="24" t="str">
        <f t="shared" si="4"/>
        <v/>
      </c>
      <c r="R93" s="75" t="s">
        <v>31</v>
      </c>
      <c r="S93" s="75" t="s">
        <v>31</v>
      </c>
      <c r="T93" s="75" t="s">
        <v>31</v>
      </c>
      <c r="U93" s="38" t="str" cm="1">
        <f t="array" ref="U93">IF(AL93="","",IF(ABS((AL93-AVERAGE(AL$2:AL$1000))/_xlfn.STDEV.S(IF(AL$2:AL$1000&lt;&gt;"",AL$2:AL$1000)))&lt;3,"","OUTLIER"))</f>
        <v/>
      </c>
      <c r="V93" s="39" t="str" cm="1">
        <f t="array" ref="V93">IF(AM93="","",IF(ABS((AM93-AVERAGE(AM$2:AM$1000))/_xlfn.STDEV.S(IF(AM$2:AM$1000&lt;&gt;"",AM$2:AM$1000)))&lt;3,"","OUTLIER"))</f>
        <v/>
      </c>
      <c r="W93" s="39" t="str" cm="1">
        <f t="array" ref="W93">IF(AN93="","",IF(ABS((AN93-AVERAGE(AN$2:AN$1000))/_xlfn.STDEV.S(IF(AN$2:AN$1000&lt;&gt;"",AN$2:AN$1000)))&lt;3,"","OUTLIER"))</f>
        <v/>
      </c>
      <c r="X93" s="39" t="str" cm="1">
        <f t="array" ref="X93">IF(AN93="","",IF(ABS((AN93-AVERAGE(AN$2:AN$1000))/_xlfn.STDEV.S(IF(AN$2:AN$1000&lt;&gt;"",AN$2:AN$1000)))&lt;3,"","OUTLIER"))</f>
        <v/>
      </c>
      <c r="Y93" s="39" t="str" cm="1">
        <f t="array" ref="Y93">IF(AO93="","",IF(ABS((AO93-AVERAGE(AO$2:AO$1000))/_xlfn.STDEV.S(IF(AO$2:AO$1000&lt;&gt;"",AO$2:AO$1000)))&lt;3,"","OUTLIER"))</f>
        <v/>
      </c>
      <c r="Z93" s="39" t="str" cm="1">
        <f t="array" ref="Z93">IF(AP93="","",IF(ABS((AP93-AVERAGE(AP$2:AP$1000))/_xlfn.STDEV.S(IF(AP$2:AP$1000&lt;&gt;"",AP$2:AP$1000)))&lt;3,"","OUTLIER"))</f>
        <v/>
      </c>
      <c r="AA93" s="39" t="str" cm="1">
        <f t="array" ref="AA93">IF(AP93="","",IF(ABS((AP93-AVERAGE(AP$2:AP$1000))/_xlfn.STDEV.S(IF(AP$2:AP$1000&lt;&gt;"",AP$2:AP$1000)))&lt;3,"","OUTLIER"))</f>
        <v/>
      </c>
      <c r="AB93" s="39" t="str" cm="1">
        <f t="array" ref="AB93">IF(AQ93="","",IF(ABS((AQ93-AVERAGE(AQ$2:AQ$1000))/_xlfn.STDEV.S(IF(AQ$2:AQ$1000&lt;&gt;"",AQ$2:AQ$1000)))&lt;3,"","OUTLIER"))</f>
        <v/>
      </c>
      <c r="AC93" s="39" t="str" cm="1">
        <f t="array" ref="AC93">IF(AR93="","",IF(ABS((AR93-AVERAGE(AR$2:AR$1000))/_xlfn.STDEV.S(IF(AR$2:AR$1000&lt;&gt;"",AR$2:AR$1000)))&lt;3,"","OUTLIER"))</f>
        <v/>
      </c>
      <c r="AD93" s="39" t="str" cm="1">
        <f t="array" ref="AD93">IF(AR93="","",IF(ABS((AR93-AVERAGE(AR$2:AR$1000))/_xlfn.STDEV.S(IF(AR$2:AR$1000&lt;&gt;"",AR$2:AR$1000)))&lt;3,"","OUTLIER"))</f>
        <v/>
      </c>
      <c r="AE93" s="39" t="str" cm="1">
        <f t="array" ref="AE93">IF(AS93="","",IF(ABS((AS93-AVERAGE(AS$2:AS$1000))/_xlfn.STDEV.S(IF(AS$2:AS$1000&lt;&gt;"",AS$2:AS$1000)))&lt;3,"","OUTLIER"))</f>
        <v/>
      </c>
      <c r="AF93" s="39" t="str" cm="1">
        <f t="array" ref="AF93">IF(AT93="","",IF(ABS((AT93-AVERAGE(AT$2:AT$1000))/_xlfn.STDEV.S(IF(AT$2:AT$1000&lt;&gt;"",AT$2:AT$1000)))&lt;3,"","OUTLIER"))</f>
        <v/>
      </c>
      <c r="AG93" s="39" t="str" cm="1">
        <f t="array" ref="AG93">IF(AU93="","",IF(ABS((AU93-AVERAGE(AU$2:AU$1000))/_xlfn.STDEV.S(IF(AU$2:AU$1000&lt;&gt;"",AU$2:AU$1000)))&lt;3,"","OUTLIER"))</f>
        <v/>
      </c>
      <c r="AH93" s="39" t="str" cm="1">
        <f t="array" ref="AH93">IF(AV93="","",IF(ABS((AV93-AVERAGE(AV$2:AV$1000))/_xlfn.STDEV.S(IF(AV$2:AV$1000&lt;&gt;"",AV$2:AV$1000)))&lt;3,"","OUTLIER"))</f>
        <v/>
      </c>
      <c r="AL93" s="63"/>
      <c r="AM93" s="60"/>
      <c r="AN93" s="60"/>
      <c r="AO93" s="60"/>
      <c r="AP93" s="60"/>
      <c r="AQ93" s="60"/>
      <c r="AR93" s="60">
        <v>7.93</v>
      </c>
      <c r="AS93" s="60">
        <v>8.2799999999999994</v>
      </c>
      <c r="AT93" s="60"/>
      <c r="AU93" s="60"/>
      <c r="AV93" s="60"/>
      <c r="AW93" s="63"/>
      <c r="AX93" s="60"/>
      <c r="AY93" s="60"/>
      <c r="AZ93" s="60"/>
      <c r="BA93" s="60"/>
      <c r="BB93" s="60"/>
      <c r="BC93" s="60">
        <v>0.37</v>
      </c>
      <c r="BD93" s="60">
        <v>0.34</v>
      </c>
      <c r="BE93" s="60"/>
      <c r="BF93" s="60"/>
      <c r="BG93" s="60"/>
    </row>
    <row r="94" spans="1:59" x14ac:dyDescent="0.2">
      <c r="A94" s="54" t="s">
        <v>1397</v>
      </c>
      <c r="B94" s="54" t="str">
        <f>VLOOKUP(A94,RecNames!C:G,5,FALSE)</f>
        <v>MC3R</v>
      </c>
      <c r="C94" s="74">
        <v>4</v>
      </c>
      <c r="D94" s="25">
        <f t="shared" si="5"/>
        <v>8.2899999999999991</v>
      </c>
      <c r="E94" s="24">
        <f t="shared" si="5"/>
        <v>8.74</v>
      </c>
      <c r="F94" s="24">
        <f t="shared" si="5"/>
        <v>8.52</v>
      </c>
      <c r="G94" s="24">
        <f t="shared" si="6"/>
        <v>8.52</v>
      </c>
      <c r="H94" s="24">
        <f t="shared" si="6"/>
        <v>8.8000000000000007</v>
      </c>
      <c r="I94" s="24">
        <f t="shared" si="6"/>
        <v>8.83</v>
      </c>
      <c r="J94" s="24">
        <f t="shared" si="7"/>
        <v>8.83</v>
      </c>
      <c r="K94" s="24">
        <f t="shared" si="7"/>
        <v>8.89</v>
      </c>
      <c r="L94" s="24">
        <f t="shared" si="7"/>
        <v>8.76</v>
      </c>
      <c r="M94" s="24">
        <f t="shared" si="4"/>
        <v>8.76</v>
      </c>
      <c r="N94" s="24">
        <f t="shared" si="4"/>
        <v>8.86</v>
      </c>
      <c r="O94" s="24">
        <f t="shared" si="4"/>
        <v>9.2799999999999994</v>
      </c>
      <c r="P94" s="24">
        <f t="shared" si="4"/>
        <v>9.48</v>
      </c>
      <c r="Q94" s="24">
        <f t="shared" si="4"/>
        <v>9.0500000000000007</v>
      </c>
      <c r="R94" s="75" t="s">
        <v>31</v>
      </c>
      <c r="S94" s="75" t="s">
        <v>31</v>
      </c>
      <c r="T94" s="75" t="s">
        <v>31</v>
      </c>
      <c r="U94" s="38" t="str" cm="1">
        <f t="array" ref="U94">IF(AL94="","",IF(ABS((AL94-AVERAGE(AL$2:AL$1000))/_xlfn.STDEV.S(IF(AL$2:AL$1000&lt;&gt;"",AL$2:AL$1000)))&lt;3,"","OUTLIER"))</f>
        <v/>
      </c>
      <c r="V94" s="39" t="str" cm="1">
        <f t="array" ref="V94">IF(AM94="","",IF(ABS((AM94-AVERAGE(AM$2:AM$1000))/_xlfn.STDEV.S(IF(AM$2:AM$1000&lt;&gt;"",AM$2:AM$1000)))&lt;3,"","OUTLIER"))</f>
        <v/>
      </c>
      <c r="W94" s="39" t="str" cm="1">
        <f t="array" ref="W94">IF(AN94="","",IF(ABS((AN94-AVERAGE(AN$2:AN$1000))/_xlfn.STDEV.S(IF(AN$2:AN$1000&lt;&gt;"",AN$2:AN$1000)))&lt;3,"","OUTLIER"))</f>
        <v/>
      </c>
      <c r="X94" s="39" t="str" cm="1">
        <f t="array" ref="X94">IF(AN94="","",IF(ABS((AN94-AVERAGE(AN$2:AN$1000))/_xlfn.STDEV.S(IF(AN$2:AN$1000&lt;&gt;"",AN$2:AN$1000)))&lt;3,"","OUTLIER"))</f>
        <v/>
      </c>
      <c r="Y94" s="39" t="str" cm="1">
        <f t="array" ref="Y94">IF(AO94="","",IF(ABS((AO94-AVERAGE(AO$2:AO$1000))/_xlfn.STDEV.S(IF(AO$2:AO$1000&lt;&gt;"",AO$2:AO$1000)))&lt;3,"","OUTLIER"))</f>
        <v/>
      </c>
      <c r="Z94" s="39" t="str" cm="1">
        <f t="array" ref="Z94">IF(AP94="","",IF(ABS((AP94-AVERAGE(AP$2:AP$1000))/_xlfn.STDEV.S(IF(AP$2:AP$1000&lt;&gt;"",AP$2:AP$1000)))&lt;3,"","OUTLIER"))</f>
        <v/>
      </c>
      <c r="AA94" s="39" t="str" cm="1">
        <f t="array" ref="AA94">IF(AP94="","",IF(ABS((AP94-AVERAGE(AP$2:AP$1000))/_xlfn.STDEV.S(IF(AP$2:AP$1000&lt;&gt;"",AP$2:AP$1000)))&lt;3,"","OUTLIER"))</f>
        <v/>
      </c>
      <c r="AB94" s="39" t="str" cm="1">
        <f t="array" ref="AB94">IF(AQ94="","",IF(ABS((AQ94-AVERAGE(AQ$2:AQ$1000))/_xlfn.STDEV.S(IF(AQ$2:AQ$1000&lt;&gt;"",AQ$2:AQ$1000)))&lt;3,"","OUTLIER"))</f>
        <v/>
      </c>
      <c r="AC94" s="39" t="str" cm="1">
        <f t="array" ref="AC94">IF(AR94="","",IF(ABS((AR94-AVERAGE(AR$2:AR$1000))/_xlfn.STDEV.S(IF(AR$2:AR$1000&lt;&gt;"",AR$2:AR$1000)))&lt;3,"","OUTLIER"))</f>
        <v/>
      </c>
      <c r="AD94" s="39" t="str" cm="1">
        <f t="array" ref="AD94">IF(AR94="","",IF(ABS((AR94-AVERAGE(AR$2:AR$1000))/_xlfn.STDEV.S(IF(AR$2:AR$1000&lt;&gt;"",AR$2:AR$1000)))&lt;3,"","OUTLIER"))</f>
        <v/>
      </c>
      <c r="AE94" s="39" t="str" cm="1">
        <f t="array" ref="AE94">IF(AS94="","",IF(ABS((AS94-AVERAGE(AS$2:AS$1000))/_xlfn.STDEV.S(IF(AS$2:AS$1000&lt;&gt;"",AS$2:AS$1000)))&lt;3,"","OUTLIER"))</f>
        <v/>
      </c>
      <c r="AF94" s="39" t="str" cm="1">
        <f t="array" ref="AF94">IF(AT94="","",IF(ABS((AT94-AVERAGE(AT$2:AT$1000))/_xlfn.STDEV.S(IF(AT$2:AT$1000&lt;&gt;"",AT$2:AT$1000)))&lt;3,"","OUTLIER"))</f>
        <v/>
      </c>
      <c r="AG94" s="39" t="str" cm="1">
        <f t="array" ref="AG94">IF(AU94="","",IF(ABS((AU94-AVERAGE(AU$2:AU$1000))/_xlfn.STDEV.S(IF(AU$2:AU$1000&lt;&gt;"",AU$2:AU$1000)))&lt;3,"","OUTLIER"))</f>
        <v/>
      </c>
      <c r="AH94" s="39" t="str" cm="1">
        <f t="array" ref="AH94">IF(AV94="","",IF(ABS((AV94-AVERAGE(AV$2:AV$1000))/_xlfn.STDEV.S(IF(AV$2:AV$1000&lt;&gt;"",AV$2:AV$1000)))&lt;3,"","OUTLIER"))</f>
        <v/>
      </c>
      <c r="AL94" s="63">
        <v>8.2899999999999991</v>
      </c>
      <c r="AM94" s="60">
        <v>8.74</v>
      </c>
      <c r="AN94" s="60">
        <v>8.52</v>
      </c>
      <c r="AO94" s="60">
        <v>8.8000000000000007</v>
      </c>
      <c r="AP94" s="60">
        <v>8.83</v>
      </c>
      <c r="AQ94" s="60">
        <v>8.89</v>
      </c>
      <c r="AR94" s="60">
        <v>8.76</v>
      </c>
      <c r="AS94" s="60">
        <v>8.86</v>
      </c>
      <c r="AT94" s="60">
        <v>9.2799999999999994</v>
      </c>
      <c r="AU94" s="60">
        <v>9.48</v>
      </c>
      <c r="AV94" s="60">
        <v>9.0500000000000007</v>
      </c>
      <c r="AW94" s="63">
        <v>0.13</v>
      </c>
      <c r="AX94" s="60">
        <v>0.25</v>
      </c>
      <c r="AY94" s="60">
        <v>0.13</v>
      </c>
      <c r="AZ94" s="60">
        <v>0.19</v>
      </c>
      <c r="BA94" s="60">
        <v>0.1</v>
      </c>
      <c r="BB94" s="60">
        <v>0.15</v>
      </c>
      <c r="BC94" s="60">
        <v>0.14000000000000001</v>
      </c>
      <c r="BD94" s="60">
        <v>0.17</v>
      </c>
      <c r="BE94" s="60">
        <v>0.09</v>
      </c>
      <c r="BF94" s="60">
        <v>0.13</v>
      </c>
      <c r="BG94" s="60">
        <v>0.15</v>
      </c>
    </row>
    <row r="95" spans="1:59" x14ac:dyDescent="0.2">
      <c r="A95" s="54" t="s">
        <v>1398</v>
      </c>
      <c r="B95" s="54" t="str">
        <f>VLOOKUP(A95,RecNames!C:G,5,FALSE)</f>
        <v>MC4R</v>
      </c>
      <c r="C95" s="74">
        <v>4</v>
      </c>
      <c r="D95" s="25">
        <f t="shared" si="5"/>
        <v>7.17</v>
      </c>
      <c r="E95" s="24">
        <f t="shared" si="5"/>
        <v>7.46</v>
      </c>
      <c r="F95" s="24">
        <f t="shared" si="5"/>
        <v>7.22</v>
      </c>
      <c r="G95" s="24">
        <f t="shared" si="6"/>
        <v>7.22</v>
      </c>
      <c r="H95" s="24">
        <f t="shared" si="6"/>
        <v>7.44</v>
      </c>
      <c r="I95" s="24">
        <f t="shared" si="6"/>
        <v>6.59</v>
      </c>
      <c r="J95" s="24">
        <f t="shared" si="7"/>
        <v>6.59</v>
      </c>
      <c r="K95" s="24">
        <f t="shared" si="7"/>
        <v>7.49</v>
      </c>
      <c r="L95" s="24">
        <f t="shared" si="7"/>
        <v>7.58</v>
      </c>
      <c r="M95" s="24">
        <f t="shared" si="4"/>
        <v>7.58</v>
      </c>
      <c r="N95" s="24">
        <f t="shared" si="4"/>
        <v>7.72</v>
      </c>
      <c r="O95" s="24" t="str">
        <f t="shared" si="4"/>
        <v/>
      </c>
      <c r="P95" s="24" t="str">
        <f t="shared" si="4"/>
        <v/>
      </c>
      <c r="Q95" s="24" t="str">
        <f t="shared" si="4"/>
        <v/>
      </c>
      <c r="R95" s="75" t="s">
        <v>31</v>
      </c>
      <c r="S95" s="75" t="s">
        <v>31</v>
      </c>
      <c r="T95" s="75" t="s">
        <v>31</v>
      </c>
      <c r="U95" s="38" t="str" cm="1">
        <f t="array" ref="U95">IF(AL95="","",IF(ABS((AL95-AVERAGE(AL$2:AL$1000))/_xlfn.STDEV.S(IF(AL$2:AL$1000&lt;&gt;"",AL$2:AL$1000)))&lt;3,"","OUTLIER"))</f>
        <v/>
      </c>
      <c r="V95" s="39" t="str" cm="1">
        <f t="array" ref="V95">IF(AM95="","",IF(ABS((AM95-AVERAGE(AM$2:AM$1000))/_xlfn.STDEV.S(IF(AM$2:AM$1000&lt;&gt;"",AM$2:AM$1000)))&lt;3,"","OUTLIER"))</f>
        <v/>
      </c>
      <c r="W95" s="39" t="str" cm="1">
        <f t="array" ref="W95">IF(AN95="","",IF(ABS((AN95-AVERAGE(AN$2:AN$1000))/_xlfn.STDEV.S(IF(AN$2:AN$1000&lt;&gt;"",AN$2:AN$1000)))&lt;3,"","OUTLIER"))</f>
        <v/>
      </c>
      <c r="X95" s="39" t="str" cm="1">
        <f t="array" ref="X95">IF(AN95="","",IF(ABS((AN95-AVERAGE(AN$2:AN$1000))/_xlfn.STDEV.S(IF(AN$2:AN$1000&lt;&gt;"",AN$2:AN$1000)))&lt;3,"","OUTLIER"))</f>
        <v/>
      </c>
      <c r="Y95" s="39" t="str" cm="1">
        <f t="array" ref="Y95">IF(AO95="","",IF(ABS((AO95-AVERAGE(AO$2:AO$1000))/_xlfn.STDEV.S(IF(AO$2:AO$1000&lt;&gt;"",AO$2:AO$1000)))&lt;3,"","OUTLIER"))</f>
        <v/>
      </c>
      <c r="Z95" s="39" t="str" cm="1">
        <f t="array" ref="Z95">IF(AP95="","",IF(ABS((AP95-AVERAGE(AP$2:AP$1000))/_xlfn.STDEV.S(IF(AP$2:AP$1000&lt;&gt;"",AP$2:AP$1000)))&lt;3,"","OUTLIER"))</f>
        <v/>
      </c>
      <c r="AA95" s="39" t="str" cm="1">
        <f t="array" ref="AA95">IF(AP95="","",IF(ABS((AP95-AVERAGE(AP$2:AP$1000))/_xlfn.STDEV.S(IF(AP$2:AP$1000&lt;&gt;"",AP$2:AP$1000)))&lt;3,"","OUTLIER"))</f>
        <v/>
      </c>
      <c r="AB95" s="39" t="str" cm="1">
        <f t="array" ref="AB95">IF(AQ95="","",IF(ABS((AQ95-AVERAGE(AQ$2:AQ$1000))/_xlfn.STDEV.S(IF(AQ$2:AQ$1000&lt;&gt;"",AQ$2:AQ$1000)))&lt;3,"","OUTLIER"))</f>
        <v/>
      </c>
      <c r="AC95" s="39" t="str" cm="1">
        <f t="array" ref="AC95">IF(AR95="","",IF(ABS((AR95-AVERAGE(AR$2:AR$1000))/_xlfn.STDEV.S(IF(AR$2:AR$1000&lt;&gt;"",AR$2:AR$1000)))&lt;3,"","OUTLIER"))</f>
        <v/>
      </c>
      <c r="AD95" s="39" t="str" cm="1">
        <f t="array" ref="AD95">IF(AR95="","",IF(ABS((AR95-AVERAGE(AR$2:AR$1000))/_xlfn.STDEV.S(IF(AR$2:AR$1000&lt;&gt;"",AR$2:AR$1000)))&lt;3,"","OUTLIER"))</f>
        <v/>
      </c>
      <c r="AE95" s="39" t="str" cm="1">
        <f t="array" ref="AE95">IF(AS95="","",IF(ABS((AS95-AVERAGE(AS$2:AS$1000))/_xlfn.STDEV.S(IF(AS$2:AS$1000&lt;&gt;"",AS$2:AS$1000)))&lt;3,"","OUTLIER"))</f>
        <v/>
      </c>
      <c r="AF95" s="39" t="str" cm="1">
        <f t="array" ref="AF95">IF(AT95="","",IF(ABS((AT95-AVERAGE(AT$2:AT$1000))/_xlfn.STDEV.S(IF(AT$2:AT$1000&lt;&gt;"",AT$2:AT$1000)))&lt;3,"","OUTLIER"))</f>
        <v/>
      </c>
      <c r="AG95" s="39" t="str" cm="1">
        <f t="array" ref="AG95">IF(AU95="","",IF(ABS((AU95-AVERAGE(AU$2:AU$1000))/_xlfn.STDEV.S(IF(AU$2:AU$1000&lt;&gt;"",AU$2:AU$1000)))&lt;3,"","OUTLIER"))</f>
        <v/>
      </c>
      <c r="AH95" s="39" t="str" cm="1">
        <f t="array" ref="AH95">IF(AV95="","",IF(ABS((AV95-AVERAGE(AV$2:AV$1000))/_xlfn.STDEV.S(IF(AV$2:AV$1000&lt;&gt;"",AV$2:AV$1000)))&lt;3,"","OUTLIER"))</f>
        <v/>
      </c>
      <c r="AL95" s="63">
        <v>7.17</v>
      </c>
      <c r="AM95" s="60">
        <v>7.46</v>
      </c>
      <c r="AN95" s="60">
        <v>7.22</v>
      </c>
      <c r="AO95" s="60">
        <v>7.44</v>
      </c>
      <c r="AP95" s="60">
        <v>6.59</v>
      </c>
      <c r="AQ95" s="60">
        <v>7.49</v>
      </c>
      <c r="AR95" s="60">
        <v>7.58</v>
      </c>
      <c r="AS95" s="60">
        <v>7.72</v>
      </c>
      <c r="AT95" s="60"/>
      <c r="AU95" s="60"/>
      <c r="AV95" s="60"/>
      <c r="AW95" s="63">
        <v>0.39</v>
      </c>
      <c r="AX95" s="60">
        <v>0.45</v>
      </c>
      <c r="AY95" s="60">
        <v>0.39</v>
      </c>
      <c r="AZ95" s="60">
        <v>0.38</v>
      </c>
      <c r="BA95" s="60">
        <v>0.35</v>
      </c>
      <c r="BB95" s="60">
        <v>0.43</v>
      </c>
      <c r="BC95" s="60">
        <v>0.44</v>
      </c>
      <c r="BD95" s="60">
        <v>0.35</v>
      </c>
      <c r="BE95" s="60"/>
      <c r="BF95" s="60"/>
      <c r="BG95" s="60"/>
    </row>
    <row r="96" spans="1:59" x14ac:dyDescent="0.2">
      <c r="A96" s="54" t="s">
        <v>1399</v>
      </c>
      <c r="B96" s="54" t="str">
        <f>VLOOKUP(A96,RecNames!C:G,5,FALSE)</f>
        <v>MC5R</v>
      </c>
      <c r="C96" s="74">
        <v>5</v>
      </c>
      <c r="D96" s="25">
        <f t="shared" si="5"/>
        <v>6.13</v>
      </c>
      <c r="E96" s="24">
        <f t="shared" si="5"/>
        <v>5.98</v>
      </c>
      <c r="F96" s="24">
        <f t="shared" si="5"/>
        <v>5.55</v>
      </c>
      <c r="G96" s="24">
        <f t="shared" si="6"/>
        <v>5.55</v>
      </c>
      <c r="H96" s="24">
        <f t="shared" si="6"/>
        <v>5.93</v>
      </c>
      <c r="I96" s="24">
        <f t="shared" si="6"/>
        <v>5.1100000000000003</v>
      </c>
      <c r="J96" s="24">
        <f t="shared" si="7"/>
        <v>5.1100000000000003</v>
      </c>
      <c r="K96" s="24">
        <f t="shared" si="7"/>
        <v>5.7</v>
      </c>
      <c r="L96" s="24">
        <f t="shared" si="7"/>
        <v>5.72</v>
      </c>
      <c r="M96" s="24">
        <f t="shared" si="4"/>
        <v>5.72</v>
      </c>
      <c r="N96" s="24">
        <f t="shared" si="4"/>
        <v>6.34</v>
      </c>
      <c r="O96" s="24">
        <f t="shared" si="4"/>
        <v>5.47</v>
      </c>
      <c r="P96" s="24">
        <f t="shared" si="4"/>
        <v>6.42</v>
      </c>
      <c r="Q96" s="24">
        <f t="shared" si="4"/>
        <v>6.27</v>
      </c>
      <c r="R96" s="75" t="s">
        <v>31</v>
      </c>
      <c r="S96" s="75" t="s">
        <v>31</v>
      </c>
      <c r="T96" s="75" t="s">
        <v>31</v>
      </c>
      <c r="U96" s="38" t="str" cm="1">
        <f t="array" ref="U96">IF(AL96="","",IF(ABS((AL96-AVERAGE(AL$2:AL$1000))/_xlfn.STDEV.S(IF(AL$2:AL$1000&lt;&gt;"",AL$2:AL$1000)))&lt;3,"","OUTLIER"))</f>
        <v/>
      </c>
      <c r="V96" s="39" t="str" cm="1">
        <f t="array" ref="V96">IF(AM96="","",IF(ABS((AM96-AVERAGE(AM$2:AM$1000))/_xlfn.STDEV.S(IF(AM$2:AM$1000&lt;&gt;"",AM$2:AM$1000)))&lt;3,"","OUTLIER"))</f>
        <v/>
      </c>
      <c r="W96" s="39" t="str" cm="1">
        <f t="array" ref="W96">IF(AN96="","",IF(ABS((AN96-AVERAGE(AN$2:AN$1000))/_xlfn.STDEV.S(IF(AN$2:AN$1000&lt;&gt;"",AN$2:AN$1000)))&lt;3,"","OUTLIER"))</f>
        <v/>
      </c>
      <c r="X96" s="39" t="str" cm="1">
        <f t="array" ref="X96">IF(AN96="","",IF(ABS((AN96-AVERAGE(AN$2:AN$1000))/_xlfn.STDEV.S(IF(AN$2:AN$1000&lt;&gt;"",AN$2:AN$1000)))&lt;3,"","OUTLIER"))</f>
        <v/>
      </c>
      <c r="Y96" s="39" t="str" cm="1">
        <f t="array" ref="Y96">IF(AO96="","",IF(ABS((AO96-AVERAGE(AO$2:AO$1000))/_xlfn.STDEV.S(IF(AO$2:AO$1000&lt;&gt;"",AO$2:AO$1000)))&lt;3,"","OUTLIER"))</f>
        <v/>
      </c>
      <c r="Z96" s="39" t="str" cm="1">
        <f t="array" ref="Z96">IF(AP96="","",IF(ABS((AP96-AVERAGE(AP$2:AP$1000))/_xlfn.STDEV.S(IF(AP$2:AP$1000&lt;&gt;"",AP$2:AP$1000)))&lt;3,"","OUTLIER"))</f>
        <v/>
      </c>
      <c r="AA96" s="39" t="str" cm="1">
        <f t="array" ref="AA96">IF(AP96="","",IF(ABS((AP96-AVERAGE(AP$2:AP$1000))/_xlfn.STDEV.S(IF(AP$2:AP$1000&lt;&gt;"",AP$2:AP$1000)))&lt;3,"","OUTLIER"))</f>
        <v/>
      </c>
      <c r="AB96" s="39" t="str" cm="1">
        <f t="array" ref="AB96">IF(AQ96="","",IF(ABS((AQ96-AVERAGE(AQ$2:AQ$1000))/_xlfn.STDEV.S(IF(AQ$2:AQ$1000&lt;&gt;"",AQ$2:AQ$1000)))&lt;3,"","OUTLIER"))</f>
        <v/>
      </c>
      <c r="AC96" s="39" t="str" cm="1">
        <f t="array" ref="AC96">IF(AR96="","",IF(ABS((AR96-AVERAGE(AR$2:AR$1000))/_xlfn.STDEV.S(IF(AR$2:AR$1000&lt;&gt;"",AR$2:AR$1000)))&lt;3,"","OUTLIER"))</f>
        <v/>
      </c>
      <c r="AD96" s="39" t="str" cm="1">
        <f t="array" ref="AD96">IF(AR96="","",IF(ABS((AR96-AVERAGE(AR$2:AR$1000))/_xlfn.STDEV.S(IF(AR$2:AR$1000&lt;&gt;"",AR$2:AR$1000)))&lt;3,"","OUTLIER"))</f>
        <v/>
      </c>
      <c r="AE96" s="39" t="str" cm="1">
        <f t="array" ref="AE96">IF(AS96="","",IF(ABS((AS96-AVERAGE(AS$2:AS$1000))/_xlfn.STDEV.S(IF(AS$2:AS$1000&lt;&gt;"",AS$2:AS$1000)))&lt;3,"","OUTLIER"))</f>
        <v/>
      </c>
      <c r="AF96" s="39" t="str" cm="1">
        <f t="array" ref="AF96">IF(AT96="","",IF(ABS((AT96-AVERAGE(AT$2:AT$1000))/_xlfn.STDEV.S(IF(AT$2:AT$1000&lt;&gt;"",AT$2:AT$1000)))&lt;3,"","OUTLIER"))</f>
        <v/>
      </c>
      <c r="AG96" s="39" t="str" cm="1">
        <f t="array" ref="AG96">IF(AU96="","",IF(ABS((AU96-AVERAGE(AU$2:AU$1000))/_xlfn.STDEV.S(IF(AU$2:AU$1000&lt;&gt;"",AU$2:AU$1000)))&lt;3,"","OUTLIER"))</f>
        <v/>
      </c>
      <c r="AH96" s="39" t="str" cm="1">
        <f t="array" ref="AH96">IF(AV96="","",IF(ABS((AV96-AVERAGE(AV$2:AV$1000))/_xlfn.STDEV.S(IF(AV$2:AV$1000&lt;&gt;"",AV$2:AV$1000)))&lt;3,"","OUTLIER"))</f>
        <v/>
      </c>
      <c r="AL96" s="63">
        <v>6.13</v>
      </c>
      <c r="AM96" s="60">
        <v>5.98</v>
      </c>
      <c r="AN96" s="60">
        <v>5.55</v>
      </c>
      <c r="AO96" s="60">
        <v>5.93</v>
      </c>
      <c r="AP96" s="60">
        <v>5.1100000000000003</v>
      </c>
      <c r="AQ96" s="60">
        <v>5.7</v>
      </c>
      <c r="AR96" s="60">
        <v>5.72</v>
      </c>
      <c r="AS96" s="60">
        <v>6.34</v>
      </c>
      <c r="AT96" s="60">
        <v>5.47</v>
      </c>
      <c r="AU96" s="60">
        <v>6.42</v>
      </c>
      <c r="AV96" s="60">
        <v>6.27</v>
      </c>
      <c r="AW96" s="63">
        <v>0.2</v>
      </c>
      <c r="AX96" s="60">
        <v>0.2</v>
      </c>
      <c r="AY96" s="60">
        <v>0.34</v>
      </c>
      <c r="AZ96" s="60">
        <v>0.19</v>
      </c>
      <c r="BA96" s="60">
        <v>0.6</v>
      </c>
      <c r="BB96" s="60">
        <v>0.38</v>
      </c>
      <c r="BC96" s="60">
        <v>0.35</v>
      </c>
      <c r="BD96" s="60">
        <v>0.23</v>
      </c>
      <c r="BE96" s="60">
        <v>0.39</v>
      </c>
      <c r="BF96" s="60">
        <v>0.27</v>
      </c>
      <c r="BG96" s="60">
        <v>0.13</v>
      </c>
    </row>
    <row r="97" spans="1:59" x14ac:dyDescent="0.2">
      <c r="A97" s="54" t="s">
        <v>1400</v>
      </c>
      <c r="B97" s="54" t="str">
        <f>VLOOKUP(A97,RecNames!C:G,5,FALSE)</f>
        <v>MCHR1</v>
      </c>
      <c r="C97" s="74">
        <v>4</v>
      </c>
      <c r="D97" s="25">
        <f t="shared" si="5"/>
        <v>7.68</v>
      </c>
      <c r="E97" s="24">
        <f t="shared" si="5"/>
        <v>7.7</v>
      </c>
      <c r="F97" s="24">
        <f t="shared" si="5"/>
        <v>8.14</v>
      </c>
      <c r="G97" s="24">
        <f t="shared" si="6"/>
        <v>8.14</v>
      </c>
      <c r="H97" s="24">
        <f t="shared" si="6"/>
        <v>8.6</v>
      </c>
      <c r="I97" s="24">
        <f t="shared" si="6"/>
        <v>7.85</v>
      </c>
      <c r="J97" s="24">
        <f t="shared" si="7"/>
        <v>7.85</v>
      </c>
      <c r="K97" s="24">
        <f t="shared" si="7"/>
        <v>7.13</v>
      </c>
      <c r="L97" s="24">
        <f t="shared" si="7"/>
        <v>8.51</v>
      </c>
      <c r="M97" s="24">
        <f t="shared" si="4"/>
        <v>8.51</v>
      </c>
      <c r="N97" s="24">
        <f t="shared" si="4"/>
        <v>7.27</v>
      </c>
      <c r="O97" s="24">
        <f t="shared" si="4"/>
        <v>6.57</v>
      </c>
      <c r="P97" s="24">
        <f t="shared" si="4"/>
        <v>7.26</v>
      </c>
      <c r="Q97" s="24">
        <f t="shared" si="4"/>
        <v>7.39</v>
      </c>
      <c r="R97" s="75" t="s">
        <v>31</v>
      </c>
      <c r="S97" s="75" t="s">
        <v>31</v>
      </c>
      <c r="T97" s="75" t="s">
        <v>31</v>
      </c>
      <c r="U97" s="38" t="str" cm="1">
        <f t="array" ref="U97">IF(AL97="","",IF(ABS((AL97-AVERAGE(AL$2:AL$1000))/_xlfn.STDEV.S(IF(AL$2:AL$1000&lt;&gt;"",AL$2:AL$1000)))&lt;3,"","OUTLIER"))</f>
        <v/>
      </c>
      <c r="V97" s="39" t="str" cm="1">
        <f t="array" ref="V97">IF(AM97="","",IF(ABS((AM97-AVERAGE(AM$2:AM$1000))/_xlfn.STDEV.S(IF(AM$2:AM$1000&lt;&gt;"",AM$2:AM$1000)))&lt;3,"","OUTLIER"))</f>
        <v/>
      </c>
      <c r="W97" s="39" t="str" cm="1">
        <f t="array" ref="W97">IF(AN97="","",IF(ABS((AN97-AVERAGE(AN$2:AN$1000))/_xlfn.STDEV.S(IF(AN$2:AN$1000&lt;&gt;"",AN$2:AN$1000)))&lt;3,"","OUTLIER"))</f>
        <v/>
      </c>
      <c r="X97" s="39" t="str" cm="1">
        <f t="array" ref="X97">IF(AN97="","",IF(ABS((AN97-AVERAGE(AN$2:AN$1000))/_xlfn.STDEV.S(IF(AN$2:AN$1000&lt;&gt;"",AN$2:AN$1000)))&lt;3,"","OUTLIER"))</f>
        <v/>
      </c>
      <c r="Y97" s="39" t="str" cm="1">
        <f t="array" ref="Y97">IF(AO97="","",IF(ABS((AO97-AVERAGE(AO$2:AO$1000))/_xlfn.STDEV.S(IF(AO$2:AO$1000&lt;&gt;"",AO$2:AO$1000)))&lt;3,"","OUTLIER"))</f>
        <v/>
      </c>
      <c r="Z97" s="39" t="str" cm="1">
        <f t="array" ref="Z97">IF(AP97="","",IF(ABS((AP97-AVERAGE(AP$2:AP$1000))/_xlfn.STDEV.S(IF(AP$2:AP$1000&lt;&gt;"",AP$2:AP$1000)))&lt;3,"","OUTLIER"))</f>
        <v/>
      </c>
      <c r="AA97" s="39" t="str" cm="1">
        <f t="array" ref="AA97">IF(AP97="","",IF(ABS((AP97-AVERAGE(AP$2:AP$1000))/_xlfn.STDEV.S(IF(AP$2:AP$1000&lt;&gt;"",AP$2:AP$1000)))&lt;3,"","OUTLIER"))</f>
        <v/>
      </c>
      <c r="AB97" s="39" t="str" cm="1">
        <f t="array" ref="AB97">IF(AQ97="","",IF(ABS((AQ97-AVERAGE(AQ$2:AQ$1000))/_xlfn.STDEV.S(IF(AQ$2:AQ$1000&lt;&gt;"",AQ$2:AQ$1000)))&lt;3,"","OUTLIER"))</f>
        <v/>
      </c>
      <c r="AC97" s="39" t="str" cm="1">
        <f t="array" ref="AC97">IF(AR97="","",IF(ABS((AR97-AVERAGE(AR$2:AR$1000))/_xlfn.STDEV.S(IF(AR$2:AR$1000&lt;&gt;"",AR$2:AR$1000)))&lt;3,"","OUTLIER"))</f>
        <v/>
      </c>
      <c r="AD97" s="39" t="str" cm="1">
        <f t="array" ref="AD97">IF(AR97="","",IF(ABS((AR97-AVERAGE(AR$2:AR$1000))/_xlfn.STDEV.S(IF(AR$2:AR$1000&lt;&gt;"",AR$2:AR$1000)))&lt;3,"","OUTLIER"))</f>
        <v/>
      </c>
      <c r="AE97" s="39" t="str" cm="1">
        <f t="array" ref="AE97">IF(AS97="","",IF(ABS((AS97-AVERAGE(AS$2:AS$1000))/_xlfn.STDEV.S(IF(AS$2:AS$1000&lt;&gt;"",AS$2:AS$1000)))&lt;3,"","OUTLIER"))</f>
        <v/>
      </c>
      <c r="AF97" s="39" t="str" cm="1">
        <f t="array" ref="AF97">IF(AT97="","",IF(ABS((AT97-AVERAGE(AT$2:AT$1000))/_xlfn.STDEV.S(IF(AT$2:AT$1000&lt;&gt;"",AT$2:AT$1000)))&lt;3,"","OUTLIER"))</f>
        <v/>
      </c>
      <c r="AG97" s="39" t="str" cm="1">
        <f t="array" ref="AG97">IF(AU97="","",IF(ABS((AU97-AVERAGE(AU$2:AU$1000))/_xlfn.STDEV.S(IF(AU$2:AU$1000&lt;&gt;"",AU$2:AU$1000)))&lt;3,"","OUTLIER"))</f>
        <v/>
      </c>
      <c r="AH97" s="39" t="str" cm="1">
        <f t="array" ref="AH97">IF(AV97="","",IF(ABS((AV97-AVERAGE(AV$2:AV$1000))/_xlfn.STDEV.S(IF(AV$2:AV$1000&lt;&gt;"",AV$2:AV$1000)))&lt;3,"","OUTLIER"))</f>
        <v/>
      </c>
      <c r="AL97" s="63">
        <v>7.68</v>
      </c>
      <c r="AM97" s="60">
        <v>7.7</v>
      </c>
      <c r="AN97" s="60">
        <v>8.14</v>
      </c>
      <c r="AO97" s="60">
        <v>8.6</v>
      </c>
      <c r="AP97" s="60">
        <v>7.85</v>
      </c>
      <c r="AQ97" s="60">
        <v>7.13</v>
      </c>
      <c r="AR97" s="60">
        <v>8.51</v>
      </c>
      <c r="AS97" s="60">
        <v>7.27</v>
      </c>
      <c r="AT97" s="60">
        <v>6.57</v>
      </c>
      <c r="AU97" s="60">
        <v>7.26</v>
      </c>
      <c r="AV97" s="60">
        <v>7.39</v>
      </c>
      <c r="AW97" s="63">
        <v>0.17</v>
      </c>
      <c r="AX97" s="60">
        <v>0.15</v>
      </c>
      <c r="AY97" s="60">
        <v>0.2</v>
      </c>
      <c r="AZ97" s="60">
        <v>0.26</v>
      </c>
      <c r="BA97" s="60">
        <v>0.21</v>
      </c>
      <c r="BB97" s="60">
        <v>0.17</v>
      </c>
      <c r="BC97" s="60">
        <v>0.24</v>
      </c>
      <c r="BD97" s="60">
        <v>0.15</v>
      </c>
      <c r="BE97" s="60">
        <v>7.0000000000000007E-2</v>
      </c>
      <c r="BF97" s="60">
        <v>0.13</v>
      </c>
      <c r="BG97" s="60">
        <v>0.13</v>
      </c>
    </row>
    <row r="98" spans="1:59" x14ac:dyDescent="0.2">
      <c r="A98" s="54" t="s">
        <v>1401</v>
      </c>
      <c r="B98" s="54" t="str">
        <f>VLOOKUP(A98,RecNames!C:G,5,FALSE)</f>
        <v>MCHR2</v>
      </c>
      <c r="C98" s="74">
        <v>3</v>
      </c>
      <c r="D98" s="25">
        <f t="shared" si="5"/>
        <v>7.95</v>
      </c>
      <c r="E98" s="24">
        <f t="shared" si="5"/>
        <v>8</v>
      </c>
      <c r="F98" s="24">
        <f t="shared" si="5"/>
        <v>8.1300000000000008</v>
      </c>
      <c r="G98" s="24">
        <f t="shared" si="6"/>
        <v>8.1300000000000008</v>
      </c>
      <c r="H98" s="24">
        <f t="shared" si="6"/>
        <v>8.67</v>
      </c>
      <c r="I98" s="24">
        <f t="shared" si="6"/>
        <v>7.52</v>
      </c>
      <c r="J98" s="24">
        <f t="shared" si="7"/>
        <v>7.52</v>
      </c>
      <c r="K98" s="24">
        <f t="shared" si="7"/>
        <v>7.61</v>
      </c>
      <c r="L98" s="24">
        <f t="shared" si="7"/>
        <v>8.83</v>
      </c>
      <c r="M98" s="24">
        <f t="shared" si="4"/>
        <v>8.83</v>
      </c>
      <c r="N98" s="24">
        <f t="shared" si="4"/>
        <v>8.17</v>
      </c>
      <c r="O98" s="24">
        <f t="shared" si="4"/>
        <v>7.95</v>
      </c>
      <c r="P98" s="24">
        <f t="shared" si="4"/>
        <v>7.9</v>
      </c>
      <c r="Q98" s="24">
        <f t="shared" si="4"/>
        <v>7.78</v>
      </c>
      <c r="R98" s="75" t="s">
        <v>31</v>
      </c>
      <c r="S98" s="75" t="s">
        <v>31</v>
      </c>
      <c r="T98" s="75" t="s">
        <v>31</v>
      </c>
      <c r="U98" s="38" t="str" cm="1">
        <f t="array" ref="U98">IF(AL98="","",IF(ABS((AL98-AVERAGE(AL$2:AL$1000))/_xlfn.STDEV.S(IF(AL$2:AL$1000&lt;&gt;"",AL$2:AL$1000)))&lt;3,"","OUTLIER"))</f>
        <v/>
      </c>
      <c r="V98" s="39" t="str" cm="1">
        <f t="array" ref="V98">IF(AM98="","",IF(ABS((AM98-AVERAGE(AM$2:AM$1000))/_xlfn.STDEV.S(IF(AM$2:AM$1000&lt;&gt;"",AM$2:AM$1000)))&lt;3,"","OUTLIER"))</f>
        <v/>
      </c>
      <c r="W98" s="39" t="str" cm="1">
        <f t="array" ref="W98">IF(AN98="","",IF(ABS((AN98-AVERAGE(AN$2:AN$1000))/_xlfn.STDEV.S(IF(AN$2:AN$1000&lt;&gt;"",AN$2:AN$1000)))&lt;3,"","OUTLIER"))</f>
        <v/>
      </c>
      <c r="X98" s="39" t="str" cm="1">
        <f t="array" ref="X98">IF(AN98="","",IF(ABS((AN98-AVERAGE(AN$2:AN$1000))/_xlfn.STDEV.S(IF(AN$2:AN$1000&lt;&gt;"",AN$2:AN$1000)))&lt;3,"","OUTLIER"))</f>
        <v/>
      </c>
      <c r="Y98" s="39" t="str" cm="1">
        <f t="array" ref="Y98">IF(AO98="","",IF(ABS((AO98-AVERAGE(AO$2:AO$1000))/_xlfn.STDEV.S(IF(AO$2:AO$1000&lt;&gt;"",AO$2:AO$1000)))&lt;3,"","OUTLIER"))</f>
        <v/>
      </c>
      <c r="Z98" s="39" t="str" cm="1">
        <f t="array" ref="Z98">IF(AP98="","",IF(ABS((AP98-AVERAGE(AP$2:AP$1000))/_xlfn.STDEV.S(IF(AP$2:AP$1000&lt;&gt;"",AP$2:AP$1000)))&lt;3,"","OUTLIER"))</f>
        <v/>
      </c>
      <c r="AA98" s="39" t="str" cm="1">
        <f t="array" ref="AA98">IF(AP98="","",IF(ABS((AP98-AVERAGE(AP$2:AP$1000))/_xlfn.STDEV.S(IF(AP$2:AP$1000&lt;&gt;"",AP$2:AP$1000)))&lt;3,"","OUTLIER"))</f>
        <v/>
      </c>
      <c r="AB98" s="39" t="str" cm="1">
        <f t="array" ref="AB98">IF(AQ98="","",IF(ABS((AQ98-AVERAGE(AQ$2:AQ$1000))/_xlfn.STDEV.S(IF(AQ$2:AQ$1000&lt;&gt;"",AQ$2:AQ$1000)))&lt;3,"","OUTLIER"))</f>
        <v/>
      </c>
      <c r="AC98" s="39" t="str" cm="1">
        <f t="array" ref="AC98">IF(AR98="","",IF(ABS((AR98-AVERAGE(AR$2:AR$1000))/_xlfn.STDEV.S(IF(AR$2:AR$1000&lt;&gt;"",AR$2:AR$1000)))&lt;3,"","OUTLIER"))</f>
        <v/>
      </c>
      <c r="AD98" s="39" t="str" cm="1">
        <f t="array" ref="AD98">IF(AR98="","",IF(ABS((AR98-AVERAGE(AR$2:AR$1000))/_xlfn.STDEV.S(IF(AR$2:AR$1000&lt;&gt;"",AR$2:AR$1000)))&lt;3,"","OUTLIER"))</f>
        <v/>
      </c>
      <c r="AE98" s="39" t="str" cm="1">
        <f t="array" ref="AE98">IF(AS98="","",IF(ABS((AS98-AVERAGE(AS$2:AS$1000))/_xlfn.STDEV.S(IF(AS$2:AS$1000&lt;&gt;"",AS$2:AS$1000)))&lt;3,"","OUTLIER"))</f>
        <v/>
      </c>
      <c r="AF98" s="39" t="str" cm="1">
        <f t="array" ref="AF98">IF(AT98="","",IF(ABS((AT98-AVERAGE(AT$2:AT$1000))/_xlfn.STDEV.S(IF(AT$2:AT$1000&lt;&gt;"",AT$2:AT$1000)))&lt;3,"","OUTLIER"))</f>
        <v/>
      </c>
      <c r="AG98" s="39" t="str" cm="1">
        <f t="array" ref="AG98">IF(AU98="","",IF(ABS((AU98-AVERAGE(AU$2:AU$1000))/_xlfn.STDEV.S(IF(AU$2:AU$1000&lt;&gt;"",AU$2:AU$1000)))&lt;3,"","OUTLIER"))</f>
        <v/>
      </c>
      <c r="AH98" s="39" t="str" cm="1">
        <f t="array" ref="AH98">IF(AV98="","",IF(ABS((AV98-AVERAGE(AV$2:AV$1000))/_xlfn.STDEV.S(IF(AV$2:AV$1000&lt;&gt;"",AV$2:AV$1000)))&lt;3,"","OUTLIER"))</f>
        <v/>
      </c>
      <c r="AL98" s="63">
        <v>7.95</v>
      </c>
      <c r="AM98" s="60">
        <v>8</v>
      </c>
      <c r="AN98" s="60">
        <v>8.1300000000000008</v>
      </c>
      <c r="AO98" s="60">
        <v>8.67</v>
      </c>
      <c r="AP98" s="60">
        <v>7.52</v>
      </c>
      <c r="AQ98" s="60">
        <v>7.61</v>
      </c>
      <c r="AR98" s="60">
        <v>8.83</v>
      </c>
      <c r="AS98" s="60">
        <v>8.17</v>
      </c>
      <c r="AT98" s="60">
        <v>7.95</v>
      </c>
      <c r="AU98" s="60">
        <v>7.9</v>
      </c>
      <c r="AV98" s="60">
        <v>7.78</v>
      </c>
      <c r="AW98" s="63">
        <v>0.26</v>
      </c>
      <c r="AX98" s="60">
        <v>0.26</v>
      </c>
      <c r="AY98" s="60">
        <v>0.3</v>
      </c>
      <c r="AZ98" s="60">
        <v>0.37</v>
      </c>
      <c r="BA98" s="60">
        <v>0.22</v>
      </c>
      <c r="BB98" s="60">
        <v>0.2</v>
      </c>
      <c r="BC98" s="60">
        <v>0.33</v>
      </c>
      <c r="BD98" s="60">
        <v>0.27</v>
      </c>
      <c r="BE98" s="60">
        <v>0.21</v>
      </c>
      <c r="BF98" s="60">
        <v>0.28000000000000003</v>
      </c>
      <c r="BG98" s="60">
        <v>0.23</v>
      </c>
    </row>
    <row r="99" spans="1:59" x14ac:dyDescent="0.2">
      <c r="A99" s="54" t="s">
        <v>1402</v>
      </c>
      <c r="B99" s="54" t="str">
        <f>VLOOKUP(A99,RecNames!C:G,5,FALSE)</f>
        <v>MTLR</v>
      </c>
      <c r="C99" s="74">
        <v>3</v>
      </c>
      <c r="D99" s="25">
        <f t="shared" si="5"/>
        <v>8.98</v>
      </c>
      <c r="E99" s="24">
        <f t="shared" si="5"/>
        <v>8.9499999999999993</v>
      </c>
      <c r="F99" s="24">
        <f t="shared" si="5"/>
        <v>9.31</v>
      </c>
      <c r="G99" s="24">
        <f t="shared" si="6"/>
        <v>9.31</v>
      </c>
      <c r="H99" s="24">
        <f t="shared" si="6"/>
        <v>9.7100000000000009</v>
      </c>
      <c r="I99" s="24">
        <f t="shared" si="6"/>
        <v>9.09</v>
      </c>
      <c r="J99" s="24">
        <f t="shared" si="7"/>
        <v>9.09</v>
      </c>
      <c r="K99" s="24">
        <f t="shared" si="7"/>
        <v>9.09</v>
      </c>
      <c r="L99" s="24">
        <f t="shared" si="7"/>
        <v>10.029999999999999</v>
      </c>
      <c r="M99" s="24">
        <f t="shared" si="4"/>
        <v>10.029999999999999</v>
      </c>
      <c r="N99" s="24">
        <f t="shared" si="4"/>
        <v>9.52</v>
      </c>
      <c r="O99" s="24">
        <f t="shared" si="4"/>
        <v>8.68</v>
      </c>
      <c r="P99" s="24">
        <f t="shared" si="4"/>
        <v>9.2899999999999991</v>
      </c>
      <c r="Q99" s="24">
        <f t="shared" si="4"/>
        <v>9.14</v>
      </c>
      <c r="R99" s="75" t="s">
        <v>31</v>
      </c>
      <c r="S99" s="75" t="s">
        <v>31</v>
      </c>
      <c r="T99" s="75" t="s">
        <v>31</v>
      </c>
      <c r="U99" s="38" t="str" cm="1">
        <f t="array" ref="U99">IF(AL99="","",IF(ABS((AL99-AVERAGE(AL$2:AL$1000))/_xlfn.STDEV.S(IF(AL$2:AL$1000&lt;&gt;"",AL$2:AL$1000)))&lt;3,"","OUTLIER"))</f>
        <v/>
      </c>
      <c r="V99" s="39" t="str" cm="1">
        <f t="array" ref="V99">IF(AM99="","",IF(ABS((AM99-AVERAGE(AM$2:AM$1000))/_xlfn.STDEV.S(IF(AM$2:AM$1000&lt;&gt;"",AM$2:AM$1000)))&lt;3,"","OUTLIER"))</f>
        <v/>
      </c>
      <c r="W99" s="39" t="str" cm="1">
        <f t="array" ref="W99">IF(AN99="","",IF(ABS((AN99-AVERAGE(AN$2:AN$1000))/_xlfn.STDEV.S(IF(AN$2:AN$1000&lt;&gt;"",AN$2:AN$1000)))&lt;3,"","OUTLIER"))</f>
        <v/>
      </c>
      <c r="X99" s="39" t="str" cm="1">
        <f t="array" ref="X99">IF(AN99="","",IF(ABS((AN99-AVERAGE(AN$2:AN$1000))/_xlfn.STDEV.S(IF(AN$2:AN$1000&lt;&gt;"",AN$2:AN$1000)))&lt;3,"","OUTLIER"))</f>
        <v/>
      </c>
      <c r="Y99" s="39" t="str" cm="1">
        <f t="array" ref="Y99">IF(AO99="","",IF(ABS((AO99-AVERAGE(AO$2:AO$1000))/_xlfn.STDEV.S(IF(AO$2:AO$1000&lt;&gt;"",AO$2:AO$1000)))&lt;3,"","OUTLIER"))</f>
        <v/>
      </c>
      <c r="Z99" s="39" t="str" cm="1">
        <f t="array" ref="Z99">IF(AP99="","",IF(ABS((AP99-AVERAGE(AP$2:AP$1000))/_xlfn.STDEV.S(IF(AP$2:AP$1000&lt;&gt;"",AP$2:AP$1000)))&lt;3,"","OUTLIER"))</f>
        <v/>
      </c>
      <c r="AA99" s="39" t="str" cm="1">
        <f t="array" ref="AA99">IF(AP99="","",IF(ABS((AP99-AVERAGE(AP$2:AP$1000))/_xlfn.STDEV.S(IF(AP$2:AP$1000&lt;&gt;"",AP$2:AP$1000)))&lt;3,"","OUTLIER"))</f>
        <v/>
      </c>
      <c r="AB99" s="39" t="str" cm="1">
        <f t="array" ref="AB99">IF(AQ99="","",IF(ABS((AQ99-AVERAGE(AQ$2:AQ$1000))/_xlfn.STDEV.S(IF(AQ$2:AQ$1000&lt;&gt;"",AQ$2:AQ$1000)))&lt;3,"","OUTLIER"))</f>
        <v/>
      </c>
      <c r="AC99" s="39" t="str" cm="1">
        <f t="array" ref="AC99">IF(AR99="","",IF(ABS((AR99-AVERAGE(AR$2:AR$1000))/_xlfn.STDEV.S(IF(AR$2:AR$1000&lt;&gt;"",AR$2:AR$1000)))&lt;3,"","OUTLIER"))</f>
        <v/>
      </c>
      <c r="AD99" s="39" t="str" cm="1">
        <f t="array" ref="AD99">IF(AR99="","",IF(ABS((AR99-AVERAGE(AR$2:AR$1000))/_xlfn.STDEV.S(IF(AR$2:AR$1000&lt;&gt;"",AR$2:AR$1000)))&lt;3,"","OUTLIER"))</f>
        <v/>
      </c>
      <c r="AE99" s="39" t="str" cm="1">
        <f t="array" ref="AE99">IF(AS99="","",IF(ABS((AS99-AVERAGE(AS$2:AS$1000))/_xlfn.STDEV.S(IF(AS$2:AS$1000&lt;&gt;"",AS$2:AS$1000)))&lt;3,"","OUTLIER"))</f>
        <v/>
      </c>
      <c r="AF99" s="39" t="str" cm="1">
        <f t="array" ref="AF99">IF(AT99="","",IF(ABS((AT99-AVERAGE(AT$2:AT$1000))/_xlfn.STDEV.S(IF(AT$2:AT$1000&lt;&gt;"",AT$2:AT$1000)))&lt;3,"","OUTLIER"))</f>
        <v/>
      </c>
      <c r="AG99" s="39" t="str" cm="1">
        <f t="array" ref="AG99">IF(AU99="","",IF(ABS((AU99-AVERAGE(AU$2:AU$1000))/_xlfn.STDEV.S(IF(AU$2:AU$1000&lt;&gt;"",AU$2:AU$1000)))&lt;3,"","OUTLIER"))</f>
        <v/>
      </c>
      <c r="AH99" s="39" t="str" cm="1">
        <f t="array" ref="AH99">IF(AV99="","",IF(ABS((AV99-AVERAGE(AV$2:AV$1000))/_xlfn.STDEV.S(IF(AV$2:AV$1000&lt;&gt;"",AV$2:AV$1000)))&lt;3,"","OUTLIER"))</f>
        <v/>
      </c>
      <c r="AL99" s="63">
        <v>8.98</v>
      </c>
      <c r="AM99" s="60">
        <v>8.9499999999999993</v>
      </c>
      <c r="AN99" s="60">
        <v>9.31</v>
      </c>
      <c r="AO99" s="60">
        <v>9.7100000000000009</v>
      </c>
      <c r="AP99" s="60">
        <v>9.09</v>
      </c>
      <c r="AQ99" s="60">
        <v>9.09</v>
      </c>
      <c r="AR99" s="60">
        <v>10.029999999999999</v>
      </c>
      <c r="AS99" s="60">
        <v>9.52</v>
      </c>
      <c r="AT99" s="60">
        <v>8.68</v>
      </c>
      <c r="AU99" s="60">
        <v>9.2899999999999991</v>
      </c>
      <c r="AV99" s="60">
        <v>9.14</v>
      </c>
      <c r="AW99" s="63">
        <v>0.23</v>
      </c>
      <c r="AX99" s="60">
        <v>0.17</v>
      </c>
      <c r="AY99" s="60">
        <v>0.16</v>
      </c>
      <c r="AZ99" s="60">
        <v>0.17</v>
      </c>
      <c r="BA99" s="60">
        <v>0.19</v>
      </c>
      <c r="BB99" s="60">
        <v>0.12</v>
      </c>
      <c r="BC99" s="60">
        <v>0.18</v>
      </c>
      <c r="BD99" s="60">
        <v>0.17</v>
      </c>
      <c r="BE99" s="60">
        <v>7.0000000000000007E-2</v>
      </c>
      <c r="BF99" s="60">
        <v>0.11</v>
      </c>
      <c r="BG99" s="60">
        <v>0.11</v>
      </c>
    </row>
    <row r="100" spans="1:59" x14ac:dyDescent="0.2">
      <c r="A100" s="54" t="s">
        <v>1403</v>
      </c>
      <c r="B100" s="54" t="str">
        <f>VLOOKUP(A100,RecNames!C:G,5,FALSE)</f>
        <v>MRGX1</v>
      </c>
      <c r="C100" s="74">
        <v>4</v>
      </c>
      <c r="D100" s="25">
        <f t="shared" si="5"/>
        <v>6.97</v>
      </c>
      <c r="E100" s="24">
        <f t="shared" si="5"/>
        <v>6.95</v>
      </c>
      <c r="F100" s="24">
        <f t="shared" si="5"/>
        <v>6.83</v>
      </c>
      <c r="G100" s="24">
        <f t="shared" si="6"/>
        <v>6.83</v>
      </c>
      <c r="H100" s="24">
        <f t="shared" si="6"/>
        <v>7.07</v>
      </c>
      <c r="I100" s="24">
        <f t="shared" si="6"/>
        <v>6.99</v>
      </c>
      <c r="J100" s="24">
        <f t="shared" si="7"/>
        <v>6.99</v>
      </c>
      <c r="K100" s="24">
        <f t="shared" si="7"/>
        <v>6.91</v>
      </c>
      <c r="L100" s="24">
        <f t="shared" si="7"/>
        <v>7.08</v>
      </c>
      <c r="M100" s="24">
        <f t="shared" si="4"/>
        <v>7.08</v>
      </c>
      <c r="N100" s="24">
        <f t="shared" si="4"/>
        <v>6.92</v>
      </c>
      <c r="O100" s="24">
        <f t="shared" si="4"/>
        <v>6.71</v>
      </c>
      <c r="P100" s="24">
        <f t="shared" si="4"/>
        <v>7.03</v>
      </c>
      <c r="Q100" s="24">
        <f t="shared" si="4"/>
        <v>6.78</v>
      </c>
      <c r="R100" s="75" t="s">
        <v>31</v>
      </c>
      <c r="S100" s="75" t="s">
        <v>31</v>
      </c>
      <c r="T100" s="75" t="s">
        <v>31</v>
      </c>
      <c r="U100" s="38" t="str" cm="1">
        <f t="array" ref="U100">IF(AL100="","",IF(ABS((AL100-AVERAGE(AL$2:AL$1000))/_xlfn.STDEV.S(IF(AL$2:AL$1000&lt;&gt;"",AL$2:AL$1000)))&lt;3,"","OUTLIER"))</f>
        <v/>
      </c>
      <c r="V100" s="39" t="str" cm="1">
        <f t="array" ref="V100">IF(AM100="","",IF(ABS((AM100-AVERAGE(AM$2:AM$1000))/_xlfn.STDEV.S(IF(AM$2:AM$1000&lt;&gt;"",AM$2:AM$1000)))&lt;3,"","OUTLIER"))</f>
        <v/>
      </c>
      <c r="W100" s="39" t="str" cm="1">
        <f t="array" ref="W100">IF(AN100="","",IF(ABS((AN100-AVERAGE(AN$2:AN$1000))/_xlfn.STDEV.S(IF(AN$2:AN$1000&lt;&gt;"",AN$2:AN$1000)))&lt;3,"","OUTLIER"))</f>
        <v/>
      </c>
      <c r="X100" s="39" t="str" cm="1">
        <f t="array" ref="X100">IF(AN100="","",IF(ABS((AN100-AVERAGE(AN$2:AN$1000))/_xlfn.STDEV.S(IF(AN$2:AN$1000&lt;&gt;"",AN$2:AN$1000)))&lt;3,"","OUTLIER"))</f>
        <v/>
      </c>
      <c r="Y100" s="39" t="str" cm="1">
        <f t="array" ref="Y100">IF(AO100="","",IF(ABS((AO100-AVERAGE(AO$2:AO$1000))/_xlfn.STDEV.S(IF(AO$2:AO$1000&lt;&gt;"",AO$2:AO$1000)))&lt;3,"","OUTLIER"))</f>
        <v/>
      </c>
      <c r="Z100" s="39" t="str" cm="1">
        <f t="array" ref="Z100">IF(AP100="","",IF(ABS((AP100-AVERAGE(AP$2:AP$1000))/_xlfn.STDEV.S(IF(AP$2:AP$1000&lt;&gt;"",AP$2:AP$1000)))&lt;3,"","OUTLIER"))</f>
        <v/>
      </c>
      <c r="AA100" s="39" t="str" cm="1">
        <f t="array" ref="AA100">IF(AP100="","",IF(ABS((AP100-AVERAGE(AP$2:AP$1000))/_xlfn.STDEV.S(IF(AP$2:AP$1000&lt;&gt;"",AP$2:AP$1000)))&lt;3,"","OUTLIER"))</f>
        <v/>
      </c>
      <c r="AB100" s="39" t="str" cm="1">
        <f t="array" ref="AB100">IF(AQ100="","",IF(ABS((AQ100-AVERAGE(AQ$2:AQ$1000))/_xlfn.STDEV.S(IF(AQ$2:AQ$1000&lt;&gt;"",AQ$2:AQ$1000)))&lt;3,"","OUTLIER"))</f>
        <v/>
      </c>
      <c r="AC100" s="39" t="str" cm="1">
        <f t="array" ref="AC100">IF(AR100="","",IF(ABS((AR100-AVERAGE(AR$2:AR$1000))/_xlfn.STDEV.S(IF(AR$2:AR$1000&lt;&gt;"",AR$2:AR$1000)))&lt;3,"","OUTLIER"))</f>
        <v/>
      </c>
      <c r="AD100" s="39" t="str" cm="1">
        <f t="array" ref="AD100">IF(AR100="","",IF(ABS((AR100-AVERAGE(AR$2:AR$1000))/_xlfn.STDEV.S(IF(AR$2:AR$1000&lt;&gt;"",AR$2:AR$1000)))&lt;3,"","OUTLIER"))</f>
        <v/>
      </c>
      <c r="AE100" s="39" t="str" cm="1">
        <f t="array" ref="AE100">IF(AS100="","",IF(ABS((AS100-AVERAGE(AS$2:AS$1000))/_xlfn.STDEV.S(IF(AS$2:AS$1000&lt;&gt;"",AS$2:AS$1000)))&lt;3,"","OUTLIER"))</f>
        <v/>
      </c>
      <c r="AF100" s="39" t="str" cm="1">
        <f t="array" ref="AF100">IF(AT100="","",IF(ABS((AT100-AVERAGE(AT$2:AT$1000))/_xlfn.STDEV.S(IF(AT$2:AT$1000&lt;&gt;"",AT$2:AT$1000)))&lt;3,"","OUTLIER"))</f>
        <v/>
      </c>
      <c r="AG100" s="39" t="str" cm="1">
        <f t="array" ref="AG100">IF(AU100="","",IF(ABS((AU100-AVERAGE(AU$2:AU$1000))/_xlfn.STDEV.S(IF(AU$2:AU$1000&lt;&gt;"",AU$2:AU$1000)))&lt;3,"","OUTLIER"))</f>
        <v/>
      </c>
      <c r="AH100" s="39" t="str" cm="1">
        <f t="array" ref="AH100">IF(AV100="","",IF(ABS((AV100-AVERAGE(AV$2:AV$1000))/_xlfn.STDEV.S(IF(AV$2:AV$1000&lt;&gt;"",AV$2:AV$1000)))&lt;3,"","OUTLIER"))</f>
        <v/>
      </c>
      <c r="AL100" s="63">
        <v>6.97</v>
      </c>
      <c r="AM100" s="60">
        <v>6.95</v>
      </c>
      <c r="AN100" s="60">
        <v>6.83</v>
      </c>
      <c r="AO100" s="60">
        <v>7.07</v>
      </c>
      <c r="AP100" s="60">
        <v>6.99</v>
      </c>
      <c r="AQ100" s="60">
        <v>6.91</v>
      </c>
      <c r="AR100" s="60">
        <v>7.08</v>
      </c>
      <c r="AS100" s="60">
        <v>6.92</v>
      </c>
      <c r="AT100" s="60">
        <v>6.71</v>
      </c>
      <c r="AU100" s="60">
        <v>7.03</v>
      </c>
      <c r="AV100" s="60">
        <v>6.78</v>
      </c>
      <c r="AW100" s="63">
        <v>0.28000000000000003</v>
      </c>
      <c r="AX100" s="60">
        <v>0.28000000000000003</v>
      </c>
      <c r="AY100" s="60">
        <v>0.25</v>
      </c>
      <c r="AZ100" s="60">
        <v>0.39</v>
      </c>
      <c r="BA100" s="60">
        <v>0.32</v>
      </c>
      <c r="BB100" s="60">
        <v>0.28000000000000003</v>
      </c>
      <c r="BC100" s="60">
        <v>0.33</v>
      </c>
      <c r="BD100" s="60">
        <v>0.22</v>
      </c>
      <c r="BE100" s="60">
        <v>0.23</v>
      </c>
      <c r="BF100" s="60">
        <v>0.28999999999999998</v>
      </c>
      <c r="BG100" s="60">
        <v>0.27</v>
      </c>
    </row>
    <row r="101" spans="1:59" x14ac:dyDescent="0.2">
      <c r="A101" s="54" t="s">
        <v>1404</v>
      </c>
      <c r="B101" s="54" t="str">
        <f>VLOOKUP(A101,RecNames!C:G,5,FALSE)</f>
        <v>MRGX2</v>
      </c>
      <c r="C101" s="74">
        <v>3</v>
      </c>
      <c r="D101" s="25">
        <f t="shared" si="5"/>
        <v>6.95</v>
      </c>
      <c r="E101" s="24">
        <f t="shared" si="5"/>
        <v>6.98</v>
      </c>
      <c r="F101" s="24">
        <f t="shared" si="5"/>
        <v>7.31</v>
      </c>
      <c r="G101" s="24">
        <f t="shared" si="6"/>
        <v>7.31</v>
      </c>
      <c r="H101" s="24">
        <f t="shared" si="6"/>
        <v>7.3</v>
      </c>
      <c r="I101" s="24">
        <f t="shared" si="6"/>
        <v>7.09</v>
      </c>
      <c r="J101" s="24">
        <f t="shared" si="7"/>
        <v>7.09</v>
      </c>
      <c r="K101" s="24">
        <f t="shared" si="7"/>
        <v>6.96</v>
      </c>
      <c r="L101" s="24">
        <f t="shared" si="7"/>
        <v>7.13</v>
      </c>
      <c r="M101" s="24">
        <f t="shared" si="4"/>
        <v>7.13</v>
      </c>
      <c r="N101" s="24">
        <f t="shared" si="4"/>
        <v>7.28</v>
      </c>
      <c r="O101" s="24">
        <f t="shared" si="4"/>
        <v>6.72</v>
      </c>
      <c r="P101" s="24">
        <f t="shared" si="4"/>
        <v>6.92</v>
      </c>
      <c r="Q101" s="24">
        <f t="shared" si="4"/>
        <v>6.78</v>
      </c>
      <c r="R101" s="75" t="s">
        <v>31</v>
      </c>
      <c r="S101" s="75" t="s">
        <v>31</v>
      </c>
      <c r="T101" s="75" t="s">
        <v>31</v>
      </c>
      <c r="U101" s="38" t="str" cm="1">
        <f t="array" ref="U101">IF(AL101="","",IF(ABS((AL101-AVERAGE(AL$2:AL$1000))/_xlfn.STDEV.S(IF(AL$2:AL$1000&lt;&gt;"",AL$2:AL$1000)))&lt;3,"","OUTLIER"))</f>
        <v/>
      </c>
      <c r="V101" s="39" t="str" cm="1">
        <f t="array" ref="V101">IF(AM101="","",IF(ABS((AM101-AVERAGE(AM$2:AM$1000))/_xlfn.STDEV.S(IF(AM$2:AM$1000&lt;&gt;"",AM$2:AM$1000)))&lt;3,"","OUTLIER"))</f>
        <v/>
      </c>
      <c r="W101" s="39" t="str" cm="1">
        <f t="array" ref="W101">IF(AN101="","",IF(ABS((AN101-AVERAGE(AN$2:AN$1000))/_xlfn.STDEV.S(IF(AN$2:AN$1000&lt;&gt;"",AN$2:AN$1000)))&lt;3,"","OUTLIER"))</f>
        <v/>
      </c>
      <c r="X101" s="39" t="str" cm="1">
        <f t="array" ref="X101">IF(AN101="","",IF(ABS((AN101-AVERAGE(AN$2:AN$1000))/_xlfn.STDEV.S(IF(AN$2:AN$1000&lt;&gt;"",AN$2:AN$1000)))&lt;3,"","OUTLIER"))</f>
        <v/>
      </c>
      <c r="Y101" s="39" t="str" cm="1">
        <f t="array" ref="Y101">IF(AO101="","",IF(ABS((AO101-AVERAGE(AO$2:AO$1000))/_xlfn.STDEV.S(IF(AO$2:AO$1000&lt;&gt;"",AO$2:AO$1000)))&lt;3,"","OUTLIER"))</f>
        <v/>
      </c>
      <c r="Z101" s="39" t="str" cm="1">
        <f t="array" ref="Z101">IF(AP101="","",IF(ABS((AP101-AVERAGE(AP$2:AP$1000))/_xlfn.STDEV.S(IF(AP$2:AP$1000&lt;&gt;"",AP$2:AP$1000)))&lt;3,"","OUTLIER"))</f>
        <v/>
      </c>
      <c r="AA101" s="39" t="str" cm="1">
        <f t="array" ref="AA101">IF(AP101="","",IF(ABS((AP101-AVERAGE(AP$2:AP$1000))/_xlfn.STDEV.S(IF(AP$2:AP$1000&lt;&gt;"",AP$2:AP$1000)))&lt;3,"","OUTLIER"))</f>
        <v/>
      </c>
      <c r="AB101" s="39" t="str" cm="1">
        <f t="array" ref="AB101">IF(AQ101="","",IF(ABS((AQ101-AVERAGE(AQ$2:AQ$1000))/_xlfn.STDEV.S(IF(AQ$2:AQ$1000&lt;&gt;"",AQ$2:AQ$1000)))&lt;3,"","OUTLIER"))</f>
        <v/>
      </c>
      <c r="AC101" s="39" t="str" cm="1">
        <f t="array" ref="AC101">IF(AR101="","",IF(ABS((AR101-AVERAGE(AR$2:AR$1000))/_xlfn.STDEV.S(IF(AR$2:AR$1000&lt;&gt;"",AR$2:AR$1000)))&lt;3,"","OUTLIER"))</f>
        <v/>
      </c>
      <c r="AD101" s="39" t="str" cm="1">
        <f t="array" ref="AD101">IF(AR101="","",IF(ABS((AR101-AVERAGE(AR$2:AR$1000))/_xlfn.STDEV.S(IF(AR$2:AR$1000&lt;&gt;"",AR$2:AR$1000)))&lt;3,"","OUTLIER"))</f>
        <v/>
      </c>
      <c r="AE101" s="39" t="str" cm="1">
        <f t="array" ref="AE101">IF(AS101="","",IF(ABS((AS101-AVERAGE(AS$2:AS$1000))/_xlfn.STDEV.S(IF(AS$2:AS$1000&lt;&gt;"",AS$2:AS$1000)))&lt;3,"","OUTLIER"))</f>
        <v/>
      </c>
      <c r="AF101" s="39" t="str" cm="1">
        <f t="array" ref="AF101">IF(AT101="","",IF(ABS((AT101-AVERAGE(AT$2:AT$1000))/_xlfn.STDEV.S(IF(AT$2:AT$1000&lt;&gt;"",AT$2:AT$1000)))&lt;3,"","OUTLIER"))</f>
        <v/>
      </c>
      <c r="AG101" s="39" t="str" cm="1">
        <f t="array" ref="AG101">IF(AU101="","",IF(ABS((AU101-AVERAGE(AU$2:AU$1000))/_xlfn.STDEV.S(IF(AU$2:AU$1000&lt;&gt;"",AU$2:AU$1000)))&lt;3,"","OUTLIER"))</f>
        <v/>
      </c>
      <c r="AH101" s="39" t="str" cm="1">
        <f t="array" ref="AH101">IF(AV101="","",IF(ABS((AV101-AVERAGE(AV$2:AV$1000))/_xlfn.STDEV.S(IF(AV$2:AV$1000&lt;&gt;"",AV$2:AV$1000)))&lt;3,"","OUTLIER"))</f>
        <v/>
      </c>
      <c r="AL101" s="63">
        <v>6.95</v>
      </c>
      <c r="AM101" s="60">
        <v>6.98</v>
      </c>
      <c r="AN101" s="60">
        <v>7.31</v>
      </c>
      <c r="AO101" s="60">
        <v>7.3</v>
      </c>
      <c r="AP101" s="60">
        <v>7.09</v>
      </c>
      <c r="AQ101" s="60">
        <v>6.96</v>
      </c>
      <c r="AR101" s="60">
        <v>7.13</v>
      </c>
      <c r="AS101" s="60">
        <v>7.28</v>
      </c>
      <c r="AT101" s="60">
        <v>6.72</v>
      </c>
      <c r="AU101" s="60">
        <v>6.92</v>
      </c>
      <c r="AV101" s="60">
        <v>6.78</v>
      </c>
      <c r="AW101" s="63">
        <v>0.08</v>
      </c>
      <c r="AX101" s="60">
        <v>0.11</v>
      </c>
      <c r="AY101" s="60">
        <v>0.12</v>
      </c>
      <c r="AZ101" s="60">
        <v>0.13</v>
      </c>
      <c r="BA101" s="60">
        <v>0.14000000000000001</v>
      </c>
      <c r="BB101" s="60">
        <v>0.13</v>
      </c>
      <c r="BC101" s="60">
        <v>0.11</v>
      </c>
      <c r="BD101" s="60">
        <v>0.1</v>
      </c>
      <c r="BE101" s="60">
        <v>0.13</v>
      </c>
      <c r="BF101" s="60">
        <v>0.13</v>
      </c>
      <c r="BG101" s="60">
        <v>7.0000000000000007E-2</v>
      </c>
    </row>
    <row r="102" spans="1:59" x14ac:dyDescent="0.2">
      <c r="A102" s="54" t="s">
        <v>1405</v>
      </c>
      <c r="B102" s="54" t="str">
        <f>VLOOKUP(A102,RecNames!C:G,5,FALSE)</f>
        <v>MTR1A</v>
      </c>
      <c r="C102" s="74">
        <v>3</v>
      </c>
      <c r="D102" s="25" t="str">
        <f>IF(OR(U102="OUTLIER",AL102=""),"",AL102)</f>
        <v/>
      </c>
      <c r="E102" s="24" t="str">
        <f>IF(OR(V102="OUTLIER",AM102=""),"",AM102)</f>
        <v/>
      </c>
      <c r="F102" s="24">
        <f>IF(OR(W102="OUTLIER",AN102=""),"",AN102)</f>
        <v>10.33</v>
      </c>
      <c r="G102" s="24">
        <f>IF(OR(X102="OUTLIER",AN102=""),"",AN102)</f>
        <v>10.33</v>
      </c>
      <c r="H102" s="24">
        <f>IF(OR(Y102="OUTLIER",AO102=""),"",AO102)</f>
        <v>10.48</v>
      </c>
      <c r="I102" s="24">
        <f>IF(OR(Z102="OUTLIER",AP102=""),"",AP102)</f>
        <v>10.08</v>
      </c>
      <c r="J102" s="24">
        <f>IF(OR(AA102="OUTLIER",AP102=""),"",AP102)</f>
        <v>10.08</v>
      </c>
      <c r="K102" s="24">
        <f>IF(OR(AB102="OUTLIER",AQ102=""),"",AQ102)</f>
        <v>10.58</v>
      </c>
      <c r="L102" s="24" t="str">
        <f>IF(OR(AC102="OUTLIER",AR102=""),"",AR102)</f>
        <v/>
      </c>
      <c r="M102" s="24" t="str">
        <f>IF(OR(AD102="OUTLIER",AR102=""),"",AR102)</f>
        <v/>
      </c>
      <c r="N102" s="24" t="str">
        <f t="shared" si="4"/>
        <v/>
      </c>
      <c r="O102" s="24" t="str">
        <f>IF(OR(AF102="OUTLIER",AT102=""),"",AT102)</f>
        <v/>
      </c>
      <c r="P102" s="24" t="str">
        <f>IF(OR(AG102="OUTLIER",AU102=""),"",AU102)</f>
        <v/>
      </c>
      <c r="Q102" s="24" t="str">
        <f>IF(OR(AH102="OUTLIER",AV102=""),"",AV102)</f>
        <v/>
      </c>
      <c r="R102" s="75" t="s">
        <v>31</v>
      </c>
      <c r="S102" s="75" t="s">
        <v>31</v>
      </c>
      <c r="T102" s="75" t="s">
        <v>31</v>
      </c>
      <c r="U102" s="38" t="str" cm="1">
        <f t="array" ref="U102">IF(AL102="","",IF(ABS((AL102-AVERAGE(AL$2:AL$1000))/_xlfn.STDEV.S(IF(AL$2:AL$1000&lt;&gt;"",AL$2:AL$1000)))&lt;3,"","OUTLIER"))</f>
        <v/>
      </c>
      <c r="V102" s="39" t="str" cm="1">
        <f t="array" ref="V102">IF(AM102="","",IF(ABS((AM102-AVERAGE(AM$2:AM$1000))/_xlfn.STDEV.S(IF(AM$2:AM$1000&lt;&gt;"",AM$2:AM$1000)))&lt;3,"","OUTLIER"))</f>
        <v/>
      </c>
      <c r="W102" s="39" t="str" cm="1">
        <f t="array" ref="W102">IF(AN102="","",IF(ABS((AN102-AVERAGE(AN$2:AN$1000))/_xlfn.STDEV.S(IF(AN$2:AN$1000&lt;&gt;"",AN$2:AN$1000)))&lt;3,"","OUTLIER"))</f>
        <v/>
      </c>
      <c r="X102" s="39" t="str" cm="1">
        <f t="array" ref="X102">IF(AN102="","",IF(ABS((AN102-AVERAGE(AN$2:AN$1000))/_xlfn.STDEV.S(IF(AN$2:AN$1000&lt;&gt;"",AN$2:AN$1000)))&lt;3,"","OUTLIER"))</f>
        <v/>
      </c>
      <c r="Y102" s="39" t="str" cm="1">
        <f t="array" ref="Y102">IF(AO102="","",IF(ABS((AO102-AVERAGE(AO$2:AO$1000))/_xlfn.STDEV.S(IF(AO$2:AO$1000&lt;&gt;"",AO$2:AO$1000)))&lt;3,"","OUTLIER"))</f>
        <v/>
      </c>
      <c r="Z102" s="39" t="str" cm="1">
        <f t="array" ref="Z102">IF(AP102="","",IF(ABS((AP102-AVERAGE(AP$2:AP$1000))/_xlfn.STDEV.S(IF(AP$2:AP$1000&lt;&gt;"",AP$2:AP$1000)))&lt;3,"","OUTLIER"))</f>
        <v/>
      </c>
      <c r="AA102" s="39" t="str" cm="1">
        <f t="array" ref="AA102">IF(AP102="","",IF(ABS((AP102-AVERAGE(AP$2:AP$1000))/_xlfn.STDEV.S(IF(AP$2:AP$1000&lt;&gt;"",AP$2:AP$1000)))&lt;3,"","OUTLIER"))</f>
        <v/>
      </c>
      <c r="AB102" s="39" t="str" cm="1">
        <f t="array" ref="AB102">IF(AQ102="","",IF(ABS((AQ102-AVERAGE(AQ$2:AQ$1000))/_xlfn.STDEV.S(IF(AQ$2:AQ$1000&lt;&gt;"",AQ$2:AQ$1000)))&lt;3,"","OUTLIER"))</f>
        <v/>
      </c>
      <c r="AC102" s="39" t="str" cm="1">
        <f t="array" ref="AC102">IF(AR102="","",IF(ABS((AR102-AVERAGE(AR$2:AR$1000))/_xlfn.STDEV.S(IF(AR$2:AR$1000&lt;&gt;"",AR$2:AR$1000)))&lt;3,"","OUTLIER"))</f>
        <v/>
      </c>
      <c r="AD102" s="39" t="str" cm="1">
        <f t="array" ref="AD102">IF(AR102="","",IF(ABS((AR102-AVERAGE(AR$2:AR$1000))/_xlfn.STDEV.S(IF(AR$2:AR$1000&lt;&gt;"",AR$2:AR$1000)))&lt;3,"","OUTLIER"))</f>
        <v/>
      </c>
      <c r="AE102" s="39" t="str" cm="1">
        <f t="array" ref="AE102">IF(AS102="","",IF(ABS((AS102-AVERAGE(AS$2:AS$1000))/_xlfn.STDEV.S(IF(AS$2:AS$1000&lt;&gt;"",AS$2:AS$1000)))&lt;3,"","OUTLIER"))</f>
        <v/>
      </c>
      <c r="AF102" s="39" t="str" cm="1">
        <f t="array" ref="AF102">IF(AT102="","",IF(ABS((AT102-AVERAGE(AT$2:AT$1000))/_xlfn.STDEV.S(IF(AT$2:AT$1000&lt;&gt;"",AT$2:AT$1000)))&lt;3,"","OUTLIER"))</f>
        <v/>
      </c>
      <c r="AG102" s="39" t="str" cm="1">
        <f t="array" ref="AG102">IF(AU102="","",IF(ABS((AU102-AVERAGE(AU$2:AU$1000))/_xlfn.STDEV.S(IF(AU$2:AU$1000&lt;&gt;"",AU$2:AU$1000)))&lt;3,"","OUTLIER"))</f>
        <v/>
      </c>
      <c r="AH102" s="39" t="str" cm="1">
        <f t="array" ref="AH102">IF(AV102="","",IF(ABS((AV102-AVERAGE(AV$2:AV$1000))/_xlfn.STDEV.S(IF(AV$2:AV$1000&lt;&gt;"",AV$2:AV$1000)))&lt;3,"","OUTLIER"))</f>
        <v/>
      </c>
      <c r="AL102" s="63"/>
      <c r="AM102" s="60"/>
      <c r="AN102" s="60">
        <v>10.33</v>
      </c>
      <c r="AO102" s="60">
        <v>10.48</v>
      </c>
      <c r="AP102" s="60">
        <v>10.08</v>
      </c>
      <c r="AQ102" s="60">
        <v>10.58</v>
      </c>
      <c r="AR102" s="60"/>
      <c r="AS102" s="60"/>
      <c r="AT102" s="60"/>
      <c r="AU102" s="60"/>
      <c r="AV102" s="60"/>
      <c r="AW102" s="63"/>
      <c r="AX102" s="60"/>
      <c r="AY102" s="60">
        <v>0.25</v>
      </c>
      <c r="AZ102" s="60">
        <v>0.26</v>
      </c>
      <c r="BA102" s="60">
        <v>0.27</v>
      </c>
      <c r="BB102" s="60">
        <v>0.26</v>
      </c>
      <c r="BC102" s="60"/>
      <c r="BD102" s="60"/>
      <c r="BE102" s="60"/>
      <c r="BF102" s="60"/>
      <c r="BG102" s="60"/>
    </row>
    <row r="103" spans="1:59" x14ac:dyDescent="0.2">
      <c r="A103" s="54" t="s">
        <v>1406</v>
      </c>
      <c r="B103" s="54" t="str">
        <f>VLOOKUP(A103,RecNames!C:G,5,FALSE)</f>
        <v>MTR1B</v>
      </c>
      <c r="C103" s="74">
        <v>4</v>
      </c>
      <c r="D103" s="25" t="str">
        <f t="shared" ref="D103:F149" si="8">IF(OR(U103="OUTLIER",AL103=""),"",AL103)</f>
        <v/>
      </c>
      <c r="E103" s="24" t="str">
        <f t="shared" si="8"/>
        <v/>
      </c>
      <c r="F103" s="24">
        <f t="shared" si="8"/>
        <v>10.1</v>
      </c>
      <c r="G103" s="24">
        <f t="shared" ref="G103:I149" si="9">IF(OR(X103="OUTLIER",AN103=""),"",AN103)</f>
        <v>10.1</v>
      </c>
      <c r="H103" s="24">
        <f t="shared" si="9"/>
        <v>10.16</v>
      </c>
      <c r="I103" s="24">
        <f t="shared" si="9"/>
        <v>9.6</v>
      </c>
      <c r="J103" s="24">
        <f t="shared" ref="J103:L149" si="10">IF(OR(AA103="OUTLIER",AP103=""),"",AP103)</f>
        <v>9.6</v>
      </c>
      <c r="K103" s="24">
        <f t="shared" si="10"/>
        <v>10.06</v>
      </c>
      <c r="L103" s="24" t="str">
        <f t="shared" si="10"/>
        <v/>
      </c>
      <c r="M103" s="24" t="str">
        <f t="shared" ref="M103:O149" si="11">IF(OR(AD103="OUTLIER",AR103=""),"",AR103)</f>
        <v/>
      </c>
      <c r="N103" s="24" t="str">
        <f t="shared" si="4"/>
        <v/>
      </c>
      <c r="O103" s="24" t="str">
        <f t="shared" si="4"/>
        <v/>
      </c>
      <c r="P103" s="24" t="str">
        <f t="shared" si="4"/>
        <v/>
      </c>
      <c r="Q103" s="24" t="str">
        <f t="shared" si="4"/>
        <v/>
      </c>
      <c r="R103" s="75" t="s">
        <v>31</v>
      </c>
      <c r="S103" s="75" t="s">
        <v>31</v>
      </c>
      <c r="T103" s="75" t="s">
        <v>31</v>
      </c>
      <c r="U103" s="38" t="str" cm="1">
        <f t="array" ref="U103">IF(AL103="","",IF(ABS((AL103-AVERAGE(AL$2:AL$1000))/_xlfn.STDEV.S(IF(AL$2:AL$1000&lt;&gt;"",AL$2:AL$1000)))&lt;3,"","OUTLIER"))</f>
        <v/>
      </c>
      <c r="V103" s="39" t="str" cm="1">
        <f t="array" ref="V103">IF(AM103="","",IF(ABS((AM103-AVERAGE(AM$2:AM$1000))/_xlfn.STDEV.S(IF(AM$2:AM$1000&lt;&gt;"",AM$2:AM$1000)))&lt;3,"","OUTLIER"))</f>
        <v/>
      </c>
      <c r="W103" s="39" t="str" cm="1">
        <f t="array" ref="W103">IF(AN103="","",IF(ABS((AN103-AVERAGE(AN$2:AN$1000))/_xlfn.STDEV.S(IF(AN$2:AN$1000&lt;&gt;"",AN$2:AN$1000)))&lt;3,"","OUTLIER"))</f>
        <v/>
      </c>
      <c r="X103" s="39" t="str" cm="1">
        <f t="array" ref="X103">IF(AN103="","",IF(ABS((AN103-AVERAGE(AN$2:AN$1000))/_xlfn.STDEV.S(IF(AN$2:AN$1000&lt;&gt;"",AN$2:AN$1000)))&lt;3,"","OUTLIER"))</f>
        <v/>
      </c>
      <c r="Y103" s="39" t="str" cm="1">
        <f t="array" ref="Y103">IF(AO103="","",IF(ABS((AO103-AVERAGE(AO$2:AO$1000))/_xlfn.STDEV.S(IF(AO$2:AO$1000&lt;&gt;"",AO$2:AO$1000)))&lt;3,"","OUTLIER"))</f>
        <v/>
      </c>
      <c r="Z103" s="39" t="str" cm="1">
        <f t="array" ref="Z103">IF(AP103="","",IF(ABS((AP103-AVERAGE(AP$2:AP$1000))/_xlfn.STDEV.S(IF(AP$2:AP$1000&lt;&gt;"",AP$2:AP$1000)))&lt;3,"","OUTLIER"))</f>
        <v/>
      </c>
      <c r="AA103" s="39" t="str" cm="1">
        <f t="array" ref="AA103">IF(AP103="","",IF(ABS((AP103-AVERAGE(AP$2:AP$1000))/_xlfn.STDEV.S(IF(AP$2:AP$1000&lt;&gt;"",AP$2:AP$1000)))&lt;3,"","OUTLIER"))</f>
        <v/>
      </c>
      <c r="AB103" s="39" t="str" cm="1">
        <f t="array" ref="AB103">IF(AQ103="","",IF(ABS((AQ103-AVERAGE(AQ$2:AQ$1000))/_xlfn.STDEV.S(IF(AQ$2:AQ$1000&lt;&gt;"",AQ$2:AQ$1000)))&lt;3,"","OUTLIER"))</f>
        <v/>
      </c>
      <c r="AC103" s="39" t="str" cm="1">
        <f t="array" ref="AC103">IF(AR103="","",IF(ABS((AR103-AVERAGE(AR$2:AR$1000))/_xlfn.STDEV.S(IF(AR$2:AR$1000&lt;&gt;"",AR$2:AR$1000)))&lt;3,"","OUTLIER"))</f>
        <v/>
      </c>
      <c r="AD103" s="39" t="str" cm="1">
        <f t="array" ref="AD103">IF(AR103="","",IF(ABS((AR103-AVERAGE(AR$2:AR$1000))/_xlfn.STDEV.S(IF(AR$2:AR$1000&lt;&gt;"",AR$2:AR$1000)))&lt;3,"","OUTLIER"))</f>
        <v/>
      </c>
      <c r="AE103" s="39" t="str" cm="1">
        <f t="array" ref="AE103">IF(AS103="","",IF(ABS((AS103-AVERAGE(AS$2:AS$1000))/_xlfn.STDEV.S(IF(AS$2:AS$1000&lt;&gt;"",AS$2:AS$1000)))&lt;3,"","OUTLIER"))</f>
        <v/>
      </c>
      <c r="AF103" s="39" t="str" cm="1">
        <f t="array" ref="AF103">IF(AT103="","",IF(ABS((AT103-AVERAGE(AT$2:AT$1000))/_xlfn.STDEV.S(IF(AT$2:AT$1000&lt;&gt;"",AT$2:AT$1000)))&lt;3,"","OUTLIER"))</f>
        <v/>
      </c>
      <c r="AG103" s="39" t="str" cm="1">
        <f t="array" ref="AG103">IF(AU103="","",IF(ABS((AU103-AVERAGE(AU$2:AU$1000))/_xlfn.STDEV.S(IF(AU$2:AU$1000&lt;&gt;"",AU$2:AU$1000)))&lt;3,"","OUTLIER"))</f>
        <v/>
      </c>
      <c r="AH103" s="39" t="str" cm="1">
        <f t="array" ref="AH103">IF(AV103="","",IF(ABS((AV103-AVERAGE(AV$2:AV$1000))/_xlfn.STDEV.S(IF(AV$2:AV$1000&lt;&gt;"",AV$2:AV$1000)))&lt;3,"","OUTLIER"))</f>
        <v/>
      </c>
      <c r="AL103" s="63"/>
      <c r="AM103" s="60"/>
      <c r="AN103" s="60">
        <v>10.1</v>
      </c>
      <c r="AO103" s="60">
        <v>10.16</v>
      </c>
      <c r="AP103" s="60">
        <v>9.6</v>
      </c>
      <c r="AQ103" s="60">
        <v>10.06</v>
      </c>
      <c r="AR103" s="60"/>
      <c r="AS103" s="60"/>
      <c r="AT103" s="60"/>
      <c r="AU103" s="60"/>
      <c r="AV103" s="60"/>
      <c r="AW103" s="63"/>
      <c r="AX103" s="60"/>
      <c r="AY103" s="60">
        <v>0.19</v>
      </c>
      <c r="AZ103" s="60">
        <v>0.21</v>
      </c>
      <c r="BA103" s="60">
        <v>0.19</v>
      </c>
      <c r="BB103" s="60">
        <v>0.23</v>
      </c>
      <c r="BC103" s="60"/>
      <c r="BD103" s="60"/>
      <c r="BE103" s="60"/>
      <c r="BF103" s="60"/>
      <c r="BG103" s="60"/>
    </row>
    <row r="104" spans="1:59" x14ac:dyDescent="0.2">
      <c r="A104" s="54" t="s">
        <v>1407</v>
      </c>
      <c r="B104" s="54" t="str">
        <f>VLOOKUP(A104,RecNames!C:G,5,FALSE)</f>
        <v>NMBR</v>
      </c>
      <c r="C104" s="74">
        <v>3</v>
      </c>
      <c r="D104" s="25">
        <f t="shared" si="8"/>
        <v>9.9600000000000009</v>
      </c>
      <c r="E104" s="24">
        <f t="shared" si="8"/>
        <v>10.029999999999999</v>
      </c>
      <c r="F104" s="24">
        <f t="shared" si="8"/>
        <v>10.17</v>
      </c>
      <c r="G104" s="24">
        <f t="shared" si="9"/>
        <v>10.17</v>
      </c>
      <c r="H104" s="24">
        <f t="shared" si="9"/>
        <v>10.43</v>
      </c>
      <c r="I104" s="24">
        <f t="shared" si="9"/>
        <v>10.08</v>
      </c>
      <c r="J104" s="24">
        <f t="shared" si="10"/>
        <v>10.08</v>
      </c>
      <c r="K104" s="24">
        <f t="shared" si="10"/>
        <v>10.4</v>
      </c>
      <c r="L104" s="24">
        <f t="shared" si="10"/>
        <v>10.84</v>
      </c>
      <c r="M104" s="24">
        <f t="shared" si="11"/>
        <v>10.84</v>
      </c>
      <c r="N104" s="24">
        <f t="shared" si="4"/>
        <v>10.72</v>
      </c>
      <c r="O104" s="24">
        <f t="shared" si="4"/>
        <v>8.85</v>
      </c>
      <c r="P104" s="24">
        <f t="shared" si="4"/>
        <v>10.039999999999999</v>
      </c>
      <c r="Q104" s="24">
        <f t="shared" si="4"/>
        <v>10.47</v>
      </c>
      <c r="R104" s="75" t="s">
        <v>31</v>
      </c>
      <c r="S104" s="75" t="s">
        <v>31</v>
      </c>
      <c r="T104" s="75" t="s">
        <v>31</v>
      </c>
      <c r="U104" s="38" t="str" cm="1">
        <f t="array" ref="U104">IF(AL104="","",IF(ABS((AL104-AVERAGE(AL$2:AL$1000))/_xlfn.STDEV.S(IF(AL$2:AL$1000&lt;&gt;"",AL$2:AL$1000)))&lt;3,"","OUTLIER"))</f>
        <v/>
      </c>
      <c r="V104" s="39" t="str" cm="1">
        <f t="array" ref="V104">IF(AM104="","",IF(ABS((AM104-AVERAGE(AM$2:AM$1000))/_xlfn.STDEV.S(IF(AM$2:AM$1000&lt;&gt;"",AM$2:AM$1000)))&lt;3,"","OUTLIER"))</f>
        <v/>
      </c>
      <c r="W104" s="39" t="str" cm="1">
        <f t="array" ref="W104">IF(AN104="","",IF(ABS((AN104-AVERAGE(AN$2:AN$1000))/_xlfn.STDEV.S(IF(AN$2:AN$1000&lt;&gt;"",AN$2:AN$1000)))&lt;3,"","OUTLIER"))</f>
        <v/>
      </c>
      <c r="X104" s="39" t="str" cm="1">
        <f t="array" ref="X104">IF(AN104="","",IF(ABS((AN104-AVERAGE(AN$2:AN$1000))/_xlfn.STDEV.S(IF(AN$2:AN$1000&lt;&gt;"",AN$2:AN$1000)))&lt;3,"","OUTLIER"))</f>
        <v/>
      </c>
      <c r="Y104" s="39" t="str" cm="1">
        <f t="array" ref="Y104">IF(AO104="","",IF(ABS((AO104-AVERAGE(AO$2:AO$1000))/_xlfn.STDEV.S(IF(AO$2:AO$1000&lt;&gt;"",AO$2:AO$1000)))&lt;3,"","OUTLIER"))</f>
        <v/>
      </c>
      <c r="Z104" s="39" t="str" cm="1">
        <f t="array" ref="Z104">IF(AP104="","",IF(ABS((AP104-AVERAGE(AP$2:AP$1000))/_xlfn.STDEV.S(IF(AP$2:AP$1000&lt;&gt;"",AP$2:AP$1000)))&lt;3,"","OUTLIER"))</f>
        <v/>
      </c>
      <c r="AA104" s="39" t="str" cm="1">
        <f t="array" ref="AA104">IF(AP104="","",IF(ABS((AP104-AVERAGE(AP$2:AP$1000))/_xlfn.STDEV.S(IF(AP$2:AP$1000&lt;&gt;"",AP$2:AP$1000)))&lt;3,"","OUTLIER"))</f>
        <v/>
      </c>
      <c r="AB104" s="39" t="str" cm="1">
        <f t="array" ref="AB104">IF(AQ104="","",IF(ABS((AQ104-AVERAGE(AQ$2:AQ$1000))/_xlfn.STDEV.S(IF(AQ$2:AQ$1000&lt;&gt;"",AQ$2:AQ$1000)))&lt;3,"","OUTLIER"))</f>
        <v/>
      </c>
      <c r="AC104" s="39" t="str" cm="1">
        <f t="array" ref="AC104">IF(AR104="","",IF(ABS((AR104-AVERAGE(AR$2:AR$1000))/_xlfn.STDEV.S(IF(AR$2:AR$1000&lt;&gt;"",AR$2:AR$1000)))&lt;3,"","OUTLIER"))</f>
        <v/>
      </c>
      <c r="AD104" s="39" t="str" cm="1">
        <f t="array" ref="AD104">IF(AR104="","",IF(ABS((AR104-AVERAGE(AR$2:AR$1000))/_xlfn.STDEV.S(IF(AR$2:AR$1000&lt;&gt;"",AR$2:AR$1000)))&lt;3,"","OUTLIER"))</f>
        <v/>
      </c>
      <c r="AE104" s="39" t="str" cm="1">
        <f t="array" ref="AE104">IF(AS104="","",IF(ABS((AS104-AVERAGE(AS$2:AS$1000))/_xlfn.STDEV.S(IF(AS$2:AS$1000&lt;&gt;"",AS$2:AS$1000)))&lt;3,"","OUTLIER"))</f>
        <v/>
      </c>
      <c r="AF104" s="39" t="str" cm="1">
        <f t="array" ref="AF104">IF(AT104="","",IF(ABS((AT104-AVERAGE(AT$2:AT$1000))/_xlfn.STDEV.S(IF(AT$2:AT$1000&lt;&gt;"",AT$2:AT$1000)))&lt;3,"","OUTLIER"))</f>
        <v/>
      </c>
      <c r="AG104" s="39" t="str" cm="1">
        <f t="array" ref="AG104">IF(AU104="","",IF(ABS((AU104-AVERAGE(AU$2:AU$1000))/_xlfn.STDEV.S(IF(AU$2:AU$1000&lt;&gt;"",AU$2:AU$1000)))&lt;3,"","OUTLIER"))</f>
        <v/>
      </c>
      <c r="AH104" s="39" t="str" cm="1">
        <f t="array" ref="AH104">IF(AV104="","",IF(ABS((AV104-AVERAGE(AV$2:AV$1000))/_xlfn.STDEV.S(IF(AV$2:AV$1000&lt;&gt;"",AV$2:AV$1000)))&lt;3,"","OUTLIER"))</f>
        <v/>
      </c>
      <c r="AL104" s="63">
        <v>9.9600000000000009</v>
      </c>
      <c r="AM104" s="60">
        <v>10.029999999999999</v>
      </c>
      <c r="AN104" s="60">
        <v>10.17</v>
      </c>
      <c r="AO104" s="60">
        <v>10.43</v>
      </c>
      <c r="AP104" s="60">
        <v>10.08</v>
      </c>
      <c r="AQ104" s="60">
        <v>10.4</v>
      </c>
      <c r="AR104" s="60">
        <v>10.84</v>
      </c>
      <c r="AS104" s="60">
        <v>10.72</v>
      </c>
      <c r="AT104" s="60">
        <v>8.85</v>
      </c>
      <c r="AU104" s="60">
        <v>10.039999999999999</v>
      </c>
      <c r="AV104" s="60">
        <v>10.47</v>
      </c>
      <c r="AW104" s="63">
        <v>0.15</v>
      </c>
      <c r="AX104" s="60">
        <v>0.24</v>
      </c>
      <c r="AY104" s="60">
        <v>0.19</v>
      </c>
      <c r="AZ104" s="60">
        <v>0.2</v>
      </c>
      <c r="BA104" s="60">
        <v>0.11</v>
      </c>
      <c r="BB104" s="60">
        <v>0.21</v>
      </c>
      <c r="BC104" s="60">
        <v>0.14000000000000001</v>
      </c>
      <c r="BD104" s="60">
        <v>0.15</v>
      </c>
      <c r="BE104" s="60">
        <v>0.2</v>
      </c>
      <c r="BF104" s="60">
        <v>7.0000000000000007E-2</v>
      </c>
      <c r="BG104" s="60">
        <v>0.12</v>
      </c>
    </row>
    <row r="105" spans="1:59" x14ac:dyDescent="0.2">
      <c r="A105" s="54" t="s">
        <v>1408</v>
      </c>
      <c r="B105" s="54" t="str">
        <f>VLOOKUP(A105,RecNames!C:G,5,FALSE)</f>
        <v>NMUR1</v>
      </c>
      <c r="C105" s="74">
        <v>3</v>
      </c>
      <c r="D105" s="25">
        <f t="shared" si="8"/>
        <v>7.8</v>
      </c>
      <c r="E105" s="24">
        <f t="shared" si="8"/>
        <v>7.83</v>
      </c>
      <c r="F105" s="24">
        <f t="shared" si="8"/>
        <v>7.82</v>
      </c>
      <c r="G105" s="24">
        <f t="shared" si="9"/>
        <v>7.82</v>
      </c>
      <c r="H105" s="24">
        <f t="shared" si="9"/>
        <v>8.1</v>
      </c>
      <c r="I105" s="24">
        <f t="shared" si="9"/>
        <v>7.47</v>
      </c>
      <c r="J105" s="24">
        <f t="shared" si="10"/>
        <v>7.47</v>
      </c>
      <c r="K105" s="24">
        <f t="shared" si="10"/>
        <v>7.75</v>
      </c>
      <c r="L105" s="24">
        <f t="shared" si="10"/>
        <v>9.0399999999999991</v>
      </c>
      <c r="M105" s="24">
        <f t="shared" si="11"/>
        <v>9.0399999999999991</v>
      </c>
      <c r="N105" s="24">
        <f t="shared" si="4"/>
        <v>8.9</v>
      </c>
      <c r="O105" s="24">
        <f t="shared" si="4"/>
        <v>7.33</v>
      </c>
      <c r="P105" s="24">
        <f t="shared" si="4"/>
        <v>7.61</v>
      </c>
      <c r="Q105" s="24">
        <f t="shared" si="4"/>
        <v>7.65</v>
      </c>
      <c r="R105" s="75" t="s">
        <v>31</v>
      </c>
      <c r="S105" s="75" t="s">
        <v>31</v>
      </c>
      <c r="T105" s="75" t="s">
        <v>31</v>
      </c>
      <c r="U105" s="38" t="str" cm="1">
        <f t="array" ref="U105">IF(AL105="","",IF(ABS((AL105-AVERAGE(AL$2:AL$1000))/_xlfn.STDEV.S(IF(AL$2:AL$1000&lt;&gt;"",AL$2:AL$1000)))&lt;3,"","OUTLIER"))</f>
        <v/>
      </c>
      <c r="V105" s="39" t="str" cm="1">
        <f t="array" ref="V105">IF(AM105="","",IF(ABS((AM105-AVERAGE(AM$2:AM$1000))/_xlfn.STDEV.S(IF(AM$2:AM$1000&lt;&gt;"",AM$2:AM$1000)))&lt;3,"","OUTLIER"))</f>
        <v/>
      </c>
      <c r="W105" s="39" t="str" cm="1">
        <f t="array" ref="W105">IF(AN105="","",IF(ABS((AN105-AVERAGE(AN$2:AN$1000))/_xlfn.STDEV.S(IF(AN$2:AN$1000&lt;&gt;"",AN$2:AN$1000)))&lt;3,"","OUTLIER"))</f>
        <v/>
      </c>
      <c r="X105" s="39" t="str" cm="1">
        <f t="array" ref="X105">IF(AN105="","",IF(ABS((AN105-AVERAGE(AN$2:AN$1000))/_xlfn.STDEV.S(IF(AN$2:AN$1000&lt;&gt;"",AN$2:AN$1000)))&lt;3,"","OUTLIER"))</f>
        <v/>
      </c>
      <c r="Y105" s="39" t="str" cm="1">
        <f t="array" ref="Y105">IF(AO105="","",IF(ABS((AO105-AVERAGE(AO$2:AO$1000))/_xlfn.STDEV.S(IF(AO$2:AO$1000&lt;&gt;"",AO$2:AO$1000)))&lt;3,"","OUTLIER"))</f>
        <v/>
      </c>
      <c r="Z105" s="39" t="str" cm="1">
        <f t="array" ref="Z105">IF(AP105="","",IF(ABS((AP105-AVERAGE(AP$2:AP$1000))/_xlfn.STDEV.S(IF(AP$2:AP$1000&lt;&gt;"",AP$2:AP$1000)))&lt;3,"","OUTLIER"))</f>
        <v/>
      </c>
      <c r="AA105" s="39" t="str" cm="1">
        <f t="array" ref="AA105">IF(AP105="","",IF(ABS((AP105-AVERAGE(AP$2:AP$1000))/_xlfn.STDEV.S(IF(AP$2:AP$1000&lt;&gt;"",AP$2:AP$1000)))&lt;3,"","OUTLIER"))</f>
        <v/>
      </c>
      <c r="AB105" s="39" t="str" cm="1">
        <f t="array" ref="AB105">IF(AQ105="","",IF(ABS((AQ105-AVERAGE(AQ$2:AQ$1000))/_xlfn.STDEV.S(IF(AQ$2:AQ$1000&lt;&gt;"",AQ$2:AQ$1000)))&lt;3,"","OUTLIER"))</f>
        <v/>
      </c>
      <c r="AC105" s="39" t="str" cm="1">
        <f t="array" ref="AC105">IF(AR105="","",IF(ABS((AR105-AVERAGE(AR$2:AR$1000))/_xlfn.STDEV.S(IF(AR$2:AR$1000&lt;&gt;"",AR$2:AR$1000)))&lt;3,"","OUTLIER"))</f>
        <v/>
      </c>
      <c r="AD105" s="39" t="str" cm="1">
        <f t="array" ref="AD105">IF(AR105="","",IF(ABS((AR105-AVERAGE(AR$2:AR$1000))/_xlfn.STDEV.S(IF(AR$2:AR$1000&lt;&gt;"",AR$2:AR$1000)))&lt;3,"","OUTLIER"))</f>
        <v/>
      </c>
      <c r="AE105" s="39" t="str" cm="1">
        <f t="array" ref="AE105">IF(AS105="","",IF(ABS((AS105-AVERAGE(AS$2:AS$1000))/_xlfn.STDEV.S(IF(AS$2:AS$1000&lt;&gt;"",AS$2:AS$1000)))&lt;3,"","OUTLIER"))</f>
        <v/>
      </c>
      <c r="AF105" s="39" t="str" cm="1">
        <f t="array" ref="AF105">IF(AT105="","",IF(ABS((AT105-AVERAGE(AT$2:AT$1000))/_xlfn.STDEV.S(IF(AT$2:AT$1000&lt;&gt;"",AT$2:AT$1000)))&lt;3,"","OUTLIER"))</f>
        <v/>
      </c>
      <c r="AG105" s="39" t="str" cm="1">
        <f t="array" ref="AG105">IF(AU105="","",IF(ABS((AU105-AVERAGE(AU$2:AU$1000))/_xlfn.STDEV.S(IF(AU$2:AU$1000&lt;&gt;"",AU$2:AU$1000)))&lt;3,"","OUTLIER"))</f>
        <v/>
      </c>
      <c r="AH105" s="39" t="str" cm="1">
        <f t="array" ref="AH105">IF(AV105="","",IF(ABS((AV105-AVERAGE(AV$2:AV$1000))/_xlfn.STDEV.S(IF(AV$2:AV$1000&lt;&gt;"",AV$2:AV$1000)))&lt;3,"","OUTLIER"))</f>
        <v/>
      </c>
      <c r="AL105" s="63">
        <v>7.8</v>
      </c>
      <c r="AM105" s="60">
        <v>7.83</v>
      </c>
      <c r="AN105" s="60">
        <v>7.82</v>
      </c>
      <c r="AO105" s="60">
        <v>8.1</v>
      </c>
      <c r="AP105" s="60">
        <v>7.47</v>
      </c>
      <c r="AQ105" s="60">
        <v>7.75</v>
      </c>
      <c r="AR105" s="60">
        <v>9.0399999999999991</v>
      </c>
      <c r="AS105" s="60">
        <v>8.9</v>
      </c>
      <c r="AT105" s="60">
        <v>7.33</v>
      </c>
      <c r="AU105" s="60">
        <v>7.61</v>
      </c>
      <c r="AV105" s="60">
        <v>7.65</v>
      </c>
      <c r="AW105" s="63">
        <v>0.21</v>
      </c>
      <c r="AX105" s="60">
        <v>0.19</v>
      </c>
      <c r="AY105" s="60">
        <v>0.2</v>
      </c>
      <c r="AZ105" s="60">
        <v>0.28999999999999998</v>
      </c>
      <c r="BA105" s="60">
        <v>0.22</v>
      </c>
      <c r="BB105" s="60">
        <v>0.24</v>
      </c>
      <c r="BC105" s="60">
        <v>0.28999999999999998</v>
      </c>
      <c r="BD105" s="60">
        <v>0.28000000000000003</v>
      </c>
      <c r="BE105" s="60">
        <v>0.2</v>
      </c>
      <c r="BF105" s="60">
        <v>0.13</v>
      </c>
      <c r="BG105" s="60">
        <v>0.16</v>
      </c>
    </row>
    <row r="106" spans="1:59" x14ac:dyDescent="0.2">
      <c r="A106" s="54" t="s">
        <v>1409</v>
      </c>
      <c r="B106" s="54" t="str">
        <f>VLOOKUP(A106,RecNames!C:G,5,FALSE)</f>
        <v>NMUR2</v>
      </c>
      <c r="C106" s="74">
        <v>4</v>
      </c>
      <c r="D106" s="25">
        <f t="shared" si="8"/>
        <v>7.86</v>
      </c>
      <c r="E106" s="24">
        <f t="shared" si="8"/>
        <v>7.86</v>
      </c>
      <c r="F106" s="24">
        <f t="shared" si="8"/>
        <v>8.91</v>
      </c>
      <c r="G106" s="24">
        <f t="shared" si="9"/>
        <v>8.91</v>
      </c>
      <c r="H106" s="24">
        <f t="shared" si="9"/>
        <v>9.39</v>
      </c>
      <c r="I106" s="24">
        <f t="shared" si="9"/>
        <v>8.41</v>
      </c>
      <c r="J106" s="24">
        <f t="shared" si="10"/>
        <v>8.41</v>
      </c>
      <c r="K106" s="24">
        <f t="shared" si="10"/>
        <v>8.57</v>
      </c>
      <c r="L106" s="24">
        <f t="shared" si="10"/>
        <v>9.3699999999999992</v>
      </c>
      <c r="M106" s="24">
        <f t="shared" si="11"/>
        <v>9.3699999999999992</v>
      </c>
      <c r="N106" s="24">
        <f t="shared" si="4"/>
        <v>9.32</v>
      </c>
      <c r="O106" s="24">
        <f t="shared" si="4"/>
        <v>9.08</v>
      </c>
      <c r="P106" s="24">
        <f t="shared" ref="P106:Q149" si="12">IF(OR(AG106="OUTLIER",AU106=""),"",AU106)</f>
        <v>8.68</v>
      </c>
      <c r="Q106" s="24">
        <f t="shared" si="12"/>
        <v>7.92</v>
      </c>
      <c r="R106" s="75" t="s">
        <v>31</v>
      </c>
      <c r="S106" s="75" t="s">
        <v>31</v>
      </c>
      <c r="T106" s="75" t="s">
        <v>31</v>
      </c>
      <c r="U106" s="38" t="str" cm="1">
        <f t="array" ref="U106">IF(AL106="","",IF(ABS((AL106-AVERAGE(AL$2:AL$1000))/_xlfn.STDEV.S(IF(AL$2:AL$1000&lt;&gt;"",AL$2:AL$1000)))&lt;3,"","OUTLIER"))</f>
        <v/>
      </c>
      <c r="V106" s="39" t="str" cm="1">
        <f t="array" ref="V106">IF(AM106="","",IF(ABS((AM106-AVERAGE(AM$2:AM$1000))/_xlfn.STDEV.S(IF(AM$2:AM$1000&lt;&gt;"",AM$2:AM$1000)))&lt;3,"","OUTLIER"))</f>
        <v/>
      </c>
      <c r="W106" s="39" t="str" cm="1">
        <f t="array" ref="W106">IF(AN106="","",IF(ABS((AN106-AVERAGE(AN$2:AN$1000))/_xlfn.STDEV.S(IF(AN$2:AN$1000&lt;&gt;"",AN$2:AN$1000)))&lt;3,"","OUTLIER"))</f>
        <v/>
      </c>
      <c r="X106" s="39" t="str" cm="1">
        <f t="array" ref="X106">IF(AN106="","",IF(ABS((AN106-AVERAGE(AN$2:AN$1000))/_xlfn.STDEV.S(IF(AN$2:AN$1000&lt;&gt;"",AN$2:AN$1000)))&lt;3,"","OUTLIER"))</f>
        <v/>
      </c>
      <c r="Y106" s="39" t="str" cm="1">
        <f t="array" ref="Y106">IF(AO106="","",IF(ABS((AO106-AVERAGE(AO$2:AO$1000))/_xlfn.STDEV.S(IF(AO$2:AO$1000&lt;&gt;"",AO$2:AO$1000)))&lt;3,"","OUTLIER"))</f>
        <v/>
      </c>
      <c r="Z106" s="39" t="str" cm="1">
        <f t="array" ref="Z106">IF(AP106="","",IF(ABS((AP106-AVERAGE(AP$2:AP$1000))/_xlfn.STDEV.S(IF(AP$2:AP$1000&lt;&gt;"",AP$2:AP$1000)))&lt;3,"","OUTLIER"))</f>
        <v/>
      </c>
      <c r="AA106" s="39" t="str" cm="1">
        <f t="array" ref="AA106">IF(AP106="","",IF(ABS((AP106-AVERAGE(AP$2:AP$1000))/_xlfn.STDEV.S(IF(AP$2:AP$1000&lt;&gt;"",AP$2:AP$1000)))&lt;3,"","OUTLIER"))</f>
        <v/>
      </c>
      <c r="AB106" s="39" t="str" cm="1">
        <f t="array" ref="AB106">IF(AQ106="","",IF(ABS((AQ106-AVERAGE(AQ$2:AQ$1000))/_xlfn.STDEV.S(IF(AQ$2:AQ$1000&lt;&gt;"",AQ$2:AQ$1000)))&lt;3,"","OUTLIER"))</f>
        <v/>
      </c>
      <c r="AC106" s="39" t="str" cm="1">
        <f t="array" ref="AC106">IF(AR106="","",IF(ABS((AR106-AVERAGE(AR$2:AR$1000))/_xlfn.STDEV.S(IF(AR$2:AR$1000&lt;&gt;"",AR$2:AR$1000)))&lt;3,"","OUTLIER"))</f>
        <v/>
      </c>
      <c r="AD106" s="39" t="str" cm="1">
        <f t="array" ref="AD106">IF(AR106="","",IF(ABS((AR106-AVERAGE(AR$2:AR$1000))/_xlfn.STDEV.S(IF(AR$2:AR$1000&lt;&gt;"",AR$2:AR$1000)))&lt;3,"","OUTLIER"))</f>
        <v/>
      </c>
      <c r="AE106" s="39" t="str" cm="1">
        <f t="array" ref="AE106">IF(AS106="","",IF(ABS((AS106-AVERAGE(AS$2:AS$1000))/_xlfn.STDEV.S(IF(AS$2:AS$1000&lt;&gt;"",AS$2:AS$1000)))&lt;3,"","OUTLIER"))</f>
        <v/>
      </c>
      <c r="AF106" s="39" t="str" cm="1">
        <f t="array" ref="AF106">IF(AT106="","",IF(ABS((AT106-AVERAGE(AT$2:AT$1000))/_xlfn.STDEV.S(IF(AT$2:AT$1000&lt;&gt;"",AT$2:AT$1000)))&lt;3,"","OUTLIER"))</f>
        <v/>
      </c>
      <c r="AG106" s="39" t="str" cm="1">
        <f t="array" ref="AG106">IF(AU106="","",IF(ABS((AU106-AVERAGE(AU$2:AU$1000))/_xlfn.STDEV.S(IF(AU$2:AU$1000&lt;&gt;"",AU$2:AU$1000)))&lt;3,"","OUTLIER"))</f>
        <v/>
      </c>
      <c r="AH106" s="39" t="str" cm="1">
        <f t="array" ref="AH106">IF(AV106="","",IF(ABS((AV106-AVERAGE(AV$2:AV$1000))/_xlfn.STDEV.S(IF(AV$2:AV$1000&lt;&gt;"",AV$2:AV$1000)))&lt;3,"","OUTLIER"))</f>
        <v/>
      </c>
      <c r="AL106" s="63">
        <v>7.86</v>
      </c>
      <c r="AM106" s="60">
        <v>7.86</v>
      </c>
      <c r="AN106" s="60">
        <v>8.91</v>
      </c>
      <c r="AO106" s="60">
        <v>9.39</v>
      </c>
      <c r="AP106" s="60">
        <v>8.41</v>
      </c>
      <c r="AQ106" s="60">
        <v>8.57</v>
      </c>
      <c r="AR106" s="60">
        <v>9.3699999999999992</v>
      </c>
      <c r="AS106" s="60">
        <v>9.32</v>
      </c>
      <c r="AT106" s="60">
        <v>9.08</v>
      </c>
      <c r="AU106" s="60">
        <v>8.68</v>
      </c>
      <c r="AV106" s="60">
        <v>7.92</v>
      </c>
      <c r="AW106" s="63">
        <v>0.13</v>
      </c>
      <c r="AX106" s="60">
        <v>0.13</v>
      </c>
      <c r="AY106" s="60">
        <v>0.15</v>
      </c>
      <c r="AZ106" s="60">
        <v>0.17</v>
      </c>
      <c r="BA106" s="60">
        <v>0.13</v>
      </c>
      <c r="BB106" s="60">
        <v>0.15</v>
      </c>
      <c r="BC106" s="60">
        <v>0.17</v>
      </c>
      <c r="BD106" s="60">
        <v>0.19</v>
      </c>
      <c r="BE106" s="60">
        <v>0.2</v>
      </c>
      <c r="BF106" s="60">
        <v>0.15</v>
      </c>
      <c r="BG106" s="60">
        <v>0.11</v>
      </c>
    </row>
    <row r="107" spans="1:59" x14ac:dyDescent="0.2">
      <c r="A107" s="54" t="s">
        <v>1410</v>
      </c>
      <c r="B107" s="54" t="str">
        <f>VLOOKUP(A107,RecNames!C:G,5,FALSE)</f>
        <v>NPBW1</v>
      </c>
      <c r="C107" s="74">
        <v>4</v>
      </c>
      <c r="D107" s="25" t="str">
        <f t="shared" si="8"/>
        <v/>
      </c>
      <c r="E107" s="24" t="str">
        <f t="shared" si="8"/>
        <v/>
      </c>
      <c r="F107" s="24">
        <f t="shared" si="8"/>
        <v>6.95</v>
      </c>
      <c r="G107" s="24">
        <f t="shared" si="9"/>
        <v>6.95</v>
      </c>
      <c r="H107" s="24">
        <f t="shared" si="9"/>
        <v>7.07</v>
      </c>
      <c r="I107" s="24">
        <f t="shared" si="9"/>
        <v>6.02</v>
      </c>
      <c r="J107" s="24">
        <f t="shared" si="10"/>
        <v>6.02</v>
      </c>
      <c r="K107" s="24" t="str">
        <f t="shared" si="10"/>
        <v/>
      </c>
      <c r="L107" s="24" t="str">
        <f t="shared" si="10"/>
        <v/>
      </c>
      <c r="M107" s="24" t="str">
        <f t="shared" si="11"/>
        <v/>
      </c>
      <c r="N107" s="24" t="str">
        <f t="shared" si="11"/>
        <v/>
      </c>
      <c r="O107" s="24" t="str">
        <f t="shared" si="11"/>
        <v/>
      </c>
      <c r="P107" s="24" t="str">
        <f t="shared" si="12"/>
        <v/>
      </c>
      <c r="Q107" s="24" t="str">
        <f t="shared" si="12"/>
        <v/>
      </c>
      <c r="R107" s="75" t="s">
        <v>31</v>
      </c>
      <c r="S107" s="75" t="s">
        <v>31</v>
      </c>
      <c r="T107" s="75" t="s">
        <v>31</v>
      </c>
      <c r="U107" s="38" t="str" cm="1">
        <f t="array" ref="U107">IF(AL107="","",IF(ABS((AL107-AVERAGE(AL$2:AL$1000))/_xlfn.STDEV.S(IF(AL$2:AL$1000&lt;&gt;"",AL$2:AL$1000)))&lt;3,"","OUTLIER"))</f>
        <v/>
      </c>
      <c r="V107" s="39" t="str" cm="1">
        <f t="array" ref="V107">IF(AM107="","",IF(ABS((AM107-AVERAGE(AM$2:AM$1000))/_xlfn.STDEV.S(IF(AM$2:AM$1000&lt;&gt;"",AM$2:AM$1000)))&lt;3,"","OUTLIER"))</f>
        <v/>
      </c>
      <c r="W107" s="39" t="str" cm="1">
        <f t="array" ref="W107">IF(AN107="","",IF(ABS((AN107-AVERAGE(AN$2:AN$1000))/_xlfn.STDEV.S(IF(AN$2:AN$1000&lt;&gt;"",AN$2:AN$1000)))&lt;3,"","OUTLIER"))</f>
        <v/>
      </c>
      <c r="X107" s="39" t="str" cm="1">
        <f t="array" ref="X107">IF(AN107="","",IF(ABS((AN107-AVERAGE(AN$2:AN$1000))/_xlfn.STDEV.S(IF(AN$2:AN$1000&lt;&gt;"",AN$2:AN$1000)))&lt;3,"","OUTLIER"))</f>
        <v/>
      </c>
      <c r="Y107" s="39" t="str" cm="1">
        <f t="array" ref="Y107">IF(AO107="","",IF(ABS((AO107-AVERAGE(AO$2:AO$1000))/_xlfn.STDEV.S(IF(AO$2:AO$1000&lt;&gt;"",AO$2:AO$1000)))&lt;3,"","OUTLIER"))</f>
        <v/>
      </c>
      <c r="Z107" s="39" t="str" cm="1">
        <f t="array" ref="Z107">IF(AP107="","",IF(ABS((AP107-AVERAGE(AP$2:AP$1000))/_xlfn.STDEV.S(IF(AP$2:AP$1000&lt;&gt;"",AP$2:AP$1000)))&lt;3,"","OUTLIER"))</f>
        <v/>
      </c>
      <c r="AA107" s="39" t="str" cm="1">
        <f t="array" ref="AA107">IF(AP107="","",IF(ABS((AP107-AVERAGE(AP$2:AP$1000))/_xlfn.STDEV.S(IF(AP$2:AP$1000&lt;&gt;"",AP$2:AP$1000)))&lt;3,"","OUTLIER"))</f>
        <v/>
      </c>
      <c r="AB107" s="39" t="str" cm="1">
        <f t="array" ref="AB107">IF(AQ107="","",IF(ABS((AQ107-AVERAGE(AQ$2:AQ$1000))/_xlfn.STDEV.S(IF(AQ$2:AQ$1000&lt;&gt;"",AQ$2:AQ$1000)))&lt;3,"","OUTLIER"))</f>
        <v/>
      </c>
      <c r="AC107" s="39" t="str" cm="1">
        <f t="array" ref="AC107">IF(AR107="","",IF(ABS((AR107-AVERAGE(AR$2:AR$1000))/_xlfn.STDEV.S(IF(AR$2:AR$1000&lt;&gt;"",AR$2:AR$1000)))&lt;3,"","OUTLIER"))</f>
        <v/>
      </c>
      <c r="AD107" s="39" t="str" cm="1">
        <f t="array" ref="AD107">IF(AR107="","",IF(ABS((AR107-AVERAGE(AR$2:AR$1000))/_xlfn.STDEV.S(IF(AR$2:AR$1000&lt;&gt;"",AR$2:AR$1000)))&lt;3,"","OUTLIER"))</f>
        <v/>
      </c>
      <c r="AE107" s="39" t="str" cm="1">
        <f t="array" ref="AE107">IF(AS107="","",IF(ABS((AS107-AVERAGE(AS$2:AS$1000))/_xlfn.STDEV.S(IF(AS$2:AS$1000&lt;&gt;"",AS$2:AS$1000)))&lt;3,"","OUTLIER"))</f>
        <v/>
      </c>
      <c r="AF107" s="39" t="str" cm="1">
        <f t="array" ref="AF107">IF(AT107="","",IF(ABS((AT107-AVERAGE(AT$2:AT$1000))/_xlfn.STDEV.S(IF(AT$2:AT$1000&lt;&gt;"",AT$2:AT$1000)))&lt;3,"","OUTLIER"))</f>
        <v/>
      </c>
      <c r="AG107" s="39" t="str" cm="1">
        <f t="array" ref="AG107">IF(AU107="","",IF(ABS((AU107-AVERAGE(AU$2:AU$1000))/_xlfn.STDEV.S(IF(AU$2:AU$1000&lt;&gt;"",AU$2:AU$1000)))&lt;3,"","OUTLIER"))</f>
        <v/>
      </c>
      <c r="AH107" s="39" t="str" cm="1">
        <f t="array" ref="AH107">IF(AV107="","",IF(ABS((AV107-AVERAGE(AV$2:AV$1000))/_xlfn.STDEV.S(IF(AV$2:AV$1000&lt;&gt;"",AV$2:AV$1000)))&lt;3,"","OUTLIER"))</f>
        <v/>
      </c>
      <c r="AL107" s="63"/>
      <c r="AM107" s="60"/>
      <c r="AN107" s="60">
        <v>6.95</v>
      </c>
      <c r="AO107" s="60">
        <v>7.07</v>
      </c>
      <c r="AP107" s="60">
        <v>6.02</v>
      </c>
      <c r="AQ107" s="60"/>
      <c r="AR107" s="60"/>
      <c r="AS107" s="60"/>
      <c r="AT107" s="60"/>
      <c r="AU107" s="60"/>
      <c r="AV107" s="60"/>
      <c r="AW107" s="63"/>
      <c r="AX107" s="60"/>
      <c r="AY107" s="60">
        <v>0.24</v>
      </c>
      <c r="AZ107" s="60">
        <v>0.22</v>
      </c>
      <c r="BA107" s="60">
        <v>0.57999999999999996</v>
      </c>
      <c r="BB107" s="60"/>
      <c r="BC107" s="60"/>
      <c r="BD107" s="60"/>
      <c r="BE107" s="60"/>
      <c r="BF107" s="60"/>
      <c r="BG107" s="60"/>
    </row>
    <row r="108" spans="1:59" x14ac:dyDescent="0.2">
      <c r="A108" s="54" t="s">
        <v>1411</v>
      </c>
      <c r="B108" s="54" t="str">
        <f>VLOOKUP(A108,RecNames!C:G,5,FALSE)</f>
        <v>NPFF1</v>
      </c>
      <c r="C108" s="74">
        <v>3</v>
      </c>
      <c r="D108" s="25" t="str">
        <f t="shared" si="8"/>
        <v/>
      </c>
      <c r="E108" s="24" t="str">
        <f t="shared" si="8"/>
        <v/>
      </c>
      <c r="F108" s="24">
        <f t="shared" si="8"/>
        <v>6.8</v>
      </c>
      <c r="G108" s="24">
        <f t="shared" si="9"/>
        <v>6.8</v>
      </c>
      <c r="H108" s="24">
        <f t="shared" si="9"/>
        <v>7.47</v>
      </c>
      <c r="I108" s="24">
        <f t="shared" si="9"/>
        <v>6.64</v>
      </c>
      <c r="J108" s="24">
        <f t="shared" si="10"/>
        <v>6.64</v>
      </c>
      <c r="K108" s="24">
        <f t="shared" si="10"/>
        <v>6.92</v>
      </c>
      <c r="L108" s="24" t="str">
        <f t="shared" si="10"/>
        <v/>
      </c>
      <c r="M108" s="24" t="str">
        <f t="shared" si="11"/>
        <v/>
      </c>
      <c r="N108" s="24" t="str">
        <f t="shared" si="11"/>
        <v/>
      </c>
      <c r="O108" s="24" t="str">
        <f t="shared" si="11"/>
        <v/>
      </c>
      <c r="P108" s="24" t="str">
        <f t="shared" si="12"/>
        <v/>
      </c>
      <c r="Q108" s="24" t="str">
        <f t="shared" si="12"/>
        <v/>
      </c>
      <c r="R108" s="75" t="s">
        <v>31</v>
      </c>
      <c r="S108" s="75" t="s">
        <v>31</v>
      </c>
      <c r="T108" s="75" t="s">
        <v>31</v>
      </c>
      <c r="U108" s="38" t="str" cm="1">
        <f t="array" ref="U108">IF(AL108="","",IF(ABS((AL108-AVERAGE(AL$2:AL$1000))/_xlfn.STDEV.S(IF(AL$2:AL$1000&lt;&gt;"",AL$2:AL$1000)))&lt;3,"","OUTLIER"))</f>
        <v/>
      </c>
      <c r="V108" s="39" t="str" cm="1">
        <f t="array" ref="V108">IF(AM108="","",IF(ABS((AM108-AVERAGE(AM$2:AM$1000))/_xlfn.STDEV.S(IF(AM$2:AM$1000&lt;&gt;"",AM$2:AM$1000)))&lt;3,"","OUTLIER"))</f>
        <v/>
      </c>
      <c r="W108" s="39" t="str" cm="1">
        <f t="array" ref="W108">IF(AN108="","",IF(ABS((AN108-AVERAGE(AN$2:AN$1000))/_xlfn.STDEV.S(IF(AN$2:AN$1000&lt;&gt;"",AN$2:AN$1000)))&lt;3,"","OUTLIER"))</f>
        <v/>
      </c>
      <c r="X108" s="39" t="str" cm="1">
        <f t="array" ref="X108">IF(AN108="","",IF(ABS((AN108-AVERAGE(AN$2:AN$1000))/_xlfn.STDEV.S(IF(AN$2:AN$1000&lt;&gt;"",AN$2:AN$1000)))&lt;3,"","OUTLIER"))</f>
        <v/>
      </c>
      <c r="Y108" s="39" t="str" cm="1">
        <f t="array" ref="Y108">IF(AO108="","",IF(ABS((AO108-AVERAGE(AO$2:AO$1000))/_xlfn.STDEV.S(IF(AO$2:AO$1000&lt;&gt;"",AO$2:AO$1000)))&lt;3,"","OUTLIER"))</f>
        <v/>
      </c>
      <c r="Z108" s="39" t="str" cm="1">
        <f t="array" ref="Z108">IF(AP108="","",IF(ABS((AP108-AVERAGE(AP$2:AP$1000))/_xlfn.STDEV.S(IF(AP$2:AP$1000&lt;&gt;"",AP$2:AP$1000)))&lt;3,"","OUTLIER"))</f>
        <v/>
      </c>
      <c r="AA108" s="39" t="str" cm="1">
        <f t="array" ref="AA108">IF(AP108="","",IF(ABS((AP108-AVERAGE(AP$2:AP$1000))/_xlfn.STDEV.S(IF(AP$2:AP$1000&lt;&gt;"",AP$2:AP$1000)))&lt;3,"","OUTLIER"))</f>
        <v/>
      </c>
      <c r="AB108" s="39" t="str" cm="1">
        <f t="array" ref="AB108">IF(AQ108="","",IF(ABS((AQ108-AVERAGE(AQ$2:AQ$1000))/_xlfn.STDEV.S(IF(AQ$2:AQ$1000&lt;&gt;"",AQ$2:AQ$1000)))&lt;3,"","OUTLIER"))</f>
        <v/>
      </c>
      <c r="AC108" s="39" t="str" cm="1">
        <f t="array" ref="AC108">IF(AR108="","",IF(ABS((AR108-AVERAGE(AR$2:AR$1000))/_xlfn.STDEV.S(IF(AR$2:AR$1000&lt;&gt;"",AR$2:AR$1000)))&lt;3,"","OUTLIER"))</f>
        <v/>
      </c>
      <c r="AD108" s="39" t="str" cm="1">
        <f t="array" ref="AD108">IF(AR108="","",IF(ABS((AR108-AVERAGE(AR$2:AR$1000))/_xlfn.STDEV.S(IF(AR$2:AR$1000&lt;&gt;"",AR$2:AR$1000)))&lt;3,"","OUTLIER"))</f>
        <v/>
      </c>
      <c r="AE108" s="39" t="str" cm="1">
        <f t="array" ref="AE108">IF(AS108="","",IF(ABS((AS108-AVERAGE(AS$2:AS$1000))/_xlfn.STDEV.S(IF(AS$2:AS$1000&lt;&gt;"",AS$2:AS$1000)))&lt;3,"","OUTLIER"))</f>
        <v/>
      </c>
      <c r="AF108" s="39" t="str" cm="1">
        <f t="array" ref="AF108">IF(AT108="","",IF(ABS((AT108-AVERAGE(AT$2:AT$1000))/_xlfn.STDEV.S(IF(AT$2:AT$1000&lt;&gt;"",AT$2:AT$1000)))&lt;3,"","OUTLIER"))</f>
        <v/>
      </c>
      <c r="AG108" s="39" t="str" cm="1">
        <f t="array" ref="AG108">IF(AU108="","",IF(ABS((AU108-AVERAGE(AU$2:AU$1000))/_xlfn.STDEV.S(IF(AU$2:AU$1000&lt;&gt;"",AU$2:AU$1000)))&lt;3,"","OUTLIER"))</f>
        <v/>
      </c>
      <c r="AH108" s="39" t="str" cm="1">
        <f t="array" ref="AH108">IF(AV108="","",IF(ABS((AV108-AVERAGE(AV$2:AV$1000))/_xlfn.STDEV.S(IF(AV$2:AV$1000&lt;&gt;"",AV$2:AV$1000)))&lt;3,"","OUTLIER"))</f>
        <v/>
      </c>
      <c r="AL108" s="63"/>
      <c r="AM108" s="60"/>
      <c r="AN108" s="60">
        <v>6.8</v>
      </c>
      <c r="AO108" s="60">
        <v>7.47</v>
      </c>
      <c r="AP108" s="60">
        <v>6.64</v>
      </c>
      <c r="AQ108" s="60">
        <v>6.92</v>
      </c>
      <c r="AR108" s="60"/>
      <c r="AS108" s="60"/>
      <c r="AT108" s="60"/>
      <c r="AU108" s="60"/>
      <c r="AV108" s="60"/>
      <c r="AW108" s="63"/>
      <c r="AX108" s="60"/>
      <c r="AY108" s="60">
        <v>0.06</v>
      </c>
      <c r="AZ108" s="60">
        <v>0.03</v>
      </c>
      <c r="BA108" s="60">
        <v>0.02</v>
      </c>
      <c r="BB108" s="60">
        <v>7.0000000000000007E-2</v>
      </c>
      <c r="BC108" s="60"/>
      <c r="BD108" s="60"/>
      <c r="BE108" s="60"/>
      <c r="BF108" s="60"/>
      <c r="BG108" s="60"/>
    </row>
    <row r="109" spans="1:59" x14ac:dyDescent="0.2">
      <c r="A109" s="54" t="s">
        <v>1412</v>
      </c>
      <c r="B109" s="54" t="str">
        <f>VLOOKUP(A109,RecNames!C:G,5,FALSE)</f>
        <v>NPFF2</v>
      </c>
      <c r="C109" s="74">
        <v>3</v>
      </c>
      <c r="D109" s="25" t="str">
        <f t="shared" si="8"/>
        <v/>
      </c>
      <c r="E109" s="24" t="str">
        <f t="shared" si="8"/>
        <v/>
      </c>
      <c r="F109" s="24">
        <f t="shared" si="8"/>
        <v>7.85</v>
      </c>
      <c r="G109" s="24">
        <f t="shared" si="9"/>
        <v>7.85</v>
      </c>
      <c r="H109" s="24">
        <f t="shared" si="9"/>
        <v>8.0299999999999994</v>
      </c>
      <c r="I109" s="24">
        <f t="shared" si="9"/>
        <v>7.8</v>
      </c>
      <c r="J109" s="24">
        <f t="shared" si="10"/>
        <v>7.8</v>
      </c>
      <c r="K109" s="24">
        <f t="shared" si="10"/>
        <v>7.94</v>
      </c>
      <c r="L109" s="24" t="str">
        <f t="shared" si="10"/>
        <v/>
      </c>
      <c r="M109" s="24" t="str">
        <f t="shared" si="11"/>
        <v/>
      </c>
      <c r="N109" s="24" t="str">
        <f t="shared" si="11"/>
        <v/>
      </c>
      <c r="O109" s="24" t="str">
        <f t="shared" si="11"/>
        <v/>
      </c>
      <c r="P109" s="24" t="str">
        <f t="shared" si="12"/>
        <v/>
      </c>
      <c r="Q109" s="24" t="str">
        <f t="shared" si="12"/>
        <v/>
      </c>
      <c r="R109" s="75" t="s">
        <v>31</v>
      </c>
      <c r="S109" s="75" t="s">
        <v>31</v>
      </c>
      <c r="T109" s="75" t="s">
        <v>31</v>
      </c>
      <c r="U109" s="38" t="str" cm="1">
        <f t="array" ref="U109">IF(AL109="","",IF(ABS((AL109-AVERAGE(AL$2:AL$1000))/_xlfn.STDEV.S(IF(AL$2:AL$1000&lt;&gt;"",AL$2:AL$1000)))&lt;3,"","OUTLIER"))</f>
        <v/>
      </c>
      <c r="V109" s="39" t="str" cm="1">
        <f t="array" ref="V109">IF(AM109="","",IF(ABS((AM109-AVERAGE(AM$2:AM$1000))/_xlfn.STDEV.S(IF(AM$2:AM$1000&lt;&gt;"",AM$2:AM$1000)))&lt;3,"","OUTLIER"))</f>
        <v/>
      </c>
      <c r="W109" s="39" t="str" cm="1">
        <f t="array" ref="W109">IF(AN109="","",IF(ABS((AN109-AVERAGE(AN$2:AN$1000))/_xlfn.STDEV.S(IF(AN$2:AN$1000&lt;&gt;"",AN$2:AN$1000)))&lt;3,"","OUTLIER"))</f>
        <v/>
      </c>
      <c r="X109" s="39" t="str" cm="1">
        <f t="array" ref="X109">IF(AN109="","",IF(ABS((AN109-AVERAGE(AN$2:AN$1000))/_xlfn.STDEV.S(IF(AN$2:AN$1000&lt;&gt;"",AN$2:AN$1000)))&lt;3,"","OUTLIER"))</f>
        <v/>
      </c>
      <c r="Y109" s="39" t="str" cm="1">
        <f t="array" ref="Y109">IF(AO109="","",IF(ABS((AO109-AVERAGE(AO$2:AO$1000))/_xlfn.STDEV.S(IF(AO$2:AO$1000&lt;&gt;"",AO$2:AO$1000)))&lt;3,"","OUTLIER"))</f>
        <v/>
      </c>
      <c r="Z109" s="39" t="str" cm="1">
        <f t="array" ref="Z109">IF(AP109="","",IF(ABS((AP109-AVERAGE(AP$2:AP$1000))/_xlfn.STDEV.S(IF(AP$2:AP$1000&lt;&gt;"",AP$2:AP$1000)))&lt;3,"","OUTLIER"))</f>
        <v/>
      </c>
      <c r="AA109" s="39" t="str" cm="1">
        <f t="array" ref="AA109">IF(AP109="","",IF(ABS((AP109-AVERAGE(AP$2:AP$1000))/_xlfn.STDEV.S(IF(AP$2:AP$1000&lt;&gt;"",AP$2:AP$1000)))&lt;3,"","OUTLIER"))</f>
        <v/>
      </c>
      <c r="AB109" s="39" t="str" cm="1">
        <f t="array" ref="AB109">IF(AQ109="","",IF(ABS((AQ109-AVERAGE(AQ$2:AQ$1000))/_xlfn.STDEV.S(IF(AQ$2:AQ$1000&lt;&gt;"",AQ$2:AQ$1000)))&lt;3,"","OUTLIER"))</f>
        <v/>
      </c>
      <c r="AC109" s="39" t="str" cm="1">
        <f t="array" ref="AC109">IF(AR109="","",IF(ABS((AR109-AVERAGE(AR$2:AR$1000))/_xlfn.STDEV.S(IF(AR$2:AR$1000&lt;&gt;"",AR$2:AR$1000)))&lt;3,"","OUTLIER"))</f>
        <v/>
      </c>
      <c r="AD109" s="39" t="str" cm="1">
        <f t="array" ref="AD109">IF(AR109="","",IF(ABS((AR109-AVERAGE(AR$2:AR$1000))/_xlfn.STDEV.S(IF(AR$2:AR$1000&lt;&gt;"",AR$2:AR$1000)))&lt;3,"","OUTLIER"))</f>
        <v/>
      </c>
      <c r="AE109" s="39" t="str" cm="1">
        <f t="array" ref="AE109">IF(AS109="","",IF(ABS((AS109-AVERAGE(AS$2:AS$1000))/_xlfn.STDEV.S(IF(AS$2:AS$1000&lt;&gt;"",AS$2:AS$1000)))&lt;3,"","OUTLIER"))</f>
        <v/>
      </c>
      <c r="AF109" s="39" t="str" cm="1">
        <f t="array" ref="AF109">IF(AT109="","",IF(ABS((AT109-AVERAGE(AT$2:AT$1000))/_xlfn.STDEV.S(IF(AT$2:AT$1000&lt;&gt;"",AT$2:AT$1000)))&lt;3,"","OUTLIER"))</f>
        <v/>
      </c>
      <c r="AG109" s="39" t="str" cm="1">
        <f t="array" ref="AG109">IF(AU109="","",IF(ABS((AU109-AVERAGE(AU$2:AU$1000))/_xlfn.STDEV.S(IF(AU$2:AU$1000&lt;&gt;"",AU$2:AU$1000)))&lt;3,"","OUTLIER"))</f>
        <v/>
      </c>
      <c r="AH109" s="39" t="str" cm="1">
        <f t="array" ref="AH109">IF(AV109="","",IF(ABS((AV109-AVERAGE(AV$2:AV$1000))/_xlfn.STDEV.S(IF(AV$2:AV$1000&lt;&gt;"",AV$2:AV$1000)))&lt;3,"","OUTLIER"))</f>
        <v/>
      </c>
      <c r="AL109" s="63"/>
      <c r="AM109" s="60"/>
      <c r="AN109" s="60">
        <v>7.85</v>
      </c>
      <c r="AO109" s="60">
        <v>8.0299999999999994</v>
      </c>
      <c r="AP109" s="60">
        <v>7.8</v>
      </c>
      <c r="AQ109" s="60">
        <v>7.94</v>
      </c>
      <c r="AR109" s="60"/>
      <c r="AS109" s="60"/>
      <c r="AT109" s="60"/>
      <c r="AU109" s="60"/>
      <c r="AV109" s="60"/>
      <c r="AW109" s="63"/>
      <c r="AX109" s="60"/>
      <c r="AY109" s="60">
        <v>0.1</v>
      </c>
      <c r="AZ109" s="60">
        <v>0.06</v>
      </c>
      <c r="BA109" s="60">
        <v>0.06</v>
      </c>
      <c r="BB109" s="60">
        <v>0.08</v>
      </c>
      <c r="BC109" s="60"/>
      <c r="BD109" s="60"/>
      <c r="BE109" s="60"/>
      <c r="BF109" s="60"/>
      <c r="BG109" s="60"/>
    </row>
    <row r="110" spans="1:59" x14ac:dyDescent="0.2">
      <c r="A110" s="54" t="s">
        <v>1413</v>
      </c>
      <c r="B110" s="54" t="str">
        <f>VLOOKUP(A110,RecNames!C:G,5,FALSE)</f>
        <v>OPRD</v>
      </c>
      <c r="C110" s="74">
        <v>4</v>
      </c>
      <c r="D110" s="25" t="str">
        <f t="shared" si="8"/>
        <v/>
      </c>
      <c r="E110" s="24" t="str">
        <f t="shared" si="8"/>
        <v/>
      </c>
      <c r="F110" s="24">
        <f t="shared" si="8"/>
        <v>8.42</v>
      </c>
      <c r="G110" s="24">
        <f t="shared" si="9"/>
        <v>8.42</v>
      </c>
      <c r="H110" s="24">
        <f t="shared" si="9"/>
        <v>8.8000000000000007</v>
      </c>
      <c r="I110" s="24">
        <f t="shared" si="9"/>
        <v>7.79</v>
      </c>
      <c r="J110" s="24">
        <f t="shared" si="10"/>
        <v>7.79</v>
      </c>
      <c r="K110" s="24">
        <f t="shared" si="10"/>
        <v>7.62</v>
      </c>
      <c r="L110" s="24" t="str">
        <f t="shared" si="10"/>
        <v/>
      </c>
      <c r="M110" s="24" t="str">
        <f t="shared" si="11"/>
        <v/>
      </c>
      <c r="N110" s="24">
        <f t="shared" si="11"/>
        <v>8.3800000000000008</v>
      </c>
      <c r="O110" s="24">
        <f t="shared" si="11"/>
        <v>7.31</v>
      </c>
      <c r="P110" s="24">
        <f t="shared" si="12"/>
        <v>7.19</v>
      </c>
      <c r="Q110" s="24" t="str">
        <f t="shared" si="12"/>
        <v/>
      </c>
      <c r="R110" s="75" t="s">
        <v>31</v>
      </c>
      <c r="S110" s="75" t="s">
        <v>31</v>
      </c>
      <c r="T110" s="75" t="s">
        <v>31</v>
      </c>
      <c r="U110" s="38" t="str" cm="1">
        <f t="array" ref="U110">IF(AL110="","",IF(ABS((AL110-AVERAGE(AL$2:AL$1000))/_xlfn.STDEV.S(IF(AL$2:AL$1000&lt;&gt;"",AL$2:AL$1000)))&lt;3,"","OUTLIER"))</f>
        <v/>
      </c>
      <c r="V110" s="39" t="str" cm="1">
        <f t="array" ref="V110">IF(AM110="","",IF(ABS((AM110-AVERAGE(AM$2:AM$1000))/_xlfn.STDEV.S(IF(AM$2:AM$1000&lt;&gt;"",AM$2:AM$1000)))&lt;3,"","OUTLIER"))</f>
        <v/>
      </c>
      <c r="W110" s="39" t="str" cm="1">
        <f t="array" ref="W110">IF(AN110="","",IF(ABS((AN110-AVERAGE(AN$2:AN$1000))/_xlfn.STDEV.S(IF(AN$2:AN$1000&lt;&gt;"",AN$2:AN$1000)))&lt;3,"","OUTLIER"))</f>
        <v/>
      </c>
      <c r="X110" s="39" t="str" cm="1">
        <f t="array" ref="X110">IF(AN110="","",IF(ABS((AN110-AVERAGE(AN$2:AN$1000))/_xlfn.STDEV.S(IF(AN$2:AN$1000&lt;&gt;"",AN$2:AN$1000)))&lt;3,"","OUTLIER"))</f>
        <v/>
      </c>
      <c r="Y110" s="39" t="str" cm="1">
        <f t="array" ref="Y110">IF(AO110="","",IF(ABS((AO110-AVERAGE(AO$2:AO$1000))/_xlfn.STDEV.S(IF(AO$2:AO$1000&lt;&gt;"",AO$2:AO$1000)))&lt;3,"","OUTLIER"))</f>
        <v/>
      </c>
      <c r="Z110" s="39" t="str" cm="1">
        <f t="array" ref="Z110">IF(AP110="","",IF(ABS((AP110-AVERAGE(AP$2:AP$1000))/_xlfn.STDEV.S(IF(AP$2:AP$1000&lt;&gt;"",AP$2:AP$1000)))&lt;3,"","OUTLIER"))</f>
        <v/>
      </c>
      <c r="AA110" s="39" t="str" cm="1">
        <f t="array" ref="AA110">IF(AP110="","",IF(ABS((AP110-AVERAGE(AP$2:AP$1000))/_xlfn.STDEV.S(IF(AP$2:AP$1000&lt;&gt;"",AP$2:AP$1000)))&lt;3,"","OUTLIER"))</f>
        <v/>
      </c>
      <c r="AB110" s="39" t="str" cm="1">
        <f t="array" ref="AB110">IF(AQ110="","",IF(ABS((AQ110-AVERAGE(AQ$2:AQ$1000))/_xlfn.STDEV.S(IF(AQ$2:AQ$1000&lt;&gt;"",AQ$2:AQ$1000)))&lt;3,"","OUTLIER"))</f>
        <v/>
      </c>
      <c r="AC110" s="39" t="str" cm="1">
        <f t="array" ref="AC110">IF(AR110="","",IF(ABS((AR110-AVERAGE(AR$2:AR$1000))/_xlfn.STDEV.S(IF(AR$2:AR$1000&lt;&gt;"",AR$2:AR$1000)))&lt;3,"","OUTLIER"))</f>
        <v/>
      </c>
      <c r="AD110" s="39" t="str" cm="1">
        <f t="array" ref="AD110">IF(AR110="","",IF(ABS((AR110-AVERAGE(AR$2:AR$1000))/_xlfn.STDEV.S(IF(AR$2:AR$1000&lt;&gt;"",AR$2:AR$1000)))&lt;3,"","OUTLIER"))</f>
        <v/>
      </c>
      <c r="AE110" s="39" t="str" cm="1">
        <f t="array" ref="AE110">IF(AS110="","",IF(ABS((AS110-AVERAGE(AS$2:AS$1000))/_xlfn.STDEV.S(IF(AS$2:AS$1000&lt;&gt;"",AS$2:AS$1000)))&lt;3,"","OUTLIER"))</f>
        <v/>
      </c>
      <c r="AF110" s="39" t="str" cm="1">
        <f t="array" ref="AF110">IF(AT110="","",IF(ABS((AT110-AVERAGE(AT$2:AT$1000))/_xlfn.STDEV.S(IF(AT$2:AT$1000&lt;&gt;"",AT$2:AT$1000)))&lt;3,"","OUTLIER"))</f>
        <v/>
      </c>
      <c r="AG110" s="39" t="str" cm="1">
        <f t="array" ref="AG110">IF(AU110="","",IF(ABS((AU110-AVERAGE(AU$2:AU$1000))/_xlfn.STDEV.S(IF(AU$2:AU$1000&lt;&gt;"",AU$2:AU$1000)))&lt;3,"","OUTLIER"))</f>
        <v/>
      </c>
      <c r="AH110" s="39" t="str" cm="1">
        <f t="array" ref="AH110">IF(AV110="","",IF(ABS((AV110-AVERAGE(AV$2:AV$1000))/_xlfn.STDEV.S(IF(AV$2:AV$1000&lt;&gt;"",AV$2:AV$1000)))&lt;3,"","OUTLIER"))</f>
        <v/>
      </c>
      <c r="AL110" s="63"/>
      <c r="AM110" s="60"/>
      <c r="AN110" s="60">
        <v>8.42</v>
      </c>
      <c r="AO110" s="60">
        <v>8.8000000000000007</v>
      </c>
      <c r="AP110" s="60">
        <v>7.79</v>
      </c>
      <c r="AQ110" s="60">
        <v>7.62</v>
      </c>
      <c r="AR110" s="60"/>
      <c r="AS110" s="60">
        <v>8.3800000000000008</v>
      </c>
      <c r="AT110" s="60">
        <v>7.31</v>
      </c>
      <c r="AU110" s="60">
        <v>7.19</v>
      </c>
      <c r="AV110" s="60"/>
      <c r="AW110" s="63"/>
      <c r="AX110" s="60"/>
      <c r="AY110" s="60">
        <v>0.32</v>
      </c>
      <c r="AZ110" s="60">
        <v>0.3</v>
      </c>
      <c r="BA110" s="60">
        <v>0.28000000000000003</v>
      </c>
      <c r="BB110" s="60">
        <v>0.4</v>
      </c>
      <c r="BC110" s="60"/>
      <c r="BD110" s="60">
        <v>0.34</v>
      </c>
      <c r="BE110" s="60">
        <v>0.56999999999999995</v>
      </c>
      <c r="BF110" s="60">
        <v>0.34</v>
      </c>
      <c r="BG110" s="60"/>
    </row>
    <row r="111" spans="1:59" x14ac:dyDescent="0.2">
      <c r="A111" s="54" t="s">
        <v>1414</v>
      </c>
      <c r="B111" s="54" t="str">
        <f>VLOOKUP(A111,RecNames!C:G,5,FALSE)</f>
        <v>OPRK</v>
      </c>
      <c r="C111" s="74">
        <v>6</v>
      </c>
      <c r="D111" s="25" t="str">
        <f t="shared" si="8"/>
        <v/>
      </c>
      <c r="E111" s="24" t="str">
        <f t="shared" si="8"/>
        <v/>
      </c>
      <c r="F111" s="24">
        <f t="shared" si="8"/>
        <v>7.84</v>
      </c>
      <c r="G111" s="24">
        <f t="shared" si="9"/>
        <v>7.84</v>
      </c>
      <c r="H111" s="24">
        <f t="shared" si="9"/>
        <v>8.14</v>
      </c>
      <c r="I111" s="24">
        <f t="shared" si="9"/>
        <v>7.52</v>
      </c>
      <c r="J111" s="24">
        <f t="shared" si="10"/>
        <v>7.52</v>
      </c>
      <c r="K111" s="24">
        <f t="shared" si="10"/>
        <v>7.68</v>
      </c>
      <c r="L111" s="24">
        <f t="shared" si="10"/>
        <v>7.03</v>
      </c>
      <c r="M111" s="24">
        <f t="shared" si="11"/>
        <v>7.03</v>
      </c>
      <c r="N111" s="24">
        <f t="shared" si="11"/>
        <v>7.27</v>
      </c>
      <c r="O111" s="24">
        <f t="shared" si="11"/>
        <v>7.15</v>
      </c>
      <c r="P111" s="24">
        <f t="shared" si="12"/>
        <v>7.21</v>
      </c>
      <c r="Q111" s="24" t="str">
        <f t="shared" si="12"/>
        <v/>
      </c>
      <c r="R111" s="75" t="s">
        <v>31</v>
      </c>
      <c r="S111" s="75" t="s">
        <v>31</v>
      </c>
      <c r="T111" s="75" t="s">
        <v>31</v>
      </c>
      <c r="U111" s="38" t="str" cm="1">
        <f t="array" ref="U111">IF(AL111="","",IF(ABS((AL111-AVERAGE(AL$2:AL$1000))/_xlfn.STDEV.S(IF(AL$2:AL$1000&lt;&gt;"",AL$2:AL$1000)))&lt;3,"","OUTLIER"))</f>
        <v/>
      </c>
      <c r="V111" s="39" t="str" cm="1">
        <f t="array" ref="V111">IF(AM111="","",IF(ABS((AM111-AVERAGE(AM$2:AM$1000))/_xlfn.STDEV.S(IF(AM$2:AM$1000&lt;&gt;"",AM$2:AM$1000)))&lt;3,"","OUTLIER"))</f>
        <v/>
      </c>
      <c r="W111" s="39" t="str" cm="1">
        <f t="array" ref="W111">IF(AN111="","",IF(ABS((AN111-AVERAGE(AN$2:AN$1000))/_xlfn.STDEV.S(IF(AN$2:AN$1000&lt;&gt;"",AN$2:AN$1000)))&lt;3,"","OUTLIER"))</f>
        <v/>
      </c>
      <c r="X111" s="39" t="str" cm="1">
        <f t="array" ref="X111">IF(AN111="","",IF(ABS((AN111-AVERAGE(AN$2:AN$1000))/_xlfn.STDEV.S(IF(AN$2:AN$1000&lt;&gt;"",AN$2:AN$1000)))&lt;3,"","OUTLIER"))</f>
        <v/>
      </c>
      <c r="Y111" s="39" t="str" cm="1">
        <f t="array" ref="Y111">IF(AO111="","",IF(ABS((AO111-AVERAGE(AO$2:AO$1000))/_xlfn.STDEV.S(IF(AO$2:AO$1000&lt;&gt;"",AO$2:AO$1000)))&lt;3,"","OUTLIER"))</f>
        <v/>
      </c>
      <c r="Z111" s="39" t="str" cm="1">
        <f t="array" ref="Z111">IF(AP111="","",IF(ABS((AP111-AVERAGE(AP$2:AP$1000))/_xlfn.STDEV.S(IF(AP$2:AP$1000&lt;&gt;"",AP$2:AP$1000)))&lt;3,"","OUTLIER"))</f>
        <v/>
      </c>
      <c r="AA111" s="39" t="str" cm="1">
        <f t="array" ref="AA111">IF(AP111="","",IF(ABS((AP111-AVERAGE(AP$2:AP$1000))/_xlfn.STDEV.S(IF(AP$2:AP$1000&lt;&gt;"",AP$2:AP$1000)))&lt;3,"","OUTLIER"))</f>
        <v/>
      </c>
      <c r="AB111" s="39" t="str" cm="1">
        <f t="array" ref="AB111">IF(AQ111="","",IF(ABS((AQ111-AVERAGE(AQ$2:AQ$1000))/_xlfn.STDEV.S(IF(AQ$2:AQ$1000&lt;&gt;"",AQ$2:AQ$1000)))&lt;3,"","OUTLIER"))</f>
        <v/>
      </c>
      <c r="AC111" s="39" t="str" cm="1">
        <f t="array" ref="AC111">IF(AR111="","",IF(ABS((AR111-AVERAGE(AR$2:AR$1000))/_xlfn.STDEV.S(IF(AR$2:AR$1000&lt;&gt;"",AR$2:AR$1000)))&lt;3,"","OUTLIER"))</f>
        <v/>
      </c>
      <c r="AD111" s="39" t="str" cm="1">
        <f t="array" ref="AD111">IF(AR111="","",IF(ABS((AR111-AVERAGE(AR$2:AR$1000))/_xlfn.STDEV.S(IF(AR$2:AR$1000&lt;&gt;"",AR$2:AR$1000)))&lt;3,"","OUTLIER"))</f>
        <v/>
      </c>
      <c r="AE111" s="39" t="str" cm="1">
        <f t="array" ref="AE111">IF(AS111="","",IF(ABS((AS111-AVERAGE(AS$2:AS$1000))/_xlfn.STDEV.S(IF(AS$2:AS$1000&lt;&gt;"",AS$2:AS$1000)))&lt;3,"","OUTLIER"))</f>
        <v/>
      </c>
      <c r="AF111" s="39" t="str" cm="1">
        <f t="array" ref="AF111">IF(AT111="","",IF(ABS((AT111-AVERAGE(AT$2:AT$1000))/_xlfn.STDEV.S(IF(AT$2:AT$1000&lt;&gt;"",AT$2:AT$1000)))&lt;3,"","OUTLIER"))</f>
        <v/>
      </c>
      <c r="AG111" s="39" t="str" cm="1">
        <f t="array" ref="AG111">IF(AU111="","",IF(ABS((AU111-AVERAGE(AU$2:AU$1000))/_xlfn.STDEV.S(IF(AU$2:AU$1000&lt;&gt;"",AU$2:AU$1000)))&lt;3,"","OUTLIER"))</f>
        <v/>
      </c>
      <c r="AH111" s="39" t="str" cm="1">
        <f t="array" ref="AH111">IF(AV111="","",IF(ABS((AV111-AVERAGE(AV$2:AV$1000))/_xlfn.STDEV.S(IF(AV$2:AV$1000&lt;&gt;"",AV$2:AV$1000)))&lt;3,"","OUTLIER"))</f>
        <v/>
      </c>
      <c r="AL111" s="63"/>
      <c r="AM111" s="60"/>
      <c r="AN111" s="60">
        <v>7.84</v>
      </c>
      <c r="AO111" s="60">
        <v>8.14</v>
      </c>
      <c r="AP111" s="60">
        <v>7.52</v>
      </c>
      <c r="AQ111" s="60">
        <v>7.68</v>
      </c>
      <c r="AR111" s="60">
        <v>7.03</v>
      </c>
      <c r="AS111" s="60">
        <v>7.27</v>
      </c>
      <c r="AT111" s="60">
        <v>7.15</v>
      </c>
      <c r="AU111" s="60">
        <v>7.21</v>
      </c>
      <c r="AV111" s="60"/>
      <c r="AW111" s="63"/>
      <c r="AX111" s="60"/>
      <c r="AY111" s="60">
        <v>0.05</v>
      </c>
      <c r="AZ111" s="60">
        <v>0.09</v>
      </c>
      <c r="BA111" s="60">
        <v>0.05</v>
      </c>
      <c r="BB111" s="60">
        <v>0.08</v>
      </c>
      <c r="BC111" s="60">
        <v>0.09</v>
      </c>
      <c r="BD111" s="60">
        <v>0.08</v>
      </c>
      <c r="BE111" s="60">
        <v>0.26</v>
      </c>
      <c r="BF111" s="60">
        <v>0.17</v>
      </c>
      <c r="BG111" s="60"/>
    </row>
    <row r="112" spans="1:59" x14ac:dyDescent="0.2">
      <c r="A112" s="54" t="s">
        <v>1415</v>
      </c>
      <c r="B112" s="54" t="str">
        <f>VLOOKUP(A112,RecNames!C:G,5,FALSE)</f>
        <v>OPRX</v>
      </c>
      <c r="C112" s="74">
        <v>3</v>
      </c>
      <c r="D112" s="25" t="str">
        <f t="shared" si="8"/>
        <v/>
      </c>
      <c r="E112" s="24" t="str">
        <f t="shared" si="8"/>
        <v/>
      </c>
      <c r="F112" s="24">
        <f t="shared" si="8"/>
        <v>9</v>
      </c>
      <c r="G112" s="24">
        <f t="shared" si="9"/>
        <v>9</v>
      </c>
      <c r="H112" s="24">
        <f t="shared" si="9"/>
        <v>9.59</v>
      </c>
      <c r="I112" s="24">
        <f t="shared" si="9"/>
        <v>8.74</v>
      </c>
      <c r="J112" s="24">
        <f t="shared" si="10"/>
        <v>8.74</v>
      </c>
      <c r="K112" s="24">
        <f t="shared" si="10"/>
        <v>9.09</v>
      </c>
      <c r="L112" s="24">
        <f t="shared" si="10"/>
        <v>7.66</v>
      </c>
      <c r="M112" s="24">
        <f t="shared" si="11"/>
        <v>7.66</v>
      </c>
      <c r="N112" s="24">
        <f t="shared" si="11"/>
        <v>8.94</v>
      </c>
      <c r="O112" s="24">
        <f t="shared" si="11"/>
        <v>7.43</v>
      </c>
      <c r="P112" s="24">
        <f t="shared" si="12"/>
        <v>7.87</v>
      </c>
      <c r="Q112" s="24">
        <f t="shared" si="12"/>
        <v>7.71</v>
      </c>
      <c r="R112" s="75" t="s">
        <v>31</v>
      </c>
      <c r="S112" s="75" t="s">
        <v>31</v>
      </c>
      <c r="T112" s="75" t="s">
        <v>31</v>
      </c>
      <c r="U112" s="38" t="str" cm="1">
        <f t="array" ref="U112">IF(AL112="","",IF(ABS((AL112-AVERAGE(AL$2:AL$1000))/_xlfn.STDEV.S(IF(AL$2:AL$1000&lt;&gt;"",AL$2:AL$1000)))&lt;3,"","OUTLIER"))</f>
        <v/>
      </c>
      <c r="V112" s="39" t="str" cm="1">
        <f t="array" ref="V112">IF(AM112="","",IF(ABS((AM112-AVERAGE(AM$2:AM$1000))/_xlfn.STDEV.S(IF(AM$2:AM$1000&lt;&gt;"",AM$2:AM$1000)))&lt;3,"","OUTLIER"))</f>
        <v/>
      </c>
      <c r="W112" s="39" t="str" cm="1">
        <f t="array" ref="W112">IF(AN112="","",IF(ABS((AN112-AVERAGE(AN$2:AN$1000))/_xlfn.STDEV.S(IF(AN$2:AN$1000&lt;&gt;"",AN$2:AN$1000)))&lt;3,"","OUTLIER"))</f>
        <v/>
      </c>
      <c r="X112" s="39" t="str" cm="1">
        <f t="array" ref="X112">IF(AN112="","",IF(ABS((AN112-AVERAGE(AN$2:AN$1000))/_xlfn.STDEV.S(IF(AN$2:AN$1000&lt;&gt;"",AN$2:AN$1000)))&lt;3,"","OUTLIER"))</f>
        <v/>
      </c>
      <c r="Y112" s="39" t="str" cm="1">
        <f t="array" ref="Y112">IF(AO112="","",IF(ABS((AO112-AVERAGE(AO$2:AO$1000))/_xlfn.STDEV.S(IF(AO$2:AO$1000&lt;&gt;"",AO$2:AO$1000)))&lt;3,"","OUTLIER"))</f>
        <v/>
      </c>
      <c r="Z112" s="39" t="str" cm="1">
        <f t="array" ref="Z112">IF(AP112="","",IF(ABS((AP112-AVERAGE(AP$2:AP$1000))/_xlfn.STDEV.S(IF(AP$2:AP$1000&lt;&gt;"",AP$2:AP$1000)))&lt;3,"","OUTLIER"))</f>
        <v/>
      </c>
      <c r="AA112" s="39" t="str" cm="1">
        <f t="array" ref="AA112">IF(AP112="","",IF(ABS((AP112-AVERAGE(AP$2:AP$1000))/_xlfn.STDEV.S(IF(AP$2:AP$1000&lt;&gt;"",AP$2:AP$1000)))&lt;3,"","OUTLIER"))</f>
        <v/>
      </c>
      <c r="AB112" s="39" t="str" cm="1">
        <f t="array" ref="AB112">IF(AQ112="","",IF(ABS((AQ112-AVERAGE(AQ$2:AQ$1000))/_xlfn.STDEV.S(IF(AQ$2:AQ$1000&lt;&gt;"",AQ$2:AQ$1000)))&lt;3,"","OUTLIER"))</f>
        <v/>
      </c>
      <c r="AC112" s="39" t="str" cm="1">
        <f t="array" ref="AC112">IF(AR112="","",IF(ABS((AR112-AVERAGE(AR$2:AR$1000))/_xlfn.STDEV.S(IF(AR$2:AR$1000&lt;&gt;"",AR$2:AR$1000)))&lt;3,"","OUTLIER"))</f>
        <v/>
      </c>
      <c r="AD112" s="39" t="str" cm="1">
        <f t="array" ref="AD112">IF(AR112="","",IF(ABS((AR112-AVERAGE(AR$2:AR$1000))/_xlfn.STDEV.S(IF(AR$2:AR$1000&lt;&gt;"",AR$2:AR$1000)))&lt;3,"","OUTLIER"))</f>
        <v/>
      </c>
      <c r="AE112" s="39" t="str" cm="1">
        <f t="array" ref="AE112">IF(AS112="","",IF(ABS((AS112-AVERAGE(AS$2:AS$1000))/_xlfn.STDEV.S(IF(AS$2:AS$1000&lt;&gt;"",AS$2:AS$1000)))&lt;3,"","OUTLIER"))</f>
        <v/>
      </c>
      <c r="AF112" s="39" t="str" cm="1">
        <f t="array" ref="AF112">IF(AT112="","",IF(ABS((AT112-AVERAGE(AT$2:AT$1000))/_xlfn.STDEV.S(IF(AT$2:AT$1000&lt;&gt;"",AT$2:AT$1000)))&lt;3,"","OUTLIER"))</f>
        <v/>
      </c>
      <c r="AG112" s="39" t="str" cm="1">
        <f t="array" ref="AG112">IF(AU112="","",IF(ABS((AU112-AVERAGE(AU$2:AU$1000))/_xlfn.STDEV.S(IF(AU$2:AU$1000&lt;&gt;"",AU$2:AU$1000)))&lt;3,"","OUTLIER"))</f>
        <v/>
      </c>
      <c r="AH112" s="39" t="str" cm="1">
        <f t="array" ref="AH112">IF(AV112="","",IF(ABS((AV112-AVERAGE(AV$2:AV$1000))/_xlfn.STDEV.S(IF(AV$2:AV$1000&lt;&gt;"",AV$2:AV$1000)))&lt;3,"","OUTLIER"))</f>
        <v/>
      </c>
      <c r="AL112" s="63"/>
      <c r="AM112" s="60"/>
      <c r="AN112" s="60">
        <v>9</v>
      </c>
      <c r="AO112" s="60">
        <v>9.59</v>
      </c>
      <c r="AP112" s="60">
        <v>8.74</v>
      </c>
      <c r="AQ112" s="60">
        <v>9.09</v>
      </c>
      <c r="AR112" s="60">
        <v>7.66</v>
      </c>
      <c r="AS112" s="60">
        <v>8.94</v>
      </c>
      <c r="AT112" s="60">
        <v>7.43</v>
      </c>
      <c r="AU112" s="60">
        <v>7.87</v>
      </c>
      <c r="AV112" s="60">
        <v>7.71</v>
      </c>
      <c r="AW112" s="63"/>
      <c r="AX112" s="60"/>
      <c r="AY112" s="60">
        <v>0.15</v>
      </c>
      <c r="AZ112" s="60">
        <v>0.25</v>
      </c>
      <c r="BA112" s="60">
        <v>0.15</v>
      </c>
      <c r="BB112" s="60">
        <v>0.21</v>
      </c>
      <c r="BC112" s="60">
        <v>0.1</v>
      </c>
      <c r="BD112" s="60">
        <v>0.16</v>
      </c>
      <c r="BE112" s="60">
        <v>0.04</v>
      </c>
      <c r="BF112" s="60">
        <v>0.1</v>
      </c>
      <c r="BG112" s="60">
        <v>0.11</v>
      </c>
    </row>
    <row r="113" spans="1:59" x14ac:dyDescent="0.2">
      <c r="A113" s="54" t="s">
        <v>1416</v>
      </c>
      <c r="B113" s="54" t="str">
        <f>VLOOKUP(A113,RecNames!C:G,5,FALSE)</f>
        <v>OPRM</v>
      </c>
      <c r="C113" s="74">
        <v>3</v>
      </c>
      <c r="D113" s="25" t="str">
        <f t="shared" si="8"/>
        <v/>
      </c>
      <c r="E113" s="24" t="str">
        <f t="shared" si="8"/>
        <v/>
      </c>
      <c r="F113" s="24">
        <f t="shared" si="8"/>
        <v>7.22</v>
      </c>
      <c r="G113" s="24">
        <f t="shared" si="9"/>
        <v>7.22</v>
      </c>
      <c r="H113" s="24">
        <f t="shared" si="9"/>
        <v>7.45</v>
      </c>
      <c r="I113" s="24">
        <f t="shared" si="9"/>
        <v>6.77</v>
      </c>
      <c r="J113" s="24">
        <f t="shared" si="10"/>
        <v>6.77</v>
      </c>
      <c r="K113" s="24">
        <f t="shared" si="10"/>
        <v>7.04</v>
      </c>
      <c r="L113" s="24" t="str">
        <f t="shared" si="10"/>
        <v/>
      </c>
      <c r="M113" s="24" t="str">
        <f t="shared" si="11"/>
        <v/>
      </c>
      <c r="N113" s="24">
        <f t="shared" si="11"/>
        <v>6.63</v>
      </c>
      <c r="O113" s="24" t="str">
        <f t="shared" si="11"/>
        <v/>
      </c>
      <c r="P113" s="24" t="str">
        <f t="shared" si="12"/>
        <v/>
      </c>
      <c r="Q113" s="24" t="str">
        <f t="shared" si="12"/>
        <v/>
      </c>
      <c r="R113" s="75" t="s">
        <v>31</v>
      </c>
      <c r="S113" s="75" t="s">
        <v>31</v>
      </c>
      <c r="T113" s="75" t="s">
        <v>31</v>
      </c>
      <c r="U113" s="38" t="str" cm="1">
        <f t="array" ref="U113">IF(AL113="","",IF(ABS((AL113-AVERAGE(AL$2:AL$1000))/_xlfn.STDEV.S(IF(AL$2:AL$1000&lt;&gt;"",AL$2:AL$1000)))&lt;3,"","OUTLIER"))</f>
        <v/>
      </c>
      <c r="V113" s="39" t="str" cm="1">
        <f t="array" ref="V113">IF(AM113="","",IF(ABS((AM113-AVERAGE(AM$2:AM$1000))/_xlfn.STDEV.S(IF(AM$2:AM$1000&lt;&gt;"",AM$2:AM$1000)))&lt;3,"","OUTLIER"))</f>
        <v/>
      </c>
      <c r="W113" s="39" t="str" cm="1">
        <f t="array" ref="W113">IF(AN113="","",IF(ABS((AN113-AVERAGE(AN$2:AN$1000))/_xlfn.STDEV.S(IF(AN$2:AN$1000&lt;&gt;"",AN$2:AN$1000)))&lt;3,"","OUTLIER"))</f>
        <v/>
      </c>
      <c r="X113" s="39" t="str" cm="1">
        <f t="array" ref="X113">IF(AN113="","",IF(ABS((AN113-AVERAGE(AN$2:AN$1000))/_xlfn.STDEV.S(IF(AN$2:AN$1000&lt;&gt;"",AN$2:AN$1000)))&lt;3,"","OUTLIER"))</f>
        <v/>
      </c>
      <c r="Y113" s="39" t="str" cm="1">
        <f t="array" ref="Y113">IF(AO113="","",IF(ABS((AO113-AVERAGE(AO$2:AO$1000))/_xlfn.STDEV.S(IF(AO$2:AO$1000&lt;&gt;"",AO$2:AO$1000)))&lt;3,"","OUTLIER"))</f>
        <v/>
      </c>
      <c r="Z113" s="39" t="str" cm="1">
        <f t="array" ref="Z113">IF(AP113="","",IF(ABS((AP113-AVERAGE(AP$2:AP$1000))/_xlfn.STDEV.S(IF(AP$2:AP$1000&lt;&gt;"",AP$2:AP$1000)))&lt;3,"","OUTLIER"))</f>
        <v/>
      </c>
      <c r="AA113" s="39" t="str" cm="1">
        <f t="array" ref="AA113">IF(AP113="","",IF(ABS((AP113-AVERAGE(AP$2:AP$1000))/_xlfn.STDEV.S(IF(AP$2:AP$1000&lt;&gt;"",AP$2:AP$1000)))&lt;3,"","OUTLIER"))</f>
        <v/>
      </c>
      <c r="AB113" s="39" t="str" cm="1">
        <f t="array" ref="AB113">IF(AQ113="","",IF(ABS((AQ113-AVERAGE(AQ$2:AQ$1000))/_xlfn.STDEV.S(IF(AQ$2:AQ$1000&lt;&gt;"",AQ$2:AQ$1000)))&lt;3,"","OUTLIER"))</f>
        <v/>
      </c>
      <c r="AC113" s="39" t="str" cm="1">
        <f t="array" ref="AC113">IF(AR113="","",IF(ABS((AR113-AVERAGE(AR$2:AR$1000))/_xlfn.STDEV.S(IF(AR$2:AR$1000&lt;&gt;"",AR$2:AR$1000)))&lt;3,"","OUTLIER"))</f>
        <v/>
      </c>
      <c r="AD113" s="39" t="str" cm="1">
        <f t="array" ref="AD113">IF(AR113="","",IF(ABS((AR113-AVERAGE(AR$2:AR$1000))/_xlfn.STDEV.S(IF(AR$2:AR$1000&lt;&gt;"",AR$2:AR$1000)))&lt;3,"","OUTLIER"))</f>
        <v/>
      </c>
      <c r="AE113" s="39" t="str" cm="1">
        <f t="array" ref="AE113">IF(AS113="","",IF(ABS((AS113-AVERAGE(AS$2:AS$1000))/_xlfn.STDEV.S(IF(AS$2:AS$1000&lt;&gt;"",AS$2:AS$1000)))&lt;3,"","OUTLIER"))</f>
        <v/>
      </c>
      <c r="AF113" s="39" t="str" cm="1">
        <f t="array" ref="AF113">IF(AT113="","",IF(ABS((AT113-AVERAGE(AT$2:AT$1000))/_xlfn.STDEV.S(IF(AT$2:AT$1000&lt;&gt;"",AT$2:AT$1000)))&lt;3,"","OUTLIER"))</f>
        <v/>
      </c>
      <c r="AG113" s="39" t="str" cm="1">
        <f t="array" ref="AG113">IF(AU113="","",IF(ABS((AU113-AVERAGE(AU$2:AU$1000))/_xlfn.STDEV.S(IF(AU$2:AU$1000&lt;&gt;"",AU$2:AU$1000)))&lt;3,"","OUTLIER"))</f>
        <v/>
      </c>
      <c r="AH113" s="39" t="str" cm="1">
        <f t="array" ref="AH113">IF(AV113="","",IF(ABS((AV113-AVERAGE(AV$2:AV$1000))/_xlfn.STDEV.S(IF(AV$2:AV$1000&lt;&gt;"",AV$2:AV$1000)))&lt;3,"","OUTLIER"))</f>
        <v/>
      </c>
      <c r="AL113" s="63"/>
      <c r="AM113" s="60"/>
      <c r="AN113" s="60">
        <v>7.22</v>
      </c>
      <c r="AO113" s="60">
        <v>7.45</v>
      </c>
      <c r="AP113" s="60">
        <v>6.77</v>
      </c>
      <c r="AQ113" s="60">
        <v>7.04</v>
      </c>
      <c r="AR113" s="60"/>
      <c r="AS113" s="60">
        <v>6.63</v>
      </c>
      <c r="AT113" s="60"/>
      <c r="AU113" s="60"/>
      <c r="AV113" s="60"/>
      <c r="AW113" s="63"/>
      <c r="AX113" s="60"/>
      <c r="AY113" s="60">
        <v>0.23</v>
      </c>
      <c r="AZ113" s="60">
        <v>0.24</v>
      </c>
      <c r="BA113" s="60">
        <v>0.21</v>
      </c>
      <c r="BB113" s="60">
        <v>0.35</v>
      </c>
      <c r="BC113" s="60"/>
      <c r="BD113" s="60">
        <v>0.18</v>
      </c>
      <c r="BE113" s="60"/>
      <c r="BF113" s="60"/>
      <c r="BG113" s="60"/>
    </row>
    <row r="114" spans="1:59" x14ac:dyDescent="0.2">
      <c r="A114" s="54" t="s">
        <v>1417</v>
      </c>
      <c r="B114" s="54" t="str">
        <f>VLOOKUP(A114,RecNames!C:G,5,FALSE)</f>
        <v>OXGR1</v>
      </c>
      <c r="C114" s="74">
        <v>4</v>
      </c>
      <c r="D114" s="25">
        <f t="shared" si="8"/>
        <v>4.1399999999999997</v>
      </c>
      <c r="E114" s="24">
        <f t="shared" si="8"/>
        <v>3.99</v>
      </c>
      <c r="F114" s="24">
        <f t="shared" si="8"/>
        <v>4.21</v>
      </c>
      <c r="G114" s="24">
        <f t="shared" si="9"/>
        <v>4.21</v>
      </c>
      <c r="H114" s="24">
        <f t="shared" si="9"/>
        <v>4.57</v>
      </c>
      <c r="I114" s="24">
        <f t="shared" si="9"/>
        <v>4.1399999999999997</v>
      </c>
      <c r="J114" s="24">
        <f t="shared" si="10"/>
        <v>4.1399999999999997</v>
      </c>
      <c r="K114" s="24">
        <f t="shared" si="10"/>
        <v>4.47</v>
      </c>
      <c r="L114" s="24">
        <f t="shared" si="10"/>
        <v>5.1100000000000003</v>
      </c>
      <c r="M114" s="24">
        <f t="shared" si="11"/>
        <v>5.1100000000000003</v>
      </c>
      <c r="N114" s="24">
        <f t="shared" si="11"/>
        <v>5.27</v>
      </c>
      <c r="O114" s="24" t="str">
        <f t="shared" si="11"/>
        <v/>
      </c>
      <c r="P114" s="24" t="str">
        <f t="shared" si="12"/>
        <v/>
      </c>
      <c r="Q114" s="24" t="str">
        <f t="shared" si="12"/>
        <v/>
      </c>
      <c r="R114" s="75" t="s">
        <v>31</v>
      </c>
      <c r="S114" s="75" t="s">
        <v>31</v>
      </c>
      <c r="T114" s="75" t="s">
        <v>31</v>
      </c>
      <c r="U114" s="38" t="str" cm="1">
        <f t="array" ref="U114">IF(AL114="","",IF(ABS((AL114-AVERAGE(AL$2:AL$1000))/_xlfn.STDEV.S(IF(AL$2:AL$1000&lt;&gt;"",AL$2:AL$1000)))&lt;3,"","OUTLIER"))</f>
        <v/>
      </c>
      <c r="V114" s="39" t="str" cm="1">
        <f t="array" ref="V114">IF(AM114="","",IF(ABS((AM114-AVERAGE(AM$2:AM$1000))/_xlfn.STDEV.S(IF(AM$2:AM$1000&lt;&gt;"",AM$2:AM$1000)))&lt;3,"","OUTLIER"))</f>
        <v/>
      </c>
      <c r="W114" s="39" t="str" cm="1">
        <f t="array" ref="W114">IF(AN114="","",IF(ABS((AN114-AVERAGE(AN$2:AN$1000))/_xlfn.STDEV.S(IF(AN$2:AN$1000&lt;&gt;"",AN$2:AN$1000)))&lt;3,"","OUTLIER"))</f>
        <v/>
      </c>
      <c r="X114" s="39" t="str" cm="1">
        <f t="array" ref="X114">IF(AN114="","",IF(ABS((AN114-AVERAGE(AN$2:AN$1000))/_xlfn.STDEV.S(IF(AN$2:AN$1000&lt;&gt;"",AN$2:AN$1000)))&lt;3,"","OUTLIER"))</f>
        <v/>
      </c>
      <c r="Y114" s="39" t="str" cm="1">
        <f t="array" ref="Y114">IF(AO114="","",IF(ABS((AO114-AVERAGE(AO$2:AO$1000))/_xlfn.STDEV.S(IF(AO$2:AO$1000&lt;&gt;"",AO$2:AO$1000)))&lt;3,"","OUTLIER"))</f>
        <v/>
      </c>
      <c r="Z114" s="39" t="str" cm="1">
        <f t="array" ref="Z114">IF(AP114="","",IF(ABS((AP114-AVERAGE(AP$2:AP$1000))/_xlfn.STDEV.S(IF(AP$2:AP$1000&lt;&gt;"",AP$2:AP$1000)))&lt;3,"","OUTLIER"))</f>
        <v/>
      </c>
      <c r="AA114" s="39" t="str" cm="1">
        <f t="array" ref="AA114">IF(AP114="","",IF(ABS((AP114-AVERAGE(AP$2:AP$1000))/_xlfn.STDEV.S(IF(AP$2:AP$1000&lt;&gt;"",AP$2:AP$1000)))&lt;3,"","OUTLIER"))</f>
        <v/>
      </c>
      <c r="AB114" s="39" t="str" cm="1">
        <f t="array" ref="AB114">IF(AQ114="","",IF(ABS((AQ114-AVERAGE(AQ$2:AQ$1000))/_xlfn.STDEV.S(IF(AQ$2:AQ$1000&lt;&gt;"",AQ$2:AQ$1000)))&lt;3,"","OUTLIER"))</f>
        <v/>
      </c>
      <c r="AC114" s="39" t="str" cm="1">
        <f t="array" ref="AC114">IF(AR114="","",IF(ABS((AR114-AVERAGE(AR$2:AR$1000))/_xlfn.STDEV.S(IF(AR$2:AR$1000&lt;&gt;"",AR$2:AR$1000)))&lt;3,"","OUTLIER"))</f>
        <v/>
      </c>
      <c r="AD114" s="39" t="str" cm="1">
        <f t="array" ref="AD114">IF(AR114="","",IF(ABS((AR114-AVERAGE(AR$2:AR$1000))/_xlfn.STDEV.S(IF(AR$2:AR$1000&lt;&gt;"",AR$2:AR$1000)))&lt;3,"","OUTLIER"))</f>
        <v/>
      </c>
      <c r="AE114" s="39" t="str" cm="1">
        <f t="array" ref="AE114">IF(AS114="","",IF(ABS((AS114-AVERAGE(AS$2:AS$1000))/_xlfn.STDEV.S(IF(AS$2:AS$1000&lt;&gt;"",AS$2:AS$1000)))&lt;3,"","OUTLIER"))</f>
        <v/>
      </c>
      <c r="AF114" s="39" t="str" cm="1">
        <f t="array" ref="AF114">IF(AT114="","",IF(ABS((AT114-AVERAGE(AT$2:AT$1000))/_xlfn.STDEV.S(IF(AT$2:AT$1000&lt;&gt;"",AT$2:AT$1000)))&lt;3,"","OUTLIER"))</f>
        <v/>
      </c>
      <c r="AG114" s="39" t="str" cm="1">
        <f t="array" ref="AG114">IF(AU114="","",IF(ABS((AU114-AVERAGE(AU$2:AU$1000))/_xlfn.STDEV.S(IF(AU$2:AU$1000&lt;&gt;"",AU$2:AU$1000)))&lt;3,"","OUTLIER"))</f>
        <v/>
      </c>
      <c r="AH114" s="39" t="str" cm="1">
        <f t="array" ref="AH114">IF(AV114="","",IF(ABS((AV114-AVERAGE(AV$2:AV$1000))/_xlfn.STDEV.S(IF(AV$2:AV$1000&lt;&gt;"",AV$2:AV$1000)))&lt;3,"","OUTLIER"))</f>
        <v/>
      </c>
      <c r="AL114" s="63">
        <v>4.1399999999999997</v>
      </c>
      <c r="AM114" s="60">
        <v>3.99</v>
      </c>
      <c r="AN114" s="60">
        <v>4.21</v>
      </c>
      <c r="AO114" s="60">
        <v>4.57</v>
      </c>
      <c r="AP114" s="60">
        <v>4.1399999999999997</v>
      </c>
      <c r="AQ114" s="60">
        <v>4.47</v>
      </c>
      <c r="AR114" s="60">
        <v>5.1100000000000003</v>
      </c>
      <c r="AS114" s="60">
        <v>5.27</v>
      </c>
      <c r="AT114" s="60"/>
      <c r="AU114" s="60"/>
      <c r="AV114" s="60"/>
      <c r="AW114" s="63">
        <v>0.56999999999999995</v>
      </c>
      <c r="AX114" s="60">
        <v>0.52</v>
      </c>
      <c r="AY114" s="60">
        <v>0.33</v>
      </c>
      <c r="AZ114" s="60">
        <v>0.33</v>
      </c>
      <c r="BA114" s="60">
        <v>0.38</v>
      </c>
      <c r="BB114" s="60">
        <v>0.48</v>
      </c>
      <c r="BC114" s="60">
        <v>0.49</v>
      </c>
      <c r="BD114" s="60">
        <v>0.39</v>
      </c>
      <c r="BE114" s="60"/>
      <c r="BF114" s="60"/>
      <c r="BG114" s="60"/>
    </row>
    <row r="115" spans="1:59" x14ac:dyDescent="0.2">
      <c r="A115" s="54" t="s">
        <v>1418</v>
      </c>
      <c r="B115" s="54" t="str">
        <f>VLOOKUP(A115,RecNames!C:G,5,FALSE)</f>
        <v>OXYR</v>
      </c>
      <c r="C115" s="74">
        <v>4</v>
      </c>
      <c r="D115" s="25">
        <f t="shared" si="8"/>
        <v>8.02</v>
      </c>
      <c r="E115" s="24">
        <f t="shared" si="8"/>
        <v>8.01</v>
      </c>
      <c r="F115" s="24">
        <f t="shared" si="8"/>
        <v>7.65</v>
      </c>
      <c r="G115" s="24">
        <f t="shared" si="9"/>
        <v>7.65</v>
      </c>
      <c r="H115" s="24" t="str">
        <f t="shared" si="9"/>
        <v/>
      </c>
      <c r="I115" s="24" t="str">
        <f t="shared" si="9"/>
        <v/>
      </c>
      <c r="J115" s="24" t="str">
        <f t="shared" si="10"/>
        <v/>
      </c>
      <c r="K115" s="24" t="str">
        <f t="shared" si="10"/>
        <v/>
      </c>
      <c r="L115" s="24">
        <f t="shared" si="10"/>
        <v>8.57</v>
      </c>
      <c r="M115" s="24">
        <f t="shared" si="11"/>
        <v>8.57</v>
      </c>
      <c r="N115" s="24">
        <f t="shared" si="11"/>
        <v>7.95</v>
      </c>
      <c r="O115" s="24" t="str">
        <f t="shared" si="11"/>
        <v/>
      </c>
      <c r="P115" s="24" t="str">
        <f t="shared" si="12"/>
        <v/>
      </c>
      <c r="Q115" s="24" t="str">
        <f t="shared" si="12"/>
        <v/>
      </c>
      <c r="R115" s="75" t="s">
        <v>31</v>
      </c>
      <c r="S115" s="75" t="s">
        <v>31</v>
      </c>
      <c r="T115" s="75" t="s">
        <v>31</v>
      </c>
      <c r="U115" s="38" t="str" cm="1">
        <f t="array" ref="U115">IF(AL115="","",IF(ABS((AL115-AVERAGE(AL$2:AL$1000))/_xlfn.STDEV.S(IF(AL$2:AL$1000&lt;&gt;"",AL$2:AL$1000)))&lt;3,"","OUTLIER"))</f>
        <v/>
      </c>
      <c r="V115" s="39" t="str" cm="1">
        <f t="array" ref="V115">IF(AM115="","",IF(ABS((AM115-AVERAGE(AM$2:AM$1000))/_xlfn.STDEV.S(IF(AM$2:AM$1000&lt;&gt;"",AM$2:AM$1000)))&lt;3,"","OUTLIER"))</f>
        <v/>
      </c>
      <c r="W115" s="39" t="str" cm="1">
        <f t="array" ref="W115">IF(AN115="","",IF(ABS((AN115-AVERAGE(AN$2:AN$1000))/_xlfn.STDEV.S(IF(AN$2:AN$1000&lt;&gt;"",AN$2:AN$1000)))&lt;3,"","OUTLIER"))</f>
        <v/>
      </c>
      <c r="X115" s="39" t="str" cm="1">
        <f t="array" ref="X115">IF(AN115="","",IF(ABS((AN115-AVERAGE(AN$2:AN$1000))/_xlfn.STDEV.S(IF(AN$2:AN$1000&lt;&gt;"",AN$2:AN$1000)))&lt;3,"","OUTLIER"))</f>
        <v/>
      </c>
      <c r="Y115" s="39" t="str" cm="1">
        <f t="array" ref="Y115">IF(AO115="","",IF(ABS((AO115-AVERAGE(AO$2:AO$1000))/_xlfn.STDEV.S(IF(AO$2:AO$1000&lt;&gt;"",AO$2:AO$1000)))&lt;3,"","OUTLIER"))</f>
        <v/>
      </c>
      <c r="Z115" s="39" t="str" cm="1">
        <f t="array" ref="Z115">IF(AP115="","",IF(ABS((AP115-AVERAGE(AP$2:AP$1000))/_xlfn.STDEV.S(IF(AP$2:AP$1000&lt;&gt;"",AP$2:AP$1000)))&lt;3,"","OUTLIER"))</f>
        <v/>
      </c>
      <c r="AA115" s="39" t="str" cm="1">
        <f t="array" ref="AA115">IF(AP115="","",IF(ABS((AP115-AVERAGE(AP$2:AP$1000))/_xlfn.STDEV.S(IF(AP$2:AP$1000&lt;&gt;"",AP$2:AP$1000)))&lt;3,"","OUTLIER"))</f>
        <v/>
      </c>
      <c r="AB115" s="39" t="str" cm="1">
        <f t="array" ref="AB115">IF(AQ115="","",IF(ABS((AQ115-AVERAGE(AQ$2:AQ$1000))/_xlfn.STDEV.S(IF(AQ$2:AQ$1000&lt;&gt;"",AQ$2:AQ$1000)))&lt;3,"","OUTLIER"))</f>
        <v/>
      </c>
      <c r="AC115" s="39" t="str" cm="1">
        <f t="array" ref="AC115">IF(AR115="","",IF(ABS((AR115-AVERAGE(AR$2:AR$1000))/_xlfn.STDEV.S(IF(AR$2:AR$1000&lt;&gt;"",AR$2:AR$1000)))&lt;3,"","OUTLIER"))</f>
        <v/>
      </c>
      <c r="AD115" s="39" t="str" cm="1">
        <f t="array" ref="AD115">IF(AR115="","",IF(ABS((AR115-AVERAGE(AR$2:AR$1000))/_xlfn.STDEV.S(IF(AR$2:AR$1000&lt;&gt;"",AR$2:AR$1000)))&lt;3,"","OUTLIER"))</f>
        <v/>
      </c>
      <c r="AE115" s="39" t="str" cm="1">
        <f t="array" ref="AE115">IF(AS115="","",IF(ABS((AS115-AVERAGE(AS$2:AS$1000))/_xlfn.STDEV.S(IF(AS$2:AS$1000&lt;&gt;"",AS$2:AS$1000)))&lt;3,"","OUTLIER"))</f>
        <v/>
      </c>
      <c r="AF115" s="39" t="str" cm="1">
        <f t="array" ref="AF115">IF(AT115="","",IF(ABS((AT115-AVERAGE(AT$2:AT$1000))/_xlfn.STDEV.S(IF(AT$2:AT$1000&lt;&gt;"",AT$2:AT$1000)))&lt;3,"","OUTLIER"))</f>
        <v/>
      </c>
      <c r="AG115" s="39" t="str" cm="1">
        <f t="array" ref="AG115">IF(AU115="","",IF(ABS((AU115-AVERAGE(AU$2:AU$1000))/_xlfn.STDEV.S(IF(AU$2:AU$1000&lt;&gt;"",AU$2:AU$1000)))&lt;3,"","OUTLIER"))</f>
        <v/>
      </c>
      <c r="AH115" s="39" t="str" cm="1">
        <f t="array" ref="AH115">IF(AV115="","",IF(ABS((AV115-AVERAGE(AV$2:AV$1000))/_xlfn.STDEV.S(IF(AV$2:AV$1000&lt;&gt;"",AV$2:AV$1000)))&lt;3,"","OUTLIER"))</f>
        <v/>
      </c>
      <c r="AL115" s="63">
        <v>8.02</v>
      </c>
      <c r="AM115" s="60">
        <v>8.01</v>
      </c>
      <c r="AN115" s="60">
        <v>7.65</v>
      </c>
      <c r="AO115" s="60"/>
      <c r="AP115" s="60"/>
      <c r="AQ115" s="60"/>
      <c r="AR115" s="60">
        <v>8.57</v>
      </c>
      <c r="AS115" s="60">
        <v>7.95</v>
      </c>
      <c r="AT115" s="60"/>
      <c r="AU115" s="60"/>
      <c r="AV115" s="60"/>
      <c r="AW115" s="63">
        <v>0.09</v>
      </c>
      <c r="AX115" s="60">
        <v>0.08</v>
      </c>
      <c r="AY115" s="60">
        <v>0.42</v>
      </c>
      <c r="AZ115" s="60"/>
      <c r="BA115" s="60"/>
      <c r="BB115" s="60"/>
      <c r="BC115" s="60">
        <v>0.1</v>
      </c>
      <c r="BD115" s="60">
        <v>0.11</v>
      </c>
      <c r="BE115" s="60"/>
      <c r="BF115" s="60"/>
      <c r="BG115" s="60"/>
    </row>
    <row r="116" spans="1:59" x14ac:dyDescent="0.2">
      <c r="A116" s="54" t="s">
        <v>1419</v>
      </c>
      <c r="B116" s="54" t="str">
        <f>VLOOKUP(A116,RecNames!C:G,5,FALSE)</f>
        <v>P2RY1</v>
      </c>
      <c r="C116" s="74">
        <v>6</v>
      </c>
      <c r="D116" s="25">
        <f t="shared" si="8"/>
        <v>7.08</v>
      </c>
      <c r="E116" s="24">
        <f t="shared" si="8"/>
        <v>7.08</v>
      </c>
      <c r="F116" s="24">
        <f t="shared" si="8"/>
        <v>7.12</v>
      </c>
      <c r="G116" s="24">
        <f t="shared" si="9"/>
        <v>7.12</v>
      </c>
      <c r="H116" s="24">
        <f t="shared" si="9"/>
        <v>6.74</v>
      </c>
      <c r="I116" s="24">
        <f t="shared" si="9"/>
        <v>7.06</v>
      </c>
      <c r="J116" s="24">
        <f t="shared" si="10"/>
        <v>7.06</v>
      </c>
      <c r="K116" s="24">
        <f t="shared" si="10"/>
        <v>6.64</v>
      </c>
      <c r="L116" s="24" t="str">
        <f t="shared" si="10"/>
        <v/>
      </c>
      <c r="M116" s="24" t="str">
        <f t="shared" si="11"/>
        <v/>
      </c>
      <c r="N116" s="24" t="str">
        <f t="shared" si="11"/>
        <v/>
      </c>
      <c r="O116" s="24">
        <f t="shared" si="11"/>
        <v>6.68</v>
      </c>
      <c r="P116" s="24">
        <f t="shared" si="12"/>
        <v>7.01</v>
      </c>
      <c r="Q116" s="24">
        <f t="shared" si="12"/>
        <v>7.27</v>
      </c>
      <c r="R116" s="75" t="s">
        <v>31</v>
      </c>
      <c r="S116" s="75" t="s">
        <v>31</v>
      </c>
      <c r="T116" s="75" t="s">
        <v>31</v>
      </c>
      <c r="U116" s="38" t="str" cm="1">
        <f t="array" ref="U116">IF(AL116="","",IF(ABS((AL116-AVERAGE(AL$2:AL$1000))/_xlfn.STDEV.S(IF(AL$2:AL$1000&lt;&gt;"",AL$2:AL$1000)))&lt;3,"","OUTLIER"))</f>
        <v/>
      </c>
      <c r="V116" s="39" t="str" cm="1">
        <f t="array" ref="V116">IF(AM116="","",IF(ABS((AM116-AVERAGE(AM$2:AM$1000))/_xlfn.STDEV.S(IF(AM$2:AM$1000&lt;&gt;"",AM$2:AM$1000)))&lt;3,"","OUTLIER"))</f>
        <v/>
      </c>
      <c r="W116" s="39" t="str" cm="1">
        <f t="array" ref="W116">IF(AN116="","",IF(ABS((AN116-AVERAGE(AN$2:AN$1000))/_xlfn.STDEV.S(IF(AN$2:AN$1000&lt;&gt;"",AN$2:AN$1000)))&lt;3,"","OUTLIER"))</f>
        <v/>
      </c>
      <c r="X116" s="39" t="str" cm="1">
        <f t="array" ref="X116">IF(AN116="","",IF(ABS((AN116-AVERAGE(AN$2:AN$1000))/_xlfn.STDEV.S(IF(AN$2:AN$1000&lt;&gt;"",AN$2:AN$1000)))&lt;3,"","OUTLIER"))</f>
        <v/>
      </c>
      <c r="Y116" s="39" t="str" cm="1">
        <f t="array" ref="Y116">IF(AO116="","",IF(ABS((AO116-AVERAGE(AO$2:AO$1000))/_xlfn.STDEV.S(IF(AO$2:AO$1000&lt;&gt;"",AO$2:AO$1000)))&lt;3,"","OUTLIER"))</f>
        <v/>
      </c>
      <c r="Z116" s="39" t="str" cm="1">
        <f t="array" ref="Z116">IF(AP116="","",IF(ABS((AP116-AVERAGE(AP$2:AP$1000))/_xlfn.STDEV.S(IF(AP$2:AP$1000&lt;&gt;"",AP$2:AP$1000)))&lt;3,"","OUTLIER"))</f>
        <v/>
      </c>
      <c r="AA116" s="39" t="str" cm="1">
        <f t="array" ref="AA116">IF(AP116="","",IF(ABS((AP116-AVERAGE(AP$2:AP$1000))/_xlfn.STDEV.S(IF(AP$2:AP$1000&lt;&gt;"",AP$2:AP$1000)))&lt;3,"","OUTLIER"))</f>
        <v/>
      </c>
      <c r="AB116" s="39" t="str" cm="1">
        <f t="array" ref="AB116">IF(AQ116="","",IF(ABS((AQ116-AVERAGE(AQ$2:AQ$1000))/_xlfn.STDEV.S(IF(AQ$2:AQ$1000&lt;&gt;"",AQ$2:AQ$1000)))&lt;3,"","OUTLIER"))</f>
        <v/>
      </c>
      <c r="AC116" s="39" t="str" cm="1">
        <f t="array" ref="AC116">IF(AR116="","",IF(ABS((AR116-AVERAGE(AR$2:AR$1000))/_xlfn.STDEV.S(IF(AR$2:AR$1000&lt;&gt;"",AR$2:AR$1000)))&lt;3,"","OUTLIER"))</f>
        <v/>
      </c>
      <c r="AD116" s="39" t="str" cm="1">
        <f t="array" ref="AD116">IF(AR116="","",IF(ABS((AR116-AVERAGE(AR$2:AR$1000))/_xlfn.STDEV.S(IF(AR$2:AR$1000&lt;&gt;"",AR$2:AR$1000)))&lt;3,"","OUTLIER"))</f>
        <v/>
      </c>
      <c r="AE116" s="39" t="str" cm="1">
        <f t="array" ref="AE116">IF(AS116="","",IF(ABS((AS116-AVERAGE(AS$2:AS$1000))/_xlfn.STDEV.S(IF(AS$2:AS$1000&lt;&gt;"",AS$2:AS$1000)))&lt;3,"","OUTLIER"))</f>
        <v/>
      </c>
      <c r="AF116" s="39" t="str" cm="1">
        <f t="array" ref="AF116">IF(AT116="","",IF(ABS((AT116-AVERAGE(AT$2:AT$1000))/_xlfn.STDEV.S(IF(AT$2:AT$1000&lt;&gt;"",AT$2:AT$1000)))&lt;3,"","OUTLIER"))</f>
        <v/>
      </c>
      <c r="AG116" s="39" t="str" cm="1">
        <f t="array" ref="AG116">IF(AU116="","",IF(ABS((AU116-AVERAGE(AU$2:AU$1000))/_xlfn.STDEV.S(IF(AU$2:AU$1000&lt;&gt;"",AU$2:AU$1000)))&lt;3,"","OUTLIER"))</f>
        <v/>
      </c>
      <c r="AH116" s="39" t="str" cm="1">
        <f t="array" ref="AH116">IF(AV116="","",IF(ABS((AV116-AVERAGE(AV$2:AV$1000))/_xlfn.STDEV.S(IF(AV$2:AV$1000&lt;&gt;"",AV$2:AV$1000)))&lt;3,"","OUTLIER"))</f>
        <v/>
      </c>
      <c r="AL116" s="63">
        <v>7.08</v>
      </c>
      <c r="AM116" s="60">
        <v>7.08</v>
      </c>
      <c r="AN116" s="60">
        <v>7.12</v>
      </c>
      <c r="AO116" s="60">
        <v>6.74</v>
      </c>
      <c r="AP116" s="60">
        <v>7.06</v>
      </c>
      <c r="AQ116" s="60">
        <v>6.64</v>
      </c>
      <c r="AR116" s="60"/>
      <c r="AS116" s="60"/>
      <c r="AT116" s="60">
        <v>6.68</v>
      </c>
      <c r="AU116" s="60">
        <v>7.01</v>
      </c>
      <c r="AV116" s="60">
        <v>7.27</v>
      </c>
      <c r="AW116" s="63">
        <v>0.11</v>
      </c>
      <c r="AX116" s="60">
        <v>0.1</v>
      </c>
      <c r="AY116" s="60">
        <v>0.17</v>
      </c>
      <c r="AZ116" s="60">
        <v>0.41</v>
      </c>
      <c r="BA116" s="60">
        <v>0.09</v>
      </c>
      <c r="BB116" s="60">
        <v>0.2</v>
      </c>
      <c r="BC116" s="60"/>
      <c r="BD116" s="60"/>
      <c r="BE116" s="60">
        <v>0.08</v>
      </c>
      <c r="BF116" s="60">
        <v>0.11</v>
      </c>
      <c r="BG116" s="60">
        <v>0.17</v>
      </c>
    </row>
    <row r="117" spans="1:59" x14ac:dyDescent="0.2">
      <c r="A117" s="54" t="s">
        <v>1420</v>
      </c>
      <c r="B117" s="54" t="str">
        <f>VLOOKUP(A117,RecNames!C:G,5,FALSE)</f>
        <v>P2Y10</v>
      </c>
      <c r="C117" s="74">
        <v>4</v>
      </c>
      <c r="D117" s="25" t="str">
        <f t="shared" si="8"/>
        <v/>
      </c>
      <c r="E117" s="24" t="str">
        <f t="shared" si="8"/>
        <v/>
      </c>
      <c r="F117" s="24">
        <f t="shared" si="8"/>
        <v>7.38</v>
      </c>
      <c r="G117" s="24">
        <f t="shared" si="9"/>
        <v>7.38</v>
      </c>
      <c r="H117" s="24">
        <f t="shared" si="9"/>
        <v>7.42</v>
      </c>
      <c r="I117" s="24">
        <f t="shared" si="9"/>
        <v>7.02</v>
      </c>
      <c r="J117" s="24">
        <f t="shared" si="10"/>
        <v>7.02</v>
      </c>
      <c r="K117" s="24">
        <f t="shared" si="10"/>
        <v>7.05</v>
      </c>
      <c r="L117" s="24">
        <f t="shared" si="10"/>
        <v>7.49</v>
      </c>
      <c r="M117" s="24">
        <f t="shared" si="11"/>
        <v>7.49</v>
      </c>
      <c r="N117" s="24">
        <f t="shared" si="11"/>
        <v>7.42</v>
      </c>
      <c r="O117" s="24" t="str">
        <f t="shared" si="11"/>
        <v/>
      </c>
      <c r="P117" s="24">
        <f t="shared" si="12"/>
        <v>7.46</v>
      </c>
      <c r="Q117" s="24">
        <f t="shared" si="12"/>
        <v>7.77</v>
      </c>
      <c r="R117" s="75" t="s">
        <v>31</v>
      </c>
      <c r="S117" s="75" t="s">
        <v>31</v>
      </c>
      <c r="T117" s="75" t="s">
        <v>31</v>
      </c>
      <c r="U117" s="38" t="str" cm="1">
        <f t="array" ref="U117">IF(AL117="","",IF(ABS((AL117-AVERAGE(AL$2:AL$1000))/_xlfn.STDEV.S(IF(AL$2:AL$1000&lt;&gt;"",AL$2:AL$1000)))&lt;3,"","OUTLIER"))</f>
        <v/>
      </c>
      <c r="V117" s="39" t="str" cm="1">
        <f t="array" ref="V117">IF(AM117="","",IF(ABS((AM117-AVERAGE(AM$2:AM$1000))/_xlfn.STDEV.S(IF(AM$2:AM$1000&lt;&gt;"",AM$2:AM$1000)))&lt;3,"","OUTLIER"))</f>
        <v/>
      </c>
      <c r="W117" s="39" t="str" cm="1">
        <f t="array" ref="W117">IF(AN117="","",IF(ABS((AN117-AVERAGE(AN$2:AN$1000))/_xlfn.STDEV.S(IF(AN$2:AN$1000&lt;&gt;"",AN$2:AN$1000)))&lt;3,"","OUTLIER"))</f>
        <v/>
      </c>
      <c r="X117" s="39" t="str" cm="1">
        <f t="array" ref="X117">IF(AN117="","",IF(ABS((AN117-AVERAGE(AN$2:AN$1000))/_xlfn.STDEV.S(IF(AN$2:AN$1000&lt;&gt;"",AN$2:AN$1000)))&lt;3,"","OUTLIER"))</f>
        <v/>
      </c>
      <c r="Y117" s="39" t="str" cm="1">
        <f t="array" ref="Y117">IF(AO117="","",IF(ABS((AO117-AVERAGE(AO$2:AO$1000))/_xlfn.STDEV.S(IF(AO$2:AO$1000&lt;&gt;"",AO$2:AO$1000)))&lt;3,"","OUTLIER"))</f>
        <v/>
      </c>
      <c r="Z117" s="39" t="str" cm="1">
        <f t="array" ref="Z117">IF(AP117="","",IF(ABS((AP117-AVERAGE(AP$2:AP$1000))/_xlfn.STDEV.S(IF(AP$2:AP$1000&lt;&gt;"",AP$2:AP$1000)))&lt;3,"","OUTLIER"))</f>
        <v/>
      </c>
      <c r="AA117" s="39" t="str" cm="1">
        <f t="array" ref="AA117">IF(AP117="","",IF(ABS((AP117-AVERAGE(AP$2:AP$1000))/_xlfn.STDEV.S(IF(AP$2:AP$1000&lt;&gt;"",AP$2:AP$1000)))&lt;3,"","OUTLIER"))</f>
        <v/>
      </c>
      <c r="AB117" s="39" t="str" cm="1">
        <f t="array" ref="AB117">IF(AQ117="","",IF(ABS((AQ117-AVERAGE(AQ$2:AQ$1000))/_xlfn.STDEV.S(IF(AQ$2:AQ$1000&lt;&gt;"",AQ$2:AQ$1000)))&lt;3,"","OUTLIER"))</f>
        <v/>
      </c>
      <c r="AC117" s="39" t="str" cm="1">
        <f t="array" ref="AC117">IF(AR117="","",IF(ABS((AR117-AVERAGE(AR$2:AR$1000))/_xlfn.STDEV.S(IF(AR$2:AR$1000&lt;&gt;"",AR$2:AR$1000)))&lt;3,"","OUTLIER"))</f>
        <v/>
      </c>
      <c r="AD117" s="39" t="str" cm="1">
        <f t="array" ref="AD117">IF(AR117="","",IF(ABS((AR117-AVERAGE(AR$2:AR$1000))/_xlfn.STDEV.S(IF(AR$2:AR$1000&lt;&gt;"",AR$2:AR$1000)))&lt;3,"","OUTLIER"))</f>
        <v/>
      </c>
      <c r="AE117" s="39" t="str" cm="1">
        <f t="array" ref="AE117">IF(AS117="","",IF(ABS((AS117-AVERAGE(AS$2:AS$1000))/_xlfn.STDEV.S(IF(AS$2:AS$1000&lt;&gt;"",AS$2:AS$1000)))&lt;3,"","OUTLIER"))</f>
        <v/>
      </c>
      <c r="AF117" s="39" t="str" cm="1">
        <f t="array" ref="AF117">IF(AT117="","",IF(ABS((AT117-AVERAGE(AT$2:AT$1000))/_xlfn.STDEV.S(IF(AT$2:AT$1000&lt;&gt;"",AT$2:AT$1000)))&lt;3,"","OUTLIER"))</f>
        <v/>
      </c>
      <c r="AG117" s="39" t="str" cm="1">
        <f t="array" ref="AG117">IF(AU117="","",IF(ABS((AU117-AVERAGE(AU$2:AU$1000))/_xlfn.STDEV.S(IF(AU$2:AU$1000&lt;&gt;"",AU$2:AU$1000)))&lt;3,"","OUTLIER"))</f>
        <v/>
      </c>
      <c r="AH117" s="39" t="str" cm="1">
        <f t="array" ref="AH117">IF(AV117="","",IF(ABS((AV117-AVERAGE(AV$2:AV$1000))/_xlfn.STDEV.S(IF(AV$2:AV$1000&lt;&gt;"",AV$2:AV$1000)))&lt;3,"","OUTLIER"))</f>
        <v/>
      </c>
      <c r="AL117" s="63"/>
      <c r="AM117" s="60"/>
      <c r="AN117" s="60">
        <v>7.38</v>
      </c>
      <c r="AO117" s="60">
        <v>7.42</v>
      </c>
      <c r="AP117" s="60">
        <v>7.02</v>
      </c>
      <c r="AQ117" s="60">
        <v>7.05</v>
      </c>
      <c r="AR117" s="60">
        <v>7.49</v>
      </c>
      <c r="AS117" s="60">
        <v>7.42</v>
      </c>
      <c r="AT117" s="60"/>
      <c r="AU117" s="60">
        <v>7.46</v>
      </c>
      <c r="AV117" s="60">
        <v>7.77</v>
      </c>
      <c r="AW117" s="63"/>
      <c r="AX117" s="60"/>
      <c r="AY117" s="60">
        <v>0.15</v>
      </c>
      <c r="AZ117" s="60">
        <v>0.17</v>
      </c>
      <c r="BA117" s="60">
        <v>0.49</v>
      </c>
      <c r="BB117" s="60">
        <v>0.41</v>
      </c>
      <c r="BC117" s="60">
        <v>0.14000000000000001</v>
      </c>
      <c r="BD117" s="60">
        <v>0.13</v>
      </c>
      <c r="BE117" s="60"/>
      <c r="BF117" s="60">
        <v>7.0000000000000007E-2</v>
      </c>
      <c r="BG117" s="60">
        <v>0.08</v>
      </c>
    </row>
    <row r="118" spans="1:59" x14ac:dyDescent="0.2">
      <c r="A118" s="54" t="s">
        <v>1421</v>
      </c>
      <c r="B118" s="54" t="str">
        <f>VLOOKUP(A118,RecNames!C:G,5,FALSE)</f>
        <v>P2Y11</v>
      </c>
      <c r="C118" s="74">
        <v>4</v>
      </c>
      <c r="D118" s="25">
        <f t="shared" si="8"/>
        <v>6.94</v>
      </c>
      <c r="E118" s="24">
        <f t="shared" si="8"/>
        <v>6.71</v>
      </c>
      <c r="F118" s="24">
        <f t="shared" si="8"/>
        <v>6.78</v>
      </c>
      <c r="G118" s="24">
        <f t="shared" si="9"/>
        <v>6.78</v>
      </c>
      <c r="H118" s="24">
        <f t="shared" si="9"/>
        <v>6.9</v>
      </c>
      <c r="I118" s="24">
        <f t="shared" si="9"/>
        <v>6.35</v>
      </c>
      <c r="J118" s="24">
        <f t="shared" si="10"/>
        <v>6.35</v>
      </c>
      <c r="K118" s="24">
        <f t="shared" si="10"/>
        <v>6.14</v>
      </c>
      <c r="L118" s="24">
        <f t="shared" si="10"/>
        <v>6.88</v>
      </c>
      <c r="M118" s="24">
        <f t="shared" si="11"/>
        <v>6.88</v>
      </c>
      <c r="N118" s="24">
        <f t="shared" si="11"/>
        <v>6.8</v>
      </c>
      <c r="O118" s="24">
        <f t="shared" si="11"/>
        <v>5.65</v>
      </c>
      <c r="P118" s="24">
        <f t="shared" si="12"/>
        <v>6.68</v>
      </c>
      <c r="Q118" s="24">
        <f t="shared" si="12"/>
        <v>6.91</v>
      </c>
      <c r="R118" s="75" t="s">
        <v>31</v>
      </c>
      <c r="S118" s="75" t="s">
        <v>31</v>
      </c>
      <c r="T118" s="75" t="s">
        <v>31</v>
      </c>
      <c r="U118" s="38" t="str" cm="1">
        <f t="array" ref="U118">IF(AL118="","",IF(ABS((AL118-AVERAGE(AL$2:AL$1000))/_xlfn.STDEV.S(IF(AL$2:AL$1000&lt;&gt;"",AL$2:AL$1000)))&lt;3,"","OUTLIER"))</f>
        <v/>
      </c>
      <c r="V118" s="39" t="str" cm="1">
        <f t="array" ref="V118">IF(AM118="","",IF(ABS((AM118-AVERAGE(AM$2:AM$1000))/_xlfn.STDEV.S(IF(AM$2:AM$1000&lt;&gt;"",AM$2:AM$1000)))&lt;3,"","OUTLIER"))</f>
        <v/>
      </c>
      <c r="W118" s="39" t="str" cm="1">
        <f t="array" ref="W118">IF(AN118="","",IF(ABS((AN118-AVERAGE(AN$2:AN$1000))/_xlfn.STDEV.S(IF(AN$2:AN$1000&lt;&gt;"",AN$2:AN$1000)))&lt;3,"","OUTLIER"))</f>
        <v/>
      </c>
      <c r="X118" s="39" t="str" cm="1">
        <f t="array" ref="X118">IF(AN118="","",IF(ABS((AN118-AVERAGE(AN$2:AN$1000))/_xlfn.STDEV.S(IF(AN$2:AN$1000&lt;&gt;"",AN$2:AN$1000)))&lt;3,"","OUTLIER"))</f>
        <v/>
      </c>
      <c r="Y118" s="39" t="str" cm="1">
        <f t="array" ref="Y118">IF(AO118="","",IF(ABS((AO118-AVERAGE(AO$2:AO$1000))/_xlfn.STDEV.S(IF(AO$2:AO$1000&lt;&gt;"",AO$2:AO$1000)))&lt;3,"","OUTLIER"))</f>
        <v/>
      </c>
      <c r="Z118" s="39" t="str" cm="1">
        <f t="array" ref="Z118">IF(AP118="","",IF(ABS((AP118-AVERAGE(AP$2:AP$1000))/_xlfn.STDEV.S(IF(AP$2:AP$1000&lt;&gt;"",AP$2:AP$1000)))&lt;3,"","OUTLIER"))</f>
        <v/>
      </c>
      <c r="AA118" s="39" t="str" cm="1">
        <f t="array" ref="AA118">IF(AP118="","",IF(ABS((AP118-AVERAGE(AP$2:AP$1000))/_xlfn.STDEV.S(IF(AP$2:AP$1000&lt;&gt;"",AP$2:AP$1000)))&lt;3,"","OUTLIER"))</f>
        <v/>
      </c>
      <c r="AB118" s="39" t="str" cm="1">
        <f t="array" ref="AB118">IF(AQ118="","",IF(ABS((AQ118-AVERAGE(AQ$2:AQ$1000))/_xlfn.STDEV.S(IF(AQ$2:AQ$1000&lt;&gt;"",AQ$2:AQ$1000)))&lt;3,"","OUTLIER"))</f>
        <v/>
      </c>
      <c r="AC118" s="39" t="str" cm="1">
        <f t="array" ref="AC118">IF(AR118="","",IF(ABS((AR118-AVERAGE(AR$2:AR$1000))/_xlfn.STDEV.S(IF(AR$2:AR$1000&lt;&gt;"",AR$2:AR$1000)))&lt;3,"","OUTLIER"))</f>
        <v/>
      </c>
      <c r="AD118" s="39" t="str" cm="1">
        <f t="array" ref="AD118">IF(AR118="","",IF(ABS((AR118-AVERAGE(AR$2:AR$1000))/_xlfn.STDEV.S(IF(AR$2:AR$1000&lt;&gt;"",AR$2:AR$1000)))&lt;3,"","OUTLIER"))</f>
        <v/>
      </c>
      <c r="AE118" s="39" t="str" cm="1">
        <f t="array" ref="AE118">IF(AS118="","",IF(ABS((AS118-AVERAGE(AS$2:AS$1000))/_xlfn.STDEV.S(IF(AS$2:AS$1000&lt;&gt;"",AS$2:AS$1000)))&lt;3,"","OUTLIER"))</f>
        <v/>
      </c>
      <c r="AF118" s="39" t="str" cm="1">
        <f t="array" ref="AF118">IF(AT118="","",IF(ABS((AT118-AVERAGE(AT$2:AT$1000))/_xlfn.STDEV.S(IF(AT$2:AT$1000&lt;&gt;"",AT$2:AT$1000)))&lt;3,"","OUTLIER"))</f>
        <v/>
      </c>
      <c r="AG118" s="39" t="str" cm="1">
        <f t="array" ref="AG118">IF(AU118="","",IF(ABS((AU118-AVERAGE(AU$2:AU$1000))/_xlfn.STDEV.S(IF(AU$2:AU$1000&lt;&gt;"",AU$2:AU$1000)))&lt;3,"","OUTLIER"))</f>
        <v/>
      </c>
      <c r="AH118" s="39" t="str" cm="1">
        <f t="array" ref="AH118">IF(AV118="","",IF(ABS((AV118-AVERAGE(AV$2:AV$1000))/_xlfn.STDEV.S(IF(AV$2:AV$1000&lt;&gt;"",AV$2:AV$1000)))&lt;3,"","OUTLIER"))</f>
        <v/>
      </c>
      <c r="AL118" s="63">
        <v>6.94</v>
      </c>
      <c r="AM118" s="60">
        <v>6.71</v>
      </c>
      <c r="AN118" s="60">
        <v>6.78</v>
      </c>
      <c r="AO118" s="60">
        <v>6.9</v>
      </c>
      <c r="AP118" s="60">
        <v>6.35</v>
      </c>
      <c r="AQ118" s="60">
        <v>6.14</v>
      </c>
      <c r="AR118" s="60">
        <v>6.88</v>
      </c>
      <c r="AS118" s="60">
        <v>6.8</v>
      </c>
      <c r="AT118" s="60">
        <v>5.65</v>
      </c>
      <c r="AU118" s="60">
        <v>6.68</v>
      </c>
      <c r="AV118" s="60">
        <v>6.91</v>
      </c>
      <c r="AW118" s="63">
        <v>7.0000000000000007E-2</v>
      </c>
      <c r="AX118" s="60">
        <v>0.13</v>
      </c>
      <c r="AY118" s="60">
        <v>0.08</v>
      </c>
      <c r="AZ118" s="60">
        <v>0.15</v>
      </c>
      <c r="BA118" s="60">
        <v>0.11</v>
      </c>
      <c r="BB118" s="60">
        <v>0.1</v>
      </c>
      <c r="BC118" s="60">
        <v>0.2</v>
      </c>
      <c r="BD118" s="60">
        <v>7.0000000000000007E-2</v>
      </c>
      <c r="BE118" s="60">
        <v>0.08</v>
      </c>
      <c r="BF118" s="60">
        <v>0.15</v>
      </c>
      <c r="BG118" s="60">
        <v>0.08</v>
      </c>
    </row>
    <row r="119" spans="1:59" x14ac:dyDescent="0.2">
      <c r="A119" s="54" t="s">
        <v>1422</v>
      </c>
      <c r="B119" s="54" t="str">
        <f>VLOOKUP(A119,RecNames!C:G,5,FALSE)</f>
        <v>P2Y12</v>
      </c>
      <c r="C119" s="74">
        <v>6</v>
      </c>
      <c r="D119" s="25" t="str">
        <f t="shared" si="8"/>
        <v/>
      </c>
      <c r="E119" s="24" t="str">
        <f t="shared" si="8"/>
        <v/>
      </c>
      <c r="F119" s="24">
        <f t="shared" si="8"/>
        <v>6.95</v>
      </c>
      <c r="G119" s="24">
        <f t="shared" si="9"/>
        <v>6.95</v>
      </c>
      <c r="H119" s="24">
        <f t="shared" si="9"/>
        <v>7.24</v>
      </c>
      <c r="I119" s="24">
        <f t="shared" si="9"/>
        <v>6.75</v>
      </c>
      <c r="J119" s="24">
        <f t="shared" si="10"/>
        <v>6.75</v>
      </c>
      <c r="K119" s="24">
        <f t="shared" si="10"/>
        <v>6.14</v>
      </c>
      <c r="L119" s="24">
        <f t="shared" si="10"/>
        <v>5.58</v>
      </c>
      <c r="M119" s="24">
        <f t="shared" si="11"/>
        <v>5.58</v>
      </c>
      <c r="N119" s="24">
        <f t="shared" si="11"/>
        <v>5.74</v>
      </c>
      <c r="O119" s="24" t="str">
        <f t="shared" si="11"/>
        <v/>
      </c>
      <c r="P119" s="24">
        <f t="shared" si="12"/>
        <v>5.6</v>
      </c>
      <c r="Q119" s="24">
        <f t="shared" si="12"/>
        <v>5.53</v>
      </c>
      <c r="R119" s="75" t="s">
        <v>31</v>
      </c>
      <c r="S119" s="75" t="s">
        <v>31</v>
      </c>
      <c r="T119" s="75" t="s">
        <v>31</v>
      </c>
      <c r="U119" s="38" t="str" cm="1">
        <f t="array" ref="U119">IF(AL119="","",IF(ABS((AL119-AVERAGE(AL$2:AL$1000))/_xlfn.STDEV.S(IF(AL$2:AL$1000&lt;&gt;"",AL$2:AL$1000)))&lt;3,"","OUTLIER"))</f>
        <v/>
      </c>
      <c r="V119" s="39" t="str" cm="1">
        <f t="array" ref="V119">IF(AM119="","",IF(ABS((AM119-AVERAGE(AM$2:AM$1000))/_xlfn.STDEV.S(IF(AM$2:AM$1000&lt;&gt;"",AM$2:AM$1000)))&lt;3,"","OUTLIER"))</f>
        <v/>
      </c>
      <c r="W119" s="39" t="str" cm="1">
        <f t="array" ref="W119">IF(AN119="","",IF(ABS((AN119-AVERAGE(AN$2:AN$1000))/_xlfn.STDEV.S(IF(AN$2:AN$1000&lt;&gt;"",AN$2:AN$1000)))&lt;3,"","OUTLIER"))</f>
        <v/>
      </c>
      <c r="X119" s="39" t="str" cm="1">
        <f t="array" ref="X119">IF(AN119="","",IF(ABS((AN119-AVERAGE(AN$2:AN$1000))/_xlfn.STDEV.S(IF(AN$2:AN$1000&lt;&gt;"",AN$2:AN$1000)))&lt;3,"","OUTLIER"))</f>
        <v/>
      </c>
      <c r="Y119" s="39" t="str" cm="1">
        <f t="array" ref="Y119">IF(AO119="","",IF(ABS((AO119-AVERAGE(AO$2:AO$1000))/_xlfn.STDEV.S(IF(AO$2:AO$1000&lt;&gt;"",AO$2:AO$1000)))&lt;3,"","OUTLIER"))</f>
        <v/>
      </c>
      <c r="Z119" s="39" t="str" cm="1">
        <f t="array" ref="Z119">IF(AP119="","",IF(ABS((AP119-AVERAGE(AP$2:AP$1000))/_xlfn.STDEV.S(IF(AP$2:AP$1000&lt;&gt;"",AP$2:AP$1000)))&lt;3,"","OUTLIER"))</f>
        <v/>
      </c>
      <c r="AA119" s="39" t="str" cm="1">
        <f t="array" ref="AA119">IF(AP119="","",IF(ABS((AP119-AVERAGE(AP$2:AP$1000))/_xlfn.STDEV.S(IF(AP$2:AP$1000&lt;&gt;"",AP$2:AP$1000)))&lt;3,"","OUTLIER"))</f>
        <v/>
      </c>
      <c r="AB119" s="39" t="str" cm="1">
        <f t="array" ref="AB119">IF(AQ119="","",IF(ABS((AQ119-AVERAGE(AQ$2:AQ$1000))/_xlfn.STDEV.S(IF(AQ$2:AQ$1000&lt;&gt;"",AQ$2:AQ$1000)))&lt;3,"","OUTLIER"))</f>
        <v/>
      </c>
      <c r="AC119" s="39" t="str" cm="1">
        <f t="array" ref="AC119">IF(AR119="","",IF(ABS((AR119-AVERAGE(AR$2:AR$1000))/_xlfn.STDEV.S(IF(AR$2:AR$1000&lt;&gt;"",AR$2:AR$1000)))&lt;3,"","OUTLIER"))</f>
        <v/>
      </c>
      <c r="AD119" s="39" t="str" cm="1">
        <f t="array" ref="AD119">IF(AR119="","",IF(ABS((AR119-AVERAGE(AR$2:AR$1000))/_xlfn.STDEV.S(IF(AR$2:AR$1000&lt;&gt;"",AR$2:AR$1000)))&lt;3,"","OUTLIER"))</f>
        <v/>
      </c>
      <c r="AE119" s="39" t="str" cm="1">
        <f t="array" ref="AE119">IF(AS119="","",IF(ABS((AS119-AVERAGE(AS$2:AS$1000))/_xlfn.STDEV.S(IF(AS$2:AS$1000&lt;&gt;"",AS$2:AS$1000)))&lt;3,"","OUTLIER"))</f>
        <v/>
      </c>
      <c r="AF119" s="39" t="str" cm="1">
        <f t="array" ref="AF119">IF(AT119="","",IF(ABS((AT119-AVERAGE(AT$2:AT$1000))/_xlfn.STDEV.S(IF(AT$2:AT$1000&lt;&gt;"",AT$2:AT$1000)))&lt;3,"","OUTLIER"))</f>
        <v/>
      </c>
      <c r="AG119" s="39" t="str" cm="1">
        <f t="array" ref="AG119">IF(AU119="","",IF(ABS((AU119-AVERAGE(AU$2:AU$1000))/_xlfn.STDEV.S(IF(AU$2:AU$1000&lt;&gt;"",AU$2:AU$1000)))&lt;3,"","OUTLIER"))</f>
        <v/>
      </c>
      <c r="AH119" s="39" t="str" cm="1">
        <f t="array" ref="AH119">IF(AV119="","",IF(ABS((AV119-AVERAGE(AV$2:AV$1000))/_xlfn.STDEV.S(IF(AV$2:AV$1000&lt;&gt;"",AV$2:AV$1000)))&lt;3,"","OUTLIER"))</f>
        <v/>
      </c>
      <c r="AL119" s="63"/>
      <c r="AM119" s="60"/>
      <c r="AN119" s="60">
        <v>6.95</v>
      </c>
      <c r="AO119" s="60">
        <v>7.24</v>
      </c>
      <c r="AP119" s="60">
        <v>6.75</v>
      </c>
      <c r="AQ119" s="60">
        <v>6.14</v>
      </c>
      <c r="AR119" s="60">
        <v>5.58</v>
      </c>
      <c r="AS119" s="60">
        <v>5.74</v>
      </c>
      <c r="AT119" s="60"/>
      <c r="AU119" s="60">
        <v>5.6</v>
      </c>
      <c r="AV119" s="60">
        <v>5.53</v>
      </c>
      <c r="AW119" s="63"/>
      <c r="AX119" s="60"/>
      <c r="AY119" s="60">
        <v>0.12</v>
      </c>
      <c r="AZ119" s="60">
        <v>0.14000000000000001</v>
      </c>
      <c r="BA119" s="60">
        <v>7.0000000000000007E-2</v>
      </c>
      <c r="BB119" s="60">
        <v>7.0000000000000007E-2</v>
      </c>
      <c r="BC119" s="60">
        <v>0.11</v>
      </c>
      <c r="BD119" s="60">
        <v>0.14000000000000001</v>
      </c>
      <c r="BE119" s="60"/>
      <c r="BF119" s="60">
        <v>0.09</v>
      </c>
      <c r="BG119" s="60">
        <v>0.05</v>
      </c>
    </row>
    <row r="120" spans="1:59" x14ac:dyDescent="0.2">
      <c r="A120" s="54" t="s">
        <v>1423</v>
      </c>
      <c r="B120" s="54" t="str">
        <f>VLOOKUP(A120,RecNames!C:G,5,FALSE)</f>
        <v>P2Y13</v>
      </c>
      <c r="C120" s="74">
        <v>3</v>
      </c>
      <c r="D120" s="25" t="str">
        <f t="shared" si="8"/>
        <v/>
      </c>
      <c r="E120" s="24" t="str">
        <f t="shared" si="8"/>
        <v/>
      </c>
      <c r="F120" s="24">
        <f t="shared" si="8"/>
        <v>5.52</v>
      </c>
      <c r="G120" s="24">
        <f t="shared" si="9"/>
        <v>5.52</v>
      </c>
      <c r="H120" s="24">
        <f t="shared" si="9"/>
        <v>5.62</v>
      </c>
      <c r="I120" s="24">
        <f t="shared" si="9"/>
        <v>6.04</v>
      </c>
      <c r="J120" s="24">
        <f t="shared" si="10"/>
        <v>6.04</v>
      </c>
      <c r="K120" s="24">
        <f t="shared" si="10"/>
        <v>5.72</v>
      </c>
      <c r="L120" s="24">
        <f t="shared" si="10"/>
        <v>6.49</v>
      </c>
      <c r="M120" s="24">
        <f t="shared" si="11"/>
        <v>6.49</v>
      </c>
      <c r="N120" s="24">
        <f t="shared" si="11"/>
        <v>6.51</v>
      </c>
      <c r="O120" s="24">
        <f t="shared" si="11"/>
        <v>6.46</v>
      </c>
      <c r="P120" s="24">
        <f t="shared" si="12"/>
        <v>6.17</v>
      </c>
      <c r="Q120" s="24">
        <f t="shared" si="12"/>
        <v>6.26</v>
      </c>
      <c r="R120" s="75" t="s">
        <v>31</v>
      </c>
      <c r="S120" s="75" t="s">
        <v>31</v>
      </c>
      <c r="T120" s="75" t="s">
        <v>31</v>
      </c>
      <c r="U120" s="38" t="str" cm="1">
        <f t="array" ref="U120">IF(AL120="","",IF(ABS((AL120-AVERAGE(AL$2:AL$1000))/_xlfn.STDEV.S(IF(AL$2:AL$1000&lt;&gt;"",AL$2:AL$1000)))&lt;3,"","OUTLIER"))</f>
        <v/>
      </c>
      <c r="V120" s="39" t="str" cm="1">
        <f t="array" ref="V120">IF(AM120="","",IF(ABS((AM120-AVERAGE(AM$2:AM$1000))/_xlfn.STDEV.S(IF(AM$2:AM$1000&lt;&gt;"",AM$2:AM$1000)))&lt;3,"","OUTLIER"))</f>
        <v/>
      </c>
      <c r="W120" s="39" t="str" cm="1">
        <f t="array" ref="W120">IF(AN120="","",IF(ABS((AN120-AVERAGE(AN$2:AN$1000))/_xlfn.STDEV.S(IF(AN$2:AN$1000&lt;&gt;"",AN$2:AN$1000)))&lt;3,"","OUTLIER"))</f>
        <v/>
      </c>
      <c r="X120" s="39" t="str" cm="1">
        <f t="array" ref="X120">IF(AN120="","",IF(ABS((AN120-AVERAGE(AN$2:AN$1000))/_xlfn.STDEV.S(IF(AN$2:AN$1000&lt;&gt;"",AN$2:AN$1000)))&lt;3,"","OUTLIER"))</f>
        <v/>
      </c>
      <c r="Y120" s="39" t="str" cm="1">
        <f t="array" ref="Y120">IF(AO120="","",IF(ABS((AO120-AVERAGE(AO$2:AO$1000))/_xlfn.STDEV.S(IF(AO$2:AO$1000&lt;&gt;"",AO$2:AO$1000)))&lt;3,"","OUTLIER"))</f>
        <v/>
      </c>
      <c r="Z120" s="39" t="str" cm="1">
        <f t="array" ref="Z120">IF(AP120="","",IF(ABS((AP120-AVERAGE(AP$2:AP$1000))/_xlfn.STDEV.S(IF(AP$2:AP$1000&lt;&gt;"",AP$2:AP$1000)))&lt;3,"","OUTLIER"))</f>
        <v/>
      </c>
      <c r="AA120" s="39" t="str" cm="1">
        <f t="array" ref="AA120">IF(AP120="","",IF(ABS((AP120-AVERAGE(AP$2:AP$1000))/_xlfn.STDEV.S(IF(AP$2:AP$1000&lt;&gt;"",AP$2:AP$1000)))&lt;3,"","OUTLIER"))</f>
        <v/>
      </c>
      <c r="AB120" s="39" t="str" cm="1">
        <f t="array" ref="AB120">IF(AQ120="","",IF(ABS((AQ120-AVERAGE(AQ$2:AQ$1000))/_xlfn.STDEV.S(IF(AQ$2:AQ$1000&lt;&gt;"",AQ$2:AQ$1000)))&lt;3,"","OUTLIER"))</f>
        <v/>
      </c>
      <c r="AC120" s="39" t="str" cm="1">
        <f t="array" ref="AC120">IF(AR120="","",IF(ABS((AR120-AVERAGE(AR$2:AR$1000))/_xlfn.STDEV.S(IF(AR$2:AR$1000&lt;&gt;"",AR$2:AR$1000)))&lt;3,"","OUTLIER"))</f>
        <v/>
      </c>
      <c r="AD120" s="39" t="str" cm="1">
        <f t="array" ref="AD120">IF(AR120="","",IF(ABS((AR120-AVERAGE(AR$2:AR$1000))/_xlfn.STDEV.S(IF(AR$2:AR$1000&lt;&gt;"",AR$2:AR$1000)))&lt;3,"","OUTLIER"))</f>
        <v/>
      </c>
      <c r="AE120" s="39" t="str" cm="1">
        <f t="array" ref="AE120">IF(AS120="","",IF(ABS((AS120-AVERAGE(AS$2:AS$1000))/_xlfn.STDEV.S(IF(AS$2:AS$1000&lt;&gt;"",AS$2:AS$1000)))&lt;3,"","OUTLIER"))</f>
        <v/>
      </c>
      <c r="AF120" s="39" t="str" cm="1">
        <f t="array" ref="AF120">IF(AT120="","",IF(ABS((AT120-AVERAGE(AT$2:AT$1000))/_xlfn.STDEV.S(IF(AT$2:AT$1000&lt;&gt;"",AT$2:AT$1000)))&lt;3,"","OUTLIER"))</f>
        <v/>
      </c>
      <c r="AG120" s="39" t="str" cm="1">
        <f t="array" ref="AG120">IF(AU120="","",IF(ABS((AU120-AVERAGE(AU$2:AU$1000))/_xlfn.STDEV.S(IF(AU$2:AU$1000&lt;&gt;"",AU$2:AU$1000)))&lt;3,"","OUTLIER"))</f>
        <v/>
      </c>
      <c r="AH120" s="39" t="str" cm="1">
        <f t="array" ref="AH120">IF(AV120="","",IF(ABS((AV120-AVERAGE(AV$2:AV$1000))/_xlfn.STDEV.S(IF(AV$2:AV$1000&lt;&gt;"",AV$2:AV$1000)))&lt;3,"","OUTLIER"))</f>
        <v/>
      </c>
      <c r="AL120" s="63"/>
      <c r="AM120" s="60"/>
      <c r="AN120" s="60">
        <v>5.52</v>
      </c>
      <c r="AO120" s="60">
        <v>5.62</v>
      </c>
      <c r="AP120" s="60">
        <v>6.04</v>
      </c>
      <c r="AQ120" s="60">
        <v>5.72</v>
      </c>
      <c r="AR120" s="60">
        <v>6.49</v>
      </c>
      <c r="AS120" s="60">
        <v>6.51</v>
      </c>
      <c r="AT120" s="60">
        <v>6.46</v>
      </c>
      <c r="AU120" s="60">
        <v>6.17</v>
      </c>
      <c r="AV120" s="60">
        <v>6.26</v>
      </c>
      <c r="AW120" s="63"/>
      <c r="AX120" s="60"/>
      <c r="AY120" s="60">
        <v>0.1</v>
      </c>
      <c r="AZ120" s="60">
        <v>0.28999999999999998</v>
      </c>
      <c r="BA120" s="60">
        <v>0.08</v>
      </c>
      <c r="BB120" s="60">
        <v>0.15</v>
      </c>
      <c r="BC120" s="60">
        <v>0.08</v>
      </c>
      <c r="BD120" s="60">
        <v>7.0000000000000007E-2</v>
      </c>
      <c r="BE120" s="60">
        <v>0.04</v>
      </c>
      <c r="BF120" s="60">
        <v>0.48</v>
      </c>
      <c r="BG120" s="60">
        <v>0.16</v>
      </c>
    </row>
    <row r="121" spans="1:59" x14ac:dyDescent="0.2">
      <c r="A121" s="54" t="s">
        <v>1424</v>
      </c>
      <c r="B121" s="54" t="str">
        <f>VLOOKUP(A121,RecNames!C:G,5,FALSE)</f>
        <v>P2Y14</v>
      </c>
      <c r="C121" s="74">
        <v>5</v>
      </c>
      <c r="D121" s="25" t="str">
        <f t="shared" si="8"/>
        <v/>
      </c>
      <c r="E121" s="24" t="str">
        <f t="shared" si="8"/>
        <v/>
      </c>
      <c r="F121" s="24">
        <f t="shared" si="8"/>
        <v>6.9</v>
      </c>
      <c r="G121" s="24">
        <f t="shared" si="9"/>
        <v>6.9</v>
      </c>
      <c r="H121" s="24">
        <f t="shared" si="9"/>
        <v>7</v>
      </c>
      <c r="I121" s="24">
        <f t="shared" si="9"/>
        <v>6.79</v>
      </c>
      <c r="J121" s="24">
        <f t="shared" si="10"/>
        <v>6.79</v>
      </c>
      <c r="K121" s="24">
        <f t="shared" si="10"/>
        <v>6.91</v>
      </c>
      <c r="L121" s="24">
        <f t="shared" si="10"/>
        <v>5.28</v>
      </c>
      <c r="M121" s="24">
        <f t="shared" si="11"/>
        <v>5.28</v>
      </c>
      <c r="N121" s="24">
        <f t="shared" si="11"/>
        <v>6.02</v>
      </c>
      <c r="O121" s="24" t="str">
        <f t="shared" si="11"/>
        <v/>
      </c>
      <c r="P121" s="24" t="str">
        <f t="shared" si="12"/>
        <v/>
      </c>
      <c r="Q121" s="24" t="str">
        <f t="shared" si="12"/>
        <v/>
      </c>
      <c r="R121" s="75" t="s">
        <v>31</v>
      </c>
      <c r="S121" s="75" t="s">
        <v>31</v>
      </c>
      <c r="T121" s="75" t="s">
        <v>31</v>
      </c>
      <c r="U121" s="38" t="str" cm="1">
        <f t="array" ref="U121">IF(AL121="","",IF(ABS((AL121-AVERAGE(AL$2:AL$1000))/_xlfn.STDEV.S(IF(AL$2:AL$1000&lt;&gt;"",AL$2:AL$1000)))&lt;3,"","OUTLIER"))</f>
        <v/>
      </c>
      <c r="V121" s="39" t="str" cm="1">
        <f t="array" ref="V121">IF(AM121="","",IF(ABS((AM121-AVERAGE(AM$2:AM$1000))/_xlfn.STDEV.S(IF(AM$2:AM$1000&lt;&gt;"",AM$2:AM$1000)))&lt;3,"","OUTLIER"))</f>
        <v/>
      </c>
      <c r="W121" s="39" t="str" cm="1">
        <f t="array" ref="W121">IF(AN121="","",IF(ABS((AN121-AVERAGE(AN$2:AN$1000))/_xlfn.STDEV.S(IF(AN$2:AN$1000&lt;&gt;"",AN$2:AN$1000)))&lt;3,"","OUTLIER"))</f>
        <v/>
      </c>
      <c r="X121" s="39" t="str" cm="1">
        <f t="array" ref="X121">IF(AN121="","",IF(ABS((AN121-AVERAGE(AN$2:AN$1000))/_xlfn.STDEV.S(IF(AN$2:AN$1000&lt;&gt;"",AN$2:AN$1000)))&lt;3,"","OUTLIER"))</f>
        <v/>
      </c>
      <c r="Y121" s="39" t="str" cm="1">
        <f t="array" ref="Y121">IF(AO121="","",IF(ABS((AO121-AVERAGE(AO$2:AO$1000))/_xlfn.STDEV.S(IF(AO$2:AO$1000&lt;&gt;"",AO$2:AO$1000)))&lt;3,"","OUTLIER"))</f>
        <v/>
      </c>
      <c r="Z121" s="39" t="str" cm="1">
        <f t="array" ref="Z121">IF(AP121="","",IF(ABS((AP121-AVERAGE(AP$2:AP$1000))/_xlfn.STDEV.S(IF(AP$2:AP$1000&lt;&gt;"",AP$2:AP$1000)))&lt;3,"","OUTLIER"))</f>
        <v/>
      </c>
      <c r="AA121" s="39" t="str" cm="1">
        <f t="array" ref="AA121">IF(AP121="","",IF(ABS((AP121-AVERAGE(AP$2:AP$1000))/_xlfn.STDEV.S(IF(AP$2:AP$1000&lt;&gt;"",AP$2:AP$1000)))&lt;3,"","OUTLIER"))</f>
        <v/>
      </c>
      <c r="AB121" s="39" t="str" cm="1">
        <f t="array" ref="AB121">IF(AQ121="","",IF(ABS((AQ121-AVERAGE(AQ$2:AQ$1000))/_xlfn.STDEV.S(IF(AQ$2:AQ$1000&lt;&gt;"",AQ$2:AQ$1000)))&lt;3,"","OUTLIER"))</f>
        <v/>
      </c>
      <c r="AC121" s="39" t="str" cm="1">
        <f t="array" ref="AC121">IF(AR121="","",IF(ABS((AR121-AVERAGE(AR$2:AR$1000))/_xlfn.STDEV.S(IF(AR$2:AR$1000&lt;&gt;"",AR$2:AR$1000)))&lt;3,"","OUTLIER"))</f>
        <v/>
      </c>
      <c r="AD121" s="39" t="str" cm="1">
        <f t="array" ref="AD121">IF(AR121="","",IF(ABS((AR121-AVERAGE(AR$2:AR$1000))/_xlfn.STDEV.S(IF(AR$2:AR$1000&lt;&gt;"",AR$2:AR$1000)))&lt;3,"","OUTLIER"))</f>
        <v/>
      </c>
      <c r="AE121" s="39" t="str" cm="1">
        <f t="array" ref="AE121">IF(AS121="","",IF(ABS((AS121-AVERAGE(AS$2:AS$1000))/_xlfn.STDEV.S(IF(AS$2:AS$1000&lt;&gt;"",AS$2:AS$1000)))&lt;3,"","OUTLIER"))</f>
        <v/>
      </c>
      <c r="AF121" s="39" t="str" cm="1">
        <f t="array" ref="AF121">IF(AT121="","",IF(ABS((AT121-AVERAGE(AT$2:AT$1000))/_xlfn.STDEV.S(IF(AT$2:AT$1000&lt;&gt;"",AT$2:AT$1000)))&lt;3,"","OUTLIER"))</f>
        <v/>
      </c>
      <c r="AG121" s="39" t="str" cm="1">
        <f t="array" ref="AG121">IF(AU121="","",IF(ABS((AU121-AVERAGE(AU$2:AU$1000))/_xlfn.STDEV.S(IF(AU$2:AU$1000&lt;&gt;"",AU$2:AU$1000)))&lt;3,"","OUTLIER"))</f>
        <v/>
      </c>
      <c r="AH121" s="39" t="str" cm="1">
        <f t="array" ref="AH121">IF(AV121="","",IF(ABS((AV121-AVERAGE(AV$2:AV$1000))/_xlfn.STDEV.S(IF(AV$2:AV$1000&lt;&gt;"",AV$2:AV$1000)))&lt;3,"","OUTLIER"))</f>
        <v/>
      </c>
      <c r="AL121" s="63"/>
      <c r="AM121" s="60"/>
      <c r="AN121" s="60">
        <v>6.9</v>
      </c>
      <c r="AO121" s="60">
        <v>7</v>
      </c>
      <c r="AP121" s="60">
        <v>6.79</v>
      </c>
      <c r="AQ121" s="60">
        <v>6.91</v>
      </c>
      <c r="AR121" s="60">
        <v>5.28</v>
      </c>
      <c r="AS121" s="60">
        <v>6.02</v>
      </c>
      <c r="AT121" s="60"/>
      <c r="AU121" s="60"/>
      <c r="AV121" s="60"/>
      <c r="AW121" s="63"/>
      <c r="AX121" s="60"/>
      <c r="AY121" s="60">
        <v>0.22</v>
      </c>
      <c r="AZ121" s="60">
        <v>0.24</v>
      </c>
      <c r="BA121" s="60">
        <v>0.12</v>
      </c>
      <c r="BB121" s="60">
        <v>0.33</v>
      </c>
      <c r="BC121" s="60">
        <v>0.18</v>
      </c>
      <c r="BD121" s="60">
        <v>0.12</v>
      </c>
      <c r="BE121" s="60"/>
      <c r="BF121" s="60"/>
      <c r="BG121" s="60"/>
    </row>
    <row r="122" spans="1:59" x14ac:dyDescent="0.2">
      <c r="A122" s="54" t="s">
        <v>1425</v>
      </c>
      <c r="B122" s="54" t="str">
        <f>VLOOKUP(A122,RecNames!C:G,5,FALSE)</f>
        <v>P2RY2</v>
      </c>
      <c r="C122" s="74">
        <v>5</v>
      </c>
      <c r="D122" s="25">
        <f t="shared" si="8"/>
        <v>6.47</v>
      </c>
      <c r="E122" s="24">
        <f t="shared" si="8"/>
        <v>6.5</v>
      </c>
      <c r="F122" s="24" t="str">
        <f t="shared" si="8"/>
        <v/>
      </c>
      <c r="G122" s="24" t="str">
        <f t="shared" si="9"/>
        <v/>
      </c>
      <c r="H122" s="24" t="str">
        <f t="shared" si="9"/>
        <v/>
      </c>
      <c r="I122" s="24" t="str">
        <f t="shared" si="9"/>
        <v/>
      </c>
      <c r="J122" s="24" t="str">
        <f t="shared" si="10"/>
        <v/>
      </c>
      <c r="K122" s="24" t="str">
        <f t="shared" si="10"/>
        <v/>
      </c>
      <c r="L122" s="24" t="str">
        <f t="shared" si="10"/>
        <v/>
      </c>
      <c r="M122" s="24" t="str">
        <f t="shared" si="11"/>
        <v/>
      </c>
      <c r="N122" s="24" t="str">
        <f t="shared" si="11"/>
        <v/>
      </c>
      <c r="O122" s="24">
        <f t="shared" si="11"/>
        <v>6.68</v>
      </c>
      <c r="P122" s="24">
        <f t="shared" si="12"/>
        <v>6.6</v>
      </c>
      <c r="Q122" s="24">
        <f t="shared" si="12"/>
        <v>6.72</v>
      </c>
      <c r="R122" s="75" t="s">
        <v>31</v>
      </c>
      <c r="S122" s="75" t="s">
        <v>31</v>
      </c>
      <c r="T122" s="75" t="s">
        <v>31</v>
      </c>
      <c r="U122" s="38" t="str" cm="1">
        <f t="array" ref="U122">IF(AL122="","",IF(ABS((AL122-AVERAGE(AL$2:AL$1000))/_xlfn.STDEV.S(IF(AL$2:AL$1000&lt;&gt;"",AL$2:AL$1000)))&lt;3,"","OUTLIER"))</f>
        <v/>
      </c>
      <c r="V122" s="39" t="str" cm="1">
        <f t="array" ref="V122">IF(AM122="","",IF(ABS((AM122-AVERAGE(AM$2:AM$1000))/_xlfn.STDEV.S(IF(AM$2:AM$1000&lt;&gt;"",AM$2:AM$1000)))&lt;3,"","OUTLIER"))</f>
        <v/>
      </c>
      <c r="W122" s="39" t="str" cm="1">
        <f t="array" ref="W122">IF(AN122="","",IF(ABS((AN122-AVERAGE(AN$2:AN$1000))/_xlfn.STDEV.S(IF(AN$2:AN$1000&lt;&gt;"",AN$2:AN$1000)))&lt;3,"","OUTLIER"))</f>
        <v/>
      </c>
      <c r="X122" s="39" t="str" cm="1">
        <f t="array" ref="X122">IF(AN122="","",IF(ABS((AN122-AVERAGE(AN$2:AN$1000))/_xlfn.STDEV.S(IF(AN$2:AN$1000&lt;&gt;"",AN$2:AN$1000)))&lt;3,"","OUTLIER"))</f>
        <v/>
      </c>
      <c r="Y122" s="39" t="str" cm="1">
        <f t="array" ref="Y122">IF(AO122="","",IF(ABS((AO122-AVERAGE(AO$2:AO$1000))/_xlfn.STDEV.S(IF(AO$2:AO$1000&lt;&gt;"",AO$2:AO$1000)))&lt;3,"","OUTLIER"))</f>
        <v/>
      </c>
      <c r="Z122" s="39" t="str" cm="1">
        <f t="array" ref="Z122">IF(AP122="","",IF(ABS((AP122-AVERAGE(AP$2:AP$1000))/_xlfn.STDEV.S(IF(AP$2:AP$1000&lt;&gt;"",AP$2:AP$1000)))&lt;3,"","OUTLIER"))</f>
        <v/>
      </c>
      <c r="AA122" s="39" t="str" cm="1">
        <f t="array" ref="AA122">IF(AP122="","",IF(ABS((AP122-AVERAGE(AP$2:AP$1000))/_xlfn.STDEV.S(IF(AP$2:AP$1000&lt;&gt;"",AP$2:AP$1000)))&lt;3,"","OUTLIER"))</f>
        <v/>
      </c>
      <c r="AB122" s="39" t="str" cm="1">
        <f t="array" ref="AB122">IF(AQ122="","",IF(ABS((AQ122-AVERAGE(AQ$2:AQ$1000))/_xlfn.STDEV.S(IF(AQ$2:AQ$1000&lt;&gt;"",AQ$2:AQ$1000)))&lt;3,"","OUTLIER"))</f>
        <v/>
      </c>
      <c r="AC122" s="39" t="str" cm="1">
        <f t="array" ref="AC122">IF(AR122="","",IF(ABS((AR122-AVERAGE(AR$2:AR$1000))/_xlfn.STDEV.S(IF(AR$2:AR$1000&lt;&gt;"",AR$2:AR$1000)))&lt;3,"","OUTLIER"))</f>
        <v/>
      </c>
      <c r="AD122" s="39" t="str" cm="1">
        <f t="array" ref="AD122">IF(AR122="","",IF(ABS((AR122-AVERAGE(AR$2:AR$1000))/_xlfn.STDEV.S(IF(AR$2:AR$1000&lt;&gt;"",AR$2:AR$1000)))&lt;3,"","OUTLIER"))</f>
        <v/>
      </c>
      <c r="AE122" s="39" t="str" cm="1">
        <f t="array" ref="AE122">IF(AS122="","",IF(ABS((AS122-AVERAGE(AS$2:AS$1000))/_xlfn.STDEV.S(IF(AS$2:AS$1000&lt;&gt;"",AS$2:AS$1000)))&lt;3,"","OUTLIER"))</f>
        <v/>
      </c>
      <c r="AF122" s="39" t="str" cm="1">
        <f t="array" ref="AF122">IF(AT122="","",IF(ABS((AT122-AVERAGE(AT$2:AT$1000))/_xlfn.STDEV.S(IF(AT$2:AT$1000&lt;&gt;"",AT$2:AT$1000)))&lt;3,"","OUTLIER"))</f>
        <v/>
      </c>
      <c r="AG122" s="39" t="str" cm="1">
        <f t="array" ref="AG122">IF(AU122="","",IF(ABS((AU122-AVERAGE(AU$2:AU$1000))/_xlfn.STDEV.S(IF(AU$2:AU$1000&lt;&gt;"",AU$2:AU$1000)))&lt;3,"","OUTLIER"))</f>
        <v/>
      </c>
      <c r="AH122" s="39" t="str" cm="1">
        <f t="array" ref="AH122">IF(AV122="","",IF(ABS((AV122-AVERAGE(AV$2:AV$1000))/_xlfn.STDEV.S(IF(AV$2:AV$1000&lt;&gt;"",AV$2:AV$1000)))&lt;3,"","OUTLIER"))</f>
        <v/>
      </c>
      <c r="AL122" s="63">
        <v>6.47</v>
      </c>
      <c r="AM122" s="60">
        <v>6.5</v>
      </c>
      <c r="AN122" s="60"/>
      <c r="AO122" s="60"/>
      <c r="AP122" s="60"/>
      <c r="AQ122" s="60"/>
      <c r="AR122" s="60"/>
      <c r="AS122" s="60"/>
      <c r="AT122" s="60">
        <v>6.68</v>
      </c>
      <c r="AU122" s="60">
        <v>6.6</v>
      </c>
      <c r="AV122" s="60">
        <v>6.72</v>
      </c>
      <c r="AW122" s="63">
        <v>0.22</v>
      </c>
      <c r="AX122" s="60">
        <v>0.25</v>
      </c>
      <c r="AY122" s="60"/>
      <c r="AZ122" s="60"/>
      <c r="BA122" s="60"/>
      <c r="BB122" s="60"/>
      <c r="BC122" s="60"/>
      <c r="BD122" s="60"/>
      <c r="BE122" s="60">
        <v>0.08</v>
      </c>
      <c r="BF122" s="60">
        <v>0.14000000000000001</v>
      </c>
      <c r="BG122" s="60">
        <v>0.13</v>
      </c>
    </row>
    <row r="123" spans="1:59" x14ac:dyDescent="0.2">
      <c r="A123" s="54" t="s">
        <v>1426</v>
      </c>
      <c r="B123" s="54" t="str">
        <f>VLOOKUP(A123,RecNames!C:G,5,FALSE)</f>
        <v>P2RY4</v>
      </c>
      <c r="C123" s="74">
        <v>4</v>
      </c>
      <c r="D123" s="25">
        <f t="shared" si="8"/>
        <v>6.58</v>
      </c>
      <c r="E123" s="24">
        <f t="shared" si="8"/>
        <v>6</v>
      </c>
      <c r="F123" s="24">
        <f t="shared" si="8"/>
        <v>7.65</v>
      </c>
      <c r="G123" s="24">
        <f t="shared" si="9"/>
        <v>7.65</v>
      </c>
      <c r="H123" s="24">
        <f t="shared" si="9"/>
        <v>7.37</v>
      </c>
      <c r="I123" s="24">
        <f t="shared" si="9"/>
        <v>7.58</v>
      </c>
      <c r="J123" s="24">
        <f t="shared" si="10"/>
        <v>7.58</v>
      </c>
      <c r="K123" s="24">
        <f t="shared" si="10"/>
        <v>7.04</v>
      </c>
      <c r="L123" s="24" t="str">
        <f t="shared" si="10"/>
        <v/>
      </c>
      <c r="M123" s="24" t="str">
        <f t="shared" si="11"/>
        <v/>
      </c>
      <c r="N123" s="24" t="str">
        <f t="shared" si="11"/>
        <v/>
      </c>
      <c r="O123" s="24">
        <f t="shared" si="11"/>
        <v>6.82</v>
      </c>
      <c r="P123" s="24">
        <f t="shared" si="12"/>
        <v>6.31</v>
      </c>
      <c r="Q123" s="24">
        <f t="shared" si="12"/>
        <v>7.15</v>
      </c>
      <c r="R123" s="75" t="s">
        <v>31</v>
      </c>
      <c r="S123" s="75" t="s">
        <v>31</v>
      </c>
      <c r="T123" s="75" t="s">
        <v>31</v>
      </c>
      <c r="U123" s="38" t="str" cm="1">
        <f t="array" ref="U123">IF(AL123="","",IF(ABS((AL123-AVERAGE(AL$2:AL$1000))/_xlfn.STDEV.S(IF(AL$2:AL$1000&lt;&gt;"",AL$2:AL$1000)))&lt;3,"","OUTLIER"))</f>
        <v/>
      </c>
      <c r="V123" s="39" t="str" cm="1">
        <f t="array" ref="V123">IF(AM123="","",IF(ABS((AM123-AVERAGE(AM$2:AM$1000))/_xlfn.STDEV.S(IF(AM$2:AM$1000&lt;&gt;"",AM$2:AM$1000)))&lt;3,"","OUTLIER"))</f>
        <v/>
      </c>
      <c r="W123" s="39" t="str" cm="1">
        <f t="array" ref="W123">IF(AN123="","",IF(ABS((AN123-AVERAGE(AN$2:AN$1000))/_xlfn.STDEV.S(IF(AN$2:AN$1000&lt;&gt;"",AN$2:AN$1000)))&lt;3,"","OUTLIER"))</f>
        <v/>
      </c>
      <c r="X123" s="39" t="str" cm="1">
        <f t="array" ref="X123">IF(AN123="","",IF(ABS((AN123-AVERAGE(AN$2:AN$1000))/_xlfn.STDEV.S(IF(AN$2:AN$1000&lt;&gt;"",AN$2:AN$1000)))&lt;3,"","OUTLIER"))</f>
        <v/>
      </c>
      <c r="Y123" s="39" t="str" cm="1">
        <f t="array" ref="Y123">IF(AO123="","",IF(ABS((AO123-AVERAGE(AO$2:AO$1000))/_xlfn.STDEV.S(IF(AO$2:AO$1000&lt;&gt;"",AO$2:AO$1000)))&lt;3,"","OUTLIER"))</f>
        <v/>
      </c>
      <c r="Z123" s="39" t="str" cm="1">
        <f t="array" ref="Z123">IF(AP123="","",IF(ABS((AP123-AVERAGE(AP$2:AP$1000))/_xlfn.STDEV.S(IF(AP$2:AP$1000&lt;&gt;"",AP$2:AP$1000)))&lt;3,"","OUTLIER"))</f>
        <v/>
      </c>
      <c r="AA123" s="39" t="str" cm="1">
        <f t="array" ref="AA123">IF(AP123="","",IF(ABS((AP123-AVERAGE(AP$2:AP$1000))/_xlfn.STDEV.S(IF(AP$2:AP$1000&lt;&gt;"",AP$2:AP$1000)))&lt;3,"","OUTLIER"))</f>
        <v/>
      </c>
      <c r="AB123" s="39" t="str" cm="1">
        <f t="array" ref="AB123">IF(AQ123="","",IF(ABS((AQ123-AVERAGE(AQ$2:AQ$1000))/_xlfn.STDEV.S(IF(AQ$2:AQ$1000&lt;&gt;"",AQ$2:AQ$1000)))&lt;3,"","OUTLIER"))</f>
        <v/>
      </c>
      <c r="AC123" s="39" t="str" cm="1">
        <f t="array" ref="AC123">IF(AR123="","",IF(ABS((AR123-AVERAGE(AR$2:AR$1000))/_xlfn.STDEV.S(IF(AR$2:AR$1000&lt;&gt;"",AR$2:AR$1000)))&lt;3,"","OUTLIER"))</f>
        <v/>
      </c>
      <c r="AD123" s="39" t="str" cm="1">
        <f t="array" ref="AD123">IF(AR123="","",IF(ABS((AR123-AVERAGE(AR$2:AR$1000))/_xlfn.STDEV.S(IF(AR$2:AR$1000&lt;&gt;"",AR$2:AR$1000)))&lt;3,"","OUTLIER"))</f>
        <v/>
      </c>
      <c r="AE123" s="39" t="str" cm="1">
        <f t="array" ref="AE123">IF(AS123="","",IF(ABS((AS123-AVERAGE(AS$2:AS$1000))/_xlfn.STDEV.S(IF(AS$2:AS$1000&lt;&gt;"",AS$2:AS$1000)))&lt;3,"","OUTLIER"))</f>
        <v/>
      </c>
      <c r="AF123" s="39" t="str" cm="1">
        <f t="array" ref="AF123">IF(AT123="","",IF(ABS((AT123-AVERAGE(AT$2:AT$1000))/_xlfn.STDEV.S(IF(AT$2:AT$1000&lt;&gt;"",AT$2:AT$1000)))&lt;3,"","OUTLIER"))</f>
        <v/>
      </c>
      <c r="AG123" s="39" t="str" cm="1">
        <f t="array" ref="AG123">IF(AU123="","",IF(ABS((AU123-AVERAGE(AU$2:AU$1000))/_xlfn.STDEV.S(IF(AU$2:AU$1000&lt;&gt;"",AU$2:AU$1000)))&lt;3,"","OUTLIER"))</f>
        <v/>
      </c>
      <c r="AH123" s="39" t="str" cm="1">
        <f t="array" ref="AH123">IF(AV123="","",IF(ABS((AV123-AVERAGE(AV$2:AV$1000))/_xlfn.STDEV.S(IF(AV$2:AV$1000&lt;&gt;"",AV$2:AV$1000)))&lt;3,"","OUTLIER"))</f>
        <v/>
      </c>
      <c r="AL123" s="63">
        <v>6.58</v>
      </c>
      <c r="AM123" s="60">
        <v>6</v>
      </c>
      <c r="AN123" s="60">
        <v>7.65</v>
      </c>
      <c r="AO123" s="60">
        <v>7.37</v>
      </c>
      <c r="AP123" s="60">
        <v>7.58</v>
      </c>
      <c r="AQ123" s="60">
        <v>7.04</v>
      </c>
      <c r="AR123" s="60"/>
      <c r="AS123" s="60"/>
      <c r="AT123" s="60">
        <v>6.82</v>
      </c>
      <c r="AU123" s="60">
        <v>6.31</v>
      </c>
      <c r="AV123" s="60">
        <v>7.15</v>
      </c>
      <c r="AW123" s="63">
        <v>0.11</v>
      </c>
      <c r="AX123" s="60">
        <v>0.45</v>
      </c>
      <c r="AY123" s="60">
        <v>0.22</v>
      </c>
      <c r="AZ123" s="60">
        <v>0.43</v>
      </c>
      <c r="BA123" s="60">
        <v>0.26</v>
      </c>
      <c r="BB123" s="60">
        <v>0.14000000000000001</v>
      </c>
      <c r="BC123" s="60"/>
      <c r="BD123" s="60"/>
      <c r="BE123" s="60">
        <v>0.05</v>
      </c>
      <c r="BF123" s="60">
        <v>0.36</v>
      </c>
      <c r="BG123" s="60">
        <v>0.11</v>
      </c>
    </row>
    <row r="124" spans="1:59" x14ac:dyDescent="0.2">
      <c r="A124" s="54" t="s">
        <v>1427</v>
      </c>
      <c r="B124" s="54" t="str">
        <f>VLOOKUP(A124,RecNames!C:G,5,FALSE)</f>
        <v>P2RY6</v>
      </c>
      <c r="C124" s="74">
        <v>4</v>
      </c>
      <c r="D124" s="25">
        <f t="shared" si="8"/>
        <v>7.32</v>
      </c>
      <c r="E124" s="24">
        <f t="shared" si="8"/>
        <v>7.21</v>
      </c>
      <c r="F124" s="24">
        <f t="shared" si="8"/>
        <v>7.13</v>
      </c>
      <c r="G124" s="24">
        <f t="shared" si="9"/>
        <v>7.13</v>
      </c>
      <c r="H124" s="24" t="str">
        <f t="shared" si="9"/>
        <v/>
      </c>
      <c r="I124" s="24">
        <f t="shared" si="9"/>
        <v>6.62</v>
      </c>
      <c r="J124" s="24">
        <f t="shared" si="10"/>
        <v>6.62</v>
      </c>
      <c r="K124" s="24">
        <f t="shared" si="10"/>
        <v>7.35</v>
      </c>
      <c r="L124" s="24" t="str">
        <f t="shared" si="10"/>
        <v/>
      </c>
      <c r="M124" s="24" t="str">
        <f t="shared" si="11"/>
        <v/>
      </c>
      <c r="N124" s="24" t="str">
        <f t="shared" si="11"/>
        <v/>
      </c>
      <c r="O124" s="24">
        <f t="shared" si="11"/>
        <v>7.29</v>
      </c>
      <c r="P124" s="24">
        <f t="shared" si="12"/>
        <v>7.55</v>
      </c>
      <c r="Q124" s="24">
        <f t="shared" si="12"/>
        <v>7.3</v>
      </c>
      <c r="R124" s="75" t="s">
        <v>31</v>
      </c>
      <c r="S124" s="75" t="s">
        <v>31</v>
      </c>
      <c r="T124" s="75" t="s">
        <v>31</v>
      </c>
      <c r="U124" s="38" t="str" cm="1">
        <f t="array" ref="U124">IF(AL124="","",IF(ABS((AL124-AVERAGE(AL$2:AL$1000))/_xlfn.STDEV.S(IF(AL$2:AL$1000&lt;&gt;"",AL$2:AL$1000)))&lt;3,"","OUTLIER"))</f>
        <v/>
      </c>
      <c r="V124" s="39" t="str" cm="1">
        <f t="array" ref="V124">IF(AM124="","",IF(ABS((AM124-AVERAGE(AM$2:AM$1000))/_xlfn.STDEV.S(IF(AM$2:AM$1000&lt;&gt;"",AM$2:AM$1000)))&lt;3,"","OUTLIER"))</f>
        <v/>
      </c>
      <c r="W124" s="39" t="str" cm="1">
        <f t="array" ref="W124">IF(AN124="","",IF(ABS((AN124-AVERAGE(AN$2:AN$1000))/_xlfn.STDEV.S(IF(AN$2:AN$1000&lt;&gt;"",AN$2:AN$1000)))&lt;3,"","OUTLIER"))</f>
        <v/>
      </c>
      <c r="X124" s="39" t="str" cm="1">
        <f t="array" ref="X124">IF(AN124="","",IF(ABS((AN124-AVERAGE(AN$2:AN$1000))/_xlfn.STDEV.S(IF(AN$2:AN$1000&lt;&gt;"",AN$2:AN$1000)))&lt;3,"","OUTLIER"))</f>
        <v/>
      </c>
      <c r="Y124" s="39" t="str" cm="1">
        <f t="array" ref="Y124">IF(AO124="","",IF(ABS((AO124-AVERAGE(AO$2:AO$1000))/_xlfn.STDEV.S(IF(AO$2:AO$1000&lt;&gt;"",AO$2:AO$1000)))&lt;3,"","OUTLIER"))</f>
        <v/>
      </c>
      <c r="Z124" s="39" t="str" cm="1">
        <f t="array" ref="Z124">IF(AP124="","",IF(ABS((AP124-AVERAGE(AP$2:AP$1000))/_xlfn.STDEV.S(IF(AP$2:AP$1000&lt;&gt;"",AP$2:AP$1000)))&lt;3,"","OUTLIER"))</f>
        <v/>
      </c>
      <c r="AA124" s="39" t="str" cm="1">
        <f t="array" ref="AA124">IF(AP124="","",IF(ABS((AP124-AVERAGE(AP$2:AP$1000))/_xlfn.STDEV.S(IF(AP$2:AP$1000&lt;&gt;"",AP$2:AP$1000)))&lt;3,"","OUTLIER"))</f>
        <v/>
      </c>
      <c r="AB124" s="39" t="str" cm="1">
        <f t="array" ref="AB124">IF(AQ124="","",IF(ABS((AQ124-AVERAGE(AQ$2:AQ$1000))/_xlfn.STDEV.S(IF(AQ$2:AQ$1000&lt;&gt;"",AQ$2:AQ$1000)))&lt;3,"","OUTLIER"))</f>
        <v/>
      </c>
      <c r="AC124" s="39" t="str" cm="1">
        <f t="array" ref="AC124">IF(AR124="","",IF(ABS((AR124-AVERAGE(AR$2:AR$1000))/_xlfn.STDEV.S(IF(AR$2:AR$1000&lt;&gt;"",AR$2:AR$1000)))&lt;3,"","OUTLIER"))</f>
        <v/>
      </c>
      <c r="AD124" s="39" t="str" cm="1">
        <f t="array" ref="AD124">IF(AR124="","",IF(ABS((AR124-AVERAGE(AR$2:AR$1000))/_xlfn.STDEV.S(IF(AR$2:AR$1000&lt;&gt;"",AR$2:AR$1000)))&lt;3,"","OUTLIER"))</f>
        <v/>
      </c>
      <c r="AE124" s="39" t="str" cm="1">
        <f t="array" ref="AE124">IF(AS124="","",IF(ABS((AS124-AVERAGE(AS$2:AS$1000))/_xlfn.STDEV.S(IF(AS$2:AS$1000&lt;&gt;"",AS$2:AS$1000)))&lt;3,"","OUTLIER"))</f>
        <v/>
      </c>
      <c r="AF124" s="39" t="str" cm="1">
        <f t="array" ref="AF124">IF(AT124="","",IF(ABS((AT124-AVERAGE(AT$2:AT$1000))/_xlfn.STDEV.S(IF(AT$2:AT$1000&lt;&gt;"",AT$2:AT$1000)))&lt;3,"","OUTLIER"))</f>
        <v/>
      </c>
      <c r="AG124" s="39" t="str" cm="1">
        <f t="array" ref="AG124">IF(AU124="","",IF(ABS((AU124-AVERAGE(AU$2:AU$1000))/_xlfn.STDEV.S(IF(AU$2:AU$1000&lt;&gt;"",AU$2:AU$1000)))&lt;3,"","OUTLIER"))</f>
        <v/>
      </c>
      <c r="AH124" s="39" t="str" cm="1">
        <f t="array" ref="AH124">IF(AV124="","",IF(ABS((AV124-AVERAGE(AV$2:AV$1000))/_xlfn.STDEV.S(IF(AV$2:AV$1000&lt;&gt;"",AV$2:AV$1000)))&lt;3,"","OUTLIER"))</f>
        <v/>
      </c>
      <c r="AL124" s="63">
        <v>7.32</v>
      </c>
      <c r="AM124" s="60">
        <v>7.21</v>
      </c>
      <c r="AN124" s="60">
        <v>7.13</v>
      </c>
      <c r="AO124" s="60"/>
      <c r="AP124" s="60">
        <v>6.62</v>
      </c>
      <c r="AQ124" s="60">
        <v>7.35</v>
      </c>
      <c r="AR124" s="60"/>
      <c r="AS124" s="60"/>
      <c r="AT124" s="60">
        <v>7.29</v>
      </c>
      <c r="AU124" s="60">
        <v>7.55</v>
      </c>
      <c r="AV124" s="60">
        <v>7.3</v>
      </c>
      <c r="AW124" s="63">
        <v>0.22</v>
      </c>
      <c r="AX124" s="60">
        <v>0.2</v>
      </c>
      <c r="AY124" s="60">
        <v>0.22</v>
      </c>
      <c r="AZ124" s="60"/>
      <c r="BA124" s="60">
        <v>0.36</v>
      </c>
      <c r="BB124" s="60">
        <v>0.18</v>
      </c>
      <c r="BC124" s="60"/>
      <c r="BD124" s="60"/>
      <c r="BE124" s="60">
        <v>0.16</v>
      </c>
      <c r="BF124" s="60">
        <v>0.11</v>
      </c>
      <c r="BG124" s="60">
        <v>0.2</v>
      </c>
    </row>
    <row r="125" spans="1:59" x14ac:dyDescent="0.2">
      <c r="A125" s="54" t="s">
        <v>1428</v>
      </c>
      <c r="B125" s="54" t="str">
        <f>VLOOKUP(A125,RecNames!C:G,5,FALSE)</f>
        <v>PRLHR</v>
      </c>
      <c r="C125" s="74">
        <v>3</v>
      </c>
      <c r="D125" s="25" t="str">
        <f t="shared" si="8"/>
        <v/>
      </c>
      <c r="E125" s="24" t="str">
        <f t="shared" si="8"/>
        <v/>
      </c>
      <c r="F125" s="24">
        <f t="shared" si="8"/>
        <v>7.75</v>
      </c>
      <c r="G125" s="24">
        <f t="shared" si="9"/>
        <v>7.75</v>
      </c>
      <c r="H125" s="24">
        <f t="shared" si="9"/>
        <v>7.98</v>
      </c>
      <c r="I125" s="24">
        <f t="shared" si="9"/>
        <v>7.86</v>
      </c>
      <c r="J125" s="24">
        <f t="shared" si="10"/>
        <v>7.86</v>
      </c>
      <c r="K125" s="24" t="str">
        <f t="shared" si="10"/>
        <v/>
      </c>
      <c r="L125" s="24">
        <f t="shared" si="10"/>
        <v>8.2899999999999991</v>
      </c>
      <c r="M125" s="24">
        <f t="shared" si="11"/>
        <v>8.2899999999999991</v>
      </c>
      <c r="N125" s="24">
        <f t="shared" si="11"/>
        <v>8.23</v>
      </c>
      <c r="O125" s="24" t="str">
        <f t="shared" si="11"/>
        <v/>
      </c>
      <c r="P125" s="24" t="str">
        <f t="shared" si="12"/>
        <v/>
      </c>
      <c r="Q125" s="24">
        <f t="shared" si="12"/>
        <v>7.79</v>
      </c>
      <c r="R125" s="75" t="s">
        <v>31</v>
      </c>
      <c r="S125" s="75" t="s">
        <v>31</v>
      </c>
      <c r="T125" s="75" t="s">
        <v>31</v>
      </c>
      <c r="U125" s="38" t="str" cm="1">
        <f t="array" ref="U125">IF(AL125="","",IF(ABS((AL125-AVERAGE(AL$2:AL$1000))/_xlfn.STDEV.S(IF(AL$2:AL$1000&lt;&gt;"",AL$2:AL$1000)))&lt;3,"","OUTLIER"))</f>
        <v/>
      </c>
      <c r="V125" s="39" t="str" cm="1">
        <f t="array" ref="V125">IF(AM125="","",IF(ABS((AM125-AVERAGE(AM$2:AM$1000))/_xlfn.STDEV.S(IF(AM$2:AM$1000&lt;&gt;"",AM$2:AM$1000)))&lt;3,"","OUTLIER"))</f>
        <v/>
      </c>
      <c r="W125" s="39" t="str" cm="1">
        <f t="array" ref="W125">IF(AN125="","",IF(ABS((AN125-AVERAGE(AN$2:AN$1000))/_xlfn.STDEV.S(IF(AN$2:AN$1000&lt;&gt;"",AN$2:AN$1000)))&lt;3,"","OUTLIER"))</f>
        <v/>
      </c>
      <c r="X125" s="39" t="str" cm="1">
        <f t="array" ref="X125">IF(AN125="","",IF(ABS((AN125-AVERAGE(AN$2:AN$1000))/_xlfn.STDEV.S(IF(AN$2:AN$1000&lt;&gt;"",AN$2:AN$1000)))&lt;3,"","OUTLIER"))</f>
        <v/>
      </c>
      <c r="Y125" s="39" t="str" cm="1">
        <f t="array" ref="Y125">IF(AO125="","",IF(ABS((AO125-AVERAGE(AO$2:AO$1000))/_xlfn.STDEV.S(IF(AO$2:AO$1000&lt;&gt;"",AO$2:AO$1000)))&lt;3,"","OUTLIER"))</f>
        <v/>
      </c>
      <c r="Z125" s="39" t="str" cm="1">
        <f t="array" ref="Z125">IF(AP125="","",IF(ABS((AP125-AVERAGE(AP$2:AP$1000))/_xlfn.STDEV.S(IF(AP$2:AP$1000&lt;&gt;"",AP$2:AP$1000)))&lt;3,"","OUTLIER"))</f>
        <v/>
      </c>
      <c r="AA125" s="39" t="str" cm="1">
        <f t="array" ref="AA125">IF(AP125="","",IF(ABS((AP125-AVERAGE(AP$2:AP$1000))/_xlfn.STDEV.S(IF(AP$2:AP$1000&lt;&gt;"",AP$2:AP$1000)))&lt;3,"","OUTLIER"))</f>
        <v/>
      </c>
      <c r="AB125" s="39" t="str" cm="1">
        <f t="array" ref="AB125">IF(AQ125="","",IF(ABS((AQ125-AVERAGE(AQ$2:AQ$1000))/_xlfn.STDEV.S(IF(AQ$2:AQ$1000&lt;&gt;"",AQ$2:AQ$1000)))&lt;3,"","OUTLIER"))</f>
        <v/>
      </c>
      <c r="AC125" s="39" t="str" cm="1">
        <f t="array" ref="AC125">IF(AR125="","",IF(ABS((AR125-AVERAGE(AR$2:AR$1000))/_xlfn.STDEV.S(IF(AR$2:AR$1000&lt;&gt;"",AR$2:AR$1000)))&lt;3,"","OUTLIER"))</f>
        <v/>
      </c>
      <c r="AD125" s="39" t="str" cm="1">
        <f t="array" ref="AD125">IF(AR125="","",IF(ABS((AR125-AVERAGE(AR$2:AR$1000))/_xlfn.STDEV.S(IF(AR$2:AR$1000&lt;&gt;"",AR$2:AR$1000)))&lt;3,"","OUTLIER"))</f>
        <v/>
      </c>
      <c r="AE125" s="39" t="str" cm="1">
        <f t="array" ref="AE125">IF(AS125="","",IF(ABS((AS125-AVERAGE(AS$2:AS$1000))/_xlfn.STDEV.S(IF(AS$2:AS$1000&lt;&gt;"",AS$2:AS$1000)))&lt;3,"","OUTLIER"))</f>
        <v/>
      </c>
      <c r="AF125" s="39" t="str" cm="1">
        <f t="array" ref="AF125">IF(AT125="","",IF(ABS((AT125-AVERAGE(AT$2:AT$1000))/_xlfn.STDEV.S(IF(AT$2:AT$1000&lt;&gt;"",AT$2:AT$1000)))&lt;3,"","OUTLIER"))</f>
        <v/>
      </c>
      <c r="AG125" s="39" t="str" cm="1">
        <f t="array" ref="AG125">IF(AU125="","",IF(ABS((AU125-AVERAGE(AU$2:AU$1000))/_xlfn.STDEV.S(IF(AU$2:AU$1000&lt;&gt;"",AU$2:AU$1000)))&lt;3,"","OUTLIER"))</f>
        <v/>
      </c>
      <c r="AH125" s="39" t="str" cm="1">
        <f t="array" ref="AH125">IF(AV125="","",IF(ABS((AV125-AVERAGE(AV$2:AV$1000))/_xlfn.STDEV.S(IF(AV$2:AV$1000&lt;&gt;"",AV$2:AV$1000)))&lt;3,"","OUTLIER"))</f>
        <v/>
      </c>
      <c r="AL125" s="63"/>
      <c r="AM125" s="60"/>
      <c r="AN125" s="60">
        <v>7.75</v>
      </c>
      <c r="AO125" s="60">
        <v>7.98</v>
      </c>
      <c r="AP125" s="60">
        <v>7.86</v>
      </c>
      <c r="AQ125" s="60"/>
      <c r="AR125" s="60">
        <v>8.2899999999999991</v>
      </c>
      <c r="AS125" s="60">
        <v>8.23</v>
      </c>
      <c r="AT125" s="60"/>
      <c r="AU125" s="60"/>
      <c r="AV125" s="60">
        <v>7.79</v>
      </c>
      <c r="AW125" s="63"/>
      <c r="AX125" s="60"/>
      <c r="AY125" s="60">
        <v>0.22</v>
      </c>
      <c r="AZ125" s="60">
        <v>0.11</v>
      </c>
      <c r="BA125" s="60">
        <v>0.18</v>
      </c>
      <c r="BB125" s="60"/>
      <c r="BC125" s="60">
        <v>0.21</v>
      </c>
      <c r="BD125" s="60">
        <v>0.09</v>
      </c>
      <c r="BE125" s="60"/>
      <c r="BF125" s="60"/>
      <c r="BG125" s="60">
        <v>0.18</v>
      </c>
    </row>
    <row r="126" spans="1:59" x14ac:dyDescent="0.2">
      <c r="A126" s="54" t="s">
        <v>1429</v>
      </c>
      <c r="B126" s="54" t="str">
        <f>VLOOKUP(A126,RecNames!C:G,5,FALSE)</f>
        <v>PTAFR</v>
      </c>
      <c r="C126" s="74">
        <v>5</v>
      </c>
      <c r="D126" s="25">
        <f t="shared" si="8"/>
        <v>9.2899999999999991</v>
      </c>
      <c r="E126" s="24">
        <f t="shared" si="8"/>
        <v>9.24</v>
      </c>
      <c r="F126" s="24">
        <f t="shared" si="8"/>
        <v>9.64</v>
      </c>
      <c r="G126" s="24">
        <f t="shared" si="9"/>
        <v>9.64</v>
      </c>
      <c r="H126" s="24">
        <f t="shared" si="9"/>
        <v>9.76</v>
      </c>
      <c r="I126" s="24">
        <f t="shared" si="9"/>
        <v>9.58</v>
      </c>
      <c r="J126" s="24">
        <f t="shared" si="10"/>
        <v>9.58</v>
      </c>
      <c r="K126" s="24">
        <f t="shared" si="10"/>
        <v>9.5500000000000007</v>
      </c>
      <c r="L126" s="24">
        <f t="shared" si="10"/>
        <v>9.86</v>
      </c>
      <c r="M126" s="24">
        <f t="shared" si="11"/>
        <v>9.86</v>
      </c>
      <c r="N126" s="24">
        <f t="shared" si="11"/>
        <v>9.61</v>
      </c>
      <c r="O126" s="24">
        <f t="shared" si="11"/>
        <v>9.5299999999999994</v>
      </c>
      <c r="P126" s="24">
        <f t="shared" si="12"/>
        <v>9.2899999999999991</v>
      </c>
      <c r="Q126" s="24">
        <f t="shared" si="12"/>
        <v>9.02</v>
      </c>
      <c r="R126" s="75" t="s">
        <v>31</v>
      </c>
      <c r="S126" s="75" t="s">
        <v>31</v>
      </c>
      <c r="T126" s="75" t="s">
        <v>31</v>
      </c>
      <c r="U126" s="38" t="str" cm="1">
        <f t="array" ref="U126">IF(AL126="","",IF(ABS((AL126-AVERAGE(AL$2:AL$1000))/_xlfn.STDEV.S(IF(AL$2:AL$1000&lt;&gt;"",AL$2:AL$1000)))&lt;3,"","OUTLIER"))</f>
        <v/>
      </c>
      <c r="V126" s="39" t="str" cm="1">
        <f t="array" ref="V126">IF(AM126="","",IF(ABS((AM126-AVERAGE(AM$2:AM$1000))/_xlfn.STDEV.S(IF(AM$2:AM$1000&lt;&gt;"",AM$2:AM$1000)))&lt;3,"","OUTLIER"))</f>
        <v/>
      </c>
      <c r="W126" s="39" t="str" cm="1">
        <f t="array" ref="W126">IF(AN126="","",IF(ABS((AN126-AVERAGE(AN$2:AN$1000))/_xlfn.STDEV.S(IF(AN$2:AN$1000&lt;&gt;"",AN$2:AN$1000)))&lt;3,"","OUTLIER"))</f>
        <v/>
      </c>
      <c r="X126" s="39" t="str" cm="1">
        <f t="array" ref="X126">IF(AN126="","",IF(ABS((AN126-AVERAGE(AN$2:AN$1000))/_xlfn.STDEV.S(IF(AN$2:AN$1000&lt;&gt;"",AN$2:AN$1000)))&lt;3,"","OUTLIER"))</f>
        <v/>
      </c>
      <c r="Y126" s="39" t="str" cm="1">
        <f t="array" ref="Y126">IF(AO126="","",IF(ABS((AO126-AVERAGE(AO$2:AO$1000))/_xlfn.STDEV.S(IF(AO$2:AO$1000&lt;&gt;"",AO$2:AO$1000)))&lt;3,"","OUTLIER"))</f>
        <v/>
      </c>
      <c r="Z126" s="39" t="str" cm="1">
        <f t="array" ref="Z126">IF(AP126="","",IF(ABS((AP126-AVERAGE(AP$2:AP$1000))/_xlfn.STDEV.S(IF(AP$2:AP$1000&lt;&gt;"",AP$2:AP$1000)))&lt;3,"","OUTLIER"))</f>
        <v/>
      </c>
      <c r="AA126" s="39" t="str" cm="1">
        <f t="array" ref="AA126">IF(AP126="","",IF(ABS((AP126-AVERAGE(AP$2:AP$1000))/_xlfn.STDEV.S(IF(AP$2:AP$1000&lt;&gt;"",AP$2:AP$1000)))&lt;3,"","OUTLIER"))</f>
        <v/>
      </c>
      <c r="AB126" s="39" t="str" cm="1">
        <f t="array" ref="AB126">IF(AQ126="","",IF(ABS((AQ126-AVERAGE(AQ$2:AQ$1000))/_xlfn.STDEV.S(IF(AQ$2:AQ$1000&lt;&gt;"",AQ$2:AQ$1000)))&lt;3,"","OUTLIER"))</f>
        <v/>
      </c>
      <c r="AC126" s="39" t="str" cm="1">
        <f t="array" ref="AC126">IF(AR126="","",IF(ABS((AR126-AVERAGE(AR$2:AR$1000))/_xlfn.STDEV.S(IF(AR$2:AR$1000&lt;&gt;"",AR$2:AR$1000)))&lt;3,"","OUTLIER"))</f>
        <v/>
      </c>
      <c r="AD126" s="39" t="str" cm="1">
        <f t="array" ref="AD126">IF(AR126="","",IF(ABS((AR126-AVERAGE(AR$2:AR$1000))/_xlfn.STDEV.S(IF(AR$2:AR$1000&lt;&gt;"",AR$2:AR$1000)))&lt;3,"","OUTLIER"))</f>
        <v/>
      </c>
      <c r="AE126" s="39" t="str" cm="1">
        <f t="array" ref="AE126">IF(AS126="","",IF(ABS((AS126-AVERAGE(AS$2:AS$1000))/_xlfn.STDEV.S(IF(AS$2:AS$1000&lt;&gt;"",AS$2:AS$1000)))&lt;3,"","OUTLIER"))</f>
        <v/>
      </c>
      <c r="AF126" s="39" t="str" cm="1">
        <f t="array" ref="AF126">IF(AT126="","",IF(ABS((AT126-AVERAGE(AT$2:AT$1000))/_xlfn.STDEV.S(IF(AT$2:AT$1000&lt;&gt;"",AT$2:AT$1000)))&lt;3,"","OUTLIER"))</f>
        <v/>
      </c>
      <c r="AG126" s="39" t="str" cm="1">
        <f t="array" ref="AG126">IF(AU126="","",IF(ABS((AU126-AVERAGE(AU$2:AU$1000))/_xlfn.STDEV.S(IF(AU$2:AU$1000&lt;&gt;"",AU$2:AU$1000)))&lt;3,"","OUTLIER"))</f>
        <v/>
      </c>
      <c r="AH126" s="39" t="str" cm="1">
        <f t="array" ref="AH126">IF(AV126="","",IF(ABS((AV126-AVERAGE(AV$2:AV$1000))/_xlfn.STDEV.S(IF(AV$2:AV$1000&lt;&gt;"",AV$2:AV$1000)))&lt;3,"","OUTLIER"))</f>
        <v/>
      </c>
      <c r="AL126" s="63">
        <v>9.2899999999999991</v>
      </c>
      <c r="AM126" s="60">
        <v>9.24</v>
      </c>
      <c r="AN126" s="60">
        <v>9.64</v>
      </c>
      <c r="AO126" s="60">
        <v>9.76</v>
      </c>
      <c r="AP126" s="60">
        <v>9.58</v>
      </c>
      <c r="AQ126" s="60">
        <v>9.5500000000000007</v>
      </c>
      <c r="AR126" s="60">
        <v>9.86</v>
      </c>
      <c r="AS126" s="60">
        <v>9.61</v>
      </c>
      <c r="AT126" s="60">
        <v>9.5299999999999994</v>
      </c>
      <c r="AU126" s="60">
        <v>9.2899999999999991</v>
      </c>
      <c r="AV126" s="60">
        <v>9.02</v>
      </c>
      <c r="AW126" s="63">
        <v>0.15</v>
      </c>
      <c r="AX126" s="60">
        <v>0.15</v>
      </c>
      <c r="AY126" s="60">
        <v>0.21</v>
      </c>
      <c r="AZ126" s="60">
        <v>0.22</v>
      </c>
      <c r="BA126" s="60">
        <v>0.22</v>
      </c>
      <c r="BB126" s="60">
        <v>0.2</v>
      </c>
      <c r="BC126" s="60">
        <v>0.22</v>
      </c>
      <c r="BD126" s="60">
        <v>0.26</v>
      </c>
      <c r="BE126" s="60">
        <v>0.22</v>
      </c>
      <c r="BF126" s="60">
        <v>0.16</v>
      </c>
      <c r="BG126" s="60">
        <v>0.19</v>
      </c>
    </row>
    <row r="127" spans="1:59" x14ac:dyDescent="0.2">
      <c r="A127" s="54" t="s">
        <v>1430</v>
      </c>
      <c r="B127" s="54" t="str">
        <f>VLOOKUP(A127,RecNames!C:G,5,FALSE)</f>
        <v>PD2R</v>
      </c>
      <c r="C127" s="74">
        <v>4</v>
      </c>
      <c r="D127" s="25">
        <f t="shared" si="8"/>
        <v>7.8</v>
      </c>
      <c r="E127" s="24">
        <f t="shared" si="8"/>
        <v>7.65</v>
      </c>
      <c r="F127" s="24" t="str">
        <f t="shared" si="8"/>
        <v/>
      </c>
      <c r="G127" s="24" t="str">
        <f t="shared" si="9"/>
        <v/>
      </c>
      <c r="H127" s="24" t="str">
        <f t="shared" si="9"/>
        <v/>
      </c>
      <c r="I127" s="24" t="str">
        <f t="shared" si="9"/>
        <v/>
      </c>
      <c r="J127" s="24" t="str">
        <f t="shared" si="10"/>
        <v/>
      </c>
      <c r="K127" s="24" t="str">
        <f t="shared" si="10"/>
        <v/>
      </c>
      <c r="L127" s="24">
        <f t="shared" si="10"/>
        <v>6.65</v>
      </c>
      <c r="M127" s="24">
        <f t="shared" si="11"/>
        <v>6.65</v>
      </c>
      <c r="N127" s="24">
        <f t="shared" si="11"/>
        <v>6.03</v>
      </c>
      <c r="O127" s="24" t="str">
        <f t="shared" si="11"/>
        <v/>
      </c>
      <c r="P127" s="24">
        <f t="shared" si="12"/>
        <v>6.17</v>
      </c>
      <c r="Q127" s="24">
        <f t="shared" si="12"/>
        <v>5.54</v>
      </c>
      <c r="R127" s="75" t="s">
        <v>31</v>
      </c>
      <c r="S127" s="75" t="s">
        <v>31</v>
      </c>
      <c r="T127" s="75" t="s">
        <v>31</v>
      </c>
      <c r="U127" s="38" t="str" cm="1">
        <f t="array" ref="U127">IF(AL127="","",IF(ABS((AL127-AVERAGE(AL$2:AL$1000))/_xlfn.STDEV.S(IF(AL$2:AL$1000&lt;&gt;"",AL$2:AL$1000)))&lt;3,"","OUTLIER"))</f>
        <v/>
      </c>
      <c r="V127" s="39" t="str" cm="1">
        <f t="array" ref="V127">IF(AM127="","",IF(ABS((AM127-AVERAGE(AM$2:AM$1000))/_xlfn.STDEV.S(IF(AM$2:AM$1000&lt;&gt;"",AM$2:AM$1000)))&lt;3,"","OUTLIER"))</f>
        <v/>
      </c>
      <c r="W127" s="39" t="str" cm="1">
        <f t="array" ref="W127">IF(AN127="","",IF(ABS((AN127-AVERAGE(AN$2:AN$1000))/_xlfn.STDEV.S(IF(AN$2:AN$1000&lt;&gt;"",AN$2:AN$1000)))&lt;3,"","OUTLIER"))</f>
        <v/>
      </c>
      <c r="X127" s="39" t="str" cm="1">
        <f t="array" ref="X127">IF(AN127="","",IF(ABS((AN127-AVERAGE(AN$2:AN$1000))/_xlfn.STDEV.S(IF(AN$2:AN$1000&lt;&gt;"",AN$2:AN$1000)))&lt;3,"","OUTLIER"))</f>
        <v/>
      </c>
      <c r="Y127" s="39" t="str" cm="1">
        <f t="array" ref="Y127">IF(AO127="","",IF(ABS((AO127-AVERAGE(AO$2:AO$1000))/_xlfn.STDEV.S(IF(AO$2:AO$1000&lt;&gt;"",AO$2:AO$1000)))&lt;3,"","OUTLIER"))</f>
        <v/>
      </c>
      <c r="Z127" s="39" t="str" cm="1">
        <f t="array" ref="Z127">IF(AP127="","",IF(ABS((AP127-AVERAGE(AP$2:AP$1000))/_xlfn.STDEV.S(IF(AP$2:AP$1000&lt;&gt;"",AP$2:AP$1000)))&lt;3,"","OUTLIER"))</f>
        <v/>
      </c>
      <c r="AA127" s="39" t="str" cm="1">
        <f t="array" ref="AA127">IF(AP127="","",IF(ABS((AP127-AVERAGE(AP$2:AP$1000))/_xlfn.STDEV.S(IF(AP$2:AP$1000&lt;&gt;"",AP$2:AP$1000)))&lt;3,"","OUTLIER"))</f>
        <v/>
      </c>
      <c r="AB127" s="39" t="str" cm="1">
        <f t="array" ref="AB127">IF(AQ127="","",IF(ABS((AQ127-AVERAGE(AQ$2:AQ$1000))/_xlfn.STDEV.S(IF(AQ$2:AQ$1000&lt;&gt;"",AQ$2:AQ$1000)))&lt;3,"","OUTLIER"))</f>
        <v/>
      </c>
      <c r="AC127" s="39" t="str" cm="1">
        <f t="array" ref="AC127">IF(AR127="","",IF(ABS((AR127-AVERAGE(AR$2:AR$1000))/_xlfn.STDEV.S(IF(AR$2:AR$1000&lt;&gt;"",AR$2:AR$1000)))&lt;3,"","OUTLIER"))</f>
        <v/>
      </c>
      <c r="AD127" s="39" t="str" cm="1">
        <f t="array" ref="AD127">IF(AR127="","",IF(ABS((AR127-AVERAGE(AR$2:AR$1000))/_xlfn.STDEV.S(IF(AR$2:AR$1000&lt;&gt;"",AR$2:AR$1000)))&lt;3,"","OUTLIER"))</f>
        <v/>
      </c>
      <c r="AE127" s="39" t="str" cm="1">
        <f t="array" ref="AE127">IF(AS127="","",IF(ABS((AS127-AVERAGE(AS$2:AS$1000))/_xlfn.STDEV.S(IF(AS$2:AS$1000&lt;&gt;"",AS$2:AS$1000)))&lt;3,"","OUTLIER"))</f>
        <v/>
      </c>
      <c r="AF127" s="39" t="str" cm="1">
        <f t="array" ref="AF127">IF(AT127="","",IF(ABS((AT127-AVERAGE(AT$2:AT$1000))/_xlfn.STDEV.S(IF(AT$2:AT$1000&lt;&gt;"",AT$2:AT$1000)))&lt;3,"","OUTLIER"))</f>
        <v/>
      </c>
      <c r="AG127" s="39" t="str" cm="1">
        <f t="array" ref="AG127">IF(AU127="","",IF(ABS((AU127-AVERAGE(AU$2:AU$1000))/_xlfn.STDEV.S(IF(AU$2:AU$1000&lt;&gt;"",AU$2:AU$1000)))&lt;3,"","OUTLIER"))</f>
        <v/>
      </c>
      <c r="AH127" s="39" t="str" cm="1">
        <f t="array" ref="AH127">IF(AV127="","",IF(ABS((AV127-AVERAGE(AV$2:AV$1000))/_xlfn.STDEV.S(IF(AV$2:AV$1000&lt;&gt;"",AV$2:AV$1000)))&lt;3,"","OUTLIER"))</f>
        <v/>
      </c>
      <c r="AL127" s="63">
        <v>7.8</v>
      </c>
      <c r="AM127" s="60">
        <v>7.65</v>
      </c>
      <c r="AN127" s="60"/>
      <c r="AO127" s="60"/>
      <c r="AP127" s="60"/>
      <c r="AQ127" s="60"/>
      <c r="AR127" s="60">
        <v>6.65</v>
      </c>
      <c r="AS127" s="60">
        <v>6.03</v>
      </c>
      <c r="AT127" s="60"/>
      <c r="AU127" s="60">
        <v>6.17</v>
      </c>
      <c r="AV127" s="60">
        <v>5.54</v>
      </c>
      <c r="AW127" s="63">
        <v>0.1</v>
      </c>
      <c r="AX127" s="60">
        <v>0.15</v>
      </c>
      <c r="AY127" s="60"/>
      <c r="AZ127" s="60"/>
      <c r="BA127" s="60"/>
      <c r="BB127" s="60"/>
      <c r="BC127" s="60">
        <v>0.14000000000000001</v>
      </c>
      <c r="BD127" s="60">
        <v>0.23</v>
      </c>
      <c r="BE127" s="60"/>
      <c r="BF127" s="60">
        <v>0.15</v>
      </c>
      <c r="BG127" s="60">
        <v>0.47</v>
      </c>
    </row>
    <row r="128" spans="1:59" x14ac:dyDescent="0.2">
      <c r="A128" s="54" t="s">
        <v>1431</v>
      </c>
      <c r="B128" s="54" t="str">
        <f>VLOOKUP(A128,RecNames!C:G,5,FALSE)</f>
        <v>PE2R1</v>
      </c>
      <c r="C128" s="74">
        <v>3</v>
      </c>
      <c r="D128" s="25">
        <f t="shared" si="8"/>
        <v>8.42</v>
      </c>
      <c r="E128" s="24">
        <f t="shared" si="8"/>
        <v>8.32</v>
      </c>
      <c r="F128" s="24">
        <f t="shared" si="8"/>
        <v>8.0399999999999991</v>
      </c>
      <c r="G128" s="24">
        <f t="shared" si="9"/>
        <v>8.0399999999999991</v>
      </c>
      <c r="H128" s="24">
        <f t="shared" si="9"/>
        <v>7.8</v>
      </c>
      <c r="I128" s="24">
        <f t="shared" si="9"/>
        <v>7.78</v>
      </c>
      <c r="J128" s="24">
        <f t="shared" si="10"/>
        <v>7.78</v>
      </c>
      <c r="K128" s="24">
        <f t="shared" si="10"/>
        <v>7.7</v>
      </c>
      <c r="L128" s="24">
        <f t="shared" si="10"/>
        <v>8.93</v>
      </c>
      <c r="M128" s="24">
        <f t="shared" si="11"/>
        <v>8.93</v>
      </c>
      <c r="N128" s="24">
        <f t="shared" si="11"/>
        <v>8.59</v>
      </c>
      <c r="O128" s="24">
        <f t="shared" si="11"/>
        <v>7.83</v>
      </c>
      <c r="P128" s="24">
        <f t="shared" si="12"/>
        <v>8.41</v>
      </c>
      <c r="Q128" s="24">
        <f t="shared" si="12"/>
        <v>8.0399999999999991</v>
      </c>
      <c r="R128" s="75" t="s">
        <v>31</v>
      </c>
      <c r="S128" s="75" t="s">
        <v>31</v>
      </c>
      <c r="T128" s="75" t="s">
        <v>31</v>
      </c>
      <c r="U128" s="38" t="str" cm="1">
        <f t="array" ref="U128">IF(AL128="","",IF(ABS((AL128-AVERAGE(AL$2:AL$1000))/_xlfn.STDEV.S(IF(AL$2:AL$1000&lt;&gt;"",AL$2:AL$1000)))&lt;3,"","OUTLIER"))</f>
        <v/>
      </c>
      <c r="V128" s="39" t="str" cm="1">
        <f t="array" ref="V128">IF(AM128="","",IF(ABS((AM128-AVERAGE(AM$2:AM$1000))/_xlfn.STDEV.S(IF(AM$2:AM$1000&lt;&gt;"",AM$2:AM$1000)))&lt;3,"","OUTLIER"))</f>
        <v/>
      </c>
      <c r="W128" s="39" t="str" cm="1">
        <f t="array" ref="W128">IF(AN128="","",IF(ABS((AN128-AVERAGE(AN$2:AN$1000))/_xlfn.STDEV.S(IF(AN$2:AN$1000&lt;&gt;"",AN$2:AN$1000)))&lt;3,"","OUTLIER"))</f>
        <v/>
      </c>
      <c r="X128" s="39" t="str" cm="1">
        <f t="array" ref="X128">IF(AN128="","",IF(ABS((AN128-AVERAGE(AN$2:AN$1000))/_xlfn.STDEV.S(IF(AN$2:AN$1000&lt;&gt;"",AN$2:AN$1000)))&lt;3,"","OUTLIER"))</f>
        <v/>
      </c>
      <c r="Y128" s="39" t="str" cm="1">
        <f t="array" ref="Y128">IF(AO128="","",IF(ABS((AO128-AVERAGE(AO$2:AO$1000))/_xlfn.STDEV.S(IF(AO$2:AO$1000&lt;&gt;"",AO$2:AO$1000)))&lt;3,"","OUTLIER"))</f>
        <v/>
      </c>
      <c r="Z128" s="39" t="str" cm="1">
        <f t="array" ref="Z128">IF(AP128="","",IF(ABS((AP128-AVERAGE(AP$2:AP$1000))/_xlfn.STDEV.S(IF(AP$2:AP$1000&lt;&gt;"",AP$2:AP$1000)))&lt;3,"","OUTLIER"))</f>
        <v/>
      </c>
      <c r="AA128" s="39" t="str" cm="1">
        <f t="array" ref="AA128">IF(AP128="","",IF(ABS((AP128-AVERAGE(AP$2:AP$1000))/_xlfn.STDEV.S(IF(AP$2:AP$1000&lt;&gt;"",AP$2:AP$1000)))&lt;3,"","OUTLIER"))</f>
        <v/>
      </c>
      <c r="AB128" s="39" t="str" cm="1">
        <f t="array" ref="AB128">IF(AQ128="","",IF(ABS((AQ128-AVERAGE(AQ$2:AQ$1000))/_xlfn.STDEV.S(IF(AQ$2:AQ$1000&lt;&gt;"",AQ$2:AQ$1000)))&lt;3,"","OUTLIER"))</f>
        <v/>
      </c>
      <c r="AC128" s="39" t="str" cm="1">
        <f t="array" ref="AC128">IF(AR128="","",IF(ABS((AR128-AVERAGE(AR$2:AR$1000))/_xlfn.STDEV.S(IF(AR$2:AR$1000&lt;&gt;"",AR$2:AR$1000)))&lt;3,"","OUTLIER"))</f>
        <v/>
      </c>
      <c r="AD128" s="39" t="str" cm="1">
        <f t="array" ref="AD128">IF(AR128="","",IF(ABS((AR128-AVERAGE(AR$2:AR$1000))/_xlfn.STDEV.S(IF(AR$2:AR$1000&lt;&gt;"",AR$2:AR$1000)))&lt;3,"","OUTLIER"))</f>
        <v/>
      </c>
      <c r="AE128" s="39" t="str" cm="1">
        <f t="array" ref="AE128">IF(AS128="","",IF(ABS((AS128-AVERAGE(AS$2:AS$1000))/_xlfn.STDEV.S(IF(AS$2:AS$1000&lt;&gt;"",AS$2:AS$1000)))&lt;3,"","OUTLIER"))</f>
        <v/>
      </c>
      <c r="AF128" s="39" t="str" cm="1">
        <f t="array" ref="AF128">IF(AT128="","",IF(ABS((AT128-AVERAGE(AT$2:AT$1000))/_xlfn.STDEV.S(IF(AT$2:AT$1000&lt;&gt;"",AT$2:AT$1000)))&lt;3,"","OUTLIER"))</f>
        <v/>
      </c>
      <c r="AG128" s="39" t="str" cm="1">
        <f t="array" ref="AG128">IF(AU128="","",IF(ABS((AU128-AVERAGE(AU$2:AU$1000))/_xlfn.STDEV.S(IF(AU$2:AU$1000&lt;&gt;"",AU$2:AU$1000)))&lt;3,"","OUTLIER"))</f>
        <v/>
      </c>
      <c r="AH128" s="39" t="str" cm="1">
        <f t="array" ref="AH128">IF(AV128="","",IF(ABS((AV128-AVERAGE(AV$2:AV$1000))/_xlfn.STDEV.S(IF(AV$2:AV$1000&lt;&gt;"",AV$2:AV$1000)))&lt;3,"","OUTLIER"))</f>
        <v/>
      </c>
      <c r="AL128" s="63">
        <v>8.42</v>
      </c>
      <c r="AM128" s="60">
        <v>8.32</v>
      </c>
      <c r="AN128" s="60">
        <v>8.0399999999999991</v>
      </c>
      <c r="AO128" s="60">
        <v>7.8</v>
      </c>
      <c r="AP128" s="60">
        <v>7.78</v>
      </c>
      <c r="AQ128" s="60">
        <v>7.7</v>
      </c>
      <c r="AR128" s="60">
        <v>8.93</v>
      </c>
      <c r="AS128" s="60">
        <v>8.59</v>
      </c>
      <c r="AT128" s="60">
        <v>7.83</v>
      </c>
      <c r="AU128" s="60">
        <v>8.41</v>
      </c>
      <c r="AV128" s="60">
        <v>8.0399999999999991</v>
      </c>
      <c r="AW128" s="63">
        <v>0.16</v>
      </c>
      <c r="AX128" s="60">
        <v>0.13</v>
      </c>
      <c r="AY128" s="60">
        <v>0.11</v>
      </c>
      <c r="AZ128" s="60">
        <v>0.12</v>
      </c>
      <c r="BA128" s="60">
        <v>0.06</v>
      </c>
      <c r="BB128" s="60">
        <v>0.16</v>
      </c>
      <c r="BC128" s="60">
        <v>0.16</v>
      </c>
      <c r="BD128" s="60">
        <v>0.17</v>
      </c>
      <c r="BE128" s="60">
        <v>0.11</v>
      </c>
      <c r="BF128" s="60">
        <v>0.15</v>
      </c>
      <c r="BG128" s="60">
        <v>0.13</v>
      </c>
    </row>
    <row r="129" spans="1:59" x14ac:dyDescent="0.2">
      <c r="A129" s="54" t="s">
        <v>1432</v>
      </c>
      <c r="B129" s="54" t="str">
        <f>VLOOKUP(A129,RecNames!C:G,5,FALSE)</f>
        <v>PE2R2</v>
      </c>
      <c r="C129" s="74">
        <v>4</v>
      </c>
      <c r="D129" s="25">
        <f t="shared" si="8"/>
        <v>7.91</v>
      </c>
      <c r="E129" s="24">
        <f t="shared" si="8"/>
        <v>7.44</v>
      </c>
      <c r="F129" s="24" t="str">
        <f t="shared" si="8"/>
        <v/>
      </c>
      <c r="G129" s="24" t="str">
        <f t="shared" si="9"/>
        <v/>
      </c>
      <c r="H129" s="24" t="str">
        <f t="shared" si="9"/>
        <v/>
      </c>
      <c r="I129" s="24" t="str">
        <f t="shared" si="9"/>
        <v/>
      </c>
      <c r="J129" s="24" t="str">
        <f t="shared" si="10"/>
        <v/>
      </c>
      <c r="K129" s="24" t="str">
        <f t="shared" si="10"/>
        <v/>
      </c>
      <c r="L129" s="24">
        <f t="shared" si="10"/>
        <v>7.19</v>
      </c>
      <c r="M129" s="24">
        <f t="shared" si="11"/>
        <v>7.19</v>
      </c>
      <c r="N129" s="24">
        <f t="shared" si="11"/>
        <v>7.03</v>
      </c>
      <c r="O129" s="24" t="str">
        <f t="shared" si="11"/>
        <v/>
      </c>
      <c r="P129" s="24" t="str">
        <f t="shared" si="12"/>
        <v/>
      </c>
      <c r="Q129" s="24" t="str">
        <f t="shared" si="12"/>
        <v/>
      </c>
      <c r="R129" s="75" t="s">
        <v>31</v>
      </c>
      <c r="S129" s="75" t="s">
        <v>31</v>
      </c>
      <c r="T129" s="75" t="s">
        <v>31</v>
      </c>
      <c r="U129" s="38" t="str" cm="1">
        <f t="array" ref="U129">IF(AL129="","",IF(ABS((AL129-AVERAGE(AL$2:AL$1000))/_xlfn.STDEV.S(IF(AL$2:AL$1000&lt;&gt;"",AL$2:AL$1000)))&lt;3,"","OUTLIER"))</f>
        <v/>
      </c>
      <c r="V129" s="39" t="str" cm="1">
        <f t="array" ref="V129">IF(AM129="","",IF(ABS((AM129-AVERAGE(AM$2:AM$1000))/_xlfn.STDEV.S(IF(AM$2:AM$1000&lt;&gt;"",AM$2:AM$1000)))&lt;3,"","OUTLIER"))</f>
        <v/>
      </c>
      <c r="W129" s="39" t="str" cm="1">
        <f t="array" ref="W129">IF(AN129="","",IF(ABS((AN129-AVERAGE(AN$2:AN$1000))/_xlfn.STDEV.S(IF(AN$2:AN$1000&lt;&gt;"",AN$2:AN$1000)))&lt;3,"","OUTLIER"))</f>
        <v/>
      </c>
      <c r="X129" s="39" t="str" cm="1">
        <f t="array" ref="X129">IF(AN129="","",IF(ABS((AN129-AVERAGE(AN$2:AN$1000))/_xlfn.STDEV.S(IF(AN$2:AN$1000&lt;&gt;"",AN$2:AN$1000)))&lt;3,"","OUTLIER"))</f>
        <v/>
      </c>
      <c r="Y129" s="39" t="str" cm="1">
        <f t="array" ref="Y129">IF(AO129="","",IF(ABS((AO129-AVERAGE(AO$2:AO$1000))/_xlfn.STDEV.S(IF(AO$2:AO$1000&lt;&gt;"",AO$2:AO$1000)))&lt;3,"","OUTLIER"))</f>
        <v/>
      </c>
      <c r="Z129" s="39" t="str" cm="1">
        <f t="array" ref="Z129">IF(AP129="","",IF(ABS((AP129-AVERAGE(AP$2:AP$1000))/_xlfn.STDEV.S(IF(AP$2:AP$1000&lt;&gt;"",AP$2:AP$1000)))&lt;3,"","OUTLIER"))</f>
        <v/>
      </c>
      <c r="AA129" s="39" t="str" cm="1">
        <f t="array" ref="AA129">IF(AP129="","",IF(ABS((AP129-AVERAGE(AP$2:AP$1000))/_xlfn.STDEV.S(IF(AP$2:AP$1000&lt;&gt;"",AP$2:AP$1000)))&lt;3,"","OUTLIER"))</f>
        <v/>
      </c>
      <c r="AB129" s="39" t="str" cm="1">
        <f t="array" ref="AB129">IF(AQ129="","",IF(ABS((AQ129-AVERAGE(AQ$2:AQ$1000))/_xlfn.STDEV.S(IF(AQ$2:AQ$1000&lt;&gt;"",AQ$2:AQ$1000)))&lt;3,"","OUTLIER"))</f>
        <v/>
      </c>
      <c r="AC129" s="39" t="str" cm="1">
        <f t="array" ref="AC129">IF(AR129="","",IF(ABS((AR129-AVERAGE(AR$2:AR$1000))/_xlfn.STDEV.S(IF(AR$2:AR$1000&lt;&gt;"",AR$2:AR$1000)))&lt;3,"","OUTLIER"))</f>
        <v/>
      </c>
      <c r="AD129" s="39" t="str" cm="1">
        <f t="array" ref="AD129">IF(AR129="","",IF(ABS((AR129-AVERAGE(AR$2:AR$1000))/_xlfn.STDEV.S(IF(AR$2:AR$1000&lt;&gt;"",AR$2:AR$1000)))&lt;3,"","OUTLIER"))</f>
        <v/>
      </c>
      <c r="AE129" s="39" t="str" cm="1">
        <f t="array" ref="AE129">IF(AS129="","",IF(ABS((AS129-AVERAGE(AS$2:AS$1000))/_xlfn.STDEV.S(IF(AS$2:AS$1000&lt;&gt;"",AS$2:AS$1000)))&lt;3,"","OUTLIER"))</f>
        <v/>
      </c>
      <c r="AF129" s="39" t="str" cm="1">
        <f t="array" ref="AF129">IF(AT129="","",IF(ABS((AT129-AVERAGE(AT$2:AT$1000))/_xlfn.STDEV.S(IF(AT$2:AT$1000&lt;&gt;"",AT$2:AT$1000)))&lt;3,"","OUTLIER"))</f>
        <v/>
      </c>
      <c r="AG129" s="39" t="str" cm="1">
        <f t="array" ref="AG129">IF(AU129="","",IF(ABS((AU129-AVERAGE(AU$2:AU$1000))/_xlfn.STDEV.S(IF(AU$2:AU$1000&lt;&gt;"",AU$2:AU$1000)))&lt;3,"","OUTLIER"))</f>
        <v/>
      </c>
      <c r="AH129" s="39" t="str" cm="1">
        <f t="array" ref="AH129">IF(AV129="","",IF(ABS((AV129-AVERAGE(AV$2:AV$1000))/_xlfn.STDEV.S(IF(AV$2:AV$1000&lt;&gt;"",AV$2:AV$1000)))&lt;3,"","OUTLIER"))</f>
        <v/>
      </c>
      <c r="AL129" s="63">
        <v>7.91</v>
      </c>
      <c r="AM129" s="60">
        <v>7.44</v>
      </c>
      <c r="AN129" s="60"/>
      <c r="AO129" s="60"/>
      <c r="AP129" s="60"/>
      <c r="AQ129" s="60"/>
      <c r="AR129" s="60">
        <v>7.19</v>
      </c>
      <c r="AS129" s="60">
        <v>7.03</v>
      </c>
      <c r="AT129" s="60"/>
      <c r="AU129" s="60"/>
      <c r="AV129" s="60"/>
      <c r="AW129" s="63">
        <v>0.1</v>
      </c>
      <c r="AX129" s="60">
        <v>0.13</v>
      </c>
      <c r="AY129" s="60"/>
      <c r="AZ129" s="60"/>
      <c r="BA129" s="60"/>
      <c r="BB129" s="60"/>
      <c r="BC129" s="60">
        <v>0.18</v>
      </c>
      <c r="BD129" s="60">
        <v>0.26</v>
      </c>
      <c r="BE129" s="60"/>
      <c r="BF129" s="60"/>
      <c r="BG129" s="60"/>
    </row>
    <row r="130" spans="1:59" x14ac:dyDescent="0.2">
      <c r="A130" s="54" t="s">
        <v>1433</v>
      </c>
      <c r="B130" s="54" t="str">
        <f>VLOOKUP(A130,RecNames!C:G,5,FALSE)</f>
        <v>PE2R3</v>
      </c>
      <c r="C130" s="74">
        <v>3</v>
      </c>
      <c r="D130" s="25">
        <f t="shared" si="8"/>
        <v>8.33</v>
      </c>
      <c r="E130" s="24">
        <f t="shared" si="8"/>
        <v>8.25</v>
      </c>
      <c r="F130" s="24">
        <f t="shared" si="8"/>
        <v>9.57</v>
      </c>
      <c r="G130" s="24">
        <f t="shared" si="9"/>
        <v>9.57</v>
      </c>
      <c r="H130" s="24">
        <f t="shared" si="9"/>
        <v>9.34</v>
      </c>
      <c r="I130" s="24">
        <f t="shared" si="9"/>
        <v>9.52</v>
      </c>
      <c r="J130" s="24">
        <f t="shared" si="10"/>
        <v>9.52</v>
      </c>
      <c r="K130" s="24">
        <f t="shared" si="10"/>
        <v>9.3699999999999992</v>
      </c>
      <c r="L130" s="24">
        <f t="shared" si="10"/>
        <v>8.1</v>
      </c>
      <c r="M130" s="24">
        <f t="shared" si="11"/>
        <v>8.1</v>
      </c>
      <c r="N130" s="24">
        <f t="shared" si="11"/>
        <v>8.83</v>
      </c>
      <c r="O130" s="24">
        <f t="shared" si="11"/>
        <v>7.97</v>
      </c>
      <c r="P130" s="24">
        <f t="shared" si="12"/>
        <v>10.09</v>
      </c>
      <c r="Q130" s="24">
        <f t="shared" si="12"/>
        <v>8.8699999999999992</v>
      </c>
      <c r="R130" s="75" t="s">
        <v>31</v>
      </c>
      <c r="S130" s="75" t="s">
        <v>31</v>
      </c>
      <c r="T130" s="75" t="s">
        <v>31</v>
      </c>
      <c r="U130" s="38" t="str" cm="1">
        <f t="array" ref="U130">IF(AL130="","",IF(ABS((AL130-AVERAGE(AL$2:AL$1000))/_xlfn.STDEV.S(IF(AL$2:AL$1000&lt;&gt;"",AL$2:AL$1000)))&lt;3,"","OUTLIER"))</f>
        <v/>
      </c>
      <c r="V130" s="39" t="str" cm="1">
        <f t="array" ref="V130">IF(AM130="","",IF(ABS((AM130-AVERAGE(AM$2:AM$1000))/_xlfn.STDEV.S(IF(AM$2:AM$1000&lt;&gt;"",AM$2:AM$1000)))&lt;3,"","OUTLIER"))</f>
        <v/>
      </c>
      <c r="W130" s="39" t="str" cm="1">
        <f t="array" ref="W130">IF(AN130="","",IF(ABS((AN130-AVERAGE(AN$2:AN$1000))/_xlfn.STDEV.S(IF(AN$2:AN$1000&lt;&gt;"",AN$2:AN$1000)))&lt;3,"","OUTLIER"))</f>
        <v/>
      </c>
      <c r="X130" s="39" t="str" cm="1">
        <f t="array" ref="X130">IF(AN130="","",IF(ABS((AN130-AVERAGE(AN$2:AN$1000))/_xlfn.STDEV.S(IF(AN$2:AN$1000&lt;&gt;"",AN$2:AN$1000)))&lt;3,"","OUTLIER"))</f>
        <v/>
      </c>
      <c r="Y130" s="39" t="str" cm="1">
        <f t="array" ref="Y130">IF(AO130="","",IF(ABS((AO130-AVERAGE(AO$2:AO$1000))/_xlfn.STDEV.S(IF(AO$2:AO$1000&lt;&gt;"",AO$2:AO$1000)))&lt;3,"","OUTLIER"))</f>
        <v/>
      </c>
      <c r="Z130" s="39" t="str" cm="1">
        <f t="array" ref="Z130">IF(AP130="","",IF(ABS((AP130-AVERAGE(AP$2:AP$1000))/_xlfn.STDEV.S(IF(AP$2:AP$1000&lt;&gt;"",AP$2:AP$1000)))&lt;3,"","OUTLIER"))</f>
        <v/>
      </c>
      <c r="AA130" s="39" t="str" cm="1">
        <f t="array" ref="AA130">IF(AP130="","",IF(ABS((AP130-AVERAGE(AP$2:AP$1000))/_xlfn.STDEV.S(IF(AP$2:AP$1000&lt;&gt;"",AP$2:AP$1000)))&lt;3,"","OUTLIER"))</f>
        <v/>
      </c>
      <c r="AB130" s="39" t="str" cm="1">
        <f t="array" ref="AB130">IF(AQ130="","",IF(ABS((AQ130-AVERAGE(AQ$2:AQ$1000))/_xlfn.STDEV.S(IF(AQ$2:AQ$1000&lt;&gt;"",AQ$2:AQ$1000)))&lt;3,"","OUTLIER"))</f>
        <v/>
      </c>
      <c r="AC130" s="39" t="str" cm="1">
        <f t="array" ref="AC130">IF(AR130="","",IF(ABS((AR130-AVERAGE(AR$2:AR$1000))/_xlfn.STDEV.S(IF(AR$2:AR$1000&lt;&gt;"",AR$2:AR$1000)))&lt;3,"","OUTLIER"))</f>
        <v/>
      </c>
      <c r="AD130" s="39" t="str" cm="1">
        <f t="array" ref="AD130">IF(AR130="","",IF(ABS((AR130-AVERAGE(AR$2:AR$1000))/_xlfn.STDEV.S(IF(AR$2:AR$1000&lt;&gt;"",AR$2:AR$1000)))&lt;3,"","OUTLIER"))</f>
        <v/>
      </c>
      <c r="AE130" s="39" t="str" cm="1">
        <f t="array" ref="AE130">IF(AS130="","",IF(ABS((AS130-AVERAGE(AS$2:AS$1000))/_xlfn.STDEV.S(IF(AS$2:AS$1000&lt;&gt;"",AS$2:AS$1000)))&lt;3,"","OUTLIER"))</f>
        <v/>
      </c>
      <c r="AF130" s="39" t="str" cm="1">
        <f t="array" ref="AF130">IF(AT130="","",IF(ABS((AT130-AVERAGE(AT$2:AT$1000))/_xlfn.STDEV.S(IF(AT$2:AT$1000&lt;&gt;"",AT$2:AT$1000)))&lt;3,"","OUTLIER"))</f>
        <v/>
      </c>
      <c r="AG130" s="39" t="str" cm="1">
        <f t="array" ref="AG130">IF(AU130="","",IF(ABS((AU130-AVERAGE(AU$2:AU$1000))/_xlfn.STDEV.S(IF(AU$2:AU$1000&lt;&gt;"",AU$2:AU$1000)))&lt;3,"","OUTLIER"))</f>
        <v/>
      </c>
      <c r="AH130" s="39" t="str" cm="1">
        <f t="array" ref="AH130">IF(AV130="","",IF(ABS((AV130-AVERAGE(AV$2:AV$1000))/_xlfn.STDEV.S(IF(AV$2:AV$1000&lt;&gt;"",AV$2:AV$1000)))&lt;3,"","OUTLIER"))</f>
        <v/>
      </c>
      <c r="AL130" s="63">
        <v>8.33</v>
      </c>
      <c r="AM130" s="60">
        <v>8.25</v>
      </c>
      <c r="AN130" s="60">
        <v>9.57</v>
      </c>
      <c r="AO130" s="60">
        <v>9.34</v>
      </c>
      <c r="AP130" s="60">
        <v>9.52</v>
      </c>
      <c r="AQ130" s="60">
        <v>9.3699999999999992</v>
      </c>
      <c r="AR130" s="60">
        <v>8.1</v>
      </c>
      <c r="AS130" s="60">
        <v>8.83</v>
      </c>
      <c r="AT130" s="60">
        <v>7.97</v>
      </c>
      <c r="AU130" s="60">
        <v>10.09</v>
      </c>
      <c r="AV130" s="60">
        <v>8.8699999999999992</v>
      </c>
      <c r="AW130" s="63">
        <v>7.0000000000000007E-2</v>
      </c>
      <c r="AX130" s="60">
        <v>0.09</v>
      </c>
      <c r="AY130" s="60">
        <v>0.1</v>
      </c>
      <c r="AZ130" s="60">
        <v>0.1</v>
      </c>
      <c r="BA130" s="60">
        <v>0.08</v>
      </c>
      <c r="BB130" s="60">
        <v>0.06</v>
      </c>
      <c r="BC130" s="60">
        <v>0.08</v>
      </c>
      <c r="BD130" s="60">
        <v>0.1</v>
      </c>
      <c r="BE130" s="60">
        <v>0.02</v>
      </c>
      <c r="BF130" s="60">
        <v>0.04</v>
      </c>
      <c r="BG130" s="60">
        <v>0.08</v>
      </c>
    </row>
    <row r="131" spans="1:59" x14ac:dyDescent="0.2">
      <c r="A131" s="54" t="s">
        <v>1434</v>
      </c>
      <c r="B131" s="54" t="str">
        <f>VLOOKUP(A131,RecNames!C:G,5,FALSE)</f>
        <v>PE2R4</v>
      </c>
      <c r="C131" s="74">
        <v>4</v>
      </c>
      <c r="D131" s="25">
        <f t="shared" si="8"/>
        <v>9.18</v>
      </c>
      <c r="E131" s="24">
        <f t="shared" si="8"/>
        <v>9.1</v>
      </c>
      <c r="F131" s="24">
        <f t="shared" si="8"/>
        <v>8.89</v>
      </c>
      <c r="G131" s="24">
        <f t="shared" si="9"/>
        <v>8.89</v>
      </c>
      <c r="H131" s="24" t="str">
        <f t="shared" si="9"/>
        <v/>
      </c>
      <c r="I131" s="24" t="str">
        <f t="shared" si="9"/>
        <v/>
      </c>
      <c r="J131" s="24" t="str">
        <f t="shared" si="10"/>
        <v/>
      </c>
      <c r="K131" s="24" t="str">
        <f t="shared" si="10"/>
        <v/>
      </c>
      <c r="L131" s="24">
        <f t="shared" si="10"/>
        <v>7.88</v>
      </c>
      <c r="M131" s="24">
        <f t="shared" si="11"/>
        <v>7.88</v>
      </c>
      <c r="N131" s="24" t="str">
        <f t="shared" si="11"/>
        <v/>
      </c>
      <c r="O131" s="24" t="str">
        <f t="shared" si="11"/>
        <v/>
      </c>
      <c r="P131" s="24">
        <f t="shared" si="12"/>
        <v>7.62</v>
      </c>
      <c r="Q131" s="24">
        <f t="shared" si="12"/>
        <v>7.77</v>
      </c>
      <c r="R131" s="75" t="s">
        <v>31</v>
      </c>
      <c r="S131" s="75" t="s">
        <v>31</v>
      </c>
      <c r="T131" s="75" t="s">
        <v>31</v>
      </c>
      <c r="U131" s="38" t="str" cm="1">
        <f t="array" ref="U131">IF(AL131="","",IF(ABS((AL131-AVERAGE(AL$2:AL$1000))/_xlfn.STDEV.S(IF(AL$2:AL$1000&lt;&gt;"",AL$2:AL$1000)))&lt;3,"","OUTLIER"))</f>
        <v/>
      </c>
      <c r="V131" s="39" t="str" cm="1">
        <f t="array" ref="V131">IF(AM131="","",IF(ABS((AM131-AVERAGE(AM$2:AM$1000))/_xlfn.STDEV.S(IF(AM$2:AM$1000&lt;&gt;"",AM$2:AM$1000)))&lt;3,"","OUTLIER"))</f>
        <v/>
      </c>
      <c r="W131" s="39" t="str" cm="1">
        <f t="array" ref="W131">IF(AN131="","",IF(ABS((AN131-AVERAGE(AN$2:AN$1000))/_xlfn.STDEV.S(IF(AN$2:AN$1000&lt;&gt;"",AN$2:AN$1000)))&lt;3,"","OUTLIER"))</f>
        <v/>
      </c>
      <c r="X131" s="39" t="str" cm="1">
        <f t="array" ref="X131">IF(AN131="","",IF(ABS((AN131-AVERAGE(AN$2:AN$1000))/_xlfn.STDEV.S(IF(AN$2:AN$1000&lt;&gt;"",AN$2:AN$1000)))&lt;3,"","OUTLIER"))</f>
        <v/>
      </c>
      <c r="Y131" s="39" t="str" cm="1">
        <f t="array" ref="Y131">IF(AO131="","",IF(ABS((AO131-AVERAGE(AO$2:AO$1000))/_xlfn.STDEV.S(IF(AO$2:AO$1000&lt;&gt;"",AO$2:AO$1000)))&lt;3,"","OUTLIER"))</f>
        <v/>
      </c>
      <c r="Z131" s="39" t="str" cm="1">
        <f t="array" ref="Z131">IF(AP131="","",IF(ABS((AP131-AVERAGE(AP$2:AP$1000))/_xlfn.STDEV.S(IF(AP$2:AP$1000&lt;&gt;"",AP$2:AP$1000)))&lt;3,"","OUTLIER"))</f>
        <v/>
      </c>
      <c r="AA131" s="39" t="str" cm="1">
        <f t="array" ref="AA131">IF(AP131="","",IF(ABS((AP131-AVERAGE(AP$2:AP$1000))/_xlfn.STDEV.S(IF(AP$2:AP$1000&lt;&gt;"",AP$2:AP$1000)))&lt;3,"","OUTLIER"))</f>
        <v/>
      </c>
      <c r="AB131" s="39" t="str" cm="1">
        <f t="array" ref="AB131">IF(AQ131="","",IF(ABS((AQ131-AVERAGE(AQ$2:AQ$1000))/_xlfn.STDEV.S(IF(AQ$2:AQ$1000&lt;&gt;"",AQ$2:AQ$1000)))&lt;3,"","OUTLIER"))</f>
        <v/>
      </c>
      <c r="AC131" s="39" t="str" cm="1">
        <f t="array" ref="AC131">IF(AR131="","",IF(ABS((AR131-AVERAGE(AR$2:AR$1000))/_xlfn.STDEV.S(IF(AR$2:AR$1000&lt;&gt;"",AR$2:AR$1000)))&lt;3,"","OUTLIER"))</f>
        <v/>
      </c>
      <c r="AD131" s="39" t="str" cm="1">
        <f t="array" ref="AD131">IF(AR131="","",IF(ABS((AR131-AVERAGE(AR$2:AR$1000))/_xlfn.STDEV.S(IF(AR$2:AR$1000&lt;&gt;"",AR$2:AR$1000)))&lt;3,"","OUTLIER"))</f>
        <v/>
      </c>
      <c r="AE131" s="39" t="str" cm="1">
        <f t="array" ref="AE131">IF(AS131="","",IF(ABS((AS131-AVERAGE(AS$2:AS$1000))/_xlfn.STDEV.S(IF(AS$2:AS$1000&lt;&gt;"",AS$2:AS$1000)))&lt;3,"","OUTLIER"))</f>
        <v/>
      </c>
      <c r="AF131" s="39" t="str" cm="1">
        <f t="array" ref="AF131">IF(AT131="","",IF(ABS((AT131-AVERAGE(AT$2:AT$1000))/_xlfn.STDEV.S(IF(AT$2:AT$1000&lt;&gt;"",AT$2:AT$1000)))&lt;3,"","OUTLIER"))</f>
        <v/>
      </c>
      <c r="AG131" s="39" t="str" cm="1">
        <f t="array" ref="AG131">IF(AU131="","",IF(ABS((AU131-AVERAGE(AU$2:AU$1000))/_xlfn.STDEV.S(IF(AU$2:AU$1000&lt;&gt;"",AU$2:AU$1000)))&lt;3,"","OUTLIER"))</f>
        <v/>
      </c>
      <c r="AH131" s="39" t="str" cm="1">
        <f t="array" ref="AH131">IF(AV131="","",IF(ABS((AV131-AVERAGE(AV$2:AV$1000))/_xlfn.STDEV.S(IF(AV$2:AV$1000&lt;&gt;"",AV$2:AV$1000)))&lt;3,"","OUTLIER"))</f>
        <v/>
      </c>
      <c r="AL131" s="63">
        <v>9.18</v>
      </c>
      <c r="AM131" s="60">
        <v>9.1</v>
      </c>
      <c r="AN131" s="60">
        <v>8.89</v>
      </c>
      <c r="AO131" s="60"/>
      <c r="AP131" s="60"/>
      <c r="AQ131" s="60"/>
      <c r="AR131" s="60">
        <v>7.88</v>
      </c>
      <c r="AS131" s="60"/>
      <c r="AT131" s="60"/>
      <c r="AU131" s="60">
        <v>7.62</v>
      </c>
      <c r="AV131" s="60">
        <v>7.77</v>
      </c>
      <c r="AW131" s="63">
        <v>7.0000000000000007E-2</v>
      </c>
      <c r="AX131" s="60">
        <v>0.08</v>
      </c>
      <c r="AY131" s="60">
        <v>0.13</v>
      </c>
      <c r="AZ131" s="60"/>
      <c r="BA131" s="60"/>
      <c r="BB131" s="60"/>
      <c r="BC131" s="60">
        <v>0.28000000000000003</v>
      </c>
      <c r="BD131" s="60"/>
      <c r="BE131" s="60"/>
      <c r="BF131" s="60">
        <v>0.08</v>
      </c>
      <c r="BG131" s="60">
        <v>0.2</v>
      </c>
    </row>
    <row r="132" spans="1:59" x14ac:dyDescent="0.2">
      <c r="A132" s="54" t="s">
        <v>1435</v>
      </c>
      <c r="B132" s="54" t="str">
        <f>VLOOKUP(A132,RecNames!C:G,5,FALSE)</f>
        <v>PF2R</v>
      </c>
      <c r="C132" s="74">
        <v>3</v>
      </c>
      <c r="D132" s="25">
        <f t="shared" si="8"/>
        <v>9.0399999999999991</v>
      </c>
      <c r="E132" s="24">
        <f t="shared" si="8"/>
        <v>8.92</v>
      </c>
      <c r="F132" s="24">
        <f t="shared" si="8"/>
        <v>7.59</v>
      </c>
      <c r="G132" s="24">
        <f t="shared" si="9"/>
        <v>7.59</v>
      </c>
      <c r="H132" s="24">
        <f t="shared" si="9"/>
        <v>7.95</v>
      </c>
      <c r="I132" s="24">
        <f t="shared" si="9"/>
        <v>7.59</v>
      </c>
      <c r="J132" s="24">
        <f t="shared" si="10"/>
        <v>7.59</v>
      </c>
      <c r="K132" s="24">
        <f t="shared" si="10"/>
        <v>7.34</v>
      </c>
      <c r="L132" s="24">
        <f t="shared" si="10"/>
        <v>9.09</v>
      </c>
      <c r="M132" s="24">
        <f t="shared" si="11"/>
        <v>9.09</v>
      </c>
      <c r="N132" s="24">
        <f t="shared" si="11"/>
        <v>8.84</v>
      </c>
      <c r="O132" s="24">
        <f t="shared" si="11"/>
        <v>7.86</v>
      </c>
      <c r="P132" s="24">
        <f t="shared" si="12"/>
        <v>7.71</v>
      </c>
      <c r="Q132" s="24">
        <f t="shared" si="12"/>
        <v>8.23</v>
      </c>
      <c r="R132" s="75" t="s">
        <v>31</v>
      </c>
      <c r="S132" s="75" t="s">
        <v>31</v>
      </c>
      <c r="T132" s="75" t="s">
        <v>31</v>
      </c>
      <c r="U132" s="38" t="str" cm="1">
        <f t="array" ref="U132">IF(AL132="","",IF(ABS((AL132-AVERAGE(AL$2:AL$1000))/_xlfn.STDEV.S(IF(AL$2:AL$1000&lt;&gt;"",AL$2:AL$1000)))&lt;3,"","OUTLIER"))</f>
        <v/>
      </c>
      <c r="V132" s="39" t="str" cm="1">
        <f t="array" ref="V132">IF(AM132="","",IF(ABS((AM132-AVERAGE(AM$2:AM$1000))/_xlfn.STDEV.S(IF(AM$2:AM$1000&lt;&gt;"",AM$2:AM$1000)))&lt;3,"","OUTLIER"))</f>
        <v/>
      </c>
      <c r="W132" s="39" t="str" cm="1">
        <f t="array" ref="W132">IF(AN132="","",IF(ABS((AN132-AVERAGE(AN$2:AN$1000))/_xlfn.STDEV.S(IF(AN$2:AN$1000&lt;&gt;"",AN$2:AN$1000)))&lt;3,"","OUTLIER"))</f>
        <v/>
      </c>
      <c r="X132" s="39" t="str" cm="1">
        <f t="array" ref="X132">IF(AN132="","",IF(ABS((AN132-AVERAGE(AN$2:AN$1000))/_xlfn.STDEV.S(IF(AN$2:AN$1000&lt;&gt;"",AN$2:AN$1000)))&lt;3,"","OUTLIER"))</f>
        <v/>
      </c>
      <c r="Y132" s="39" t="str" cm="1">
        <f t="array" ref="Y132">IF(AO132="","",IF(ABS((AO132-AVERAGE(AO$2:AO$1000))/_xlfn.STDEV.S(IF(AO$2:AO$1000&lt;&gt;"",AO$2:AO$1000)))&lt;3,"","OUTLIER"))</f>
        <v/>
      </c>
      <c r="Z132" s="39" t="str" cm="1">
        <f t="array" ref="Z132">IF(AP132="","",IF(ABS((AP132-AVERAGE(AP$2:AP$1000))/_xlfn.STDEV.S(IF(AP$2:AP$1000&lt;&gt;"",AP$2:AP$1000)))&lt;3,"","OUTLIER"))</f>
        <v/>
      </c>
      <c r="AA132" s="39" t="str" cm="1">
        <f t="array" ref="AA132">IF(AP132="","",IF(ABS((AP132-AVERAGE(AP$2:AP$1000))/_xlfn.STDEV.S(IF(AP$2:AP$1000&lt;&gt;"",AP$2:AP$1000)))&lt;3,"","OUTLIER"))</f>
        <v/>
      </c>
      <c r="AB132" s="39" t="str" cm="1">
        <f t="array" ref="AB132">IF(AQ132="","",IF(ABS((AQ132-AVERAGE(AQ$2:AQ$1000))/_xlfn.STDEV.S(IF(AQ$2:AQ$1000&lt;&gt;"",AQ$2:AQ$1000)))&lt;3,"","OUTLIER"))</f>
        <v/>
      </c>
      <c r="AC132" s="39" t="str" cm="1">
        <f t="array" ref="AC132">IF(AR132="","",IF(ABS((AR132-AVERAGE(AR$2:AR$1000))/_xlfn.STDEV.S(IF(AR$2:AR$1000&lt;&gt;"",AR$2:AR$1000)))&lt;3,"","OUTLIER"))</f>
        <v/>
      </c>
      <c r="AD132" s="39" t="str" cm="1">
        <f t="array" ref="AD132">IF(AR132="","",IF(ABS((AR132-AVERAGE(AR$2:AR$1000))/_xlfn.STDEV.S(IF(AR$2:AR$1000&lt;&gt;"",AR$2:AR$1000)))&lt;3,"","OUTLIER"))</f>
        <v/>
      </c>
      <c r="AE132" s="39" t="str" cm="1">
        <f t="array" ref="AE132">IF(AS132="","",IF(ABS((AS132-AVERAGE(AS$2:AS$1000))/_xlfn.STDEV.S(IF(AS$2:AS$1000&lt;&gt;"",AS$2:AS$1000)))&lt;3,"","OUTLIER"))</f>
        <v/>
      </c>
      <c r="AF132" s="39" t="str" cm="1">
        <f t="array" ref="AF132">IF(AT132="","",IF(ABS((AT132-AVERAGE(AT$2:AT$1000))/_xlfn.STDEV.S(IF(AT$2:AT$1000&lt;&gt;"",AT$2:AT$1000)))&lt;3,"","OUTLIER"))</f>
        <v/>
      </c>
      <c r="AG132" s="39" t="str" cm="1">
        <f t="array" ref="AG132">IF(AU132="","",IF(ABS((AU132-AVERAGE(AU$2:AU$1000))/_xlfn.STDEV.S(IF(AU$2:AU$1000&lt;&gt;"",AU$2:AU$1000)))&lt;3,"","OUTLIER"))</f>
        <v/>
      </c>
      <c r="AH132" s="39" t="str" cm="1">
        <f t="array" ref="AH132">IF(AV132="","",IF(ABS((AV132-AVERAGE(AV$2:AV$1000))/_xlfn.STDEV.S(IF(AV$2:AV$1000&lt;&gt;"",AV$2:AV$1000)))&lt;3,"","OUTLIER"))</f>
        <v/>
      </c>
      <c r="AL132" s="63">
        <v>9.0399999999999991</v>
      </c>
      <c r="AM132" s="60">
        <v>8.92</v>
      </c>
      <c r="AN132" s="60">
        <v>7.59</v>
      </c>
      <c r="AO132" s="60">
        <v>7.95</v>
      </c>
      <c r="AP132" s="60">
        <v>7.59</v>
      </c>
      <c r="AQ132" s="60">
        <v>7.34</v>
      </c>
      <c r="AR132" s="60">
        <v>9.09</v>
      </c>
      <c r="AS132" s="60">
        <v>8.84</v>
      </c>
      <c r="AT132" s="60">
        <v>7.86</v>
      </c>
      <c r="AU132" s="60">
        <v>7.71</v>
      </c>
      <c r="AV132" s="60">
        <v>8.23</v>
      </c>
      <c r="AW132" s="63">
        <v>0.14000000000000001</v>
      </c>
      <c r="AX132" s="60">
        <v>7.0000000000000007E-2</v>
      </c>
      <c r="AY132" s="60">
        <v>0.15</v>
      </c>
      <c r="AZ132" s="60">
        <v>0.21</v>
      </c>
      <c r="BA132" s="60">
        <v>0.13</v>
      </c>
      <c r="BB132" s="60">
        <v>0.41</v>
      </c>
      <c r="BC132" s="60">
        <v>0.08</v>
      </c>
      <c r="BD132" s="60">
        <v>0.13</v>
      </c>
      <c r="BE132" s="60">
        <v>0.15</v>
      </c>
      <c r="BF132" s="60">
        <v>0.2</v>
      </c>
      <c r="BG132" s="60">
        <v>0.19</v>
      </c>
    </row>
    <row r="133" spans="1:59" x14ac:dyDescent="0.2">
      <c r="A133" s="54" t="s">
        <v>1436</v>
      </c>
      <c r="B133" s="54" t="str">
        <f>VLOOKUP(A133,RecNames!C:G,5,FALSE)</f>
        <v>PI2R</v>
      </c>
      <c r="C133" s="74">
        <v>3</v>
      </c>
      <c r="D133" s="25">
        <f t="shared" si="8"/>
        <v>9.2100000000000009</v>
      </c>
      <c r="E133" s="24">
        <f t="shared" si="8"/>
        <v>8.9600000000000009</v>
      </c>
      <c r="F133" s="24" t="str">
        <f t="shared" si="8"/>
        <v/>
      </c>
      <c r="G133" s="24" t="str">
        <f t="shared" si="9"/>
        <v/>
      </c>
      <c r="H133" s="24" t="str">
        <f t="shared" si="9"/>
        <v/>
      </c>
      <c r="I133" s="24" t="str">
        <f t="shared" si="9"/>
        <v/>
      </c>
      <c r="J133" s="24" t="str">
        <f t="shared" si="10"/>
        <v/>
      </c>
      <c r="K133" s="24" t="str">
        <f t="shared" si="10"/>
        <v/>
      </c>
      <c r="L133" s="24">
        <f t="shared" si="10"/>
        <v>8.4600000000000009</v>
      </c>
      <c r="M133" s="24">
        <f t="shared" si="11"/>
        <v>8.4600000000000009</v>
      </c>
      <c r="N133" s="24">
        <f t="shared" si="11"/>
        <v>7.97</v>
      </c>
      <c r="O133" s="24" t="str">
        <f t="shared" si="11"/>
        <v/>
      </c>
      <c r="P133" s="24">
        <f t="shared" si="12"/>
        <v>7.73</v>
      </c>
      <c r="Q133" s="24" t="str">
        <f t="shared" si="12"/>
        <v/>
      </c>
      <c r="R133" s="75" t="s">
        <v>31</v>
      </c>
      <c r="S133" s="75" t="s">
        <v>31</v>
      </c>
      <c r="T133" s="75" t="s">
        <v>31</v>
      </c>
      <c r="U133" s="38" t="str" cm="1">
        <f t="array" ref="U133">IF(AL133="","",IF(ABS((AL133-AVERAGE(AL$2:AL$1000))/_xlfn.STDEV.S(IF(AL$2:AL$1000&lt;&gt;"",AL$2:AL$1000)))&lt;3,"","OUTLIER"))</f>
        <v/>
      </c>
      <c r="V133" s="39" t="str" cm="1">
        <f t="array" ref="V133">IF(AM133="","",IF(ABS((AM133-AVERAGE(AM$2:AM$1000))/_xlfn.STDEV.S(IF(AM$2:AM$1000&lt;&gt;"",AM$2:AM$1000)))&lt;3,"","OUTLIER"))</f>
        <v/>
      </c>
      <c r="W133" s="39" t="str" cm="1">
        <f t="array" ref="W133">IF(AN133="","",IF(ABS((AN133-AVERAGE(AN$2:AN$1000))/_xlfn.STDEV.S(IF(AN$2:AN$1000&lt;&gt;"",AN$2:AN$1000)))&lt;3,"","OUTLIER"))</f>
        <v/>
      </c>
      <c r="X133" s="39" t="str" cm="1">
        <f t="array" ref="X133">IF(AN133="","",IF(ABS((AN133-AVERAGE(AN$2:AN$1000))/_xlfn.STDEV.S(IF(AN$2:AN$1000&lt;&gt;"",AN$2:AN$1000)))&lt;3,"","OUTLIER"))</f>
        <v/>
      </c>
      <c r="Y133" s="39" t="str" cm="1">
        <f t="array" ref="Y133">IF(AO133="","",IF(ABS((AO133-AVERAGE(AO$2:AO$1000))/_xlfn.STDEV.S(IF(AO$2:AO$1000&lt;&gt;"",AO$2:AO$1000)))&lt;3,"","OUTLIER"))</f>
        <v/>
      </c>
      <c r="Z133" s="39" t="str" cm="1">
        <f t="array" ref="Z133">IF(AP133="","",IF(ABS((AP133-AVERAGE(AP$2:AP$1000))/_xlfn.STDEV.S(IF(AP$2:AP$1000&lt;&gt;"",AP$2:AP$1000)))&lt;3,"","OUTLIER"))</f>
        <v/>
      </c>
      <c r="AA133" s="39" t="str" cm="1">
        <f t="array" ref="AA133">IF(AP133="","",IF(ABS((AP133-AVERAGE(AP$2:AP$1000))/_xlfn.STDEV.S(IF(AP$2:AP$1000&lt;&gt;"",AP$2:AP$1000)))&lt;3,"","OUTLIER"))</f>
        <v/>
      </c>
      <c r="AB133" s="39" t="str" cm="1">
        <f t="array" ref="AB133">IF(AQ133="","",IF(ABS((AQ133-AVERAGE(AQ$2:AQ$1000))/_xlfn.STDEV.S(IF(AQ$2:AQ$1000&lt;&gt;"",AQ$2:AQ$1000)))&lt;3,"","OUTLIER"))</f>
        <v/>
      </c>
      <c r="AC133" s="39" t="str" cm="1">
        <f t="array" ref="AC133">IF(AR133="","",IF(ABS((AR133-AVERAGE(AR$2:AR$1000))/_xlfn.STDEV.S(IF(AR$2:AR$1000&lt;&gt;"",AR$2:AR$1000)))&lt;3,"","OUTLIER"))</f>
        <v/>
      </c>
      <c r="AD133" s="39" t="str" cm="1">
        <f t="array" ref="AD133">IF(AR133="","",IF(ABS((AR133-AVERAGE(AR$2:AR$1000))/_xlfn.STDEV.S(IF(AR$2:AR$1000&lt;&gt;"",AR$2:AR$1000)))&lt;3,"","OUTLIER"))</f>
        <v/>
      </c>
      <c r="AE133" s="39" t="str" cm="1">
        <f t="array" ref="AE133">IF(AS133="","",IF(ABS((AS133-AVERAGE(AS$2:AS$1000))/_xlfn.STDEV.S(IF(AS$2:AS$1000&lt;&gt;"",AS$2:AS$1000)))&lt;3,"","OUTLIER"))</f>
        <v/>
      </c>
      <c r="AF133" s="39" t="str" cm="1">
        <f t="array" ref="AF133">IF(AT133="","",IF(ABS((AT133-AVERAGE(AT$2:AT$1000))/_xlfn.STDEV.S(IF(AT$2:AT$1000&lt;&gt;"",AT$2:AT$1000)))&lt;3,"","OUTLIER"))</f>
        <v/>
      </c>
      <c r="AG133" s="39" t="str" cm="1">
        <f t="array" ref="AG133">IF(AU133="","",IF(ABS((AU133-AVERAGE(AU$2:AU$1000))/_xlfn.STDEV.S(IF(AU$2:AU$1000&lt;&gt;"",AU$2:AU$1000)))&lt;3,"","OUTLIER"))</f>
        <v/>
      </c>
      <c r="AH133" s="39" t="str" cm="1">
        <f t="array" ref="AH133">IF(AV133="","",IF(ABS((AV133-AVERAGE(AV$2:AV$1000))/_xlfn.STDEV.S(IF(AV$2:AV$1000&lt;&gt;"",AV$2:AV$1000)))&lt;3,"","OUTLIER"))</f>
        <v/>
      </c>
      <c r="AL133" s="63">
        <v>9.2100000000000009</v>
      </c>
      <c r="AM133" s="60">
        <v>8.9600000000000009</v>
      </c>
      <c r="AN133" s="60"/>
      <c r="AO133" s="60"/>
      <c r="AP133" s="60"/>
      <c r="AQ133" s="60"/>
      <c r="AR133" s="60">
        <v>8.4600000000000009</v>
      </c>
      <c r="AS133" s="60">
        <v>7.97</v>
      </c>
      <c r="AT133" s="60"/>
      <c r="AU133" s="60">
        <v>7.73</v>
      </c>
      <c r="AV133" s="60"/>
      <c r="AW133" s="63">
        <v>0.1</v>
      </c>
      <c r="AX133" s="60">
        <v>0.08</v>
      </c>
      <c r="AY133" s="60"/>
      <c r="AZ133" s="60"/>
      <c r="BA133" s="60"/>
      <c r="BB133" s="60"/>
      <c r="BC133" s="60">
        <v>0.04</v>
      </c>
      <c r="BD133" s="60">
        <v>0.32</v>
      </c>
      <c r="BE133" s="60"/>
      <c r="BF133" s="60">
        <v>0.37</v>
      </c>
      <c r="BG133" s="60"/>
    </row>
    <row r="134" spans="1:59" x14ac:dyDescent="0.2">
      <c r="A134" s="54" t="s">
        <v>1437</v>
      </c>
      <c r="B134" s="54" t="str">
        <f>VLOOKUP(A134,RecNames!C:G,5,FALSE)</f>
        <v>PTH1R</v>
      </c>
      <c r="C134" s="74">
        <v>3</v>
      </c>
      <c r="D134" s="25">
        <f t="shared" si="8"/>
        <v>8.43</v>
      </c>
      <c r="E134" s="24">
        <f t="shared" si="8"/>
        <v>8.25</v>
      </c>
      <c r="F134" s="24" t="str">
        <f t="shared" si="8"/>
        <v/>
      </c>
      <c r="G134" s="24" t="str">
        <f t="shared" si="9"/>
        <v/>
      </c>
      <c r="H134" s="24" t="str">
        <f t="shared" si="9"/>
        <v/>
      </c>
      <c r="I134" s="24" t="str">
        <f t="shared" si="9"/>
        <v/>
      </c>
      <c r="J134" s="24" t="str">
        <f t="shared" si="10"/>
        <v/>
      </c>
      <c r="K134" s="24" t="str">
        <f t="shared" si="10"/>
        <v/>
      </c>
      <c r="L134" s="24">
        <f t="shared" si="10"/>
        <v>7.9</v>
      </c>
      <c r="M134" s="24">
        <f t="shared" si="11"/>
        <v>7.9</v>
      </c>
      <c r="N134" s="24">
        <f t="shared" si="11"/>
        <v>7.92</v>
      </c>
      <c r="O134" s="24" t="str">
        <f t="shared" si="11"/>
        <v/>
      </c>
      <c r="P134" s="24" t="str">
        <f t="shared" si="12"/>
        <v/>
      </c>
      <c r="Q134" s="24" t="str">
        <f t="shared" si="12"/>
        <v/>
      </c>
      <c r="R134" s="75" t="s">
        <v>31</v>
      </c>
      <c r="S134" s="75" t="s">
        <v>31</v>
      </c>
      <c r="T134" s="75" t="s">
        <v>31</v>
      </c>
      <c r="U134" s="38" t="str" cm="1">
        <f t="array" ref="U134">IF(AL134="","",IF(ABS((AL134-AVERAGE(AL$2:AL$1000))/_xlfn.STDEV.S(IF(AL$2:AL$1000&lt;&gt;"",AL$2:AL$1000)))&lt;3,"","OUTLIER"))</f>
        <v/>
      </c>
      <c r="V134" s="39" t="str" cm="1">
        <f t="array" ref="V134">IF(AM134="","",IF(ABS((AM134-AVERAGE(AM$2:AM$1000))/_xlfn.STDEV.S(IF(AM$2:AM$1000&lt;&gt;"",AM$2:AM$1000)))&lt;3,"","OUTLIER"))</f>
        <v/>
      </c>
      <c r="W134" s="39" t="str" cm="1">
        <f t="array" ref="W134">IF(AN134="","",IF(ABS((AN134-AVERAGE(AN$2:AN$1000))/_xlfn.STDEV.S(IF(AN$2:AN$1000&lt;&gt;"",AN$2:AN$1000)))&lt;3,"","OUTLIER"))</f>
        <v/>
      </c>
      <c r="X134" s="39" t="str" cm="1">
        <f t="array" ref="X134">IF(AN134="","",IF(ABS((AN134-AVERAGE(AN$2:AN$1000))/_xlfn.STDEV.S(IF(AN$2:AN$1000&lt;&gt;"",AN$2:AN$1000)))&lt;3,"","OUTLIER"))</f>
        <v/>
      </c>
      <c r="Y134" s="39" t="str" cm="1">
        <f t="array" ref="Y134">IF(AO134="","",IF(ABS((AO134-AVERAGE(AO$2:AO$1000))/_xlfn.STDEV.S(IF(AO$2:AO$1000&lt;&gt;"",AO$2:AO$1000)))&lt;3,"","OUTLIER"))</f>
        <v/>
      </c>
      <c r="Z134" s="39" t="str" cm="1">
        <f t="array" ref="Z134">IF(AP134="","",IF(ABS((AP134-AVERAGE(AP$2:AP$1000))/_xlfn.STDEV.S(IF(AP$2:AP$1000&lt;&gt;"",AP$2:AP$1000)))&lt;3,"","OUTLIER"))</f>
        <v/>
      </c>
      <c r="AA134" s="39" t="str" cm="1">
        <f t="array" ref="AA134">IF(AP134="","",IF(ABS((AP134-AVERAGE(AP$2:AP$1000))/_xlfn.STDEV.S(IF(AP$2:AP$1000&lt;&gt;"",AP$2:AP$1000)))&lt;3,"","OUTLIER"))</f>
        <v/>
      </c>
      <c r="AB134" s="39" t="str" cm="1">
        <f t="array" ref="AB134">IF(AQ134="","",IF(ABS((AQ134-AVERAGE(AQ$2:AQ$1000))/_xlfn.STDEV.S(IF(AQ$2:AQ$1000&lt;&gt;"",AQ$2:AQ$1000)))&lt;3,"","OUTLIER"))</f>
        <v/>
      </c>
      <c r="AC134" s="39" t="str" cm="1">
        <f t="array" ref="AC134">IF(AR134="","",IF(ABS((AR134-AVERAGE(AR$2:AR$1000))/_xlfn.STDEV.S(IF(AR$2:AR$1000&lt;&gt;"",AR$2:AR$1000)))&lt;3,"","OUTLIER"))</f>
        <v/>
      </c>
      <c r="AD134" s="39" t="str" cm="1">
        <f t="array" ref="AD134">IF(AR134="","",IF(ABS((AR134-AVERAGE(AR$2:AR$1000))/_xlfn.STDEV.S(IF(AR$2:AR$1000&lt;&gt;"",AR$2:AR$1000)))&lt;3,"","OUTLIER"))</f>
        <v/>
      </c>
      <c r="AE134" s="39" t="str" cm="1">
        <f t="array" ref="AE134">IF(AS134="","",IF(ABS((AS134-AVERAGE(AS$2:AS$1000))/_xlfn.STDEV.S(IF(AS$2:AS$1000&lt;&gt;"",AS$2:AS$1000)))&lt;3,"","OUTLIER"))</f>
        <v/>
      </c>
      <c r="AF134" s="39" t="str" cm="1">
        <f t="array" ref="AF134">IF(AT134="","",IF(ABS((AT134-AVERAGE(AT$2:AT$1000))/_xlfn.STDEV.S(IF(AT$2:AT$1000&lt;&gt;"",AT$2:AT$1000)))&lt;3,"","OUTLIER"))</f>
        <v/>
      </c>
      <c r="AG134" s="39" t="str" cm="1">
        <f t="array" ref="AG134">IF(AU134="","",IF(ABS((AU134-AVERAGE(AU$2:AU$1000))/_xlfn.STDEV.S(IF(AU$2:AU$1000&lt;&gt;"",AU$2:AU$1000)))&lt;3,"","OUTLIER"))</f>
        <v/>
      </c>
      <c r="AH134" s="39" t="str" cm="1">
        <f t="array" ref="AH134">IF(AV134="","",IF(ABS((AV134-AVERAGE(AV$2:AV$1000))/_xlfn.STDEV.S(IF(AV$2:AV$1000&lt;&gt;"",AV$2:AV$1000)))&lt;3,"","OUTLIER"))</f>
        <v/>
      </c>
      <c r="AL134" s="63">
        <v>8.43</v>
      </c>
      <c r="AM134" s="60">
        <v>8.25</v>
      </c>
      <c r="AN134" s="60"/>
      <c r="AO134" s="60"/>
      <c r="AP134" s="60"/>
      <c r="AQ134" s="60"/>
      <c r="AR134" s="60">
        <v>7.9</v>
      </c>
      <c r="AS134" s="60">
        <v>7.92</v>
      </c>
      <c r="AT134" s="60"/>
      <c r="AU134" s="60"/>
      <c r="AV134" s="60"/>
      <c r="AW134" s="63">
        <v>0.19</v>
      </c>
      <c r="AX134" s="60">
        <v>0.21</v>
      </c>
      <c r="AY134" s="60"/>
      <c r="AZ134" s="60"/>
      <c r="BA134" s="60"/>
      <c r="BB134" s="60"/>
      <c r="BC134" s="60">
        <v>0.27</v>
      </c>
      <c r="BD134" s="60">
        <v>0.22</v>
      </c>
      <c r="BE134" s="60"/>
      <c r="BF134" s="60"/>
      <c r="BG134" s="60"/>
    </row>
    <row r="135" spans="1:59" x14ac:dyDescent="0.2">
      <c r="A135" s="54" t="s">
        <v>1438</v>
      </c>
      <c r="B135" s="54" t="str">
        <f>VLOOKUP(A135,RecNames!C:G,5,FALSE)</f>
        <v>PTH2R</v>
      </c>
      <c r="C135" s="74">
        <v>3</v>
      </c>
      <c r="D135" s="25">
        <f t="shared" si="8"/>
        <v>8.81</v>
      </c>
      <c r="E135" s="24">
        <f t="shared" si="8"/>
        <v>8.75</v>
      </c>
      <c r="F135" s="24">
        <f t="shared" si="8"/>
        <v>8.4499999999999993</v>
      </c>
      <c r="G135" s="24">
        <f t="shared" si="9"/>
        <v>8.4499999999999993</v>
      </c>
      <c r="H135" s="24">
        <f t="shared" si="9"/>
        <v>8.57</v>
      </c>
      <c r="I135" s="24">
        <f t="shared" si="9"/>
        <v>8.5399999999999991</v>
      </c>
      <c r="J135" s="24">
        <f t="shared" si="10"/>
        <v>8.5399999999999991</v>
      </c>
      <c r="K135" s="24">
        <f t="shared" si="10"/>
        <v>8.73</v>
      </c>
      <c r="L135" s="24">
        <f t="shared" si="10"/>
        <v>8.81</v>
      </c>
      <c r="M135" s="24">
        <f t="shared" si="11"/>
        <v>8.81</v>
      </c>
      <c r="N135" s="24">
        <f t="shared" si="11"/>
        <v>8.7899999999999991</v>
      </c>
      <c r="O135" s="24">
        <f t="shared" si="11"/>
        <v>9.1300000000000008</v>
      </c>
      <c r="P135" s="24">
        <f t="shared" si="12"/>
        <v>8.8000000000000007</v>
      </c>
      <c r="Q135" s="24">
        <f t="shared" si="12"/>
        <v>8.39</v>
      </c>
      <c r="R135" s="75" t="s">
        <v>31</v>
      </c>
      <c r="S135" s="75" t="s">
        <v>31</v>
      </c>
      <c r="T135" s="75" t="s">
        <v>31</v>
      </c>
      <c r="U135" s="38" t="str" cm="1">
        <f t="array" ref="U135">IF(AL135="","",IF(ABS((AL135-AVERAGE(AL$2:AL$1000))/_xlfn.STDEV.S(IF(AL$2:AL$1000&lt;&gt;"",AL$2:AL$1000)))&lt;3,"","OUTLIER"))</f>
        <v/>
      </c>
      <c r="V135" s="39" t="str" cm="1">
        <f t="array" ref="V135">IF(AM135="","",IF(ABS((AM135-AVERAGE(AM$2:AM$1000))/_xlfn.STDEV.S(IF(AM$2:AM$1000&lt;&gt;"",AM$2:AM$1000)))&lt;3,"","OUTLIER"))</f>
        <v/>
      </c>
      <c r="W135" s="39" t="str" cm="1">
        <f t="array" ref="W135">IF(AN135="","",IF(ABS((AN135-AVERAGE(AN$2:AN$1000))/_xlfn.STDEV.S(IF(AN$2:AN$1000&lt;&gt;"",AN$2:AN$1000)))&lt;3,"","OUTLIER"))</f>
        <v/>
      </c>
      <c r="X135" s="39" t="str" cm="1">
        <f t="array" ref="X135">IF(AN135="","",IF(ABS((AN135-AVERAGE(AN$2:AN$1000))/_xlfn.STDEV.S(IF(AN$2:AN$1000&lt;&gt;"",AN$2:AN$1000)))&lt;3,"","OUTLIER"))</f>
        <v/>
      </c>
      <c r="Y135" s="39" t="str" cm="1">
        <f t="array" ref="Y135">IF(AO135="","",IF(ABS((AO135-AVERAGE(AO$2:AO$1000))/_xlfn.STDEV.S(IF(AO$2:AO$1000&lt;&gt;"",AO$2:AO$1000)))&lt;3,"","OUTLIER"))</f>
        <v/>
      </c>
      <c r="Z135" s="39" t="str" cm="1">
        <f t="array" ref="Z135">IF(AP135="","",IF(ABS((AP135-AVERAGE(AP$2:AP$1000))/_xlfn.STDEV.S(IF(AP$2:AP$1000&lt;&gt;"",AP$2:AP$1000)))&lt;3,"","OUTLIER"))</f>
        <v/>
      </c>
      <c r="AA135" s="39" t="str" cm="1">
        <f t="array" ref="AA135">IF(AP135="","",IF(ABS((AP135-AVERAGE(AP$2:AP$1000))/_xlfn.STDEV.S(IF(AP$2:AP$1000&lt;&gt;"",AP$2:AP$1000)))&lt;3,"","OUTLIER"))</f>
        <v/>
      </c>
      <c r="AB135" s="39" t="str" cm="1">
        <f t="array" ref="AB135">IF(AQ135="","",IF(ABS((AQ135-AVERAGE(AQ$2:AQ$1000))/_xlfn.STDEV.S(IF(AQ$2:AQ$1000&lt;&gt;"",AQ$2:AQ$1000)))&lt;3,"","OUTLIER"))</f>
        <v/>
      </c>
      <c r="AC135" s="39" t="str" cm="1">
        <f t="array" ref="AC135">IF(AR135="","",IF(ABS((AR135-AVERAGE(AR$2:AR$1000))/_xlfn.STDEV.S(IF(AR$2:AR$1000&lt;&gt;"",AR$2:AR$1000)))&lt;3,"","OUTLIER"))</f>
        <v/>
      </c>
      <c r="AD135" s="39" t="str" cm="1">
        <f t="array" ref="AD135">IF(AR135="","",IF(ABS((AR135-AVERAGE(AR$2:AR$1000))/_xlfn.STDEV.S(IF(AR$2:AR$1000&lt;&gt;"",AR$2:AR$1000)))&lt;3,"","OUTLIER"))</f>
        <v/>
      </c>
      <c r="AE135" s="39" t="str" cm="1">
        <f t="array" ref="AE135">IF(AS135="","",IF(ABS((AS135-AVERAGE(AS$2:AS$1000))/_xlfn.STDEV.S(IF(AS$2:AS$1000&lt;&gt;"",AS$2:AS$1000)))&lt;3,"","OUTLIER"))</f>
        <v/>
      </c>
      <c r="AF135" s="39" t="str" cm="1">
        <f t="array" ref="AF135">IF(AT135="","",IF(ABS((AT135-AVERAGE(AT$2:AT$1000))/_xlfn.STDEV.S(IF(AT$2:AT$1000&lt;&gt;"",AT$2:AT$1000)))&lt;3,"","OUTLIER"))</f>
        <v/>
      </c>
      <c r="AG135" s="39" t="str" cm="1">
        <f t="array" ref="AG135">IF(AU135="","",IF(ABS((AU135-AVERAGE(AU$2:AU$1000))/_xlfn.STDEV.S(IF(AU$2:AU$1000&lt;&gt;"",AU$2:AU$1000)))&lt;3,"","OUTLIER"))</f>
        <v/>
      </c>
      <c r="AH135" s="39" t="str" cm="1">
        <f t="array" ref="AH135">IF(AV135="","",IF(ABS((AV135-AVERAGE(AV$2:AV$1000))/_xlfn.STDEV.S(IF(AV$2:AV$1000&lt;&gt;"",AV$2:AV$1000)))&lt;3,"","OUTLIER"))</f>
        <v/>
      </c>
      <c r="AL135" s="63">
        <v>8.81</v>
      </c>
      <c r="AM135" s="60">
        <v>8.75</v>
      </c>
      <c r="AN135" s="60">
        <v>8.4499999999999993</v>
      </c>
      <c r="AO135" s="60">
        <v>8.57</v>
      </c>
      <c r="AP135" s="60">
        <v>8.5399999999999991</v>
      </c>
      <c r="AQ135" s="60">
        <v>8.73</v>
      </c>
      <c r="AR135" s="60">
        <v>8.81</v>
      </c>
      <c r="AS135" s="60">
        <v>8.7899999999999991</v>
      </c>
      <c r="AT135" s="60">
        <v>9.1300000000000008</v>
      </c>
      <c r="AU135" s="60">
        <v>8.8000000000000007</v>
      </c>
      <c r="AV135" s="60">
        <v>8.39</v>
      </c>
      <c r="AW135" s="63">
        <v>0.12</v>
      </c>
      <c r="AX135" s="60">
        <v>0.13</v>
      </c>
      <c r="AY135" s="60">
        <v>0.11</v>
      </c>
      <c r="AZ135" s="60">
        <v>0.25</v>
      </c>
      <c r="BA135" s="60">
        <v>0.26</v>
      </c>
      <c r="BB135" s="60">
        <v>0.15</v>
      </c>
      <c r="BC135" s="60">
        <v>0.27</v>
      </c>
      <c r="BD135" s="60">
        <v>0.22</v>
      </c>
      <c r="BE135" s="60">
        <v>0.37</v>
      </c>
      <c r="BF135" s="60">
        <v>0.2</v>
      </c>
      <c r="BG135" s="60">
        <v>0.17</v>
      </c>
    </row>
    <row r="136" spans="1:59" x14ac:dyDescent="0.2">
      <c r="A136" s="54" t="s">
        <v>1439</v>
      </c>
      <c r="B136" s="54" t="str">
        <f>VLOOKUP(A136,RecNames!C:G,5,FALSE)</f>
        <v>S1PR1</v>
      </c>
      <c r="C136" s="74">
        <v>3</v>
      </c>
      <c r="D136" s="25" t="str">
        <f t="shared" si="8"/>
        <v/>
      </c>
      <c r="E136" s="24" t="str">
        <f t="shared" si="8"/>
        <v/>
      </c>
      <c r="F136" s="24">
        <f t="shared" si="8"/>
        <v>7.1</v>
      </c>
      <c r="G136" s="24">
        <f t="shared" si="9"/>
        <v>7.1</v>
      </c>
      <c r="H136" s="24">
        <f t="shared" si="9"/>
        <v>7.75</v>
      </c>
      <c r="I136" s="24">
        <f t="shared" si="9"/>
        <v>6.76</v>
      </c>
      <c r="J136" s="24">
        <f t="shared" si="10"/>
        <v>6.76</v>
      </c>
      <c r="K136" s="24">
        <f t="shared" si="10"/>
        <v>7.28</v>
      </c>
      <c r="L136" s="24" t="str">
        <f t="shared" si="10"/>
        <v/>
      </c>
      <c r="M136" s="24" t="str">
        <f t="shared" si="11"/>
        <v/>
      </c>
      <c r="N136" s="24" t="str">
        <f t="shared" si="11"/>
        <v/>
      </c>
      <c r="O136" s="24" t="str">
        <f t="shared" si="11"/>
        <v/>
      </c>
      <c r="P136" s="24">
        <f t="shared" si="12"/>
        <v>6.5</v>
      </c>
      <c r="Q136" s="24">
        <f t="shared" si="12"/>
        <v>6.01</v>
      </c>
      <c r="R136" s="75" t="s">
        <v>31</v>
      </c>
      <c r="S136" s="75" t="s">
        <v>31</v>
      </c>
      <c r="T136" s="75" t="s">
        <v>31</v>
      </c>
      <c r="U136" s="38" t="str" cm="1">
        <f t="array" ref="U136">IF(AL136="","",IF(ABS((AL136-AVERAGE(AL$2:AL$1000))/_xlfn.STDEV.S(IF(AL$2:AL$1000&lt;&gt;"",AL$2:AL$1000)))&lt;3,"","OUTLIER"))</f>
        <v/>
      </c>
      <c r="V136" s="39" t="str" cm="1">
        <f t="array" ref="V136">IF(AM136="","",IF(ABS((AM136-AVERAGE(AM$2:AM$1000))/_xlfn.STDEV.S(IF(AM$2:AM$1000&lt;&gt;"",AM$2:AM$1000)))&lt;3,"","OUTLIER"))</f>
        <v/>
      </c>
      <c r="W136" s="39" t="str" cm="1">
        <f t="array" ref="W136">IF(AN136="","",IF(ABS((AN136-AVERAGE(AN$2:AN$1000))/_xlfn.STDEV.S(IF(AN$2:AN$1000&lt;&gt;"",AN$2:AN$1000)))&lt;3,"","OUTLIER"))</f>
        <v/>
      </c>
      <c r="X136" s="39" t="str" cm="1">
        <f t="array" ref="X136">IF(AN136="","",IF(ABS((AN136-AVERAGE(AN$2:AN$1000))/_xlfn.STDEV.S(IF(AN$2:AN$1000&lt;&gt;"",AN$2:AN$1000)))&lt;3,"","OUTLIER"))</f>
        <v/>
      </c>
      <c r="Y136" s="39" t="str" cm="1">
        <f t="array" ref="Y136">IF(AO136="","",IF(ABS((AO136-AVERAGE(AO$2:AO$1000))/_xlfn.STDEV.S(IF(AO$2:AO$1000&lt;&gt;"",AO$2:AO$1000)))&lt;3,"","OUTLIER"))</f>
        <v/>
      </c>
      <c r="Z136" s="39" t="str" cm="1">
        <f t="array" ref="Z136">IF(AP136="","",IF(ABS((AP136-AVERAGE(AP$2:AP$1000))/_xlfn.STDEV.S(IF(AP$2:AP$1000&lt;&gt;"",AP$2:AP$1000)))&lt;3,"","OUTLIER"))</f>
        <v/>
      </c>
      <c r="AA136" s="39" t="str" cm="1">
        <f t="array" ref="AA136">IF(AP136="","",IF(ABS((AP136-AVERAGE(AP$2:AP$1000))/_xlfn.STDEV.S(IF(AP$2:AP$1000&lt;&gt;"",AP$2:AP$1000)))&lt;3,"","OUTLIER"))</f>
        <v/>
      </c>
      <c r="AB136" s="39" t="str" cm="1">
        <f t="array" ref="AB136">IF(AQ136="","",IF(ABS((AQ136-AVERAGE(AQ$2:AQ$1000))/_xlfn.STDEV.S(IF(AQ$2:AQ$1000&lt;&gt;"",AQ$2:AQ$1000)))&lt;3,"","OUTLIER"))</f>
        <v/>
      </c>
      <c r="AC136" s="39" t="str" cm="1">
        <f t="array" ref="AC136">IF(AR136="","",IF(ABS((AR136-AVERAGE(AR$2:AR$1000))/_xlfn.STDEV.S(IF(AR$2:AR$1000&lt;&gt;"",AR$2:AR$1000)))&lt;3,"","OUTLIER"))</f>
        <v/>
      </c>
      <c r="AD136" s="39" t="str" cm="1">
        <f t="array" ref="AD136">IF(AR136="","",IF(ABS((AR136-AVERAGE(AR$2:AR$1000))/_xlfn.STDEV.S(IF(AR$2:AR$1000&lt;&gt;"",AR$2:AR$1000)))&lt;3,"","OUTLIER"))</f>
        <v/>
      </c>
      <c r="AE136" s="39" t="str" cm="1">
        <f t="array" ref="AE136">IF(AS136="","",IF(ABS((AS136-AVERAGE(AS$2:AS$1000))/_xlfn.STDEV.S(IF(AS$2:AS$1000&lt;&gt;"",AS$2:AS$1000)))&lt;3,"","OUTLIER"))</f>
        <v/>
      </c>
      <c r="AF136" s="39" t="str" cm="1">
        <f t="array" ref="AF136">IF(AT136="","",IF(ABS((AT136-AVERAGE(AT$2:AT$1000))/_xlfn.STDEV.S(IF(AT$2:AT$1000&lt;&gt;"",AT$2:AT$1000)))&lt;3,"","OUTLIER"))</f>
        <v/>
      </c>
      <c r="AG136" s="39" t="str" cm="1">
        <f t="array" ref="AG136">IF(AU136="","",IF(ABS((AU136-AVERAGE(AU$2:AU$1000))/_xlfn.STDEV.S(IF(AU$2:AU$1000&lt;&gt;"",AU$2:AU$1000)))&lt;3,"","OUTLIER"))</f>
        <v/>
      </c>
      <c r="AH136" s="39" t="str" cm="1">
        <f t="array" ref="AH136">IF(AV136="","",IF(ABS((AV136-AVERAGE(AV$2:AV$1000))/_xlfn.STDEV.S(IF(AV$2:AV$1000&lt;&gt;"",AV$2:AV$1000)))&lt;3,"","OUTLIER"))</f>
        <v/>
      </c>
      <c r="AL136" s="63"/>
      <c r="AM136" s="60"/>
      <c r="AN136" s="60">
        <v>7.1</v>
      </c>
      <c r="AO136" s="60">
        <v>7.75</v>
      </c>
      <c r="AP136" s="60">
        <v>6.76</v>
      </c>
      <c r="AQ136" s="60">
        <v>7.28</v>
      </c>
      <c r="AR136" s="60"/>
      <c r="AS136" s="60"/>
      <c r="AT136" s="60"/>
      <c r="AU136" s="60">
        <v>6.5</v>
      </c>
      <c r="AV136" s="60">
        <v>6.01</v>
      </c>
      <c r="AW136" s="63"/>
      <c r="AX136" s="60"/>
      <c r="AY136" s="60">
        <v>0.35</v>
      </c>
      <c r="AZ136" s="60">
        <v>0.32</v>
      </c>
      <c r="BA136" s="60">
        <v>0.17</v>
      </c>
      <c r="BB136" s="60">
        <v>0.3</v>
      </c>
      <c r="BC136" s="60"/>
      <c r="BD136" s="60"/>
      <c r="BE136" s="60"/>
      <c r="BF136" s="60">
        <v>0.3</v>
      </c>
      <c r="BG136" s="60">
        <v>0.03</v>
      </c>
    </row>
    <row r="137" spans="1:59" x14ac:dyDescent="0.2">
      <c r="A137" s="54" t="s">
        <v>1440</v>
      </c>
      <c r="B137" s="54" t="str">
        <f>VLOOKUP(A137,RecNames!C:G,5,FALSE)</f>
        <v>S1PR2</v>
      </c>
      <c r="C137" s="74">
        <v>5</v>
      </c>
      <c r="D137" s="25">
        <f t="shared" si="8"/>
        <v>6.95</v>
      </c>
      <c r="E137" s="24">
        <f t="shared" si="8"/>
        <v>6.86</v>
      </c>
      <c r="F137" s="24">
        <f t="shared" si="8"/>
        <v>7.91</v>
      </c>
      <c r="G137" s="24">
        <f t="shared" si="9"/>
        <v>7.91</v>
      </c>
      <c r="H137" s="24">
        <f t="shared" si="9"/>
        <v>8.48</v>
      </c>
      <c r="I137" s="24">
        <f t="shared" si="9"/>
        <v>8.14</v>
      </c>
      <c r="J137" s="24">
        <f t="shared" si="10"/>
        <v>8.14</v>
      </c>
      <c r="K137" s="24">
        <f t="shared" si="10"/>
        <v>8.69</v>
      </c>
      <c r="L137" s="24">
        <f t="shared" si="10"/>
        <v>7.75</v>
      </c>
      <c r="M137" s="24">
        <f t="shared" si="11"/>
        <v>7.75</v>
      </c>
      <c r="N137" s="24">
        <f t="shared" si="11"/>
        <v>8.18</v>
      </c>
      <c r="O137" s="24">
        <f t="shared" si="11"/>
        <v>7.46</v>
      </c>
      <c r="P137" s="24">
        <f t="shared" si="12"/>
        <v>8.6199999999999992</v>
      </c>
      <c r="Q137" s="24">
        <f t="shared" si="12"/>
        <v>8.9</v>
      </c>
      <c r="R137" s="75" t="s">
        <v>31</v>
      </c>
      <c r="S137" s="75" t="s">
        <v>31</v>
      </c>
      <c r="T137" s="75" t="s">
        <v>31</v>
      </c>
      <c r="U137" s="38" t="str" cm="1">
        <f t="array" ref="U137">IF(AL137="","",IF(ABS((AL137-AVERAGE(AL$2:AL$1000))/_xlfn.STDEV.S(IF(AL$2:AL$1000&lt;&gt;"",AL$2:AL$1000)))&lt;3,"","OUTLIER"))</f>
        <v/>
      </c>
      <c r="V137" s="39" t="str" cm="1">
        <f t="array" ref="V137">IF(AM137="","",IF(ABS((AM137-AVERAGE(AM$2:AM$1000))/_xlfn.STDEV.S(IF(AM$2:AM$1000&lt;&gt;"",AM$2:AM$1000)))&lt;3,"","OUTLIER"))</f>
        <v/>
      </c>
      <c r="W137" s="39" t="str" cm="1">
        <f t="array" ref="W137">IF(AN137="","",IF(ABS((AN137-AVERAGE(AN$2:AN$1000))/_xlfn.STDEV.S(IF(AN$2:AN$1000&lt;&gt;"",AN$2:AN$1000)))&lt;3,"","OUTLIER"))</f>
        <v/>
      </c>
      <c r="X137" s="39" t="str" cm="1">
        <f t="array" ref="X137">IF(AN137="","",IF(ABS((AN137-AVERAGE(AN$2:AN$1000))/_xlfn.STDEV.S(IF(AN$2:AN$1000&lt;&gt;"",AN$2:AN$1000)))&lt;3,"","OUTLIER"))</f>
        <v/>
      </c>
      <c r="Y137" s="39" t="str" cm="1">
        <f t="array" ref="Y137">IF(AO137="","",IF(ABS((AO137-AVERAGE(AO$2:AO$1000))/_xlfn.STDEV.S(IF(AO$2:AO$1000&lt;&gt;"",AO$2:AO$1000)))&lt;3,"","OUTLIER"))</f>
        <v/>
      </c>
      <c r="Z137" s="39" t="str" cm="1">
        <f t="array" ref="Z137">IF(AP137="","",IF(ABS((AP137-AVERAGE(AP$2:AP$1000))/_xlfn.STDEV.S(IF(AP$2:AP$1000&lt;&gt;"",AP$2:AP$1000)))&lt;3,"","OUTLIER"))</f>
        <v/>
      </c>
      <c r="AA137" s="39" t="str" cm="1">
        <f t="array" ref="AA137">IF(AP137="","",IF(ABS((AP137-AVERAGE(AP$2:AP$1000))/_xlfn.STDEV.S(IF(AP$2:AP$1000&lt;&gt;"",AP$2:AP$1000)))&lt;3,"","OUTLIER"))</f>
        <v/>
      </c>
      <c r="AB137" s="39" t="str" cm="1">
        <f t="array" ref="AB137">IF(AQ137="","",IF(ABS((AQ137-AVERAGE(AQ$2:AQ$1000))/_xlfn.STDEV.S(IF(AQ$2:AQ$1000&lt;&gt;"",AQ$2:AQ$1000)))&lt;3,"","OUTLIER"))</f>
        <v/>
      </c>
      <c r="AC137" s="39" t="str" cm="1">
        <f t="array" ref="AC137">IF(AR137="","",IF(ABS((AR137-AVERAGE(AR$2:AR$1000))/_xlfn.STDEV.S(IF(AR$2:AR$1000&lt;&gt;"",AR$2:AR$1000)))&lt;3,"","OUTLIER"))</f>
        <v/>
      </c>
      <c r="AD137" s="39" t="str" cm="1">
        <f t="array" ref="AD137">IF(AR137="","",IF(ABS((AR137-AVERAGE(AR$2:AR$1000))/_xlfn.STDEV.S(IF(AR$2:AR$1000&lt;&gt;"",AR$2:AR$1000)))&lt;3,"","OUTLIER"))</f>
        <v/>
      </c>
      <c r="AE137" s="39" t="str" cm="1">
        <f t="array" ref="AE137">IF(AS137="","",IF(ABS((AS137-AVERAGE(AS$2:AS$1000))/_xlfn.STDEV.S(IF(AS$2:AS$1000&lt;&gt;"",AS$2:AS$1000)))&lt;3,"","OUTLIER"))</f>
        <v/>
      </c>
      <c r="AF137" s="39" t="str" cm="1">
        <f t="array" ref="AF137">IF(AT137="","",IF(ABS((AT137-AVERAGE(AT$2:AT$1000))/_xlfn.STDEV.S(IF(AT$2:AT$1000&lt;&gt;"",AT$2:AT$1000)))&lt;3,"","OUTLIER"))</f>
        <v/>
      </c>
      <c r="AG137" s="39" t="str" cm="1">
        <f t="array" ref="AG137">IF(AU137="","",IF(ABS((AU137-AVERAGE(AU$2:AU$1000))/_xlfn.STDEV.S(IF(AU$2:AU$1000&lt;&gt;"",AU$2:AU$1000)))&lt;3,"","OUTLIER"))</f>
        <v/>
      </c>
      <c r="AH137" s="39" t="str" cm="1">
        <f t="array" ref="AH137">IF(AV137="","",IF(ABS((AV137-AVERAGE(AV$2:AV$1000))/_xlfn.STDEV.S(IF(AV$2:AV$1000&lt;&gt;"",AV$2:AV$1000)))&lt;3,"","OUTLIER"))</f>
        <v/>
      </c>
      <c r="AL137" s="63">
        <v>6.95</v>
      </c>
      <c r="AM137" s="60">
        <v>6.86</v>
      </c>
      <c r="AN137" s="60">
        <v>7.91</v>
      </c>
      <c r="AO137" s="60">
        <v>8.48</v>
      </c>
      <c r="AP137" s="60">
        <v>8.14</v>
      </c>
      <c r="AQ137" s="60">
        <v>8.69</v>
      </c>
      <c r="AR137" s="60">
        <v>7.75</v>
      </c>
      <c r="AS137" s="60">
        <v>8.18</v>
      </c>
      <c r="AT137" s="60">
        <v>7.46</v>
      </c>
      <c r="AU137" s="60">
        <v>8.6199999999999992</v>
      </c>
      <c r="AV137" s="60">
        <v>8.9</v>
      </c>
      <c r="AW137" s="63">
        <v>0.15</v>
      </c>
      <c r="AX137" s="60">
        <v>0.19</v>
      </c>
      <c r="AY137" s="60">
        <v>0.05</v>
      </c>
      <c r="AZ137" s="60">
        <v>0.1</v>
      </c>
      <c r="BA137" s="60">
        <v>0.04</v>
      </c>
      <c r="BB137" s="60">
        <v>0.1</v>
      </c>
      <c r="BC137" s="60">
        <v>0.04</v>
      </c>
      <c r="BD137" s="60">
        <v>0.05</v>
      </c>
      <c r="BE137" s="60">
        <v>0.09</v>
      </c>
      <c r="BF137" s="60">
        <v>0.09</v>
      </c>
      <c r="BG137" s="60">
        <v>0.14000000000000001</v>
      </c>
    </row>
    <row r="138" spans="1:59" x14ac:dyDescent="0.2">
      <c r="A138" s="54" t="s">
        <v>1441</v>
      </c>
      <c r="B138" s="54" t="str">
        <f>VLOOKUP(A138,RecNames!C:G,5,FALSE)</f>
        <v>S1PR3</v>
      </c>
      <c r="C138" s="74">
        <v>4</v>
      </c>
      <c r="D138" s="25">
        <f t="shared" si="8"/>
        <v>6.59</v>
      </c>
      <c r="E138" s="24">
        <f t="shared" si="8"/>
        <v>6.56</v>
      </c>
      <c r="F138" s="24">
        <f t="shared" si="8"/>
        <v>7.64</v>
      </c>
      <c r="G138" s="24">
        <f t="shared" si="9"/>
        <v>7.64</v>
      </c>
      <c r="H138" s="24">
        <f t="shared" si="9"/>
        <v>7.97</v>
      </c>
      <c r="I138" s="24">
        <f t="shared" si="9"/>
        <v>7.86</v>
      </c>
      <c r="J138" s="24">
        <f t="shared" si="10"/>
        <v>7.86</v>
      </c>
      <c r="K138" s="24">
        <f t="shared" si="10"/>
        <v>7.89</v>
      </c>
      <c r="L138" s="24">
        <f t="shared" si="10"/>
        <v>7.36</v>
      </c>
      <c r="M138" s="24">
        <f t="shared" si="11"/>
        <v>7.36</v>
      </c>
      <c r="N138" s="24">
        <f t="shared" si="11"/>
        <v>7.36</v>
      </c>
      <c r="O138" s="24">
        <f t="shared" si="11"/>
        <v>7.56</v>
      </c>
      <c r="P138" s="24">
        <f t="shared" si="12"/>
        <v>7.93</v>
      </c>
      <c r="Q138" s="24">
        <f t="shared" si="12"/>
        <v>7.76</v>
      </c>
      <c r="R138" s="75" t="s">
        <v>31</v>
      </c>
      <c r="S138" s="75" t="s">
        <v>31</v>
      </c>
      <c r="T138" s="75" t="s">
        <v>31</v>
      </c>
      <c r="U138" s="38" t="str" cm="1">
        <f t="array" ref="U138">IF(AL138="","",IF(ABS((AL138-AVERAGE(AL$2:AL$1000))/_xlfn.STDEV.S(IF(AL$2:AL$1000&lt;&gt;"",AL$2:AL$1000)))&lt;3,"","OUTLIER"))</f>
        <v/>
      </c>
      <c r="V138" s="39" t="str" cm="1">
        <f t="array" ref="V138">IF(AM138="","",IF(ABS((AM138-AVERAGE(AM$2:AM$1000))/_xlfn.STDEV.S(IF(AM$2:AM$1000&lt;&gt;"",AM$2:AM$1000)))&lt;3,"","OUTLIER"))</f>
        <v/>
      </c>
      <c r="W138" s="39" t="str" cm="1">
        <f t="array" ref="W138">IF(AN138="","",IF(ABS((AN138-AVERAGE(AN$2:AN$1000))/_xlfn.STDEV.S(IF(AN$2:AN$1000&lt;&gt;"",AN$2:AN$1000)))&lt;3,"","OUTLIER"))</f>
        <v/>
      </c>
      <c r="X138" s="39" t="str" cm="1">
        <f t="array" ref="X138">IF(AN138="","",IF(ABS((AN138-AVERAGE(AN$2:AN$1000))/_xlfn.STDEV.S(IF(AN$2:AN$1000&lt;&gt;"",AN$2:AN$1000)))&lt;3,"","OUTLIER"))</f>
        <v/>
      </c>
      <c r="Y138" s="39" t="str" cm="1">
        <f t="array" ref="Y138">IF(AO138="","",IF(ABS((AO138-AVERAGE(AO$2:AO$1000))/_xlfn.STDEV.S(IF(AO$2:AO$1000&lt;&gt;"",AO$2:AO$1000)))&lt;3,"","OUTLIER"))</f>
        <v/>
      </c>
      <c r="Z138" s="39" t="str" cm="1">
        <f t="array" ref="Z138">IF(AP138="","",IF(ABS((AP138-AVERAGE(AP$2:AP$1000))/_xlfn.STDEV.S(IF(AP$2:AP$1000&lt;&gt;"",AP$2:AP$1000)))&lt;3,"","OUTLIER"))</f>
        <v/>
      </c>
      <c r="AA138" s="39" t="str" cm="1">
        <f t="array" ref="AA138">IF(AP138="","",IF(ABS((AP138-AVERAGE(AP$2:AP$1000))/_xlfn.STDEV.S(IF(AP$2:AP$1000&lt;&gt;"",AP$2:AP$1000)))&lt;3,"","OUTLIER"))</f>
        <v/>
      </c>
      <c r="AB138" s="39" t="str" cm="1">
        <f t="array" ref="AB138">IF(AQ138="","",IF(ABS((AQ138-AVERAGE(AQ$2:AQ$1000))/_xlfn.STDEV.S(IF(AQ$2:AQ$1000&lt;&gt;"",AQ$2:AQ$1000)))&lt;3,"","OUTLIER"))</f>
        <v/>
      </c>
      <c r="AC138" s="39" t="str" cm="1">
        <f t="array" ref="AC138">IF(AR138="","",IF(ABS((AR138-AVERAGE(AR$2:AR$1000))/_xlfn.STDEV.S(IF(AR$2:AR$1000&lt;&gt;"",AR$2:AR$1000)))&lt;3,"","OUTLIER"))</f>
        <v/>
      </c>
      <c r="AD138" s="39" t="str" cm="1">
        <f t="array" ref="AD138">IF(AR138="","",IF(ABS((AR138-AVERAGE(AR$2:AR$1000))/_xlfn.STDEV.S(IF(AR$2:AR$1000&lt;&gt;"",AR$2:AR$1000)))&lt;3,"","OUTLIER"))</f>
        <v/>
      </c>
      <c r="AE138" s="39" t="str" cm="1">
        <f t="array" ref="AE138">IF(AS138="","",IF(ABS((AS138-AVERAGE(AS$2:AS$1000))/_xlfn.STDEV.S(IF(AS$2:AS$1000&lt;&gt;"",AS$2:AS$1000)))&lt;3,"","OUTLIER"))</f>
        <v/>
      </c>
      <c r="AF138" s="39" t="str" cm="1">
        <f t="array" ref="AF138">IF(AT138="","",IF(ABS((AT138-AVERAGE(AT$2:AT$1000))/_xlfn.STDEV.S(IF(AT$2:AT$1000&lt;&gt;"",AT$2:AT$1000)))&lt;3,"","OUTLIER"))</f>
        <v/>
      </c>
      <c r="AG138" s="39" t="str" cm="1">
        <f t="array" ref="AG138">IF(AU138="","",IF(ABS((AU138-AVERAGE(AU$2:AU$1000))/_xlfn.STDEV.S(IF(AU$2:AU$1000&lt;&gt;"",AU$2:AU$1000)))&lt;3,"","OUTLIER"))</f>
        <v/>
      </c>
      <c r="AH138" s="39" t="str" cm="1">
        <f t="array" ref="AH138">IF(AV138="","",IF(ABS((AV138-AVERAGE(AV$2:AV$1000))/_xlfn.STDEV.S(IF(AV$2:AV$1000&lt;&gt;"",AV$2:AV$1000)))&lt;3,"","OUTLIER"))</f>
        <v/>
      </c>
      <c r="AL138" s="63">
        <v>6.59</v>
      </c>
      <c r="AM138" s="60">
        <v>6.56</v>
      </c>
      <c r="AN138" s="60">
        <v>7.64</v>
      </c>
      <c r="AO138" s="60">
        <v>7.97</v>
      </c>
      <c r="AP138" s="60">
        <v>7.86</v>
      </c>
      <c r="AQ138" s="60">
        <v>7.89</v>
      </c>
      <c r="AR138" s="60">
        <v>7.36</v>
      </c>
      <c r="AS138" s="60">
        <v>7.36</v>
      </c>
      <c r="AT138" s="60">
        <v>7.56</v>
      </c>
      <c r="AU138" s="60">
        <v>7.93</v>
      </c>
      <c r="AV138" s="60">
        <v>7.76</v>
      </c>
      <c r="AW138" s="63">
        <v>0.22</v>
      </c>
      <c r="AX138" s="60">
        <v>0.25</v>
      </c>
      <c r="AY138" s="60">
        <v>0.27</v>
      </c>
      <c r="AZ138" s="60">
        <v>0.27</v>
      </c>
      <c r="BA138" s="60">
        <v>0.26</v>
      </c>
      <c r="BB138" s="60">
        <v>0.37</v>
      </c>
      <c r="BC138" s="60">
        <v>0.26</v>
      </c>
      <c r="BD138" s="60">
        <v>0.36</v>
      </c>
      <c r="BE138" s="60">
        <v>0.28000000000000003</v>
      </c>
      <c r="BF138" s="60">
        <v>0.37</v>
      </c>
      <c r="BG138" s="60">
        <v>0.33</v>
      </c>
    </row>
    <row r="139" spans="1:59" x14ac:dyDescent="0.2">
      <c r="A139" s="54" t="s">
        <v>1442</v>
      </c>
      <c r="B139" s="54" t="str">
        <f>VLOOKUP(A139,RecNames!C:G,5,FALSE)</f>
        <v>S1PR5</v>
      </c>
      <c r="C139" s="74">
        <v>4</v>
      </c>
      <c r="D139" s="25" t="str">
        <f t="shared" si="8"/>
        <v/>
      </c>
      <c r="E139" s="24" t="str">
        <f t="shared" si="8"/>
        <v/>
      </c>
      <c r="F139" s="24">
        <f t="shared" si="8"/>
        <v>6.7</v>
      </c>
      <c r="G139" s="24">
        <f t="shared" si="9"/>
        <v>6.7</v>
      </c>
      <c r="H139" s="24">
        <f t="shared" si="9"/>
        <v>6.88</v>
      </c>
      <c r="I139" s="24" t="str">
        <f t="shared" si="9"/>
        <v/>
      </c>
      <c r="J139" s="24" t="str">
        <f t="shared" si="10"/>
        <v/>
      </c>
      <c r="K139" s="24" t="str">
        <f t="shared" si="10"/>
        <v/>
      </c>
      <c r="L139" s="24" t="str">
        <f t="shared" si="10"/>
        <v/>
      </c>
      <c r="M139" s="24" t="str">
        <f t="shared" si="11"/>
        <v/>
      </c>
      <c r="N139" s="24" t="str">
        <f t="shared" si="11"/>
        <v/>
      </c>
      <c r="O139" s="24" t="str">
        <f t="shared" si="11"/>
        <v/>
      </c>
      <c r="P139" s="24">
        <f t="shared" si="12"/>
        <v>6.14</v>
      </c>
      <c r="Q139" s="24">
        <f t="shared" si="12"/>
        <v>5.55</v>
      </c>
      <c r="R139" s="75" t="s">
        <v>31</v>
      </c>
      <c r="S139" s="75" t="s">
        <v>31</v>
      </c>
      <c r="T139" s="75" t="s">
        <v>31</v>
      </c>
      <c r="U139" s="38" t="str" cm="1">
        <f t="array" ref="U139">IF(AL139="","",IF(ABS((AL139-AVERAGE(AL$2:AL$1000))/_xlfn.STDEV.S(IF(AL$2:AL$1000&lt;&gt;"",AL$2:AL$1000)))&lt;3,"","OUTLIER"))</f>
        <v/>
      </c>
      <c r="V139" s="39" t="str" cm="1">
        <f t="array" ref="V139">IF(AM139="","",IF(ABS((AM139-AVERAGE(AM$2:AM$1000))/_xlfn.STDEV.S(IF(AM$2:AM$1000&lt;&gt;"",AM$2:AM$1000)))&lt;3,"","OUTLIER"))</f>
        <v/>
      </c>
      <c r="W139" s="39" t="str" cm="1">
        <f t="array" ref="W139">IF(AN139="","",IF(ABS((AN139-AVERAGE(AN$2:AN$1000))/_xlfn.STDEV.S(IF(AN$2:AN$1000&lt;&gt;"",AN$2:AN$1000)))&lt;3,"","OUTLIER"))</f>
        <v/>
      </c>
      <c r="X139" s="39" t="str" cm="1">
        <f t="array" ref="X139">IF(AN139="","",IF(ABS((AN139-AVERAGE(AN$2:AN$1000))/_xlfn.STDEV.S(IF(AN$2:AN$1000&lt;&gt;"",AN$2:AN$1000)))&lt;3,"","OUTLIER"))</f>
        <v/>
      </c>
      <c r="Y139" s="39" t="str" cm="1">
        <f t="array" ref="Y139">IF(AO139="","",IF(ABS((AO139-AVERAGE(AO$2:AO$1000))/_xlfn.STDEV.S(IF(AO$2:AO$1000&lt;&gt;"",AO$2:AO$1000)))&lt;3,"","OUTLIER"))</f>
        <v/>
      </c>
      <c r="Z139" s="39" t="str" cm="1">
        <f t="array" ref="Z139">IF(AP139="","",IF(ABS((AP139-AVERAGE(AP$2:AP$1000))/_xlfn.STDEV.S(IF(AP$2:AP$1000&lt;&gt;"",AP$2:AP$1000)))&lt;3,"","OUTLIER"))</f>
        <v/>
      </c>
      <c r="AA139" s="39" t="str" cm="1">
        <f t="array" ref="AA139">IF(AP139="","",IF(ABS((AP139-AVERAGE(AP$2:AP$1000))/_xlfn.STDEV.S(IF(AP$2:AP$1000&lt;&gt;"",AP$2:AP$1000)))&lt;3,"","OUTLIER"))</f>
        <v/>
      </c>
      <c r="AB139" s="39" t="str" cm="1">
        <f t="array" ref="AB139">IF(AQ139="","",IF(ABS((AQ139-AVERAGE(AQ$2:AQ$1000))/_xlfn.STDEV.S(IF(AQ$2:AQ$1000&lt;&gt;"",AQ$2:AQ$1000)))&lt;3,"","OUTLIER"))</f>
        <v/>
      </c>
      <c r="AC139" s="39" t="str" cm="1">
        <f t="array" ref="AC139">IF(AR139="","",IF(ABS((AR139-AVERAGE(AR$2:AR$1000))/_xlfn.STDEV.S(IF(AR$2:AR$1000&lt;&gt;"",AR$2:AR$1000)))&lt;3,"","OUTLIER"))</f>
        <v/>
      </c>
      <c r="AD139" s="39" t="str" cm="1">
        <f t="array" ref="AD139">IF(AR139="","",IF(ABS((AR139-AVERAGE(AR$2:AR$1000))/_xlfn.STDEV.S(IF(AR$2:AR$1000&lt;&gt;"",AR$2:AR$1000)))&lt;3,"","OUTLIER"))</f>
        <v/>
      </c>
      <c r="AE139" s="39" t="str" cm="1">
        <f t="array" ref="AE139">IF(AS139="","",IF(ABS((AS139-AVERAGE(AS$2:AS$1000))/_xlfn.STDEV.S(IF(AS$2:AS$1000&lt;&gt;"",AS$2:AS$1000)))&lt;3,"","OUTLIER"))</f>
        <v/>
      </c>
      <c r="AF139" s="39" t="str" cm="1">
        <f t="array" ref="AF139">IF(AT139="","",IF(ABS((AT139-AVERAGE(AT$2:AT$1000))/_xlfn.STDEV.S(IF(AT$2:AT$1000&lt;&gt;"",AT$2:AT$1000)))&lt;3,"","OUTLIER"))</f>
        <v/>
      </c>
      <c r="AG139" s="39" t="str" cm="1">
        <f t="array" ref="AG139">IF(AU139="","",IF(ABS((AU139-AVERAGE(AU$2:AU$1000))/_xlfn.STDEV.S(IF(AU$2:AU$1000&lt;&gt;"",AU$2:AU$1000)))&lt;3,"","OUTLIER"))</f>
        <v/>
      </c>
      <c r="AH139" s="39" t="str" cm="1">
        <f t="array" ref="AH139">IF(AV139="","",IF(ABS((AV139-AVERAGE(AV$2:AV$1000))/_xlfn.STDEV.S(IF(AV$2:AV$1000&lt;&gt;"",AV$2:AV$1000)))&lt;3,"","OUTLIER"))</f>
        <v/>
      </c>
      <c r="AL139" s="63"/>
      <c r="AM139" s="60"/>
      <c r="AN139" s="60">
        <v>6.7</v>
      </c>
      <c r="AO139" s="60">
        <v>6.88</v>
      </c>
      <c r="AP139" s="60"/>
      <c r="AQ139" s="60"/>
      <c r="AR139" s="60"/>
      <c r="AS139" s="60"/>
      <c r="AT139" s="60"/>
      <c r="AU139" s="60">
        <v>6.14</v>
      </c>
      <c r="AV139" s="60">
        <v>5.55</v>
      </c>
      <c r="AW139" s="63"/>
      <c r="AX139" s="60"/>
      <c r="AY139" s="60">
        <v>0.1</v>
      </c>
      <c r="AZ139" s="60">
        <v>0.31</v>
      </c>
      <c r="BA139" s="60"/>
      <c r="BB139" s="60"/>
      <c r="BC139" s="60"/>
      <c r="BD139" s="60"/>
      <c r="BE139" s="60"/>
      <c r="BF139" s="60">
        <v>0.25</v>
      </c>
      <c r="BG139" s="60">
        <v>7.0000000000000007E-2</v>
      </c>
    </row>
    <row r="140" spans="1:59" x14ac:dyDescent="0.2">
      <c r="A140" s="54" t="s">
        <v>1443</v>
      </c>
      <c r="B140" s="54" t="str">
        <f>VLOOKUP(A140,RecNames!C:G,5,FALSE)</f>
        <v>SSR1</v>
      </c>
      <c r="C140" s="74">
        <v>4</v>
      </c>
      <c r="D140" s="25" t="str">
        <f t="shared" si="8"/>
        <v/>
      </c>
      <c r="E140" s="24" t="str">
        <f t="shared" si="8"/>
        <v/>
      </c>
      <c r="F140" s="24">
        <f t="shared" si="8"/>
        <v>9.08</v>
      </c>
      <c r="G140" s="24">
        <f t="shared" si="9"/>
        <v>9.08</v>
      </c>
      <c r="H140" s="24">
        <f t="shared" si="9"/>
        <v>9.5</v>
      </c>
      <c r="I140" s="24">
        <f t="shared" si="9"/>
        <v>8.44</v>
      </c>
      <c r="J140" s="24">
        <f t="shared" si="10"/>
        <v>8.44</v>
      </c>
      <c r="K140" s="24">
        <f t="shared" si="10"/>
        <v>8.0399999999999991</v>
      </c>
      <c r="L140" s="24" t="str">
        <f t="shared" si="10"/>
        <v/>
      </c>
      <c r="M140" s="24" t="str">
        <f t="shared" si="11"/>
        <v/>
      </c>
      <c r="N140" s="24">
        <f t="shared" si="11"/>
        <v>8.27</v>
      </c>
      <c r="O140" s="24">
        <f t="shared" si="11"/>
        <v>8.07</v>
      </c>
      <c r="P140" s="24">
        <f t="shared" si="12"/>
        <v>8.65</v>
      </c>
      <c r="Q140" s="24">
        <f t="shared" si="12"/>
        <v>7.74</v>
      </c>
      <c r="R140" s="75" t="s">
        <v>31</v>
      </c>
      <c r="S140" s="75" t="s">
        <v>31</v>
      </c>
      <c r="T140" s="75" t="s">
        <v>31</v>
      </c>
      <c r="U140" s="38" t="str" cm="1">
        <f t="array" ref="U140">IF(AL140="","",IF(ABS((AL140-AVERAGE(AL$2:AL$1000))/_xlfn.STDEV.S(IF(AL$2:AL$1000&lt;&gt;"",AL$2:AL$1000)))&lt;3,"","OUTLIER"))</f>
        <v/>
      </c>
      <c r="V140" s="39" t="str" cm="1">
        <f t="array" ref="V140">IF(AM140="","",IF(ABS((AM140-AVERAGE(AM$2:AM$1000))/_xlfn.STDEV.S(IF(AM$2:AM$1000&lt;&gt;"",AM$2:AM$1000)))&lt;3,"","OUTLIER"))</f>
        <v/>
      </c>
      <c r="W140" s="39" t="str" cm="1">
        <f t="array" ref="W140">IF(AN140="","",IF(ABS((AN140-AVERAGE(AN$2:AN$1000))/_xlfn.STDEV.S(IF(AN$2:AN$1000&lt;&gt;"",AN$2:AN$1000)))&lt;3,"","OUTLIER"))</f>
        <v/>
      </c>
      <c r="X140" s="39" t="str" cm="1">
        <f t="array" ref="X140">IF(AN140="","",IF(ABS((AN140-AVERAGE(AN$2:AN$1000))/_xlfn.STDEV.S(IF(AN$2:AN$1000&lt;&gt;"",AN$2:AN$1000)))&lt;3,"","OUTLIER"))</f>
        <v/>
      </c>
      <c r="Y140" s="39" t="str" cm="1">
        <f t="array" ref="Y140">IF(AO140="","",IF(ABS((AO140-AVERAGE(AO$2:AO$1000))/_xlfn.STDEV.S(IF(AO$2:AO$1000&lt;&gt;"",AO$2:AO$1000)))&lt;3,"","OUTLIER"))</f>
        <v/>
      </c>
      <c r="Z140" s="39" t="str" cm="1">
        <f t="array" ref="Z140">IF(AP140="","",IF(ABS((AP140-AVERAGE(AP$2:AP$1000))/_xlfn.STDEV.S(IF(AP$2:AP$1000&lt;&gt;"",AP$2:AP$1000)))&lt;3,"","OUTLIER"))</f>
        <v/>
      </c>
      <c r="AA140" s="39" t="str" cm="1">
        <f t="array" ref="AA140">IF(AP140="","",IF(ABS((AP140-AVERAGE(AP$2:AP$1000))/_xlfn.STDEV.S(IF(AP$2:AP$1000&lt;&gt;"",AP$2:AP$1000)))&lt;3,"","OUTLIER"))</f>
        <v/>
      </c>
      <c r="AB140" s="39" t="str" cm="1">
        <f t="array" ref="AB140">IF(AQ140="","",IF(ABS((AQ140-AVERAGE(AQ$2:AQ$1000))/_xlfn.STDEV.S(IF(AQ$2:AQ$1000&lt;&gt;"",AQ$2:AQ$1000)))&lt;3,"","OUTLIER"))</f>
        <v/>
      </c>
      <c r="AC140" s="39" t="str" cm="1">
        <f t="array" ref="AC140">IF(AR140="","",IF(ABS((AR140-AVERAGE(AR$2:AR$1000))/_xlfn.STDEV.S(IF(AR$2:AR$1000&lt;&gt;"",AR$2:AR$1000)))&lt;3,"","OUTLIER"))</f>
        <v/>
      </c>
      <c r="AD140" s="39" t="str" cm="1">
        <f t="array" ref="AD140">IF(AR140="","",IF(ABS((AR140-AVERAGE(AR$2:AR$1000))/_xlfn.STDEV.S(IF(AR$2:AR$1000&lt;&gt;"",AR$2:AR$1000)))&lt;3,"","OUTLIER"))</f>
        <v/>
      </c>
      <c r="AE140" s="39" t="str" cm="1">
        <f t="array" ref="AE140">IF(AS140="","",IF(ABS((AS140-AVERAGE(AS$2:AS$1000))/_xlfn.STDEV.S(IF(AS$2:AS$1000&lt;&gt;"",AS$2:AS$1000)))&lt;3,"","OUTLIER"))</f>
        <v/>
      </c>
      <c r="AF140" s="39" t="str" cm="1">
        <f t="array" ref="AF140">IF(AT140="","",IF(ABS((AT140-AVERAGE(AT$2:AT$1000))/_xlfn.STDEV.S(IF(AT$2:AT$1000&lt;&gt;"",AT$2:AT$1000)))&lt;3,"","OUTLIER"))</f>
        <v/>
      </c>
      <c r="AG140" s="39" t="str" cm="1">
        <f t="array" ref="AG140">IF(AU140="","",IF(ABS((AU140-AVERAGE(AU$2:AU$1000))/_xlfn.STDEV.S(IF(AU$2:AU$1000&lt;&gt;"",AU$2:AU$1000)))&lt;3,"","OUTLIER"))</f>
        <v/>
      </c>
      <c r="AH140" s="39" t="str" cm="1">
        <f t="array" ref="AH140">IF(AV140="","",IF(ABS((AV140-AVERAGE(AV$2:AV$1000))/_xlfn.STDEV.S(IF(AV$2:AV$1000&lt;&gt;"",AV$2:AV$1000)))&lt;3,"","OUTLIER"))</f>
        <v/>
      </c>
      <c r="AL140" s="63"/>
      <c r="AM140" s="60"/>
      <c r="AN140" s="60">
        <v>9.08</v>
      </c>
      <c r="AO140" s="60">
        <v>9.5</v>
      </c>
      <c r="AP140" s="60">
        <v>8.44</v>
      </c>
      <c r="AQ140" s="60">
        <v>8.0399999999999991</v>
      </c>
      <c r="AR140" s="60"/>
      <c r="AS140" s="60">
        <v>8.27</v>
      </c>
      <c r="AT140" s="60">
        <v>8.07</v>
      </c>
      <c r="AU140" s="60">
        <v>8.65</v>
      </c>
      <c r="AV140" s="60">
        <v>7.74</v>
      </c>
      <c r="AW140" s="63"/>
      <c r="AX140" s="60"/>
      <c r="AY140" s="60">
        <v>0.08</v>
      </c>
      <c r="AZ140" s="60">
        <v>7.0000000000000007E-2</v>
      </c>
      <c r="BA140" s="60">
        <v>7.0000000000000007E-2</v>
      </c>
      <c r="BB140" s="60">
        <v>0.09</v>
      </c>
      <c r="BC140" s="60"/>
      <c r="BD140" s="60">
        <v>0.06</v>
      </c>
      <c r="BE140" s="60">
        <v>0.06</v>
      </c>
      <c r="BF140" s="60">
        <v>0.08</v>
      </c>
      <c r="BG140" s="60">
        <v>0.17</v>
      </c>
    </row>
    <row r="141" spans="1:59" x14ac:dyDescent="0.2">
      <c r="A141" s="54" t="s">
        <v>1444</v>
      </c>
      <c r="B141" s="54" t="str">
        <f>VLOOKUP(A141,RecNames!C:G,5,FALSE)</f>
        <v>SSR2</v>
      </c>
      <c r="C141" s="74">
        <v>4</v>
      </c>
      <c r="D141" s="25" t="str">
        <f t="shared" si="8"/>
        <v/>
      </c>
      <c r="E141" s="24" t="str">
        <f t="shared" si="8"/>
        <v/>
      </c>
      <c r="F141" s="24">
        <f t="shared" si="8"/>
        <v>8.59</v>
      </c>
      <c r="G141" s="24">
        <f t="shared" si="9"/>
        <v>8.59</v>
      </c>
      <c r="H141" s="24">
        <f t="shared" si="9"/>
        <v>9.24</v>
      </c>
      <c r="I141" s="24">
        <f t="shared" si="9"/>
        <v>8.42</v>
      </c>
      <c r="J141" s="24">
        <f t="shared" si="10"/>
        <v>8.42</v>
      </c>
      <c r="K141" s="24">
        <f t="shared" si="10"/>
        <v>8.2799999999999994</v>
      </c>
      <c r="L141" s="24" t="str">
        <f t="shared" si="10"/>
        <v/>
      </c>
      <c r="M141" s="24" t="str">
        <f t="shared" si="11"/>
        <v/>
      </c>
      <c r="N141" s="24">
        <f t="shared" si="11"/>
        <v>8.65</v>
      </c>
      <c r="O141" s="24">
        <f t="shared" si="11"/>
        <v>8.02</v>
      </c>
      <c r="P141" s="24" t="str">
        <f t="shared" si="12"/>
        <v/>
      </c>
      <c r="Q141" s="24" t="str">
        <f t="shared" si="12"/>
        <v/>
      </c>
      <c r="R141" s="75" t="s">
        <v>31</v>
      </c>
      <c r="S141" s="75" t="s">
        <v>31</v>
      </c>
      <c r="T141" s="75" t="s">
        <v>31</v>
      </c>
      <c r="U141" s="38" t="str" cm="1">
        <f t="array" ref="U141">IF(AL141="","",IF(ABS((AL141-AVERAGE(AL$2:AL$1000))/_xlfn.STDEV.S(IF(AL$2:AL$1000&lt;&gt;"",AL$2:AL$1000)))&lt;3,"","OUTLIER"))</f>
        <v/>
      </c>
      <c r="V141" s="39" t="str" cm="1">
        <f t="array" ref="V141">IF(AM141="","",IF(ABS((AM141-AVERAGE(AM$2:AM$1000))/_xlfn.STDEV.S(IF(AM$2:AM$1000&lt;&gt;"",AM$2:AM$1000)))&lt;3,"","OUTLIER"))</f>
        <v/>
      </c>
      <c r="W141" s="39" t="str" cm="1">
        <f t="array" ref="W141">IF(AN141="","",IF(ABS((AN141-AVERAGE(AN$2:AN$1000))/_xlfn.STDEV.S(IF(AN$2:AN$1000&lt;&gt;"",AN$2:AN$1000)))&lt;3,"","OUTLIER"))</f>
        <v/>
      </c>
      <c r="X141" s="39" t="str" cm="1">
        <f t="array" ref="X141">IF(AN141="","",IF(ABS((AN141-AVERAGE(AN$2:AN$1000))/_xlfn.STDEV.S(IF(AN$2:AN$1000&lt;&gt;"",AN$2:AN$1000)))&lt;3,"","OUTLIER"))</f>
        <v/>
      </c>
      <c r="Y141" s="39" t="str" cm="1">
        <f t="array" ref="Y141">IF(AO141="","",IF(ABS((AO141-AVERAGE(AO$2:AO$1000))/_xlfn.STDEV.S(IF(AO$2:AO$1000&lt;&gt;"",AO$2:AO$1000)))&lt;3,"","OUTLIER"))</f>
        <v/>
      </c>
      <c r="Z141" s="39" t="str" cm="1">
        <f t="array" ref="Z141">IF(AP141="","",IF(ABS((AP141-AVERAGE(AP$2:AP$1000))/_xlfn.STDEV.S(IF(AP$2:AP$1000&lt;&gt;"",AP$2:AP$1000)))&lt;3,"","OUTLIER"))</f>
        <v/>
      </c>
      <c r="AA141" s="39" t="str" cm="1">
        <f t="array" ref="AA141">IF(AP141="","",IF(ABS((AP141-AVERAGE(AP$2:AP$1000))/_xlfn.STDEV.S(IF(AP$2:AP$1000&lt;&gt;"",AP$2:AP$1000)))&lt;3,"","OUTLIER"))</f>
        <v/>
      </c>
      <c r="AB141" s="39" t="str" cm="1">
        <f t="array" ref="AB141">IF(AQ141="","",IF(ABS((AQ141-AVERAGE(AQ$2:AQ$1000))/_xlfn.STDEV.S(IF(AQ$2:AQ$1000&lt;&gt;"",AQ$2:AQ$1000)))&lt;3,"","OUTLIER"))</f>
        <v/>
      </c>
      <c r="AC141" s="39" t="str" cm="1">
        <f t="array" ref="AC141">IF(AR141="","",IF(ABS((AR141-AVERAGE(AR$2:AR$1000))/_xlfn.STDEV.S(IF(AR$2:AR$1000&lt;&gt;"",AR$2:AR$1000)))&lt;3,"","OUTLIER"))</f>
        <v/>
      </c>
      <c r="AD141" s="39" t="str" cm="1">
        <f t="array" ref="AD141">IF(AR141="","",IF(ABS((AR141-AVERAGE(AR$2:AR$1000))/_xlfn.STDEV.S(IF(AR$2:AR$1000&lt;&gt;"",AR$2:AR$1000)))&lt;3,"","OUTLIER"))</f>
        <v/>
      </c>
      <c r="AE141" s="39" t="str" cm="1">
        <f t="array" ref="AE141">IF(AS141="","",IF(ABS((AS141-AVERAGE(AS$2:AS$1000))/_xlfn.STDEV.S(IF(AS$2:AS$1000&lt;&gt;"",AS$2:AS$1000)))&lt;3,"","OUTLIER"))</f>
        <v/>
      </c>
      <c r="AF141" s="39" t="str" cm="1">
        <f t="array" ref="AF141">IF(AT141="","",IF(ABS((AT141-AVERAGE(AT$2:AT$1000))/_xlfn.STDEV.S(IF(AT$2:AT$1000&lt;&gt;"",AT$2:AT$1000)))&lt;3,"","OUTLIER"))</f>
        <v/>
      </c>
      <c r="AG141" s="39" t="str" cm="1">
        <f t="array" ref="AG141">IF(AU141="","",IF(ABS((AU141-AVERAGE(AU$2:AU$1000))/_xlfn.STDEV.S(IF(AU$2:AU$1000&lt;&gt;"",AU$2:AU$1000)))&lt;3,"","OUTLIER"))</f>
        <v/>
      </c>
      <c r="AH141" s="39" t="str" cm="1">
        <f t="array" ref="AH141">IF(AV141="","",IF(ABS((AV141-AVERAGE(AV$2:AV$1000))/_xlfn.STDEV.S(IF(AV$2:AV$1000&lt;&gt;"",AV$2:AV$1000)))&lt;3,"","OUTLIER"))</f>
        <v/>
      </c>
      <c r="AL141" s="63"/>
      <c r="AM141" s="60"/>
      <c r="AN141" s="60">
        <v>8.59</v>
      </c>
      <c r="AO141" s="60">
        <v>9.24</v>
      </c>
      <c r="AP141" s="60">
        <v>8.42</v>
      </c>
      <c r="AQ141" s="60">
        <v>8.2799999999999994</v>
      </c>
      <c r="AR141" s="60"/>
      <c r="AS141" s="60">
        <v>8.65</v>
      </c>
      <c r="AT141" s="60">
        <v>8.02</v>
      </c>
      <c r="AU141" s="60"/>
      <c r="AV141" s="60"/>
      <c r="AW141" s="63"/>
      <c r="AX141" s="60"/>
      <c r="AY141" s="60">
        <v>0.3</v>
      </c>
      <c r="AZ141" s="60">
        <v>0.28999999999999998</v>
      </c>
      <c r="BA141" s="60">
        <v>0.25</v>
      </c>
      <c r="BB141" s="60">
        <v>0.23</v>
      </c>
      <c r="BC141" s="60"/>
      <c r="BD141" s="60">
        <v>0.23</v>
      </c>
      <c r="BE141" s="60">
        <v>0.1</v>
      </c>
      <c r="BF141" s="60"/>
      <c r="BG141" s="60"/>
    </row>
    <row r="142" spans="1:59" x14ac:dyDescent="0.2">
      <c r="A142" s="54" t="s">
        <v>1445</v>
      </c>
      <c r="B142" s="54" t="str">
        <f>VLOOKUP(A142,RecNames!C:G,5,FALSE)</f>
        <v>SSR3</v>
      </c>
      <c r="C142" s="74">
        <v>8</v>
      </c>
      <c r="D142" s="25" t="str">
        <f t="shared" si="8"/>
        <v/>
      </c>
      <c r="E142" s="24" t="str">
        <f t="shared" si="8"/>
        <v/>
      </c>
      <c r="F142" s="24">
        <f t="shared" si="8"/>
        <v>8.36</v>
      </c>
      <c r="G142" s="24">
        <f t="shared" si="9"/>
        <v>8.36</v>
      </c>
      <c r="H142" s="24">
        <f t="shared" si="9"/>
        <v>8.57</v>
      </c>
      <c r="I142" s="24">
        <f t="shared" si="9"/>
        <v>7.64</v>
      </c>
      <c r="J142" s="24">
        <f t="shared" si="10"/>
        <v>7.64</v>
      </c>
      <c r="K142" s="24">
        <f t="shared" si="10"/>
        <v>7.37</v>
      </c>
      <c r="L142" s="24">
        <f t="shared" si="10"/>
        <v>7.19</v>
      </c>
      <c r="M142" s="24">
        <f t="shared" si="11"/>
        <v>7.19</v>
      </c>
      <c r="N142" s="24">
        <f t="shared" si="11"/>
        <v>7.57</v>
      </c>
      <c r="O142" s="24">
        <f t="shared" si="11"/>
        <v>7.01</v>
      </c>
      <c r="P142" s="24">
        <f t="shared" si="12"/>
        <v>7.32</v>
      </c>
      <c r="Q142" s="24" t="str">
        <f t="shared" si="12"/>
        <v/>
      </c>
      <c r="R142" s="75" t="s">
        <v>31</v>
      </c>
      <c r="S142" s="75" t="s">
        <v>31</v>
      </c>
      <c r="T142" s="75" t="s">
        <v>31</v>
      </c>
      <c r="U142" s="38" t="str" cm="1">
        <f t="array" ref="U142">IF(AL142="","",IF(ABS((AL142-AVERAGE(AL$2:AL$1000))/_xlfn.STDEV.S(IF(AL$2:AL$1000&lt;&gt;"",AL$2:AL$1000)))&lt;3,"","OUTLIER"))</f>
        <v/>
      </c>
      <c r="V142" s="39" t="str" cm="1">
        <f t="array" ref="V142">IF(AM142="","",IF(ABS((AM142-AVERAGE(AM$2:AM$1000))/_xlfn.STDEV.S(IF(AM$2:AM$1000&lt;&gt;"",AM$2:AM$1000)))&lt;3,"","OUTLIER"))</f>
        <v/>
      </c>
      <c r="W142" s="39" t="str" cm="1">
        <f t="array" ref="W142">IF(AN142="","",IF(ABS((AN142-AVERAGE(AN$2:AN$1000))/_xlfn.STDEV.S(IF(AN$2:AN$1000&lt;&gt;"",AN$2:AN$1000)))&lt;3,"","OUTLIER"))</f>
        <v/>
      </c>
      <c r="X142" s="39" t="str" cm="1">
        <f t="array" ref="X142">IF(AN142="","",IF(ABS((AN142-AVERAGE(AN$2:AN$1000))/_xlfn.STDEV.S(IF(AN$2:AN$1000&lt;&gt;"",AN$2:AN$1000)))&lt;3,"","OUTLIER"))</f>
        <v/>
      </c>
      <c r="Y142" s="39" t="str" cm="1">
        <f t="array" ref="Y142">IF(AO142="","",IF(ABS((AO142-AVERAGE(AO$2:AO$1000))/_xlfn.STDEV.S(IF(AO$2:AO$1000&lt;&gt;"",AO$2:AO$1000)))&lt;3,"","OUTLIER"))</f>
        <v/>
      </c>
      <c r="Z142" s="39" t="str" cm="1">
        <f t="array" ref="Z142">IF(AP142="","",IF(ABS((AP142-AVERAGE(AP$2:AP$1000))/_xlfn.STDEV.S(IF(AP$2:AP$1000&lt;&gt;"",AP$2:AP$1000)))&lt;3,"","OUTLIER"))</f>
        <v/>
      </c>
      <c r="AA142" s="39" t="str" cm="1">
        <f t="array" ref="AA142">IF(AP142="","",IF(ABS((AP142-AVERAGE(AP$2:AP$1000))/_xlfn.STDEV.S(IF(AP$2:AP$1000&lt;&gt;"",AP$2:AP$1000)))&lt;3,"","OUTLIER"))</f>
        <v/>
      </c>
      <c r="AB142" s="39" t="str" cm="1">
        <f t="array" ref="AB142">IF(AQ142="","",IF(ABS((AQ142-AVERAGE(AQ$2:AQ$1000))/_xlfn.STDEV.S(IF(AQ$2:AQ$1000&lt;&gt;"",AQ$2:AQ$1000)))&lt;3,"","OUTLIER"))</f>
        <v/>
      </c>
      <c r="AC142" s="39" t="str" cm="1">
        <f t="array" ref="AC142">IF(AR142="","",IF(ABS((AR142-AVERAGE(AR$2:AR$1000))/_xlfn.STDEV.S(IF(AR$2:AR$1000&lt;&gt;"",AR$2:AR$1000)))&lt;3,"","OUTLIER"))</f>
        <v/>
      </c>
      <c r="AD142" s="39" t="str" cm="1">
        <f t="array" ref="AD142">IF(AR142="","",IF(ABS((AR142-AVERAGE(AR$2:AR$1000))/_xlfn.STDEV.S(IF(AR$2:AR$1000&lt;&gt;"",AR$2:AR$1000)))&lt;3,"","OUTLIER"))</f>
        <v/>
      </c>
      <c r="AE142" s="39" t="str" cm="1">
        <f t="array" ref="AE142">IF(AS142="","",IF(ABS((AS142-AVERAGE(AS$2:AS$1000))/_xlfn.STDEV.S(IF(AS$2:AS$1000&lt;&gt;"",AS$2:AS$1000)))&lt;3,"","OUTLIER"))</f>
        <v/>
      </c>
      <c r="AF142" s="39" t="str" cm="1">
        <f t="array" ref="AF142">IF(AT142="","",IF(ABS((AT142-AVERAGE(AT$2:AT$1000))/_xlfn.STDEV.S(IF(AT$2:AT$1000&lt;&gt;"",AT$2:AT$1000)))&lt;3,"","OUTLIER"))</f>
        <v/>
      </c>
      <c r="AG142" s="39" t="str" cm="1">
        <f t="array" ref="AG142">IF(AU142="","",IF(ABS((AU142-AVERAGE(AU$2:AU$1000))/_xlfn.STDEV.S(IF(AU$2:AU$1000&lt;&gt;"",AU$2:AU$1000)))&lt;3,"","OUTLIER"))</f>
        <v/>
      </c>
      <c r="AH142" s="39" t="str" cm="1">
        <f t="array" ref="AH142">IF(AV142="","",IF(ABS((AV142-AVERAGE(AV$2:AV$1000))/_xlfn.STDEV.S(IF(AV$2:AV$1000&lt;&gt;"",AV$2:AV$1000)))&lt;3,"","OUTLIER"))</f>
        <v/>
      </c>
      <c r="AL142" s="63"/>
      <c r="AM142" s="60"/>
      <c r="AN142" s="60">
        <v>8.36</v>
      </c>
      <c r="AO142" s="60">
        <v>8.57</v>
      </c>
      <c r="AP142" s="60">
        <v>7.64</v>
      </c>
      <c r="AQ142" s="60">
        <v>7.37</v>
      </c>
      <c r="AR142" s="60">
        <v>7.19</v>
      </c>
      <c r="AS142" s="60">
        <v>7.57</v>
      </c>
      <c r="AT142" s="60">
        <v>7.01</v>
      </c>
      <c r="AU142" s="60">
        <v>7.32</v>
      </c>
      <c r="AV142" s="60"/>
      <c r="AW142" s="63"/>
      <c r="AX142" s="60"/>
      <c r="AY142" s="60">
        <v>0.17</v>
      </c>
      <c r="AZ142" s="60">
        <v>0.2</v>
      </c>
      <c r="BA142" s="60">
        <v>0.16</v>
      </c>
      <c r="BB142" s="60">
        <v>0.25</v>
      </c>
      <c r="BC142" s="60">
        <v>0.16</v>
      </c>
      <c r="BD142" s="60">
        <v>0.21</v>
      </c>
      <c r="BE142" s="60">
        <v>0.22</v>
      </c>
      <c r="BF142" s="60">
        <v>0.16</v>
      </c>
      <c r="BG142" s="60"/>
    </row>
    <row r="143" spans="1:59" x14ac:dyDescent="0.2">
      <c r="A143" s="54" t="s">
        <v>1446</v>
      </c>
      <c r="B143" s="54" t="str">
        <f>VLOOKUP(A143,RecNames!C:G,5,FALSE)</f>
        <v>SSR4</v>
      </c>
      <c r="C143" s="74">
        <v>3</v>
      </c>
      <c r="D143" s="25" t="str">
        <f t="shared" si="8"/>
        <v/>
      </c>
      <c r="E143" s="24" t="str">
        <f t="shared" si="8"/>
        <v/>
      </c>
      <c r="F143" s="24">
        <f t="shared" si="8"/>
        <v>8.98</v>
      </c>
      <c r="G143" s="24">
        <f t="shared" si="9"/>
        <v>8.98</v>
      </c>
      <c r="H143" s="24">
        <f t="shared" si="9"/>
        <v>9.49</v>
      </c>
      <c r="I143" s="24">
        <f t="shared" si="9"/>
        <v>8.4700000000000006</v>
      </c>
      <c r="J143" s="24">
        <f t="shared" si="10"/>
        <v>8.4700000000000006</v>
      </c>
      <c r="K143" s="24">
        <f t="shared" si="10"/>
        <v>8.27</v>
      </c>
      <c r="L143" s="24" t="str">
        <f t="shared" si="10"/>
        <v/>
      </c>
      <c r="M143" s="24" t="str">
        <f t="shared" si="11"/>
        <v/>
      </c>
      <c r="N143" s="24">
        <f t="shared" si="11"/>
        <v>8.5399999999999991</v>
      </c>
      <c r="O143" s="24">
        <f t="shared" si="11"/>
        <v>8.43</v>
      </c>
      <c r="P143" s="24">
        <f t="shared" si="12"/>
        <v>8.65</v>
      </c>
      <c r="Q143" s="24" t="str">
        <f t="shared" si="12"/>
        <v/>
      </c>
      <c r="R143" s="75" t="s">
        <v>31</v>
      </c>
      <c r="S143" s="75" t="s">
        <v>31</v>
      </c>
      <c r="T143" s="75" t="s">
        <v>31</v>
      </c>
      <c r="U143" s="38" t="str" cm="1">
        <f t="array" ref="U143">IF(AL143="","",IF(ABS((AL143-AVERAGE(AL$2:AL$1000))/_xlfn.STDEV.S(IF(AL$2:AL$1000&lt;&gt;"",AL$2:AL$1000)))&lt;3,"","OUTLIER"))</f>
        <v/>
      </c>
      <c r="V143" s="39" t="str" cm="1">
        <f t="array" ref="V143">IF(AM143="","",IF(ABS((AM143-AVERAGE(AM$2:AM$1000))/_xlfn.STDEV.S(IF(AM$2:AM$1000&lt;&gt;"",AM$2:AM$1000)))&lt;3,"","OUTLIER"))</f>
        <v/>
      </c>
      <c r="W143" s="39" t="str" cm="1">
        <f t="array" ref="W143">IF(AN143="","",IF(ABS((AN143-AVERAGE(AN$2:AN$1000))/_xlfn.STDEV.S(IF(AN$2:AN$1000&lt;&gt;"",AN$2:AN$1000)))&lt;3,"","OUTLIER"))</f>
        <v/>
      </c>
      <c r="X143" s="39" t="str" cm="1">
        <f t="array" ref="X143">IF(AN143="","",IF(ABS((AN143-AVERAGE(AN$2:AN$1000))/_xlfn.STDEV.S(IF(AN$2:AN$1000&lt;&gt;"",AN$2:AN$1000)))&lt;3,"","OUTLIER"))</f>
        <v/>
      </c>
      <c r="Y143" s="39" t="str" cm="1">
        <f t="array" ref="Y143">IF(AO143="","",IF(ABS((AO143-AVERAGE(AO$2:AO$1000))/_xlfn.STDEV.S(IF(AO$2:AO$1000&lt;&gt;"",AO$2:AO$1000)))&lt;3,"","OUTLIER"))</f>
        <v/>
      </c>
      <c r="Z143" s="39" t="str" cm="1">
        <f t="array" ref="Z143">IF(AP143="","",IF(ABS((AP143-AVERAGE(AP$2:AP$1000))/_xlfn.STDEV.S(IF(AP$2:AP$1000&lt;&gt;"",AP$2:AP$1000)))&lt;3,"","OUTLIER"))</f>
        <v/>
      </c>
      <c r="AA143" s="39" t="str" cm="1">
        <f t="array" ref="AA143">IF(AP143="","",IF(ABS((AP143-AVERAGE(AP$2:AP$1000))/_xlfn.STDEV.S(IF(AP$2:AP$1000&lt;&gt;"",AP$2:AP$1000)))&lt;3,"","OUTLIER"))</f>
        <v/>
      </c>
      <c r="AB143" s="39" t="str" cm="1">
        <f t="array" ref="AB143">IF(AQ143="","",IF(ABS((AQ143-AVERAGE(AQ$2:AQ$1000))/_xlfn.STDEV.S(IF(AQ$2:AQ$1000&lt;&gt;"",AQ$2:AQ$1000)))&lt;3,"","OUTLIER"))</f>
        <v/>
      </c>
      <c r="AC143" s="39" t="str" cm="1">
        <f t="array" ref="AC143">IF(AR143="","",IF(ABS((AR143-AVERAGE(AR$2:AR$1000))/_xlfn.STDEV.S(IF(AR$2:AR$1000&lt;&gt;"",AR$2:AR$1000)))&lt;3,"","OUTLIER"))</f>
        <v/>
      </c>
      <c r="AD143" s="39" t="str" cm="1">
        <f t="array" ref="AD143">IF(AR143="","",IF(ABS((AR143-AVERAGE(AR$2:AR$1000))/_xlfn.STDEV.S(IF(AR$2:AR$1000&lt;&gt;"",AR$2:AR$1000)))&lt;3,"","OUTLIER"))</f>
        <v/>
      </c>
      <c r="AE143" s="39" t="str" cm="1">
        <f t="array" ref="AE143">IF(AS143="","",IF(ABS((AS143-AVERAGE(AS$2:AS$1000))/_xlfn.STDEV.S(IF(AS$2:AS$1000&lt;&gt;"",AS$2:AS$1000)))&lt;3,"","OUTLIER"))</f>
        <v/>
      </c>
      <c r="AF143" s="39" t="str" cm="1">
        <f t="array" ref="AF143">IF(AT143="","",IF(ABS((AT143-AVERAGE(AT$2:AT$1000))/_xlfn.STDEV.S(IF(AT$2:AT$1000&lt;&gt;"",AT$2:AT$1000)))&lt;3,"","OUTLIER"))</f>
        <v/>
      </c>
      <c r="AG143" s="39" t="str" cm="1">
        <f t="array" ref="AG143">IF(AU143="","",IF(ABS((AU143-AVERAGE(AU$2:AU$1000))/_xlfn.STDEV.S(IF(AU$2:AU$1000&lt;&gt;"",AU$2:AU$1000)))&lt;3,"","OUTLIER"))</f>
        <v/>
      </c>
      <c r="AH143" s="39" t="str" cm="1">
        <f t="array" ref="AH143">IF(AV143="","",IF(ABS((AV143-AVERAGE(AV$2:AV$1000))/_xlfn.STDEV.S(IF(AV$2:AV$1000&lt;&gt;"",AV$2:AV$1000)))&lt;3,"","OUTLIER"))</f>
        <v/>
      </c>
      <c r="AL143" s="63"/>
      <c r="AM143" s="60"/>
      <c r="AN143" s="60">
        <v>8.98</v>
      </c>
      <c r="AO143" s="60">
        <v>9.49</v>
      </c>
      <c r="AP143" s="60">
        <v>8.4700000000000006</v>
      </c>
      <c r="AQ143" s="60">
        <v>8.27</v>
      </c>
      <c r="AR143" s="60"/>
      <c r="AS143" s="60">
        <v>8.5399999999999991</v>
      </c>
      <c r="AT143" s="60">
        <v>8.43</v>
      </c>
      <c r="AU143" s="60">
        <v>8.65</v>
      </c>
      <c r="AV143" s="60"/>
      <c r="AW143" s="63"/>
      <c r="AX143" s="60"/>
      <c r="AY143" s="60">
        <v>0.28000000000000003</v>
      </c>
      <c r="AZ143" s="60">
        <v>0.26</v>
      </c>
      <c r="BA143" s="60">
        <v>0.26</v>
      </c>
      <c r="BB143" s="60">
        <v>0.27</v>
      </c>
      <c r="BC143" s="60"/>
      <c r="BD143" s="60">
        <v>0.23</v>
      </c>
      <c r="BE143" s="60">
        <v>0.25</v>
      </c>
      <c r="BF143" s="60">
        <v>0.32</v>
      </c>
      <c r="BG143" s="60"/>
    </row>
    <row r="144" spans="1:59" x14ac:dyDescent="0.2">
      <c r="A144" s="54" t="s">
        <v>1447</v>
      </c>
      <c r="B144" s="54" t="str">
        <f>VLOOKUP(A144,RecNames!C:G,5,FALSE)</f>
        <v>SSR5</v>
      </c>
      <c r="C144" s="74">
        <v>3</v>
      </c>
      <c r="D144" s="25">
        <f t="shared" si="8"/>
        <v>7.17</v>
      </c>
      <c r="E144" s="24">
        <f t="shared" si="8"/>
        <v>7.12</v>
      </c>
      <c r="F144" s="24">
        <f t="shared" si="8"/>
        <v>9.4499999999999993</v>
      </c>
      <c r="G144" s="24">
        <f t="shared" si="9"/>
        <v>9.4499999999999993</v>
      </c>
      <c r="H144" s="24">
        <f t="shared" si="9"/>
        <v>10</v>
      </c>
      <c r="I144" s="24">
        <f t="shared" si="9"/>
        <v>9.18</v>
      </c>
      <c r="J144" s="24">
        <f t="shared" si="10"/>
        <v>9.18</v>
      </c>
      <c r="K144" s="24">
        <f t="shared" si="10"/>
        <v>9.07</v>
      </c>
      <c r="L144" s="24">
        <f t="shared" si="10"/>
        <v>7.7</v>
      </c>
      <c r="M144" s="24">
        <f t="shared" si="11"/>
        <v>7.7</v>
      </c>
      <c r="N144" s="24">
        <f t="shared" si="11"/>
        <v>8.83</v>
      </c>
      <c r="O144" s="24">
        <f t="shared" si="11"/>
        <v>8.0500000000000007</v>
      </c>
      <c r="P144" s="24">
        <f t="shared" si="12"/>
        <v>8.2200000000000006</v>
      </c>
      <c r="Q144" s="24">
        <f t="shared" si="12"/>
        <v>7.38</v>
      </c>
      <c r="R144" s="75" t="s">
        <v>31</v>
      </c>
      <c r="S144" s="75" t="s">
        <v>31</v>
      </c>
      <c r="T144" s="75" t="s">
        <v>31</v>
      </c>
      <c r="U144" s="38" t="str" cm="1">
        <f t="array" ref="U144">IF(AL144="","",IF(ABS((AL144-AVERAGE(AL$2:AL$1000))/_xlfn.STDEV.S(IF(AL$2:AL$1000&lt;&gt;"",AL$2:AL$1000)))&lt;3,"","OUTLIER"))</f>
        <v/>
      </c>
      <c r="V144" s="39" t="str" cm="1">
        <f t="array" ref="V144">IF(AM144="","",IF(ABS((AM144-AVERAGE(AM$2:AM$1000))/_xlfn.STDEV.S(IF(AM$2:AM$1000&lt;&gt;"",AM$2:AM$1000)))&lt;3,"","OUTLIER"))</f>
        <v/>
      </c>
      <c r="W144" s="39" t="str" cm="1">
        <f t="array" ref="W144">IF(AN144="","",IF(ABS((AN144-AVERAGE(AN$2:AN$1000))/_xlfn.STDEV.S(IF(AN$2:AN$1000&lt;&gt;"",AN$2:AN$1000)))&lt;3,"","OUTLIER"))</f>
        <v/>
      </c>
      <c r="X144" s="39" t="str" cm="1">
        <f t="array" ref="X144">IF(AN144="","",IF(ABS((AN144-AVERAGE(AN$2:AN$1000))/_xlfn.STDEV.S(IF(AN$2:AN$1000&lt;&gt;"",AN$2:AN$1000)))&lt;3,"","OUTLIER"))</f>
        <v/>
      </c>
      <c r="Y144" s="39" t="str" cm="1">
        <f t="array" ref="Y144">IF(AO144="","",IF(ABS((AO144-AVERAGE(AO$2:AO$1000))/_xlfn.STDEV.S(IF(AO$2:AO$1000&lt;&gt;"",AO$2:AO$1000)))&lt;3,"","OUTLIER"))</f>
        <v/>
      </c>
      <c r="Z144" s="39" t="str" cm="1">
        <f t="array" ref="Z144">IF(AP144="","",IF(ABS((AP144-AVERAGE(AP$2:AP$1000))/_xlfn.STDEV.S(IF(AP$2:AP$1000&lt;&gt;"",AP$2:AP$1000)))&lt;3,"","OUTLIER"))</f>
        <v/>
      </c>
      <c r="AA144" s="39" t="str" cm="1">
        <f t="array" ref="AA144">IF(AP144="","",IF(ABS((AP144-AVERAGE(AP$2:AP$1000))/_xlfn.STDEV.S(IF(AP$2:AP$1000&lt;&gt;"",AP$2:AP$1000)))&lt;3,"","OUTLIER"))</f>
        <v/>
      </c>
      <c r="AB144" s="39" t="str" cm="1">
        <f t="array" ref="AB144">IF(AQ144="","",IF(ABS((AQ144-AVERAGE(AQ$2:AQ$1000))/_xlfn.STDEV.S(IF(AQ$2:AQ$1000&lt;&gt;"",AQ$2:AQ$1000)))&lt;3,"","OUTLIER"))</f>
        <v/>
      </c>
      <c r="AC144" s="39" t="str" cm="1">
        <f t="array" ref="AC144">IF(AR144="","",IF(ABS((AR144-AVERAGE(AR$2:AR$1000))/_xlfn.STDEV.S(IF(AR$2:AR$1000&lt;&gt;"",AR$2:AR$1000)))&lt;3,"","OUTLIER"))</f>
        <v/>
      </c>
      <c r="AD144" s="39" t="str" cm="1">
        <f t="array" ref="AD144">IF(AR144="","",IF(ABS((AR144-AVERAGE(AR$2:AR$1000))/_xlfn.STDEV.S(IF(AR$2:AR$1000&lt;&gt;"",AR$2:AR$1000)))&lt;3,"","OUTLIER"))</f>
        <v/>
      </c>
      <c r="AE144" s="39" t="str" cm="1">
        <f t="array" ref="AE144">IF(AS144="","",IF(ABS((AS144-AVERAGE(AS$2:AS$1000))/_xlfn.STDEV.S(IF(AS$2:AS$1000&lt;&gt;"",AS$2:AS$1000)))&lt;3,"","OUTLIER"))</f>
        <v/>
      </c>
      <c r="AF144" s="39" t="str" cm="1">
        <f t="array" ref="AF144">IF(AT144="","",IF(ABS((AT144-AVERAGE(AT$2:AT$1000))/_xlfn.STDEV.S(IF(AT$2:AT$1000&lt;&gt;"",AT$2:AT$1000)))&lt;3,"","OUTLIER"))</f>
        <v/>
      </c>
      <c r="AG144" s="39" t="str" cm="1">
        <f t="array" ref="AG144">IF(AU144="","",IF(ABS((AU144-AVERAGE(AU$2:AU$1000))/_xlfn.STDEV.S(IF(AU$2:AU$1000&lt;&gt;"",AU$2:AU$1000)))&lt;3,"","OUTLIER"))</f>
        <v/>
      </c>
      <c r="AH144" s="39" t="str" cm="1">
        <f t="array" ref="AH144">IF(AV144="","",IF(ABS((AV144-AVERAGE(AV$2:AV$1000))/_xlfn.STDEV.S(IF(AV$2:AV$1000&lt;&gt;"",AV$2:AV$1000)))&lt;3,"","OUTLIER"))</f>
        <v/>
      </c>
      <c r="AL144" s="63">
        <v>7.17</v>
      </c>
      <c r="AM144" s="60">
        <v>7.12</v>
      </c>
      <c r="AN144" s="60">
        <v>9.4499999999999993</v>
      </c>
      <c r="AO144" s="60">
        <v>10</v>
      </c>
      <c r="AP144" s="60">
        <v>9.18</v>
      </c>
      <c r="AQ144" s="60">
        <v>9.07</v>
      </c>
      <c r="AR144" s="60">
        <v>7.7</v>
      </c>
      <c r="AS144" s="60">
        <v>8.83</v>
      </c>
      <c r="AT144" s="60">
        <v>8.0500000000000007</v>
      </c>
      <c r="AU144" s="60">
        <v>8.2200000000000006</v>
      </c>
      <c r="AV144" s="60">
        <v>7.38</v>
      </c>
      <c r="AW144" s="63">
        <v>0.14000000000000001</v>
      </c>
      <c r="AX144" s="60">
        <v>0.1</v>
      </c>
      <c r="AY144" s="60">
        <v>0.24</v>
      </c>
      <c r="AZ144" s="60">
        <v>0.17</v>
      </c>
      <c r="BA144" s="60">
        <v>0.26</v>
      </c>
      <c r="BB144" s="60">
        <v>0.22</v>
      </c>
      <c r="BC144" s="60">
        <v>0.19</v>
      </c>
      <c r="BD144" s="60">
        <v>0.17</v>
      </c>
      <c r="BE144" s="60">
        <v>0.18</v>
      </c>
      <c r="BF144" s="60">
        <v>0.17</v>
      </c>
      <c r="BG144" s="60">
        <v>0.23</v>
      </c>
    </row>
    <row r="145" spans="1:59" x14ac:dyDescent="0.2">
      <c r="A145" s="54" t="s">
        <v>1448</v>
      </c>
      <c r="B145" s="54" t="str">
        <f>VLOOKUP(A145,RecNames!C:G,5,FALSE)</f>
        <v>NK1R</v>
      </c>
      <c r="C145" s="74">
        <v>3</v>
      </c>
      <c r="D145" s="25">
        <f t="shared" si="8"/>
        <v>9.32</v>
      </c>
      <c r="E145" s="24">
        <f t="shared" si="8"/>
        <v>9.3000000000000007</v>
      </c>
      <c r="F145" s="24">
        <f t="shared" si="8"/>
        <v>9.52</v>
      </c>
      <c r="G145" s="24">
        <f t="shared" si="9"/>
        <v>9.52</v>
      </c>
      <c r="H145" s="24">
        <f t="shared" si="9"/>
        <v>9.41</v>
      </c>
      <c r="I145" s="24">
        <f t="shared" si="9"/>
        <v>9.23</v>
      </c>
      <c r="J145" s="24">
        <f t="shared" si="10"/>
        <v>9.23</v>
      </c>
      <c r="K145" s="24">
        <f t="shared" si="10"/>
        <v>9.27</v>
      </c>
      <c r="L145" s="24">
        <f t="shared" si="10"/>
        <v>9.89</v>
      </c>
      <c r="M145" s="24">
        <f t="shared" si="11"/>
        <v>9.89</v>
      </c>
      <c r="N145" s="24">
        <f t="shared" si="11"/>
        <v>9.94</v>
      </c>
      <c r="O145" s="24">
        <f t="shared" si="11"/>
        <v>8.83</v>
      </c>
      <c r="P145" s="24">
        <f t="shared" si="12"/>
        <v>9.25</v>
      </c>
      <c r="Q145" s="24">
        <f t="shared" si="12"/>
        <v>9.58</v>
      </c>
      <c r="R145" s="75" t="s">
        <v>31</v>
      </c>
      <c r="S145" s="75" t="s">
        <v>31</v>
      </c>
      <c r="T145" s="75" t="s">
        <v>31</v>
      </c>
      <c r="U145" s="38" t="str" cm="1">
        <f t="array" ref="U145">IF(AL145="","",IF(ABS((AL145-AVERAGE(AL$2:AL$1000))/_xlfn.STDEV.S(IF(AL$2:AL$1000&lt;&gt;"",AL$2:AL$1000)))&lt;3,"","OUTLIER"))</f>
        <v/>
      </c>
      <c r="V145" s="39" t="str" cm="1">
        <f t="array" ref="V145">IF(AM145="","",IF(ABS((AM145-AVERAGE(AM$2:AM$1000))/_xlfn.STDEV.S(IF(AM$2:AM$1000&lt;&gt;"",AM$2:AM$1000)))&lt;3,"","OUTLIER"))</f>
        <v/>
      </c>
      <c r="W145" s="39" t="str" cm="1">
        <f t="array" ref="W145">IF(AN145="","",IF(ABS((AN145-AVERAGE(AN$2:AN$1000))/_xlfn.STDEV.S(IF(AN$2:AN$1000&lt;&gt;"",AN$2:AN$1000)))&lt;3,"","OUTLIER"))</f>
        <v/>
      </c>
      <c r="X145" s="39" t="str" cm="1">
        <f t="array" ref="X145">IF(AN145="","",IF(ABS((AN145-AVERAGE(AN$2:AN$1000))/_xlfn.STDEV.S(IF(AN$2:AN$1000&lt;&gt;"",AN$2:AN$1000)))&lt;3,"","OUTLIER"))</f>
        <v/>
      </c>
      <c r="Y145" s="39" t="str" cm="1">
        <f t="array" ref="Y145">IF(AO145="","",IF(ABS((AO145-AVERAGE(AO$2:AO$1000))/_xlfn.STDEV.S(IF(AO$2:AO$1000&lt;&gt;"",AO$2:AO$1000)))&lt;3,"","OUTLIER"))</f>
        <v/>
      </c>
      <c r="Z145" s="39" t="str" cm="1">
        <f t="array" ref="Z145">IF(AP145="","",IF(ABS((AP145-AVERAGE(AP$2:AP$1000))/_xlfn.STDEV.S(IF(AP$2:AP$1000&lt;&gt;"",AP$2:AP$1000)))&lt;3,"","OUTLIER"))</f>
        <v/>
      </c>
      <c r="AA145" s="39" t="str" cm="1">
        <f t="array" ref="AA145">IF(AP145="","",IF(ABS((AP145-AVERAGE(AP$2:AP$1000))/_xlfn.STDEV.S(IF(AP$2:AP$1000&lt;&gt;"",AP$2:AP$1000)))&lt;3,"","OUTLIER"))</f>
        <v/>
      </c>
      <c r="AB145" s="39" t="str" cm="1">
        <f t="array" ref="AB145">IF(AQ145="","",IF(ABS((AQ145-AVERAGE(AQ$2:AQ$1000))/_xlfn.STDEV.S(IF(AQ$2:AQ$1000&lt;&gt;"",AQ$2:AQ$1000)))&lt;3,"","OUTLIER"))</f>
        <v/>
      </c>
      <c r="AC145" s="39" t="str" cm="1">
        <f t="array" ref="AC145">IF(AR145="","",IF(ABS((AR145-AVERAGE(AR$2:AR$1000))/_xlfn.STDEV.S(IF(AR$2:AR$1000&lt;&gt;"",AR$2:AR$1000)))&lt;3,"","OUTLIER"))</f>
        <v/>
      </c>
      <c r="AD145" s="39" t="str" cm="1">
        <f t="array" ref="AD145">IF(AR145="","",IF(ABS((AR145-AVERAGE(AR$2:AR$1000))/_xlfn.STDEV.S(IF(AR$2:AR$1000&lt;&gt;"",AR$2:AR$1000)))&lt;3,"","OUTLIER"))</f>
        <v/>
      </c>
      <c r="AE145" s="39" t="str" cm="1">
        <f t="array" ref="AE145">IF(AS145="","",IF(ABS((AS145-AVERAGE(AS$2:AS$1000))/_xlfn.STDEV.S(IF(AS$2:AS$1000&lt;&gt;"",AS$2:AS$1000)))&lt;3,"","OUTLIER"))</f>
        <v/>
      </c>
      <c r="AF145" s="39" t="str" cm="1">
        <f t="array" ref="AF145">IF(AT145="","",IF(ABS((AT145-AVERAGE(AT$2:AT$1000))/_xlfn.STDEV.S(IF(AT$2:AT$1000&lt;&gt;"",AT$2:AT$1000)))&lt;3,"","OUTLIER"))</f>
        <v/>
      </c>
      <c r="AG145" s="39" t="str" cm="1">
        <f t="array" ref="AG145">IF(AU145="","",IF(ABS((AU145-AVERAGE(AU$2:AU$1000))/_xlfn.STDEV.S(IF(AU$2:AU$1000&lt;&gt;"",AU$2:AU$1000)))&lt;3,"","OUTLIER"))</f>
        <v/>
      </c>
      <c r="AH145" s="39" t="str" cm="1">
        <f t="array" ref="AH145">IF(AV145="","",IF(ABS((AV145-AVERAGE(AV$2:AV$1000))/_xlfn.STDEV.S(IF(AV$2:AV$1000&lt;&gt;"",AV$2:AV$1000)))&lt;3,"","OUTLIER"))</f>
        <v/>
      </c>
      <c r="AL145" s="63">
        <v>9.32</v>
      </c>
      <c r="AM145" s="60">
        <v>9.3000000000000007</v>
      </c>
      <c r="AN145" s="60">
        <v>9.52</v>
      </c>
      <c r="AO145" s="60">
        <v>9.41</v>
      </c>
      <c r="AP145" s="60">
        <v>9.23</v>
      </c>
      <c r="AQ145" s="60">
        <v>9.27</v>
      </c>
      <c r="AR145" s="60">
        <v>9.89</v>
      </c>
      <c r="AS145" s="60">
        <v>9.94</v>
      </c>
      <c r="AT145" s="60">
        <v>8.83</v>
      </c>
      <c r="AU145" s="60">
        <v>9.25</v>
      </c>
      <c r="AV145" s="60">
        <v>9.58</v>
      </c>
      <c r="AW145" s="63">
        <v>0.05</v>
      </c>
      <c r="AX145" s="60">
        <v>0.08</v>
      </c>
      <c r="AY145" s="60">
        <v>0.14000000000000001</v>
      </c>
      <c r="AZ145" s="60">
        <v>0.04</v>
      </c>
      <c r="BA145" s="60">
        <v>0.06</v>
      </c>
      <c r="BB145" s="60">
        <v>0.02</v>
      </c>
      <c r="BC145" s="60">
        <v>0.05</v>
      </c>
      <c r="BD145" s="60">
        <v>0.04</v>
      </c>
      <c r="BE145" s="60">
        <v>0.04</v>
      </c>
      <c r="BF145" s="60">
        <v>0.05</v>
      </c>
      <c r="BG145" s="60">
        <v>0.06</v>
      </c>
    </row>
    <row r="146" spans="1:59" x14ac:dyDescent="0.2">
      <c r="A146" s="54" t="s">
        <v>1449</v>
      </c>
      <c r="B146" s="54" t="str">
        <f>VLOOKUP(A146,RecNames!C:G,5,FALSE)</f>
        <v>NK3R</v>
      </c>
      <c r="C146" s="74">
        <v>3</v>
      </c>
      <c r="D146" s="25">
        <f t="shared" si="8"/>
        <v>8.64</v>
      </c>
      <c r="E146" s="24">
        <f t="shared" si="8"/>
        <v>8.69</v>
      </c>
      <c r="F146" s="24">
        <f t="shared" si="8"/>
        <v>9.3699999999999992</v>
      </c>
      <c r="G146" s="24">
        <f t="shared" si="9"/>
        <v>9.3699999999999992</v>
      </c>
      <c r="H146" s="24">
        <f t="shared" si="9"/>
        <v>9.5399999999999991</v>
      </c>
      <c r="I146" s="24">
        <f t="shared" si="9"/>
        <v>8.84</v>
      </c>
      <c r="J146" s="24">
        <f t="shared" si="10"/>
        <v>8.84</v>
      </c>
      <c r="K146" s="24">
        <f t="shared" si="10"/>
        <v>8.94</v>
      </c>
      <c r="L146" s="24">
        <f t="shared" si="10"/>
        <v>10</v>
      </c>
      <c r="M146" s="24">
        <f t="shared" si="11"/>
        <v>10</v>
      </c>
      <c r="N146" s="24">
        <f t="shared" si="11"/>
        <v>10.01</v>
      </c>
      <c r="O146" s="24">
        <f t="shared" si="11"/>
        <v>8.58</v>
      </c>
      <c r="P146" s="24">
        <f t="shared" si="12"/>
        <v>8.9</v>
      </c>
      <c r="Q146" s="24">
        <f t="shared" si="12"/>
        <v>8.86</v>
      </c>
      <c r="R146" s="75" t="s">
        <v>31</v>
      </c>
      <c r="S146" s="75" t="s">
        <v>31</v>
      </c>
      <c r="T146" s="75" t="s">
        <v>31</v>
      </c>
      <c r="U146" s="38" t="str" cm="1">
        <f t="array" ref="U146">IF(AL146="","",IF(ABS((AL146-AVERAGE(AL$2:AL$1000))/_xlfn.STDEV.S(IF(AL$2:AL$1000&lt;&gt;"",AL$2:AL$1000)))&lt;3,"","OUTLIER"))</f>
        <v/>
      </c>
      <c r="V146" s="39" t="str" cm="1">
        <f t="array" ref="V146">IF(AM146="","",IF(ABS((AM146-AVERAGE(AM$2:AM$1000))/_xlfn.STDEV.S(IF(AM$2:AM$1000&lt;&gt;"",AM$2:AM$1000)))&lt;3,"","OUTLIER"))</f>
        <v/>
      </c>
      <c r="W146" s="39" t="str" cm="1">
        <f t="array" ref="W146">IF(AN146="","",IF(ABS((AN146-AVERAGE(AN$2:AN$1000))/_xlfn.STDEV.S(IF(AN$2:AN$1000&lt;&gt;"",AN$2:AN$1000)))&lt;3,"","OUTLIER"))</f>
        <v/>
      </c>
      <c r="X146" s="39" t="str" cm="1">
        <f t="array" ref="X146">IF(AN146="","",IF(ABS((AN146-AVERAGE(AN$2:AN$1000))/_xlfn.STDEV.S(IF(AN$2:AN$1000&lt;&gt;"",AN$2:AN$1000)))&lt;3,"","OUTLIER"))</f>
        <v/>
      </c>
      <c r="Y146" s="39" t="str" cm="1">
        <f t="array" ref="Y146">IF(AO146="","",IF(ABS((AO146-AVERAGE(AO$2:AO$1000))/_xlfn.STDEV.S(IF(AO$2:AO$1000&lt;&gt;"",AO$2:AO$1000)))&lt;3,"","OUTLIER"))</f>
        <v/>
      </c>
      <c r="Z146" s="39" t="str" cm="1">
        <f t="array" ref="Z146">IF(AP146="","",IF(ABS((AP146-AVERAGE(AP$2:AP$1000))/_xlfn.STDEV.S(IF(AP$2:AP$1000&lt;&gt;"",AP$2:AP$1000)))&lt;3,"","OUTLIER"))</f>
        <v/>
      </c>
      <c r="AA146" s="39" t="str" cm="1">
        <f t="array" ref="AA146">IF(AP146="","",IF(ABS((AP146-AVERAGE(AP$2:AP$1000))/_xlfn.STDEV.S(IF(AP$2:AP$1000&lt;&gt;"",AP$2:AP$1000)))&lt;3,"","OUTLIER"))</f>
        <v/>
      </c>
      <c r="AB146" s="39" t="str" cm="1">
        <f t="array" ref="AB146">IF(AQ146="","",IF(ABS((AQ146-AVERAGE(AQ$2:AQ$1000))/_xlfn.STDEV.S(IF(AQ$2:AQ$1000&lt;&gt;"",AQ$2:AQ$1000)))&lt;3,"","OUTLIER"))</f>
        <v/>
      </c>
      <c r="AC146" s="39" t="str" cm="1">
        <f t="array" ref="AC146">IF(AR146="","",IF(ABS((AR146-AVERAGE(AR$2:AR$1000))/_xlfn.STDEV.S(IF(AR$2:AR$1000&lt;&gt;"",AR$2:AR$1000)))&lt;3,"","OUTLIER"))</f>
        <v/>
      </c>
      <c r="AD146" s="39" t="str" cm="1">
        <f t="array" ref="AD146">IF(AR146="","",IF(ABS((AR146-AVERAGE(AR$2:AR$1000))/_xlfn.STDEV.S(IF(AR$2:AR$1000&lt;&gt;"",AR$2:AR$1000)))&lt;3,"","OUTLIER"))</f>
        <v/>
      </c>
      <c r="AE146" s="39" t="str" cm="1">
        <f t="array" ref="AE146">IF(AS146="","",IF(ABS((AS146-AVERAGE(AS$2:AS$1000))/_xlfn.STDEV.S(IF(AS$2:AS$1000&lt;&gt;"",AS$2:AS$1000)))&lt;3,"","OUTLIER"))</f>
        <v/>
      </c>
      <c r="AF146" s="39" t="str" cm="1">
        <f t="array" ref="AF146">IF(AT146="","",IF(ABS((AT146-AVERAGE(AT$2:AT$1000))/_xlfn.STDEV.S(IF(AT$2:AT$1000&lt;&gt;"",AT$2:AT$1000)))&lt;3,"","OUTLIER"))</f>
        <v/>
      </c>
      <c r="AG146" s="39" t="str" cm="1">
        <f t="array" ref="AG146">IF(AU146="","",IF(ABS((AU146-AVERAGE(AU$2:AU$1000))/_xlfn.STDEV.S(IF(AU$2:AU$1000&lt;&gt;"",AU$2:AU$1000)))&lt;3,"","OUTLIER"))</f>
        <v/>
      </c>
      <c r="AH146" s="39" t="str" cm="1">
        <f t="array" ref="AH146">IF(AV146="","",IF(ABS((AV146-AVERAGE(AV$2:AV$1000))/_xlfn.STDEV.S(IF(AV$2:AV$1000&lt;&gt;"",AV$2:AV$1000)))&lt;3,"","OUTLIER"))</f>
        <v/>
      </c>
      <c r="AL146" s="63">
        <v>8.64</v>
      </c>
      <c r="AM146" s="60">
        <v>8.69</v>
      </c>
      <c r="AN146" s="60">
        <v>9.3699999999999992</v>
      </c>
      <c r="AO146" s="60">
        <v>9.5399999999999991</v>
      </c>
      <c r="AP146" s="60">
        <v>8.84</v>
      </c>
      <c r="AQ146" s="60">
        <v>8.94</v>
      </c>
      <c r="AR146" s="60">
        <v>10</v>
      </c>
      <c r="AS146" s="60">
        <v>10.01</v>
      </c>
      <c r="AT146" s="60">
        <v>8.58</v>
      </c>
      <c r="AU146" s="60">
        <v>8.9</v>
      </c>
      <c r="AV146" s="60">
        <v>8.86</v>
      </c>
      <c r="AW146" s="63">
        <v>0.13</v>
      </c>
      <c r="AX146" s="60">
        <v>0.11</v>
      </c>
      <c r="AY146" s="60">
        <v>0.09</v>
      </c>
      <c r="AZ146" s="60">
        <v>0.08</v>
      </c>
      <c r="BA146" s="60">
        <v>0.09</v>
      </c>
      <c r="BB146" s="60">
        <v>0.08</v>
      </c>
      <c r="BC146" s="60">
        <v>0.1</v>
      </c>
      <c r="BD146" s="60">
        <v>0.11</v>
      </c>
      <c r="BE146" s="60">
        <v>0.11</v>
      </c>
      <c r="BF146" s="60">
        <v>0.11</v>
      </c>
      <c r="BG146" s="60">
        <v>0.12</v>
      </c>
    </row>
    <row r="147" spans="1:59" x14ac:dyDescent="0.2">
      <c r="A147" s="54" t="s">
        <v>1450</v>
      </c>
      <c r="B147" s="54" t="str">
        <f>VLOOKUP(A147,RecNames!C:G,5,FALSE)</f>
        <v>NK2R</v>
      </c>
      <c r="C147" s="74">
        <v>4</v>
      </c>
      <c r="D147" s="25">
        <f t="shared" si="8"/>
        <v>7.94</v>
      </c>
      <c r="E147" s="24">
        <f t="shared" si="8"/>
        <v>7.88</v>
      </c>
      <c r="F147" s="24">
        <f t="shared" si="8"/>
        <v>8.08</v>
      </c>
      <c r="G147" s="24">
        <f t="shared" si="9"/>
        <v>8.08</v>
      </c>
      <c r="H147" s="24">
        <f t="shared" si="9"/>
        <v>8.02</v>
      </c>
      <c r="I147" s="24">
        <f t="shared" si="9"/>
        <v>7.51</v>
      </c>
      <c r="J147" s="24">
        <f t="shared" si="10"/>
        <v>7.51</v>
      </c>
      <c r="K147" s="24">
        <f t="shared" si="10"/>
        <v>7.69</v>
      </c>
      <c r="L147" s="24">
        <f t="shared" si="10"/>
        <v>8.6</v>
      </c>
      <c r="M147" s="24">
        <f t="shared" si="11"/>
        <v>8.6</v>
      </c>
      <c r="N147" s="24">
        <f t="shared" si="11"/>
        <v>8.6300000000000008</v>
      </c>
      <c r="O147" s="24">
        <f t="shared" si="11"/>
        <v>7.53</v>
      </c>
      <c r="P147" s="24">
        <f t="shared" si="12"/>
        <v>7.84</v>
      </c>
      <c r="Q147" s="24">
        <f t="shared" si="12"/>
        <v>8.1199999999999992</v>
      </c>
      <c r="R147" s="75" t="s">
        <v>31</v>
      </c>
      <c r="S147" s="75" t="s">
        <v>31</v>
      </c>
      <c r="T147" s="75" t="s">
        <v>31</v>
      </c>
      <c r="U147" s="38" t="str" cm="1">
        <f t="array" ref="U147">IF(AL147="","",IF(ABS((AL147-AVERAGE(AL$2:AL$1000))/_xlfn.STDEV.S(IF(AL$2:AL$1000&lt;&gt;"",AL$2:AL$1000)))&lt;3,"","OUTLIER"))</f>
        <v/>
      </c>
      <c r="V147" s="39" t="str" cm="1">
        <f t="array" ref="V147">IF(AM147="","",IF(ABS((AM147-AVERAGE(AM$2:AM$1000))/_xlfn.STDEV.S(IF(AM$2:AM$1000&lt;&gt;"",AM$2:AM$1000)))&lt;3,"","OUTLIER"))</f>
        <v/>
      </c>
      <c r="W147" s="39" t="str" cm="1">
        <f t="array" ref="W147">IF(AN147="","",IF(ABS((AN147-AVERAGE(AN$2:AN$1000))/_xlfn.STDEV.S(IF(AN$2:AN$1000&lt;&gt;"",AN$2:AN$1000)))&lt;3,"","OUTLIER"))</f>
        <v/>
      </c>
      <c r="X147" s="39" t="str" cm="1">
        <f t="array" ref="X147">IF(AN147="","",IF(ABS((AN147-AVERAGE(AN$2:AN$1000))/_xlfn.STDEV.S(IF(AN$2:AN$1000&lt;&gt;"",AN$2:AN$1000)))&lt;3,"","OUTLIER"))</f>
        <v/>
      </c>
      <c r="Y147" s="39" t="str" cm="1">
        <f t="array" ref="Y147">IF(AO147="","",IF(ABS((AO147-AVERAGE(AO$2:AO$1000))/_xlfn.STDEV.S(IF(AO$2:AO$1000&lt;&gt;"",AO$2:AO$1000)))&lt;3,"","OUTLIER"))</f>
        <v/>
      </c>
      <c r="Z147" s="39" t="str" cm="1">
        <f t="array" ref="Z147">IF(AP147="","",IF(ABS((AP147-AVERAGE(AP$2:AP$1000))/_xlfn.STDEV.S(IF(AP$2:AP$1000&lt;&gt;"",AP$2:AP$1000)))&lt;3,"","OUTLIER"))</f>
        <v/>
      </c>
      <c r="AA147" s="39" t="str" cm="1">
        <f t="array" ref="AA147">IF(AP147="","",IF(ABS((AP147-AVERAGE(AP$2:AP$1000))/_xlfn.STDEV.S(IF(AP$2:AP$1000&lt;&gt;"",AP$2:AP$1000)))&lt;3,"","OUTLIER"))</f>
        <v/>
      </c>
      <c r="AB147" s="39" t="str" cm="1">
        <f t="array" ref="AB147">IF(AQ147="","",IF(ABS((AQ147-AVERAGE(AQ$2:AQ$1000))/_xlfn.STDEV.S(IF(AQ$2:AQ$1000&lt;&gt;"",AQ$2:AQ$1000)))&lt;3,"","OUTLIER"))</f>
        <v/>
      </c>
      <c r="AC147" s="39" t="str" cm="1">
        <f t="array" ref="AC147">IF(AR147="","",IF(ABS((AR147-AVERAGE(AR$2:AR$1000))/_xlfn.STDEV.S(IF(AR$2:AR$1000&lt;&gt;"",AR$2:AR$1000)))&lt;3,"","OUTLIER"))</f>
        <v/>
      </c>
      <c r="AD147" s="39" t="str" cm="1">
        <f t="array" ref="AD147">IF(AR147="","",IF(ABS((AR147-AVERAGE(AR$2:AR$1000))/_xlfn.STDEV.S(IF(AR$2:AR$1000&lt;&gt;"",AR$2:AR$1000)))&lt;3,"","OUTLIER"))</f>
        <v/>
      </c>
      <c r="AE147" s="39" t="str" cm="1">
        <f t="array" ref="AE147">IF(AS147="","",IF(ABS((AS147-AVERAGE(AS$2:AS$1000))/_xlfn.STDEV.S(IF(AS$2:AS$1000&lt;&gt;"",AS$2:AS$1000)))&lt;3,"","OUTLIER"))</f>
        <v/>
      </c>
      <c r="AF147" s="39" t="str" cm="1">
        <f t="array" ref="AF147">IF(AT147="","",IF(ABS((AT147-AVERAGE(AT$2:AT$1000))/_xlfn.STDEV.S(IF(AT$2:AT$1000&lt;&gt;"",AT$2:AT$1000)))&lt;3,"","OUTLIER"))</f>
        <v/>
      </c>
      <c r="AG147" s="39" t="str" cm="1">
        <f t="array" ref="AG147">IF(AU147="","",IF(ABS((AU147-AVERAGE(AU$2:AU$1000))/_xlfn.STDEV.S(IF(AU$2:AU$1000&lt;&gt;"",AU$2:AU$1000)))&lt;3,"","OUTLIER"))</f>
        <v/>
      </c>
      <c r="AH147" s="39" t="str" cm="1">
        <f t="array" ref="AH147">IF(AV147="","",IF(ABS((AV147-AVERAGE(AV$2:AV$1000))/_xlfn.STDEV.S(IF(AV$2:AV$1000&lt;&gt;"",AV$2:AV$1000)))&lt;3,"","OUTLIER"))</f>
        <v/>
      </c>
      <c r="AL147" s="63">
        <v>7.94</v>
      </c>
      <c r="AM147" s="60">
        <v>7.88</v>
      </c>
      <c r="AN147" s="60">
        <v>8.08</v>
      </c>
      <c r="AO147" s="60">
        <v>8.02</v>
      </c>
      <c r="AP147" s="60">
        <v>7.51</v>
      </c>
      <c r="AQ147" s="60">
        <v>7.69</v>
      </c>
      <c r="AR147" s="60">
        <v>8.6</v>
      </c>
      <c r="AS147" s="60">
        <v>8.6300000000000008</v>
      </c>
      <c r="AT147" s="60">
        <v>7.53</v>
      </c>
      <c r="AU147" s="60">
        <v>7.84</v>
      </c>
      <c r="AV147" s="60">
        <v>8.1199999999999992</v>
      </c>
      <c r="AW147" s="63">
        <v>0.09</v>
      </c>
      <c r="AX147" s="60">
        <v>0.09</v>
      </c>
      <c r="AY147" s="60">
        <v>0.08</v>
      </c>
      <c r="AZ147" s="60">
        <v>0.1</v>
      </c>
      <c r="BA147" s="60">
        <v>0.12</v>
      </c>
      <c r="BB147" s="60">
        <v>7.0000000000000007E-2</v>
      </c>
      <c r="BC147" s="60">
        <v>7.0000000000000007E-2</v>
      </c>
      <c r="BD147" s="60">
        <v>0.11</v>
      </c>
      <c r="BE147" s="60">
        <v>7.0000000000000007E-2</v>
      </c>
      <c r="BF147" s="60">
        <v>0.09</v>
      </c>
      <c r="BG147" s="60">
        <v>0.08</v>
      </c>
    </row>
    <row r="148" spans="1:59" x14ac:dyDescent="0.2">
      <c r="A148" s="54" t="s">
        <v>1451</v>
      </c>
      <c r="B148" s="54" t="str">
        <f>VLOOKUP(A148,RecNames!C:G,5,FALSE)</f>
        <v>TA2R</v>
      </c>
      <c r="C148" s="74">
        <v>4</v>
      </c>
      <c r="D148" s="25">
        <f t="shared" si="8"/>
        <v>8</v>
      </c>
      <c r="E148" s="24">
        <f t="shared" si="8"/>
        <v>7.84</v>
      </c>
      <c r="F148" s="24">
        <f t="shared" si="8"/>
        <v>8.16</v>
      </c>
      <c r="G148" s="24">
        <f t="shared" si="9"/>
        <v>8.16</v>
      </c>
      <c r="H148" s="24">
        <f t="shared" si="9"/>
        <v>7.48</v>
      </c>
      <c r="I148" s="24">
        <f t="shared" si="9"/>
        <v>7.11</v>
      </c>
      <c r="J148" s="24">
        <f t="shared" si="10"/>
        <v>7.11</v>
      </c>
      <c r="K148" s="24">
        <f t="shared" si="10"/>
        <v>6.96</v>
      </c>
      <c r="L148" s="24">
        <f t="shared" si="10"/>
        <v>9.1300000000000008</v>
      </c>
      <c r="M148" s="24">
        <f t="shared" si="11"/>
        <v>9.1300000000000008</v>
      </c>
      <c r="N148" s="24">
        <f t="shared" si="11"/>
        <v>9.08</v>
      </c>
      <c r="O148" s="24">
        <f t="shared" si="11"/>
        <v>6.85</v>
      </c>
      <c r="P148" s="24">
        <f t="shared" si="12"/>
        <v>8.01</v>
      </c>
      <c r="Q148" s="24">
        <f t="shared" si="12"/>
        <v>8.6300000000000008</v>
      </c>
      <c r="R148" s="75" t="s">
        <v>31</v>
      </c>
      <c r="S148" s="75" t="s">
        <v>31</v>
      </c>
      <c r="T148" s="75" t="s">
        <v>31</v>
      </c>
      <c r="U148" s="38" t="str" cm="1">
        <f t="array" ref="U148">IF(AL148="","",IF(ABS((AL148-AVERAGE(AL$2:AL$1000))/_xlfn.STDEV.S(IF(AL$2:AL$1000&lt;&gt;"",AL$2:AL$1000)))&lt;3,"","OUTLIER"))</f>
        <v/>
      </c>
      <c r="V148" s="39" t="str" cm="1">
        <f t="array" ref="V148">IF(AM148="","",IF(ABS((AM148-AVERAGE(AM$2:AM$1000))/_xlfn.STDEV.S(IF(AM$2:AM$1000&lt;&gt;"",AM$2:AM$1000)))&lt;3,"","OUTLIER"))</f>
        <v/>
      </c>
      <c r="W148" s="39" t="str" cm="1">
        <f t="array" ref="W148">IF(AN148="","",IF(ABS((AN148-AVERAGE(AN$2:AN$1000))/_xlfn.STDEV.S(IF(AN$2:AN$1000&lt;&gt;"",AN$2:AN$1000)))&lt;3,"","OUTLIER"))</f>
        <v/>
      </c>
      <c r="X148" s="39" t="str" cm="1">
        <f t="array" ref="X148">IF(AN148="","",IF(ABS((AN148-AVERAGE(AN$2:AN$1000))/_xlfn.STDEV.S(IF(AN$2:AN$1000&lt;&gt;"",AN$2:AN$1000)))&lt;3,"","OUTLIER"))</f>
        <v/>
      </c>
      <c r="Y148" s="39" t="str" cm="1">
        <f t="array" ref="Y148">IF(AO148="","",IF(ABS((AO148-AVERAGE(AO$2:AO$1000))/_xlfn.STDEV.S(IF(AO$2:AO$1000&lt;&gt;"",AO$2:AO$1000)))&lt;3,"","OUTLIER"))</f>
        <v/>
      </c>
      <c r="Z148" s="39" t="str" cm="1">
        <f t="array" ref="Z148">IF(AP148="","",IF(ABS((AP148-AVERAGE(AP$2:AP$1000))/_xlfn.STDEV.S(IF(AP$2:AP$1000&lt;&gt;"",AP$2:AP$1000)))&lt;3,"","OUTLIER"))</f>
        <v/>
      </c>
      <c r="AA148" s="39" t="str" cm="1">
        <f t="array" ref="AA148">IF(AP148="","",IF(ABS((AP148-AVERAGE(AP$2:AP$1000))/_xlfn.STDEV.S(IF(AP$2:AP$1000&lt;&gt;"",AP$2:AP$1000)))&lt;3,"","OUTLIER"))</f>
        <v/>
      </c>
      <c r="AB148" s="39" t="str" cm="1">
        <f t="array" ref="AB148">IF(AQ148="","",IF(ABS((AQ148-AVERAGE(AQ$2:AQ$1000))/_xlfn.STDEV.S(IF(AQ$2:AQ$1000&lt;&gt;"",AQ$2:AQ$1000)))&lt;3,"","OUTLIER"))</f>
        <v/>
      </c>
      <c r="AC148" s="39" t="str" cm="1">
        <f t="array" ref="AC148">IF(AR148="","",IF(ABS((AR148-AVERAGE(AR$2:AR$1000))/_xlfn.STDEV.S(IF(AR$2:AR$1000&lt;&gt;"",AR$2:AR$1000)))&lt;3,"","OUTLIER"))</f>
        <v/>
      </c>
      <c r="AD148" s="39" t="str" cm="1">
        <f t="array" ref="AD148">IF(AR148="","",IF(ABS((AR148-AVERAGE(AR$2:AR$1000))/_xlfn.STDEV.S(IF(AR$2:AR$1000&lt;&gt;"",AR$2:AR$1000)))&lt;3,"","OUTLIER"))</f>
        <v/>
      </c>
      <c r="AE148" s="39" t="str" cm="1">
        <f t="array" ref="AE148">IF(AS148="","",IF(ABS((AS148-AVERAGE(AS$2:AS$1000))/_xlfn.STDEV.S(IF(AS$2:AS$1000&lt;&gt;"",AS$2:AS$1000)))&lt;3,"","OUTLIER"))</f>
        <v/>
      </c>
      <c r="AF148" s="39" t="str" cm="1">
        <f t="array" ref="AF148">IF(AT148="","",IF(ABS((AT148-AVERAGE(AT$2:AT$1000))/_xlfn.STDEV.S(IF(AT$2:AT$1000&lt;&gt;"",AT$2:AT$1000)))&lt;3,"","OUTLIER"))</f>
        <v/>
      </c>
      <c r="AG148" s="39" t="str" cm="1">
        <f t="array" ref="AG148">IF(AU148="","",IF(ABS((AU148-AVERAGE(AU$2:AU$1000))/_xlfn.STDEV.S(IF(AU$2:AU$1000&lt;&gt;"",AU$2:AU$1000)))&lt;3,"","OUTLIER"))</f>
        <v/>
      </c>
      <c r="AH148" s="39" t="str" cm="1">
        <f t="array" ref="AH148">IF(AV148="","",IF(ABS((AV148-AVERAGE(AV$2:AV$1000))/_xlfn.STDEV.S(IF(AV$2:AV$1000&lt;&gt;"",AV$2:AV$1000)))&lt;3,"","OUTLIER"))</f>
        <v/>
      </c>
      <c r="AL148" s="63">
        <v>8</v>
      </c>
      <c r="AM148" s="60">
        <v>7.84</v>
      </c>
      <c r="AN148" s="60">
        <v>8.16</v>
      </c>
      <c r="AO148" s="60">
        <v>7.48</v>
      </c>
      <c r="AP148" s="60">
        <v>7.11</v>
      </c>
      <c r="AQ148" s="60">
        <v>6.96</v>
      </c>
      <c r="AR148" s="60">
        <v>9.1300000000000008</v>
      </c>
      <c r="AS148" s="60">
        <v>9.08</v>
      </c>
      <c r="AT148" s="60">
        <v>6.85</v>
      </c>
      <c r="AU148" s="60">
        <v>8.01</v>
      </c>
      <c r="AV148" s="60">
        <v>8.6300000000000008</v>
      </c>
      <c r="AW148" s="63">
        <v>0.18</v>
      </c>
      <c r="AX148" s="60">
        <v>0.17</v>
      </c>
      <c r="AY148" s="60">
        <v>0.16</v>
      </c>
      <c r="AZ148" s="60">
        <v>0.15</v>
      </c>
      <c r="BA148" s="60">
        <v>0.21</v>
      </c>
      <c r="BB148" s="60">
        <v>0.17</v>
      </c>
      <c r="BC148" s="60">
        <v>0.21</v>
      </c>
      <c r="BD148" s="60">
        <v>0.18</v>
      </c>
      <c r="BE148" s="60">
        <v>0.21</v>
      </c>
      <c r="BF148" s="60">
        <v>0.21</v>
      </c>
      <c r="BG148" s="60">
        <v>0.18</v>
      </c>
    </row>
    <row r="149" spans="1:59" x14ac:dyDescent="0.2">
      <c r="A149" s="54" t="s">
        <v>1452</v>
      </c>
      <c r="B149" s="54" t="str">
        <f>VLOOKUP(A149,RecNames!C:G,5,FALSE)</f>
        <v>UR2R</v>
      </c>
      <c r="C149" s="74">
        <v>5</v>
      </c>
      <c r="D149" s="25">
        <f t="shared" si="8"/>
        <v>9.66</v>
      </c>
      <c r="E149" s="24">
        <f t="shared" si="8"/>
        <v>9.61</v>
      </c>
      <c r="F149" s="24">
        <f t="shared" si="8"/>
        <v>10.25</v>
      </c>
      <c r="G149" s="24">
        <f t="shared" si="9"/>
        <v>10.25</v>
      </c>
      <c r="H149" s="24">
        <f t="shared" si="9"/>
        <v>10.210000000000001</v>
      </c>
      <c r="I149" s="24">
        <f t="shared" si="9"/>
        <v>10.07</v>
      </c>
      <c r="J149" s="24">
        <f t="shared" si="10"/>
        <v>10.07</v>
      </c>
      <c r="K149" s="24">
        <f t="shared" si="10"/>
        <v>10.039999999999999</v>
      </c>
      <c r="L149" s="24">
        <f t="shared" si="10"/>
        <v>10.130000000000001</v>
      </c>
      <c r="M149" s="24">
        <f t="shared" si="11"/>
        <v>10.130000000000001</v>
      </c>
      <c r="N149" s="24">
        <f t="shared" si="11"/>
        <v>10.050000000000001</v>
      </c>
      <c r="O149" s="24">
        <f t="shared" si="11"/>
        <v>9.2899999999999991</v>
      </c>
      <c r="P149" s="24">
        <f t="shared" si="12"/>
        <v>9.68</v>
      </c>
      <c r="Q149" s="24">
        <f t="shared" si="12"/>
        <v>9.24</v>
      </c>
      <c r="R149" s="75" t="s">
        <v>31</v>
      </c>
      <c r="S149" s="75" t="s">
        <v>31</v>
      </c>
      <c r="T149" s="75" t="s">
        <v>31</v>
      </c>
      <c r="U149" s="38" t="str" cm="1">
        <f t="array" ref="U149">IF(AL149="","",IF(ABS((AL149-AVERAGE(AL$2:AL$1000))/_xlfn.STDEV.S(IF(AL$2:AL$1000&lt;&gt;"",AL$2:AL$1000)))&lt;3,"","OUTLIER"))</f>
        <v/>
      </c>
      <c r="V149" s="39" t="str" cm="1">
        <f t="array" ref="V149">IF(AM149="","",IF(ABS((AM149-AVERAGE(AM$2:AM$1000))/_xlfn.STDEV.S(IF(AM$2:AM$1000&lt;&gt;"",AM$2:AM$1000)))&lt;3,"","OUTLIER"))</f>
        <v/>
      </c>
      <c r="W149" s="39" t="str" cm="1">
        <f t="array" ref="W149">IF(AN149="","",IF(ABS((AN149-AVERAGE(AN$2:AN$1000))/_xlfn.STDEV.S(IF(AN$2:AN$1000&lt;&gt;"",AN$2:AN$1000)))&lt;3,"","OUTLIER"))</f>
        <v/>
      </c>
      <c r="X149" s="39" t="str" cm="1">
        <f t="array" ref="X149">IF(AN149="","",IF(ABS((AN149-AVERAGE(AN$2:AN$1000))/_xlfn.STDEV.S(IF(AN$2:AN$1000&lt;&gt;"",AN$2:AN$1000)))&lt;3,"","OUTLIER"))</f>
        <v/>
      </c>
      <c r="Y149" s="39" t="str" cm="1">
        <f t="array" ref="Y149">IF(AO149="","",IF(ABS((AO149-AVERAGE(AO$2:AO$1000))/_xlfn.STDEV.S(IF(AO$2:AO$1000&lt;&gt;"",AO$2:AO$1000)))&lt;3,"","OUTLIER"))</f>
        <v/>
      </c>
      <c r="Z149" s="39" t="str" cm="1">
        <f t="array" ref="Z149">IF(AP149="","",IF(ABS((AP149-AVERAGE(AP$2:AP$1000))/_xlfn.STDEV.S(IF(AP$2:AP$1000&lt;&gt;"",AP$2:AP$1000)))&lt;3,"","OUTLIER"))</f>
        <v/>
      </c>
      <c r="AA149" s="39" t="str" cm="1">
        <f t="array" ref="AA149">IF(AP149="","",IF(ABS((AP149-AVERAGE(AP$2:AP$1000))/_xlfn.STDEV.S(IF(AP$2:AP$1000&lt;&gt;"",AP$2:AP$1000)))&lt;3,"","OUTLIER"))</f>
        <v/>
      </c>
      <c r="AB149" s="39" t="str" cm="1">
        <f t="array" ref="AB149">IF(AQ149="","",IF(ABS((AQ149-AVERAGE(AQ$2:AQ$1000))/_xlfn.STDEV.S(IF(AQ$2:AQ$1000&lt;&gt;"",AQ$2:AQ$1000)))&lt;3,"","OUTLIER"))</f>
        <v/>
      </c>
      <c r="AC149" s="39" t="str" cm="1">
        <f t="array" ref="AC149">IF(AR149="","",IF(ABS((AR149-AVERAGE(AR$2:AR$1000))/_xlfn.STDEV.S(IF(AR$2:AR$1000&lt;&gt;"",AR$2:AR$1000)))&lt;3,"","OUTLIER"))</f>
        <v/>
      </c>
      <c r="AD149" s="39" t="str" cm="1">
        <f t="array" ref="AD149">IF(AR149="","",IF(ABS((AR149-AVERAGE(AR$2:AR$1000))/_xlfn.STDEV.S(IF(AR$2:AR$1000&lt;&gt;"",AR$2:AR$1000)))&lt;3,"","OUTLIER"))</f>
        <v/>
      </c>
      <c r="AE149" s="39" t="str" cm="1">
        <f t="array" ref="AE149">IF(AS149="","",IF(ABS((AS149-AVERAGE(AS$2:AS$1000))/_xlfn.STDEV.S(IF(AS$2:AS$1000&lt;&gt;"",AS$2:AS$1000)))&lt;3,"","OUTLIER"))</f>
        <v/>
      </c>
      <c r="AF149" s="39" t="str" cm="1">
        <f t="array" ref="AF149">IF(AT149="","",IF(ABS((AT149-AVERAGE(AT$2:AT$1000))/_xlfn.STDEV.S(IF(AT$2:AT$1000&lt;&gt;"",AT$2:AT$1000)))&lt;3,"","OUTLIER"))</f>
        <v/>
      </c>
      <c r="AG149" s="39" t="str" cm="1">
        <f t="array" ref="AG149">IF(AU149="","",IF(ABS((AU149-AVERAGE(AU$2:AU$1000))/_xlfn.STDEV.S(IF(AU$2:AU$1000&lt;&gt;"",AU$2:AU$1000)))&lt;3,"","OUTLIER"))</f>
        <v/>
      </c>
      <c r="AH149" s="39" t="str" cm="1">
        <f t="array" ref="AH149">IF(AV149="","",IF(ABS((AV149-AVERAGE(AV$2:AV$1000))/_xlfn.STDEV.S(IF(AV$2:AV$1000&lt;&gt;"",AV$2:AV$1000)))&lt;3,"","OUTLIER"))</f>
        <v/>
      </c>
      <c r="AL149" s="63">
        <v>9.66</v>
      </c>
      <c r="AM149" s="60">
        <v>9.61</v>
      </c>
      <c r="AN149" s="60">
        <v>10.25</v>
      </c>
      <c r="AO149" s="60">
        <v>10.210000000000001</v>
      </c>
      <c r="AP149" s="60">
        <v>10.07</v>
      </c>
      <c r="AQ149" s="60">
        <v>10.039999999999999</v>
      </c>
      <c r="AR149" s="60">
        <v>10.130000000000001</v>
      </c>
      <c r="AS149" s="60">
        <v>10.050000000000001</v>
      </c>
      <c r="AT149" s="60">
        <v>9.2899999999999991</v>
      </c>
      <c r="AU149" s="60">
        <v>9.68</v>
      </c>
      <c r="AV149" s="60">
        <v>9.24</v>
      </c>
      <c r="AW149" s="63">
        <v>0.05</v>
      </c>
      <c r="AX149" s="60">
        <v>0.06</v>
      </c>
      <c r="AY149" s="60">
        <v>0.13</v>
      </c>
      <c r="AZ149" s="60">
        <v>0.16</v>
      </c>
      <c r="BA149" s="60">
        <v>0.11</v>
      </c>
      <c r="BB149" s="60">
        <v>0.13</v>
      </c>
      <c r="BC149" s="60">
        <v>0.13</v>
      </c>
      <c r="BD149" s="60">
        <v>0.1</v>
      </c>
      <c r="BE149" s="60">
        <v>7.0000000000000007E-2</v>
      </c>
      <c r="BF149" s="60">
        <v>0.08</v>
      </c>
      <c r="BG149" s="60">
        <v>7.0000000000000007E-2</v>
      </c>
    </row>
  </sheetData>
  <conditionalFormatting sqref="U1:AK1048576">
    <cfRule type="cellIs" dxfId="4" priority="1" operator="equal">
      <formula>"OUTLIER"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AP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T11" sqref="T11"/>
    </sheetView>
  </sheetViews>
  <sheetFormatPr baseColWidth="10" defaultColWidth="5.83203125" defaultRowHeight="16" x14ac:dyDescent="0.2"/>
  <cols>
    <col min="1" max="1" width="11.33203125" style="54" bestFit="1" customWidth="1"/>
    <col min="2" max="2" width="11.33203125" style="54" customWidth="1"/>
    <col min="3" max="3" width="2.1640625" style="64" bestFit="1" customWidth="1"/>
    <col min="4" max="4" width="7" style="70" bestFit="1" customWidth="1"/>
    <col min="5" max="5" width="5.83203125" style="41" bestFit="1" customWidth="1"/>
    <col min="6" max="8" width="6.5" style="41" bestFit="1" customWidth="1"/>
    <col min="9" max="10" width="6.33203125" style="41" bestFit="1" customWidth="1"/>
    <col min="11" max="11" width="6" style="41" bestFit="1" customWidth="1"/>
    <col min="12" max="12" width="6.33203125" style="41" bestFit="1" customWidth="1"/>
    <col min="13" max="14" width="7" style="41" bestFit="1" customWidth="1"/>
    <col min="15" max="16" width="8.33203125" style="41" bestFit="1" customWidth="1"/>
    <col min="17" max="17" width="7" style="41" bestFit="1" customWidth="1"/>
    <col min="18" max="18" width="6.83203125" style="41" bestFit="1" customWidth="1"/>
    <col min="19" max="20" width="13.33203125" style="41" bestFit="1" customWidth="1"/>
    <col min="21" max="21" width="6.5" style="57" bestFit="1" customWidth="1"/>
    <col min="22" max="24" width="6.5" style="54" bestFit="1" customWidth="1"/>
    <col min="25" max="25" width="7.1640625" style="54" customWidth="1"/>
    <col min="26" max="27" width="6.5" style="54" bestFit="1" customWidth="1"/>
    <col min="28" max="31" width="6.83203125" style="54" customWidth="1"/>
    <col min="32" max="32" width="6" style="57" bestFit="1" customWidth="1"/>
    <col min="33" max="33" width="5.83203125" style="54" bestFit="1"/>
    <col min="34" max="35" width="6.33203125" style="54" bestFit="1" customWidth="1"/>
    <col min="36" max="36" width="7.5" style="54" customWidth="1"/>
    <col min="37" max="37" width="5.83203125" style="54" bestFit="1"/>
    <col min="38" max="38" width="6.1640625" style="54" bestFit="1" customWidth="1"/>
    <col min="39" max="42" width="6.83203125" style="54" customWidth="1"/>
    <col min="43" max="16384" width="5.83203125" style="54"/>
  </cols>
  <sheetData>
    <row r="1" spans="1:42" s="65" customFormat="1" ht="85" x14ac:dyDescent="0.2">
      <c r="A1" s="15" t="s">
        <v>739</v>
      </c>
      <c r="B1" s="6" t="s">
        <v>5</v>
      </c>
      <c r="C1" s="62" t="s">
        <v>1475</v>
      </c>
      <c r="D1" s="66" t="s">
        <v>760</v>
      </c>
      <c r="E1" s="67" t="s">
        <v>761</v>
      </c>
      <c r="F1" s="66" t="s">
        <v>762</v>
      </c>
      <c r="G1" s="67" t="s">
        <v>763</v>
      </c>
      <c r="H1" s="67" t="s">
        <v>764</v>
      </c>
      <c r="I1" s="67" t="s">
        <v>1486</v>
      </c>
      <c r="J1" s="67" t="s">
        <v>1487</v>
      </c>
      <c r="K1" s="67" t="s">
        <v>765</v>
      </c>
      <c r="L1" s="66" t="s">
        <v>766</v>
      </c>
      <c r="M1" s="67" t="s">
        <v>767</v>
      </c>
      <c r="N1" s="67" t="s">
        <v>768</v>
      </c>
      <c r="O1" s="67" t="s">
        <v>769</v>
      </c>
      <c r="P1" s="66" t="s">
        <v>770</v>
      </c>
      <c r="Q1" s="67" t="s">
        <v>771</v>
      </c>
      <c r="R1" s="66" t="s">
        <v>772</v>
      </c>
      <c r="S1" s="68" t="s">
        <v>773</v>
      </c>
      <c r="T1" s="67" t="s">
        <v>774</v>
      </c>
      <c r="U1" s="58" t="s">
        <v>1453</v>
      </c>
      <c r="V1" s="59" t="s">
        <v>1454</v>
      </c>
      <c r="W1" s="59" t="s">
        <v>1455</v>
      </c>
      <c r="X1" s="59" t="s">
        <v>1456</v>
      </c>
      <c r="Y1" s="59" t="s">
        <v>1457</v>
      </c>
      <c r="Z1" s="59" t="s">
        <v>1458</v>
      </c>
      <c r="AA1" s="59" t="s">
        <v>1459</v>
      </c>
      <c r="AB1" s="59" t="s">
        <v>1460</v>
      </c>
      <c r="AC1" s="59" t="s">
        <v>1461</v>
      </c>
      <c r="AD1" s="59" t="s">
        <v>1462</v>
      </c>
      <c r="AE1" s="59" t="s">
        <v>1463</v>
      </c>
      <c r="AF1" s="58" t="s">
        <v>1464</v>
      </c>
      <c r="AG1" s="59" t="s">
        <v>1465</v>
      </c>
      <c r="AH1" s="59" t="s">
        <v>1466</v>
      </c>
      <c r="AI1" s="59" t="s">
        <v>1467</v>
      </c>
      <c r="AJ1" s="59" t="s">
        <v>1468</v>
      </c>
      <c r="AK1" s="59" t="s">
        <v>1469</v>
      </c>
      <c r="AL1" s="59" t="s">
        <v>1470</v>
      </c>
      <c r="AM1" s="59" t="s">
        <v>1471</v>
      </c>
      <c r="AN1" s="59" t="s">
        <v>1472</v>
      </c>
      <c r="AO1" s="59" t="s">
        <v>1473</v>
      </c>
      <c r="AP1" s="59" t="s">
        <v>1474</v>
      </c>
    </row>
    <row r="2" spans="1:42" x14ac:dyDescent="0.2">
      <c r="A2" s="54" t="s">
        <v>1305</v>
      </c>
      <c r="B2" s="54" t="str">
        <f>VLOOKUP(A2,RecNames!C:G,5,FALSE)</f>
        <v>PACR</v>
      </c>
      <c r="C2" s="64">
        <v>4</v>
      </c>
      <c r="D2" s="69">
        <f>IF(U2="","",(U2-MIN(U$2:U$1000))/(MAX(U$2:U$1000)-MIN(U$2:U$1000)))</f>
        <v>0.86497064579256366</v>
      </c>
      <c r="E2" s="40">
        <f t="shared" ref="E2" si="0">IF(V2="","",(V2-MIN(V$2:V$1000))/(MAX(V$2:V$1000)-MIN(V$2:V$1000)))</f>
        <v>0.84765625</v>
      </c>
      <c r="F2" s="40">
        <f>IF(W2="","",(W2-MIN(W$2:W$1000))/(MAX(W$2:W$1000)-MIN(W$2:W$1000)))</f>
        <v>0.64358452138492872</v>
      </c>
      <c r="G2" s="40">
        <f>IF(W2="","",(W2-MIN(W$2:W$1000))/(MAX(W$2:W$1000)-MIN(W$2:W$1000)))</f>
        <v>0.64358452138492872</v>
      </c>
      <c r="H2" s="40">
        <f>IF(X2="","",(X2-MIN(X$2:X$1000))/(MAX(X$2:X$1000)-MIN(X$2:X$1000)))</f>
        <v>0.7290322580645161</v>
      </c>
      <c r="I2" s="40">
        <f>IF(Y2="","",(Y2-MIN(Y$2:Y$1000))/(MAX(Y$2:Y$1000)-MIN(Y$2:Y$1000)))</f>
        <v>0.72505543237250558</v>
      </c>
      <c r="J2" s="40">
        <f>IF(Y2="","",(Y2-MIN(Y$2:Y$1000))/(MAX(Y$2:Y$1000)-MIN(Y$2:Y$1000)))</f>
        <v>0.72505543237250558</v>
      </c>
      <c r="K2" s="40">
        <f>IF(Z2="","",(Z2-MIN(Z$2:Z$1000))/(MAX(Z$2:Z$1000)-MIN(Z$2:Z$1000)))</f>
        <v>0.73750000000000004</v>
      </c>
      <c r="L2" s="40">
        <f>IF(AA2="","",(AA2-MIN(AA$2:AA$1000))/(MAX(AA$2:AA$1000)-MIN(AA$2:AA$1000)))</f>
        <v>0.89324618736383432</v>
      </c>
      <c r="M2" s="40">
        <f>IF(AA2="","",(AA2-MIN(AA$2:AA$1000))/(MAX(AA$2:AA$1000)-MIN(AA$2:AA$1000)))</f>
        <v>0.89324618736383432</v>
      </c>
      <c r="N2" s="40">
        <f>IF(AB2="","",(AB2-MIN(AB$2:AB$1000))/(MAX(AB$2:AB$1000)-MIN(AB$2:AB$1000)))</f>
        <v>0.9410319410319411</v>
      </c>
      <c r="O2" s="40" t="str">
        <f>IF(AC2="","",(AC2-MIN(AC$2:AC$1000))/(MAX(AC$2:AC$1000)-MIN(AC$2:AC$1000)))</f>
        <v/>
      </c>
      <c r="P2" s="40" t="str">
        <f>IF(AD2="","",(AD2-MIN(AD$2:AD$1000))/(MAX(AD$2:AD$1000)-MIN(AD$2:AD$1000)))</f>
        <v/>
      </c>
      <c r="Q2" s="40">
        <f>IF(AE2="","",(AE2-MIN(AE$2:AE$1000))/(MAX(AE$2:AE$1000)-MIN(AE$2:AE$1000)))</f>
        <v>0.48654244306418215</v>
      </c>
      <c r="R2" s="91" t="s">
        <v>31</v>
      </c>
      <c r="S2" s="91" t="s">
        <v>31</v>
      </c>
      <c r="T2" s="91" t="s">
        <v>31</v>
      </c>
      <c r="U2" s="56">
        <v>47.5</v>
      </c>
      <c r="V2" s="55">
        <v>46</v>
      </c>
      <c r="W2" s="55">
        <v>34.200000000000003</v>
      </c>
      <c r="X2" s="55">
        <v>36.1</v>
      </c>
      <c r="Y2" s="55">
        <v>35.9</v>
      </c>
      <c r="Z2" s="55">
        <v>26.1</v>
      </c>
      <c r="AA2" s="55">
        <v>43.8</v>
      </c>
      <c r="AB2" s="55">
        <v>42.1</v>
      </c>
      <c r="AC2" s="55"/>
      <c r="AD2" s="55"/>
      <c r="AE2" s="55">
        <v>25.8</v>
      </c>
      <c r="AF2" s="56">
        <v>0.6</v>
      </c>
      <c r="AG2" s="55">
        <v>2.2000000000000002</v>
      </c>
      <c r="AH2" s="55">
        <v>2</v>
      </c>
      <c r="AI2" s="55">
        <v>0.7</v>
      </c>
      <c r="AJ2" s="55">
        <v>0.5</v>
      </c>
      <c r="AK2" s="55">
        <v>0.6</v>
      </c>
      <c r="AL2" s="55">
        <v>1.6</v>
      </c>
      <c r="AM2" s="55">
        <v>1.4</v>
      </c>
      <c r="AN2" s="55"/>
      <c r="AO2" s="55"/>
      <c r="AP2" s="55">
        <v>1.4</v>
      </c>
    </row>
    <row r="3" spans="1:42" x14ac:dyDescent="0.2">
      <c r="A3" s="54" t="s">
        <v>1306</v>
      </c>
      <c r="B3" s="54" t="str">
        <f>VLOOKUP(A3,RecNames!C:G,5,FALSE)</f>
        <v>AA1R</v>
      </c>
      <c r="C3" s="64">
        <v>6</v>
      </c>
      <c r="D3" s="69">
        <f t="shared" ref="D3:F34" si="1">IF(U3="","",(U3-MIN(U$2:U$1000))/(MAX(U$2:U$1000)-MIN(U$2:U$1000)))</f>
        <v>0.20156555772994131</v>
      </c>
      <c r="E3" s="40">
        <f t="shared" si="1"/>
        <v>0.12304687500000003</v>
      </c>
      <c r="F3" s="40">
        <f t="shared" si="1"/>
        <v>7.128309572301425E-2</v>
      </c>
      <c r="G3" s="40">
        <f t="shared" ref="G3:I66" si="2">IF(W3="","",(W3-MIN(W$2:W$1000))/(MAX(W$2:W$1000)-MIN(W$2:W$1000)))</f>
        <v>7.128309572301425E-2</v>
      </c>
      <c r="H3" s="40">
        <f t="shared" si="2"/>
        <v>5.3763440860215055E-2</v>
      </c>
      <c r="I3" s="40">
        <f t="shared" si="2"/>
        <v>0.30376940133037694</v>
      </c>
      <c r="J3" s="40">
        <f t="shared" ref="J3:L66" si="3">IF(Y3="","",(Y3-MIN(Y$2:Y$1000))/(MAX(Y$2:Y$1000)-MIN(Y$2:Y$1000)))</f>
        <v>0.30376940133037694</v>
      </c>
      <c r="K3" s="40">
        <f t="shared" si="3"/>
        <v>0.43437499999999996</v>
      </c>
      <c r="L3" s="40">
        <f t="shared" si="3"/>
        <v>0.34640522875816987</v>
      </c>
      <c r="M3" s="40">
        <f t="shared" ref="M3:Q53" si="4">IF(AA3="","",(AA3-MIN(AA$2:AA$1000))/(MAX(AA$2:AA$1000)-MIN(AA$2:AA$1000)))</f>
        <v>0.34640522875816987</v>
      </c>
      <c r="N3" s="40">
        <f t="shared" si="4"/>
        <v>0.45945945945945943</v>
      </c>
      <c r="O3" s="40">
        <f t="shared" si="4"/>
        <v>0.5154004106776181</v>
      </c>
      <c r="P3" s="40">
        <f t="shared" si="4"/>
        <v>0.41782178217821786</v>
      </c>
      <c r="Q3" s="40" t="str">
        <f t="shared" si="4"/>
        <v/>
      </c>
      <c r="R3" s="91" t="s">
        <v>31</v>
      </c>
      <c r="S3" s="91" t="s">
        <v>31</v>
      </c>
      <c r="T3" s="91" t="s">
        <v>31</v>
      </c>
      <c r="U3" s="56">
        <v>13.6</v>
      </c>
      <c r="V3" s="55">
        <v>8.9</v>
      </c>
      <c r="W3" s="55">
        <v>6.1</v>
      </c>
      <c r="X3" s="55">
        <v>4.7</v>
      </c>
      <c r="Y3" s="55">
        <v>16.899999999999999</v>
      </c>
      <c r="Z3" s="55">
        <v>16.399999999999999</v>
      </c>
      <c r="AA3" s="55">
        <v>18.7</v>
      </c>
      <c r="AB3" s="55">
        <v>22.5</v>
      </c>
      <c r="AC3" s="55">
        <v>27.1</v>
      </c>
      <c r="AD3" s="55">
        <v>23.1</v>
      </c>
      <c r="AE3" s="55"/>
      <c r="AF3" s="56">
        <v>0.8</v>
      </c>
      <c r="AG3" s="55">
        <v>1.4</v>
      </c>
      <c r="AH3" s="55">
        <v>0.7</v>
      </c>
      <c r="AI3" s="55">
        <v>0.2</v>
      </c>
      <c r="AJ3" s="55">
        <v>2.2999999999999998</v>
      </c>
      <c r="AK3" s="55">
        <v>1</v>
      </c>
      <c r="AL3" s="55">
        <v>1.4</v>
      </c>
      <c r="AM3" s="55">
        <v>1.2</v>
      </c>
      <c r="AN3" s="55">
        <v>1.8</v>
      </c>
      <c r="AO3" s="55">
        <v>1.1000000000000001</v>
      </c>
      <c r="AP3" s="55"/>
    </row>
    <row r="4" spans="1:42" x14ac:dyDescent="0.2">
      <c r="A4" s="54" t="s">
        <v>1307</v>
      </c>
      <c r="B4" s="54" t="str">
        <f>VLOOKUP(A4,RecNames!C:G,5,FALSE)</f>
        <v>AA2AR</v>
      </c>
      <c r="C4" s="64">
        <v>5</v>
      </c>
      <c r="D4" s="69">
        <f t="shared" si="1"/>
        <v>0.20939334637964774</v>
      </c>
      <c r="E4" s="40">
        <f t="shared" si="1"/>
        <v>0.12890625</v>
      </c>
      <c r="F4" s="40">
        <f t="shared" si="1"/>
        <v>0.13441955193482688</v>
      </c>
      <c r="G4" s="40">
        <f t="shared" si="2"/>
        <v>0.13441955193482688</v>
      </c>
      <c r="H4" s="40">
        <f t="shared" si="2"/>
        <v>0.11827956989247312</v>
      </c>
      <c r="I4" s="40">
        <f t="shared" si="2"/>
        <v>0.20842572062084258</v>
      </c>
      <c r="J4" s="40">
        <f t="shared" si="3"/>
        <v>0.20842572062084258</v>
      </c>
      <c r="K4" s="40">
        <f t="shared" si="3"/>
        <v>0.21562500000000001</v>
      </c>
      <c r="L4" s="40">
        <f t="shared" si="3"/>
        <v>9.3681917211328958E-2</v>
      </c>
      <c r="M4" s="40">
        <f t="shared" si="4"/>
        <v>9.3681917211328958E-2</v>
      </c>
      <c r="N4" s="40">
        <f t="shared" si="4"/>
        <v>6.3882063882063897E-2</v>
      </c>
      <c r="O4" s="40" t="str">
        <f t="shared" si="4"/>
        <v/>
      </c>
      <c r="P4" s="40" t="str">
        <f t="shared" si="4"/>
        <v/>
      </c>
      <c r="Q4" s="40" t="str">
        <f t="shared" si="4"/>
        <v/>
      </c>
      <c r="R4" s="91" t="s">
        <v>31</v>
      </c>
      <c r="S4" s="91" t="s">
        <v>31</v>
      </c>
      <c r="T4" s="91" t="s">
        <v>31</v>
      </c>
      <c r="U4" s="56">
        <v>14</v>
      </c>
      <c r="V4" s="55">
        <v>9.1999999999999993</v>
      </c>
      <c r="W4" s="55">
        <v>9.1999999999999993</v>
      </c>
      <c r="X4" s="55">
        <v>7.7</v>
      </c>
      <c r="Y4" s="55">
        <v>12.6</v>
      </c>
      <c r="Z4" s="55">
        <v>9.4</v>
      </c>
      <c r="AA4" s="55">
        <v>7.1</v>
      </c>
      <c r="AB4" s="55">
        <v>6.4</v>
      </c>
      <c r="AC4" s="55"/>
      <c r="AD4" s="55"/>
      <c r="AE4" s="55"/>
      <c r="AF4" s="56">
        <v>0.7</v>
      </c>
      <c r="AG4" s="55">
        <v>1.8</v>
      </c>
      <c r="AH4" s="55">
        <v>1.6</v>
      </c>
      <c r="AI4" s="55">
        <v>1.8</v>
      </c>
      <c r="AJ4" s="55">
        <v>2.1</v>
      </c>
      <c r="AK4" s="55">
        <v>2.2000000000000002</v>
      </c>
      <c r="AL4" s="55">
        <v>1.4</v>
      </c>
      <c r="AM4" s="55">
        <v>1.2</v>
      </c>
      <c r="AN4" s="55"/>
      <c r="AO4" s="55"/>
      <c r="AP4" s="55"/>
    </row>
    <row r="5" spans="1:42" x14ac:dyDescent="0.2">
      <c r="A5" s="54" t="s">
        <v>1308</v>
      </c>
      <c r="B5" s="54" t="str">
        <f>VLOOKUP(A5,RecNames!C:G,5,FALSE)</f>
        <v>AA2BR</v>
      </c>
      <c r="C5" s="64">
        <v>5</v>
      </c>
      <c r="D5" s="69">
        <f t="shared" si="1"/>
        <v>0.61056751467710368</v>
      </c>
      <c r="E5" s="40">
        <f t="shared" si="1"/>
        <v>0.55078125</v>
      </c>
      <c r="F5" s="40">
        <f t="shared" si="1"/>
        <v>0.57433808553971488</v>
      </c>
      <c r="G5" s="40">
        <f t="shared" si="2"/>
        <v>0.57433808553971488</v>
      </c>
      <c r="H5" s="40">
        <f t="shared" si="2"/>
        <v>0.62150537634408609</v>
      </c>
      <c r="I5" s="40">
        <f t="shared" si="2"/>
        <v>0.66518847006651904</v>
      </c>
      <c r="J5" s="40">
        <f t="shared" si="3"/>
        <v>0.66518847006651904</v>
      </c>
      <c r="K5" s="40">
        <f t="shared" si="3"/>
        <v>0.56562500000000004</v>
      </c>
      <c r="L5" s="40">
        <f t="shared" si="3"/>
        <v>0.42919389978213501</v>
      </c>
      <c r="M5" s="40">
        <f t="shared" si="4"/>
        <v>0.42919389978213501</v>
      </c>
      <c r="N5" s="40">
        <f t="shared" si="4"/>
        <v>0.57985257985257976</v>
      </c>
      <c r="O5" s="40">
        <f t="shared" si="4"/>
        <v>6.1601642710472276E-2</v>
      </c>
      <c r="P5" s="40">
        <f t="shared" si="4"/>
        <v>0.27524752475247527</v>
      </c>
      <c r="Q5" s="40">
        <f t="shared" si="4"/>
        <v>0.38302277432712212</v>
      </c>
      <c r="R5" s="91" t="s">
        <v>31</v>
      </c>
      <c r="S5" s="91" t="s">
        <v>31</v>
      </c>
      <c r="T5" s="91" t="s">
        <v>31</v>
      </c>
      <c r="U5" s="56">
        <v>34.5</v>
      </c>
      <c r="V5" s="55">
        <v>30.8</v>
      </c>
      <c r="W5" s="55">
        <v>30.8</v>
      </c>
      <c r="X5" s="55">
        <v>31.1</v>
      </c>
      <c r="Y5" s="55">
        <v>33.200000000000003</v>
      </c>
      <c r="Z5" s="55">
        <v>20.6</v>
      </c>
      <c r="AA5" s="55">
        <v>22.5</v>
      </c>
      <c r="AB5" s="55">
        <v>27.4</v>
      </c>
      <c r="AC5" s="55">
        <v>5</v>
      </c>
      <c r="AD5" s="55">
        <v>15.9</v>
      </c>
      <c r="AE5" s="55">
        <v>20.8</v>
      </c>
      <c r="AF5" s="56">
        <v>1.5</v>
      </c>
      <c r="AG5" s="55">
        <v>2.5</v>
      </c>
      <c r="AH5" s="55">
        <v>1.6</v>
      </c>
      <c r="AI5" s="55">
        <v>1.7</v>
      </c>
      <c r="AJ5" s="55">
        <v>1.4</v>
      </c>
      <c r="AK5" s="55">
        <v>1.6</v>
      </c>
      <c r="AL5" s="55">
        <v>1.2</v>
      </c>
      <c r="AM5" s="55">
        <v>1.6</v>
      </c>
      <c r="AN5" s="55">
        <v>2.4</v>
      </c>
      <c r="AO5" s="55">
        <v>2.9</v>
      </c>
      <c r="AP5" s="55">
        <v>2.2000000000000002</v>
      </c>
    </row>
    <row r="6" spans="1:42" x14ac:dyDescent="0.2">
      <c r="A6" s="54" t="s">
        <v>1309</v>
      </c>
      <c r="B6" s="54" t="str">
        <f>VLOOKUP(A6,RecNames!C:G,5,FALSE)</f>
        <v>AA3R</v>
      </c>
      <c r="C6" s="64">
        <v>4</v>
      </c>
      <c r="D6" s="69" t="str">
        <f t="shared" si="1"/>
        <v/>
      </c>
      <c r="E6" s="40" t="str">
        <f t="shared" si="1"/>
        <v/>
      </c>
      <c r="F6" s="40">
        <f t="shared" si="1"/>
        <v>0.58044806517311609</v>
      </c>
      <c r="G6" s="40">
        <f t="shared" si="2"/>
        <v>0.58044806517311609</v>
      </c>
      <c r="H6" s="40">
        <f t="shared" si="2"/>
        <v>0.56129032258064515</v>
      </c>
      <c r="I6" s="40">
        <f t="shared" si="2"/>
        <v>0.2860310421286032</v>
      </c>
      <c r="J6" s="40">
        <f t="shared" si="3"/>
        <v>0.2860310421286032</v>
      </c>
      <c r="K6" s="40">
        <f t="shared" si="3"/>
        <v>7.8125E-2</v>
      </c>
      <c r="L6" s="40" t="str">
        <f t="shared" si="3"/>
        <v/>
      </c>
      <c r="M6" s="40" t="str">
        <f t="shared" si="4"/>
        <v/>
      </c>
      <c r="N6" s="40" t="str">
        <f t="shared" si="4"/>
        <v/>
      </c>
      <c r="O6" s="40" t="str">
        <f t="shared" si="4"/>
        <v/>
      </c>
      <c r="P6" s="40" t="str">
        <f t="shared" si="4"/>
        <v/>
      </c>
      <c r="Q6" s="40" t="str">
        <f t="shared" si="4"/>
        <v/>
      </c>
      <c r="R6" s="91" t="s">
        <v>31</v>
      </c>
      <c r="S6" s="91" t="s">
        <v>31</v>
      </c>
      <c r="T6" s="91" t="s">
        <v>31</v>
      </c>
      <c r="U6" s="56"/>
      <c r="V6" s="55"/>
      <c r="W6" s="55">
        <v>31.1</v>
      </c>
      <c r="X6" s="55">
        <v>28.3</v>
      </c>
      <c r="Y6" s="55">
        <v>16.100000000000001</v>
      </c>
      <c r="Z6" s="55">
        <v>5</v>
      </c>
      <c r="AA6" s="55"/>
      <c r="AB6" s="55"/>
      <c r="AC6" s="55"/>
      <c r="AD6" s="55"/>
      <c r="AE6" s="55"/>
      <c r="AF6" s="56"/>
      <c r="AG6" s="55"/>
      <c r="AH6" s="55">
        <v>2.9</v>
      </c>
      <c r="AI6" s="55">
        <v>2.2000000000000002</v>
      </c>
      <c r="AJ6" s="55">
        <v>1.2</v>
      </c>
      <c r="AK6" s="55">
        <v>0.5</v>
      </c>
      <c r="AL6" s="55"/>
      <c r="AM6" s="55"/>
      <c r="AN6" s="55"/>
      <c r="AO6" s="55"/>
      <c r="AP6" s="55"/>
    </row>
    <row r="7" spans="1:42" x14ac:dyDescent="0.2">
      <c r="A7" s="54" t="s">
        <v>1310</v>
      </c>
      <c r="B7" s="54" t="str">
        <f>VLOOKUP(A7,RecNames!C:G,5,FALSE)</f>
        <v>ADA1A</v>
      </c>
      <c r="C7" s="64">
        <v>4</v>
      </c>
      <c r="D7" s="69">
        <f t="shared" si="1"/>
        <v>0.6594911937377691</v>
      </c>
      <c r="E7" s="40">
        <f t="shared" si="1"/>
        <v>0.6875</v>
      </c>
      <c r="F7" s="40">
        <f t="shared" si="1"/>
        <v>0.8044806517311609</v>
      </c>
      <c r="G7" s="40">
        <f t="shared" si="2"/>
        <v>0.8044806517311609</v>
      </c>
      <c r="H7" s="40">
        <f t="shared" si="2"/>
        <v>0.82365591397849458</v>
      </c>
      <c r="I7" s="40">
        <f t="shared" si="2"/>
        <v>0.78492239467849234</v>
      </c>
      <c r="J7" s="40">
        <f t="shared" si="3"/>
        <v>0.78492239467849234</v>
      </c>
      <c r="K7" s="40">
        <f t="shared" si="3"/>
        <v>0.76875000000000004</v>
      </c>
      <c r="L7" s="40">
        <f t="shared" si="3"/>
        <v>0.69934640522875813</v>
      </c>
      <c r="M7" s="40">
        <f t="shared" si="4"/>
        <v>0.69934640522875813</v>
      </c>
      <c r="N7" s="40">
        <f t="shared" si="4"/>
        <v>0.65110565110565111</v>
      </c>
      <c r="O7" s="40">
        <f t="shared" si="4"/>
        <v>0.80698151950718677</v>
      </c>
      <c r="P7" s="40">
        <f t="shared" si="4"/>
        <v>0.74653465346534664</v>
      </c>
      <c r="Q7" s="40">
        <f t="shared" si="4"/>
        <v>0.80331262939958592</v>
      </c>
      <c r="R7" s="91" t="s">
        <v>31</v>
      </c>
      <c r="S7" s="91" t="s">
        <v>31</v>
      </c>
      <c r="T7" s="91" t="s">
        <v>31</v>
      </c>
      <c r="U7" s="56">
        <v>37</v>
      </c>
      <c r="V7" s="55">
        <v>37.799999999999997</v>
      </c>
      <c r="W7" s="55">
        <v>42.1</v>
      </c>
      <c r="X7" s="55">
        <v>40.5</v>
      </c>
      <c r="Y7" s="55">
        <v>38.6</v>
      </c>
      <c r="Z7" s="55">
        <v>27.1</v>
      </c>
      <c r="AA7" s="55">
        <v>34.9</v>
      </c>
      <c r="AB7" s="55">
        <v>30.3</v>
      </c>
      <c r="AC7" s="55">
        <v>41.3</v>
      </c>
      <c r="AD7" s="55">
        <v>39.700000000000003</v>
      </c>
      <c r="AE7" s="55">
        <v>41.1</v>
      </c>
      <c r="AF7" s="56">
        <v>3.1</v>
      </c>
      <c r="AG7" s="55">
        <v>4.5</v>
      </c>
      <c r="AH7" s="55">
        <v>4.7</v>
      </c>
      <c r="AI7" s="55">
        <v>2.9</v>
      </c>
      <c r="AJ7" s="55">
        <v>3.8</v>
      </c>
      <c r="AK7" s="55">
        <v>1.9</v>
      </c>
      <c r="AL7" s="55">
        <v>2.2000000000000002</v>
      </c>
      <c r="AM7" s="55">
        <v>2</v>
      </c>
      <c r="AN7" s="55">
        <v>4.5</v>
      </c>
      <c r="AO7" s="55">
        <v>4.4000000000000004</v>
      </c>
      <c r="AP7" s="55">
        <v>2.9</v>
      </c>
    </row>
    <row r="8" spans="1:42" x14ac:dyDescent="0.2">
      <c r="A8" s="54" t="s">
        <v>1311</v>
      </c>
      <c r="B8" s="54" t="str">
        <f>VLOOKUP(A8,RecNames!C:G,5,FALSE)</f>
        <v>ADA1B</v>
      </c>
      <c r="C8" s="64">
        <v>3</v>
      </c>
      <c r="D8" s="69">
        <f t="shared" si="1"/>
        <v>0.84148727984344418</v>
      </c>
      <c r="E8" s="40">
        <f t="shared" si="1"/>
        <v>0.837890625</v>
      </c>
      <c r="F8" s="40">
        <f t="shared" si="1"/>
        <v>0.41547861507128303</v>
      </c>
      <c r="G8" s="40">
        <f t="shared" si="2"/>
        <v>0.41547861507128303</v>
      </c>
      <c r="H8" s="40">
        <f t="shared" si="2"/>
        <v>0.32043010752688178</v>
      </c>
      <c r="I8" s="40">
        <f t="shared" si="2"/>
        <v>0.3215077605321508</v>
      </c>
      <c r="J8" s="40">
        <f t="shared" si="3"/>
        <v>0.3215077605321508</v>
      </c>
      <c r="K8" s="40">
        <f t="shared" si="3"/>
        <v>0.43437499999999996</v>
      </c>
      <c r="L8" s="40">
        <f t="shared" si="3"/>
        <v>0.83006535947712412</v>
      </c>
      <c r="M8" s="40">
        <f t="shared" si="4"/>
        <v>0.83006535947712412</v>
      </c>
      <c r="N8" s="40">
        <f t="shared" si="4"/>
        <v>0.85749385749385754</v>
      </c>
      <c r="O8" s="40">
        <f t="shared" si="4"/>
        <v>0.48870636550308005</v>
      </c>
      <c r="P8" s="40">
        <f t="shared" si="4"/>
        <v>0.1603960396039604</v>
      </c>
      <c r="Q8" s="40">
        <f t="shared" si="4"/>
        <v>0.48654244306418215</v>
      </c>
      <c r="R8" s="91" t="s">
        <v>31</v>
      </c>
      <c r="S8" s="91" t="s">
        <v>31</v>
      </c>
      <c r="T8" s="91" t="s">
        <v>31</v>
      </c>
      <c r="U8" s="56">
        <v>46.3</v>
      </c>
      <c r="V8" s="55">
        <v>45.5</v>
      </c>
      <c r="W8" s="55">
        <v>23</v>
      </c>
      <c r="X8" s="55">
        <v>17.100000000000001</v>
      </c>
      <c r="Y8" s="55">
        <v>17.7</v>
      </c>
      <c r="Z8" s="55">
        <v>16.399999999999999</v>
      </c>
      <c r="AA8" s="55">
        <v>40.9</v>
      </c>
      <c r="AB8" s="55">
        <v>38.700000000000003</v>
      </c>
      <c r="AC8" s="55">
        <v>25.8</v>
      </c>
      <c r="AD8" s="55">
        <v>10.1</v>
      </c>
      <c r="AE8" s="55">
        <v>25.8</v>
      </c>
      <c r="AF8" s="56">
        <v>3.9</v>
      </c>
      <c r="AG8" s="55">
        <v>3.3</v>
      </c>
      <c r="AH8" s="55">
        <v>5.2</v>
      </c>
      <c r="AI8" s="55">
        <v>5.5</v>
      </c>
      <c r="AJ8" s="55">
        <v>5.8</v>
      </c>
      <c r="AK8" s="55">
        <v>4.5999999999999996</v>
      </c>
      <c r="AL8" s="55">
        <v>5</v>
      </c>
      <c r="AM8" s="55">
        <v>4.0999999999999996</v>
      </c>
      <c r="AN8" s="55">
        <v>3.3</v>
      </c>
      <c r="AO8" s="55">
        <v>4.0999999999999996</v>
      </c>
      <c r="AP8" s="55">
        <v>3.8</v>
      </c>
    </row>
    <row r="9" spans="1:42" x14ac:dyDescent="0.2">
      <c r="A9" s="54" t="s">
        <v>1312</v>
      </c>
      <c r="B9" s="54" t="str">
        <f>VLOOKUP(A9,RecNames!C:G,5,FALSE)</f>
        <v>ADA1D</v>
      </c>
      <c r="C9" s="64">
        <v>4</v>
      </c>
      <c r="D9" s="69">
        <f t="shared" si="1"/>
        <v>0.36007827788649704</v>
      </c>
      <c r="E9" s="40">
        <f t="shared" si="1"/>
        <v>0.255859375</v>
      </c>
      <c r="F9" s="40" t="str">
        <f t="shared" si="1"/>
        <v/>
      </c>
      <c r="G9" s="40" t="str">
        <f t="shared" si="2"/>
        <v/>
      </c>
      <c r="H9" s="40" t="str">
        <f t="shared" si="2"/>
        <v/>
      </c>
      <c r="I9" s="40" t="str">
        <f t="shared" si="2"/>
        <v/>
      </c>
      <c r="J9" s="40" t="str">
        <f t="shared" si="3"/>
        <v/>
      </c>
      <c r="K9" s="40" t="str">
        <f t="shared" si="3"/>
        <v/>
      </c>
      <c r="L9" s="40">
        <f t="shared" si="3"/>
        <v>0.26361655773420478</v>
      </c>
      <c r="M9" s="40">
        <f t="shared" si="4"/>
        <v>0.26361655773420478</v>
      </c>
      <c r="N9" s="40">
        <f t="shared" si="4"/>
        <v>0.40540540540540537</v>
      </c>
      <c r="O9" s="40" t="str">
        <f t="shared" si="4"/>
        <v/>
      </c>
      <c r="P9" s="40" t="str">
        <f t="shared" si="4"/>
        <v/>
      </c>
      <c r="Q9" s="40" t="str">
        <f t="shared" si="4"/>
        <v/>
      </c>
      <c r="R9" s="91" t="s">
        <v>31</v>
      </c>
      <c r="S9" s="91" t="s">
        <v>31</v>
      </c>
      <c r="T9" s="91" t="s">
        <v>31</v>
      </c>
      <c r="U9" s="56">
        <v>21.7</v>
      </c>
      <c r="V9" s="55">
        <v>15.7</v>
      </c>
      <c r="W9" s="55"/>
      <c r="X9" s="55"/>
      <c r="Y9" s="55"/>
      <c r="Z9" s="55"/>
      <c r="AA9" s="55">
        <v>14.9</v>
      </c>
      <c r="AB9" s="55">
        <v>20.3</v>
      </c>
      <c r="AC9" s="55"/>
      <c r="AD9" s="55"/>
      <c r="AE9" s="55"/>
      <c r="AF9" s="56">
        <v>1.8</v>
      </c>
      <c r="AG9" s="55">
        <v>0.7</v>
      </c>
      <c r="AH9" s="55"/>
      <c r="AI9" s="55"/>
      <c r="AJ9" s="55"/>
      <c r="AK9" s="55"/>
      <c r="AL9" s="55">
        <v>0.3</v>
      </c>
      <c r="AM9" s="55">
        <v>1.8</v>
      </c>
      <c r="AN9" s="55"/>
      <c r="AO9" s="55"/>
      <c r="AP9" s="55"/>
    </row>
    <row r="10" spans="1:42" x14ac:dyDescent="0.2">
      <c r="A10" s="54" t="s">
        <v>1313</v>
      </c>
      <c r="B10" s="54" t="str">
        <f>VLOOKUP(A10,RecNames!C:G,5,FALSE)</f>
        <v>ADA2A</v>
      </c>
      <c r="C10" s="64">
        <v>4</v>
      </c>
      <c r="D10" s="69">
        <f t="shared" si="1"/>
        <v>0.36203522504892366</v>
      </c>
      <c r="E10" s="40">
        <f t="shared" si="1"/>
        <v>0.31054687500000006</v>
      </c>
      <c r="F10" s="40">
        <f t="shared" si="1"/>
        <v>0.79022403258655793</v>
      </c>
      <c r="G10" s="40">
        <f t="shared" si="2"/>
        <v>0.79022403258655793</v>
      </c>
      <c r="H10" s="40">
        <f t="shared" si="2"/>
        <v>0.77849462365591393</v>
      </c>
      <c r="I10" s="40">
        <f t="shared" si="2"/>
        <v>0.79600886917960101</v>
      </c>
      <c r="J10" s="40">
        <f t="shared" si="3"/>
        <v>0.79600886917960101</v>
      </c>
      <c r="K10" s="40">
        <f t="shared" si="3"/>
        <v>0.83125000000000004</v>
      </c>
      <c r="L10" s="40">
        <f t="shared" si="3"/>
        <v>0.64705882352941169</v>
      </c>
      <c r="M10" s="40">
        <f t="shared" si="4"/>
        <v>0.64705882352941169</v>
      </c>
      <c r="N10" s="40">
        <f t="shared" si="4"/>
        <v>0.61425061425061422</v>
      </c>
      <c r="O10" s="40">
        <f t="shared" si="4"/>
        <v>0.80492813141683783</v>
      </c>
      <c r="P10" s="40">
        <f t="shared" si="4"/>
        <v>0.75643564356435644</v>
      </c>
      <c r="Q10" s="40">
        <f t="shared" si="4"/>
        <v>0.74948240165631475</v>
      </c>
      <c r="R10" s="91" t="s">
        <v>31</v>
      </c>
      <c r="S10" s="91" t="s">
        <v>31</v>
      </c>
      <c r="T10" s="91" t="s">
        <v>31</v>
      </c>
      <c r="U10" s="56">
        <v>21.8</v>
      </c>
      <c r="V10" s="55">
        <v>18.5</v>
      </c>
      <c r="W10" s="55">
        <v>41.4</v>
      </c>
      <c r="X10" s="55">
        <v>38.4</v>
      </c>
      <c r="Y10" s="55">
        <v>39.1</v>
      </c>
      <c r="Z10" s="55">
        <v>29.1</v>
      </c>
      <c r="AA10" s="55">
        <v>32.5</v>
      </c>
      <c r="AB10" s="55">
        <v>28.8</v>
      </c>
      <c r="AC10" s="55">
        <v>41.2</v>
      </c>
      <c r="AD10" s="55">
        <v>40.200000000000003</v>
      </c>
      <c r="AE10" s="55">
        <v>38.5</v>
      </c>
      <c r="AF10" s="56">
        <v>1.1000000000000001</v>
      </c>
      <c r="AG10" s="55">
        <v>1.3</v>
      </c>
      <c r="AH10" s="55">
        <v>2.9</v>
      </c>
      <c r="AI10" s="55">
        <v>2.9</v>
      </c>
      <c r="AJ10" s="55">
        <v>3.6</v>
      </c>
      <c r="AK10" s="55">
        <v>3.1</v>
      </c>
      <c r="AL10" s="55">
        <v>2.1</v>
      </c>
      <c r="AM10" s="55">
        <v>1.4</v>
      </c>
      <c r="AN10" s="55">
        <v>2.5</v>
      </c>
      <c r="AO10" s="55">
        <v>3.1</v>
      </c>
      <c r="AP10" s="55">
        <v>1.5</v>
      </c>
    </row>
    <row r="11" spans="1:42" x14ac:dyDescent="0.2">
      <c r="A11" s="54" t="s">
        <v>1314</v>
      </c>
      <c r="B11" s="54" t="str">
        <f>VLOOKUP(A11,RecNames!C:G,5,FALSE)</f>
        <v>ADA2B</v>
      </c>
      <c r="C11" s="64">
        <v>3</v>
      </c>
      <c r="D11" s="69">
        <f t="shared" si="1"/>
        <v>0.47749510763209391</v>
      </c>
      <c r="E11" s="40">
        <f t="shared" si="1"/>
        <v>0.3359375</v>
      </c>
      <c r="F11" s="40">
        <f t="shared" si="1"/>
        <v>0.71690427698574333</v>
      </c>
      <c r="G11" s="40">
        <f t="shared" si="2"/>
        <v>0.71690427698574333</v>
      </c>
      <c r="H11" s="40">
        <f t="shared" si="2"/>
        <v>0.64731182795698916</v>
      </c>
      <c r="I11" s="40">
        <f t="shared" si="2"/>
        <v>0.74279379157427949</v>
      </c>
      <c r="J11" s="40">
        <f t="shared" si="3"/>
        <v>0.74279379157427949</v>
      </c>
      <c r="K11" s="40">
        <f t="shared" si="3"/>
        <v>0.67812499999999998</v>
      </c>
      <c r="L11" s="40">
        <f t="shared" si="3"/>
        <v>0.5119825708061001</v>
      </c>
      <c r="M11" s="40">
        <f t="shared" si="4"/>
        <v>0.5119825708061001</v>
      </c>
      <c r="N11" s="40">
        <f t="shared" si="4"/>
        <v>0.60933660933660927</v>
      </c>
      <c r="O11" s="40">
        <f t="shared" si="4"/>
        <v>0.45995893223819295</v>
      </c>
      <c r="P11" s="40">
        <f t="shared" si="4"/>
        <v>0.71089108910891086</v>
      </c>
      <c r="Q11" s="40">
        <f t="shared" si="4"/>
        <v>0.65010351966873703</v>
      </c>
      <c r="R11" s="91" t="s">
        <v>31</v>
      </c>
      <c r="S11" s="91" t="s">
        <v>31</v>
      </c>
      <c r="T11" s="91" t="s">
        <v>31</v>
      </c>
      <c r="U11" s="56">
        <v>27.7</v>
      </c>
      <c r="V11" s="55">
        <v>19.8</v>
      </c>
      <c r="W11" s="55">
        <v>37.799999999999997</v>
      </c>
      <c r="X11" s="55">
        <v>32.299999999999997</v>
      </c>
      <c r="Y11" s="55">
        <v>36.700000000000003</v>
      </c>
      <c r="Z11" s="55">
        <v>24.2</v>
      </c>
      <c r="AA11" s="55">
        <v>26.3</v>
      </c>
      <c r="AB11" s="55">
        <v>28.6</v>
      </c>
      <c r="AC11" s="55">
        <v>24.4</v>
      </c>
      <c r="AD11" s="55">
        <v>37.9</v>
      </c>
      <c r="AE11" s="55">
        <v>33.700000000000003</v>
      </c>
      <c r="AF11" s="56">
        <v>1.1000000000000001</v>
      </c>
      <c r="AG11" s="55">
        <v>1.9</v>
      </c>
      <c r="AH11" s="55">
        <v>1.3</v>
      </c>
      <c r="AI11" s="55">
        <v>2.2999999999999998</v>
      </c>
      <c r="AJ11" s="55">
        <v>1.1000000000000001</v>
      </c>
      <c r="AK11" s="55">
        <v>2.8</v>
      </c>
      <c r="AL11" s="55">
        <v>1.4</v>
      </c>
      <c r="AM11" s="55">
        <v>1.5</v>
      </c>
      <c r="AN11" s="55">
        <v>1.1000000000000001</v>
      </c>
      <c r="AO11" s="55">
        <v>1.8</v>
      </c>
      <c r="AP11" s="55">
        <v>1.4</v>
      </c>
    </row>
    <row r="12" spans="1:42" x14ac:dyDescent="0.2">
      <c r="A12" s="54" t="s">
        <v>1315</v>
      </c>
      <c r="B12" s="54" t="str">
        <f>VLOOKUP(A12,RecNames!C:G,5,FALSE)</f>
        <v>ADA2C</v>
      </c>
      <c r="C12" s="64">
        <v>4</v>
      </c>
      <c r="D12" s="69" t="str">
        <f t="shared" si="1"/>
        <v/>
      </c>
      <c r="E12" s="40" t="str">
        <f t="shared" si="1"/>
        <v/>
      </c>
      <c r="F12" s="40">
        <f t="shared" si="1"/>
        <v>0.52749490835030544</v>
      </c>
      <c r="G12" s="40">
        <f t="shared" si="2"/>
        <v>0.52749490835030544</v>
      </c>
      <c r="H12" s="40">
        <f t="shared" si="2"/>
        <v>0.57634408602150544</v>
      </c>
      <c r="I12" s="40">
        <f t="shared" si="2"/>
        <v>0.36807095343680718</v>
      </c>
      <c r="J12" s="40">
        <f t="shared" si="3"/>
        <v>0.36807095343680718</v>
      </c>
      <c r="K12" s="40">
        <f t="shared" si="3"/>
        <v>0.75937500000000002</v>
      </c>
      <c r="L12" s="40">
        <f t="shared" si="3"/>
        <v>5.0108932461873631E-2</v>
      </c>
      <c r="M12" s="40">
        <f t="shared" si="4"/>
        <v>5.0108932461873631E-2</v>
      </c>
      <c r="N12" s="40">
        <f t="shared" si="4"/>
        <v>0.171990171990172</v>
      </c>
      <c r="O12" s="40" t="str">
        <f t="shared" si="4"/>
        <v/>
      </c>
      <c r="P12" s="40" t="str">
        <f t="shared" si="4"/>
        <v/>
      </c>
      <c r="Q12" s="40" t="str">
        <f t="shared" si="4"/>
        <v/>
      </c>
      <c r="R12" s="91" t="s">
        <v>31</v>
      </c>
      <c r="S12" s="91" t="s">
        <v>31</v>
      </c>
      <c r="T12" s="91" t="s">
        <v>31</v>
      </c>
      <c r="U12" s="56"/>
      <c r="V12" s="55"/>
      <c r="W12" s="55">
        <v>28.5</v>
      </c>
      <c r="X12" s="55">
        <v>29</v>
      </c>
      <c r="Y12" s="55">
        <v>19.8</v>
      </c>
      <c r="Z12" s="55">
        <v>26.8</v>
      </c>
      <c r="AA12" s="55">
        <v>5.0999999999999996</v>
      </c>
      <c r="AB12" s="55">
        <v>10.8</v>
      </c>
      <c r="AC12" s="55"/>
      <c r="AD12" s="55"/>
      <c r="AE12" s="55"/>
      <c r="AF12" s="56"/>
      <c r="AG12" s="55"/>
      <c r="AH12" s="55">
        <v>3.1</v>
      </c>
      <c r="AI12" s="55">
        <v>3</v>
      </c>
      <c r="AJ12" s="55">
        <v>3.9</v>
      </c>
      <c r="AK12" s="55">
        <v>4.2</v>
      </c>
      <c r="AL12" s="55">
        <v>2.2000000000000002</v>
      </c>
      <c r="AM12" s="55">
        <v>0.4</v>
      </c>
      <c r="AN12" s="55"/>
      <c r="AO12" s="55"/>
      <c r="AP12" s="55"/>
    </row>
    <row r="13" spans="1:42" x14ac:dyDescent="0.2">
      <c r="A13" s="54" t="s">
        <v>1316</v>
      </c>
      <c r="B13" s="54" t="str">
        <f>VLOOKUP(A13,RecNames!C:G,5,FALSE)</f>
        <v>ADRB1</v>
      </c>
      <c r="C13" s="64">
        <v>3</v>
      </c>
      <c r="D13" s="69">
        <f t="shared" si="1"/>
        <v>0.67318982387475546</v>
      </c>
      <c r="E13" s="40">
        <f t="shared" si="1"/>
        <v>0.630859375</v>
      </c>
      <c r="F13" s="40">
        <f t="shared" si="1"/>
        <v>0.23625254582484723</v>
      </c>
      <c r="G13" s="40">
        <f t="shared" si="2"/>
        <v>0.23625254582484723</v>
      </c>
      <c r="H13" s="40">
        <f t="shared" si="2"/>
        <v>0.24946236559139787</v>
      </c>
      <c r="I13" s="40">
        <f t="shared" si="2"/>
        <v>0.16407982261640799</v>
      </c>
      <c r="J13" s="40">
        <f t="shared" si="3"/>
        <v>0.16407982261640799</v>
      </c>
      <c r="K13" s="40">
        <f t="shared" si="3"/>
        <v>9.0625000000000011E-2</v>
      </c>
      <c r="L13" s="40">
        <f t="shared" si="3"/>
        <v>0.49019607843137247</v>
      </c>
      <c r="M13" s="40">
        <f t="shared" si="4"/>
        <v>0.49019607843137247</v>
      </c>
      <c r="N13" s="40">
        <f t="shared" si="4"/>
        <v>0.68304668304668303</v>
      </c>
      <c r="O13" s="40" t="str">
        <f t="shared" si="4"/>
        <v/>
      </c>
      <c r="P13" s="40" t="str">
        <f t="shared" si="4"/>
        <v/>
      </c>
      <c r="Q13" s="40">
        <f t="shared" si="4"/>
        <v>8.0745341614906832E-2</v>
      </c>
      <c r="R13" s="91" t="s">
        <v>31</v>
      </c>
      <c r="S13" s="91" t="s">
        <v>31</v>
      </c>
      <c r="T13" s="91" t="s">
        <v>31</v>
      </c>
      <c r="U13" s="56">
        <v>37.700000000000003</v>
      </c>
      <c r="V13" s="55">
        <v>34.9</v>
      </c>
      <c r="W13" s="55">
        <v>14.2</v>
      </c>
      <c r="X13" s="55">
        <v>13.8</v>
      </c>
      <c r="Y13" s="55">
        <v>10.6</v>
      </c>
      <c r="Z13" s="55">
        <v>5.4</v>
      </c>
      <c r="AA13" s="55">
        <v>25.3</v>
      </c>
      <c r="AB13" s="55">
        <v>31.6</v>
      </c>
      <c r="AC13" s="55"/>
      <c r="AD13" s="55"/>
      <c r="AE13" s="55">
        <v>6.2</v>
      </c>
      <c r="AF13" s="56">
        <v>5.4</v>
      </c>
      <c r="AG13" s="55">
        <v>4.5</v>
      </c>
      <c r="AH13" s="55">
        <v>3.6</v>
      </c>
      <c r="AI13" s="55">
        <v>3.7</v>
      </c>
      <c r="AJ13" s="55">
        <v>3</v>
      </c>
      <c r="AK13" s="55">
        <v>1.7</v>
      </c>
      <c r="AL13" s="55">
        <v>5.0999999999999996</v>
      </c>
      <c r="AM13" s="55">
        <v>5.4</v>
      </c>
      <c r="AN13" s="55"/>
      <c r="AO13" s="55"/>
      <c r="AP13" s="55">
        <v>1.3</v>
      </c>
    </row>
    <row r="14" spans="1:42" x14ac:dyDescent="0.2">
      <c r="A14" s="54" t="s">
        <v>1317</v>
      </c>
      <c r="B14" s="54" t="str">
        <f>VLOOKUP(A14,RecNames!C:G,5,FALSE)</f>
        <v>ADRB2</v>
      </c>
      <c r="C14" s="64">
        <v>6</v>
      </c>
      <c r="D14" s="69">
        <f t="shared" si="1"/>
        <v>0.29354207436399216</v>
      </c>
      <c r="E14" s="40">
        <f t="shared" si="1"/>
        <v>0.236328125</v>
      </c>
      <c r="F14" s="40" t="str">
        <f t="shared" si="1"/>
        <v/>
      </c>
      <c r="G14" s="40" t="str">
        <f t="shared" si="2"/>
        <v/>
      </c>
      <c r="H14" s="40" t="str">
        <f t="shared" si="2"/>
        <v/>
      </c>
      <c r="I14" s="40" t="str">
        <f t="shared" si="2"/>
        <v/>
      </c>
      <c r="J14" s="40" t="str">
        <f t="shared" si="3"/>
        <v/>
      </c>
      <c r="K14" s="40" t="str">
        <f t="shared" si="3"/>
        <v/>
      </c>
      <c r="L14" s="40">
        <f t="shared" si="3"/>
        <v>0.14161220043572986</v>
      </c>
      <c r="M14" s="40">
        <f t="shared" si="4"/>
        <v>0.14161220043572986</v>
      </c>
      <c r="N14" s="40">
        <f t="shared" si="4"/>
        <v>0.27518427518427513</v>
      </c>
      <c r="O14" s="40" t="str">
        <f t="shared" si="4"/>
        <v/>
      </c>
      <c r="P14" s="40" t="str">
        <f t="shared" si="4"/>
        <v/>
      </c>
      <c r="Q14" s="40" t="str">
        <f t="shared" si="4"/>
        <v/>
      </c>
      <c r="R14" s="91" t="s">
        <v>31</v>
      </c>
      <c r="S14" s="91" t="s">
        <v>31</v>
      </c>
      <c r="T14" s="91" t="s">
        <v>31</v>
      </c>
      <c r="U14" s="56">
        <v>18.3</v>
      </c>
      <c r="V14" s="55">
        <v>14.7</v>
      </c>
      <c r="W14" s="55"/>
      <c r="X14" s="55"/>
      <c r="Y14" s="55"/>
      <c r="Z14" s="55"/>
      <c r="AA14" s="55">
        <v>9.3000000000000007</v>
      </c>
      <c r="AB14" s="55">
        <v>15</v>
      </c>
      <c r="AC14" s="55"/>
      <c r="AD14" s="55"/>
      <c r="AE14" s="55"/>
      <c r="AF14" s="56">
        <v>2</v>
      </c>
      <c r="AG14" s="55">
        <v>2.6</v>
      </c>
      <c r="AH14" s="55"/>
      <c r="AI14" s="55"/>
      <c r="AJ14" s="55"/>
      <c r="AK14" s="55"/>
      <c r="AL14" s="55">
        <v>1.3</v>
      </c>
      <c r="AM14" s="55">
        <v>2.2999999999999998</v>
      </c>
      <c r="AN14" s="55"/>
      <c r="AO14" s="55"/>
      <c r="AP14" s="55"/>
    </row>
    <row r="15" spans="1:42" x14ac:dyDescent="0.2">
      <c r="A15" s="54" t="s">
        <v>1318</v>
      </c>
      <c r="B15" s="54" t="str">
        <f>VLOOKUP(A15,RecNames!C:G,5,FALSE)</f>
        <v>ADRB3</v>
      </c>
      <c r="C15" s="64">
        <v>5</v>
      </c>
      <c r="D15" s="69">
        <f t="shared" si="1"/>
        <v>0.40117416829745595</v>
      </c>
      <c r="E15" s="40">
        <f t="shared" si="1"/>
        <v>0.408203125</v>
      </c>
      <c r="F15" s="40" t="str">
        <f t="shared" si="1"/>
        <v/>
      </c>
      <c r="G15" s="40" t="str">
        <f t="shared" si="2"/>
        <v/>
      </c>
      <c r="H15" s="40" t="str">
        <f t="shared" si="2"/>
        <v/>
      </c>
      <c r="I15" s="40" t="str">
        <f t="shared" si="2"/>
        <v/>
      </c>
      <c r="J15" s="40" t="str">
        <f t="shared" si="3"/>
        <v/>
      </c>
      <c r="K15" s="40" t="str">
        <f t="shared" si="3"/>
        <v/>
      </c>
      <c r="L15" s="40" t="str">
        <f t="shared" si="3"/>
        <v/>
      </c>
      <c r="M15" s="40" t="str">
        <f t="shared" si="4"/>
        <v/>
      </c>
      <c r="N15" s="40" t="str">
        <f t="shared" si="4"/>
        <v/>
      </c>
      <c r="O15" s="40" t="str">
        <f t="shared" si="4"/>
        <v/>
      </c>
      <c r="P15" s="40" t="str">
        <f t="shared" si="4"/>
        <v/>
      </c>
      <c r="Q15" s="40" t="str">
        <f t="shared" si="4"/>
        <v/>
      </c>
      <c r="R15" s="91" t="s">
        <v>31</v>
      </c>
      <c r="S15" s="91" t="s">
        <v>31</v>
      </c>
      <c r="T15" s="91" t="s">
        <v>31</v>
      </c>
      <c r="U15" s="56">
        <v>23.8</v>
      </c>
      <c r="V15" s="55">
        <v>23.5</v>
      </c>
      <c r="W15" s="55"/>
      <c r="X15" s="55"/>
      <c r="Y15" s="55"/>
      <c r="Z15" s="55"/>
      <c r="AA15" s="55"/>
      <c r="AB15" s="55"/>
      <c r="AC15" s="55"/>
      <c r="AD15" s="55"/>
      <c r="AE15" s="55"/>
      <c r="AF15" s="56">
        <v>3.9</v>
      </c>
      <c r="AG15" s="55">
        <v>5.5</v>
      </c>
      <c r="AH15" s="55"/>
      <c r="AI15" s="55"/>
      <c r="AJ15" s="55"/>
      <c r="AK15" s="55"/>
      <c r="AL15" s="55"/>
      <c r="AM15" s="55"/>
      <c r="AN15" s="55"/>
      <c r="AO15" s="55"/>
      <c r="AP15" s="55"/>
    </row>
    <row r="16" spans="1:42" x14ac:dyDescent="0.2">
      <c r="A16" s="54" t="s">
        <v>1319</v>
      </c>
      <c r="B16" s="54" t="str">
        <f>VLOOKUP(A16,RecNames!C:G,5,FALSE)</f>
        <v>AGTR1</v>
      </c>
      <c r="C16" s="64">
        <v>4</v>
      </c>
      <c r="D16" s="69">
        <f t="shared" si="1"/>
        <v>0.48140900195694708</v>
      </c>
      <c r="E16" s="40">
        <f t="shared" si="1"/>
        <v>0.470703125</v>
      </c>
      <c r="F16" s="40">
        <f t="shared" si="1"/>
        <v>0.73930753564154783</v>
      </c>
      <c r="G16" s="40">
        <f t="shared" si="2"/>
        <v>0.73930753564154783</v>
      </c>
      <c r="H16" s="40">
        <f t="shared" si="2"/>
        <v>0.68817204301075274</v>
      </c>
      <c r="I16" s="40">
        <f t="shared" si="2"/>
        <v>0.46563192904656325</v>
      </c>
      <c r="J16" s="40">
        <f t="shared" si="3"/>
        <v>0.46563192904656325</v>
      </c>
      <c r="K16" s="40">
        <f t="shared" si="3"/>
        <v>0.19062499999999999</v>
      </c>
      <c r="L16" s="40">
        <f t="shared" si="3"/>
        <v>0.64923747276688448</v>
      </c>
      <c r="M16" s="40">
        <f t="shared" si="4"/>
        <v>0.64923747276688448</v>
      </c>
      <c r="N16" s="40">
        <f t="shared" si="4"/>
        <v>0.70270270270270263</v>
      </c>
      <c r="O16" s="40">
        <f t="shared" si="4"/>
        <v>0.76796714579055436</v>
      </c>
      <c r="P16" s="40">
        <f t="shared" si="4"/>
        <v>0.68316831683168322</v>
      </c>
      <c r="Q16" s="40">
        <f t="shared" si="4"/>
        <v>0.57142857142857129</v>
      </c>
      <c r="R16" s="91" t="s">
        <v>31</v>
      </c>
      <c r="S16" s="91" t="s">
        <v>31</v>
      </c>
      <c r="T16" s="91" t="s">
        <v>31</v>
      </c>
      <c r="U16" s="56">
        <v>27.9</v>
      </c>
      <c r="V16" s="55">
        <v>26.7</v>
      </c>
      <c r="W16" s="55">
        <v>38.9</v>
      </c>
      <c r="X16" s="55">
        <v>34.200000000000003</v>
      </c>
      <c r="Y16" s="55">
        <v>24.2</v>
      </c>
      <c r="Z16" s="55">
        <v>8.6</v>
      </c>
      <c r="AA16" s="55">
        <v>32.6</v>
      </c>
      <c r="AB16" s="55">
        <v>32.4</v>
      </c>
      <c r="AC16" s="55">
        <v>39.4</v>
      </c>
      <c r="AD16" s="55">
        <v>36.5</v>
      </c>
      <c r="AE16" s="55">
        <v>29.9</v>
      </c>
      <c r="AF16" s="56">
        <v>2.5</v>
      </c>
      <c r="AG16" s="55">
        <v>2.6</v>
      </c>
      <c r="AH16" s="55">
        <v>4.2</v>
      </c>
      <c r="AI16" s="55">
        <v>2.7</v>
      </c>
      <c r="AJ16" s="55">
        <v>1.7</v>
      </c>
      <c r="AK16" s="55">
        <v>0.7</v>
      </c>
      <c r="AL16" s="55">
        <v>2.2999999999999998</v>
      </c>
      <c r="AM16" s="55">
        <v>3.5</v>
      </c>
      <c r="AN16" s="55">
        <v>2.5</v>
      </c>
      <c r="AO16" s="55">
        <v>1.8</v>
      </c>
      <c r="AP16" s="55">
        <v>1.2</v>
      </c>
    </row>
    <row r="17" spans="1:42" x14ac:dyDescent="0.2">
      <c r="A17" s="54" t="s">
        <v>1320</v>
      </c>
      <c r="B17" s="54" t="str">
        <f>VLOOKUP(A17,RecNames!C:G,5,FALSE)</f>
        <v>APJ</v>
      </c>
      <c r="C17" s="64">
        <v>4</v>
      </c>
      <c r="D17" s="69" t="str">
        <f t="shared" si="1"/>
        <v/>
      </c>
      <c r="E17" s="40" t="str">
        <f t="shared" si="1"/>
        <v/>
      </c>
      <c r="F17" s="40">
        <f t="shared" si="1"/>
        <v>0.60692464358452136</v>
      </c>
      <c r="G17" s="40">
        <f t="shared" si="2"/>
        <v>0.60692464358452136</v>
      </c>
      <c r="H17" s="40">
        <f t="shared" si="2"/>
        <v>0.5741935483870968</v>
      </c>
      <c r="I17" s="40">
        <f t="shared" si="2"/>
        <v>0.26829268292682934</v>
      </c>
      <c r="J17" s="40">
        <f t="shared" si="3"/>
        <v>0.26829268292682934</v>
      </c>
      <c r="K17" s="40">
        <f t="shared" si="3"/>
        <v>0.13437499999999999</v>
      </c>
      <c r="L17" s="40">
        <f t="shared" si="3"/>
        <v>0.11328976034858387</v>
      </c>
      <c r="M17" s="40">
        <f t="shared" si="4"/>
        <v>0.11328976034858387</v>
      </c>
      <c r="N17" s="40">
        <f t="shared" si="4"/>
        <v>3.4398034398034405E-2</v>
      </c>
      <c r="O17" s="40" t="str">
        <f t="shared" si="4"/>
        <v/>
      </c>
      <c r="P17" s="40">
        <f t="shared" si="4"/>
        <v>8.9108910891089105E-2</v>
      </c>
      <c r="Q17" s="40" t="str">
        <f t="shared" si="4"/>
        <v/>
      </c>
      <c r="R17" s="91" t="s">
        <v>31</v>
      </c>
      <c r="S17" s="91" t="s">
        <v>31</v>
      </c>
      <c r="T17" s="91" t="s">
        <v>31</v>
      </c>
      <c r="U17" s="56"/>
      <c r="V17" s="55"/>
      <c r="W17" s="55">
        <v>32.4</v>
      </c>
      <c r="X17" s="55">
        <v>28.9</v>
      </c>
      <c r="Y17" s="55">
        <v>15.3</v>
      </c>
      <c r="Z17" s="55">
        <v>6.8</v>
      </c>
      <c r="AA17" s="55">
        <v>8</v>
      </c>
      <c r="AB17" s="55">
        <v>5.2</v>
      </c>
      <c r="AC17" s="55"/>
      <c r="AD17" s="55">
        <v>6.5</v>
      </c>
      <c r="AE17" s="55"/>
      <c r="AF17" s="56"/>
      <c r="AG17" s="55"/>
      <c r="AH17" s="55">
        <v>4.8</v>
      </c>
      <c r="AI17" s="55">
        <v>4.8</v>
      </c>
      <c r="AJ17" s="55">
        <v>4.9000000000000004</v>
      </c>
      <c r="AK17" s="55">
        <v>2.4</v>
      </c>
      <c r="AL17" s="55">
        <v>0.8</v>
      </c>
      <c r="AM17" s="55">
        <v>1.1000000000000001</v>
      </c>
      <c r="AN17" s="55"/>
      <c r="AO17" s="55">
        <v>2.2000000000000002</v>
      </c>
      <c r="AP17" s="55"/>
    </row>
    <row r="18" spans="1:42" x14ac:dyDescent="0.2">
      <c r="A18" s="54" t="s">
        <v>1321</v>
      </c>
      <c r="B18" s="54" t="str">
        <f>VLOOKUP(A18,RecNames!C:G,5,FALSE)</f>
        <v>V1AR</v>
      </c>
      <c r="C18" s="64">
        <v>4</v>
      </c>
      <c r="D18" s="69">
        <f t="shared" si="1"/>
        <v>0.72407045009784732</v>
      </c>
      <c r="E18" s="40">
        <f t="shared" si="1"/>
        <v>0.69335937500000011</v>
      </c>
      <c r="F18" s="40">
        <f t="shared" si="1"/>
        <v>0.54378818737270873</v>
      </c>
      <c r="G18" s="40">
        <f t="shared" si="2"/>
        <v>0.54378818737270873</v>
      </c>
      <c r="H18" s="40">
        <f t="shared" si="2"/>
        <v>0.57204301075268815</v>
      </c>
      <c r="I18" s="40">
        <f t="shared" si="2"/>
        <v>0.13303769401330376</v>
      </c>
      <c r="J18" s="40">
        <f t="shared" si="3"/>
        <v>0.13303769401330376</v>
      </c>
      <c r="K18" s="40">
        <f t="shared" si="3"/>
        <v>0.30937500000000001</v>
      </c>
      <c r="L18" s="40">
        <f t="shared" si="3"/>
        <v>0.68409586056644878</v>
      </c>
      <c r="M18" s="40">
        <f t="shared" si="4"/>
        <v>0.68409586056644878</v>
      </c>
      <c r="N18" s="40">
        <f t="shared" si="4"/>
        <v>0.59705159705159705</v>
      </c>
      <c r="O18" s="40">
        <f t="shared" si="4"/>
        <v>0.11498973305954824</v>
      </c>
      <c r="P18" s="40">
        <f t="shared" si="4"/>
        <v>0.18613861386138614</v>
      </c>
      <c r="Q18" s="40" t="str">
        <f t="shared" si="4"/>
        <v/>
      </c>
      <c r="R18" s="91" t="s">
        <v>31</v>
      </c>
      <c r="S18" s="91" t="s">
        <v>31</v>
      </c>
      <c r="T18" s="91" t="s">
        <v>31</v>
      </c>
      <c r="U18" s="56">
        <v>40.299999999999997</v>
      </c>
      <c r="V18" s="55">
        <v>38.1</v>
      </c>
      <c r="W18" s="55">
        <v>29.3</v>
      </c>
      <c r="X18" s="55">
        <v>28.8</v>
      </c>
      <c r="Y18" s="55">
        <v>9.1999999999999993</v>
      </c>
      <c r="Z18" s="55">
        <v>12.4</v>
      </c>
      <c r="AA18" s="55">
        <v>34.200000000000003</v>
      </c>
      <c r="AB18" s="55">
        <v>28.1</v>
      </c>
      <c r="AC18" s="55">
        <v>7.6</v>
      </c>
      <c r="AD18" s="55">
        <v>11.4</v>
      </c>
      <c r="AE18" s="55"/>
      <c r="AF18" s="56">
        <v>3.5</v>
      </c>
      <c r="AG18" s="55">
        <v>3.2</v>
      </c>
      <c r="AH18" s="55">
        <v>5.5</v>
      </c>
      <c r="AI18" s="55">
        <v>2.2999999999999998</v>
      </c>
      <c r="AJ18" s="55">
        <v>0.7</v>
      </c>
      <c r="AK18" s="55">
        <v>1.6</v>
      </c>
      <c r="AL18" s="55">
        <v>2.4</v>
      </c>
      <c r="AM18" s="55">
        <v>1.7</v>
      </c>
      <c r="AN18" s="55">
        <v>0.6</v>
      </c>
      <c r="AO18" s="55">
        <v>1.6</v>
      </c>
      <c r="AP18" s="55"/>
    </row>
    <row r="19" spans="1:42" x14ac:dyDescent="0.2">
      <c r="A19" s="54" t="s">
        <v>1322</v>
      </c>
      <c r="B19" s="54" t="str">
        <f>VLOOKUP(A19,RecNames!C:G,5,FALSE)</f>
        <v>V1BR</v>
      </c>
      <c r="C19" s="64">
        <v>4</v>
      </c>
      <c r="D19" s="69">
        <f t="shared" si="1"/>
        <v>0.81800391389432492</v>
      </c>
      <c r="E19" s="40">
        <f t="shared" si="1"/>
        <v>0.80078125000000011</v>
      </c>
      <c r="F19" s="40">
        <f t="shared" si="1"/>
        <v>0.6374745417515274</v>
      </c>
      <c r="G19" s="40">
        <f t="shared" si="2"/>
        <v>0.6374745417515274</v>
      </c>
      <c r="H19" s="40">
        <f t="shared" si="2"/>
        <v>0.67741935483870974</v>
      </c>
      <c r="I19" s="40">
        <f t="shared" si="2"/>
        <v>0.25942350332594238</v>
      </c>
      <c r="J19" s="40">
        <f t="shared" si="3"/>
        <v>0.25942350332594238</v>
      </c>
      <c r="K19" s="40">
        <f t="shared" si="3"/>
        <v>0.41875000000000001</v>
      </c>
      <c r="L19" s="40">
        <f t="shared" si="3"/>
        <v>0.83442265795206971</v>
      </c>
      <c r="M19" s="40">
        <f t="shared" si="4"/>
        <v>0.83442265795206971</v>
      </c>
      <c r="N19" s="40">
        <f t="shared" si="4"/>
        <v>0.49877149877149873</v>
      </c>
      <c r="O19" s="40">
        <f t="shared" si="4"/>
        <v>2.2587268993839837E-2</v>
      </c>
      <c r="P19" s="40">
        <f t="shared" si="4"/>
        <v>0.10495049504950495</v>
      </c>
      <c r="Q19" s="40">
        <f t="shared" si="4"/>
        <v>0.10351966873706003</v>
      </c>
      <c r="R19" s="91" t="s">
        <v>31</v>
      </c>
      <c r="S19" s="91" t="s">
        <v>31</v>
      </c>
      <c r="T19" s="91" t="s">
        <v>31</v>
      </c>
      <c r="U19" s="56">
        <v>45.1</v>
      </c>
      <c r="V19" s="55">
        <v>43.6</v>
      </c>
      <c r="W19" s="55">
        <v>33.9</v>
      </c>
      <c r="X19" s="55">
        <v>33.700000000000003</v>
      </c>
      <c r="Y19" s="55">
        <v>14.9</v>
      </c>
      <c r="Z19" s="55">
        <v>15.9</v>
      </c>
      <c r="AA19" s="55">
        <v>41.1</v>
      </c>
      <c r="AB19" s="55">
        <v>24.1</v>
      </c>
      <c r="AC19" s="55">
        <v>3.1</v>
      </c>
      <c r="AD19" s="55">
        <v>7.3</v>
      </c>
      <c r="AE19" s="55">
        <v>7.3</v>
      </c>
      <c r="AF19" s="56">
        <v>2.9</v>
      </c>
      <c r="AG19" s="55">
        <v>2.4</v>
      </c>
      <c r="AH19" s="55">
        <v>2.8</v>
      </c>
      <c r="AI19" s="55">
        <v>2.4</v>
      </c>
      <c r="AJ19" s="55">
        <v>3</v>
      </c>
      <c r="AK19" s="55">
        <v>2.5</v>
      </c>
      <c r="AL19" s="55">
        <v>1.9</v>
      </c>
      <c r="AM19" s="55">
        <v>1.2</v>
      </c>
      <c r="AN19" s="55">
        <v>1.2</v>
      </c>
      <c r="AO19" s="55">
        <v>1.4</v>
      </c>
      <c r="AP19" s="55">
        <v>1.8</v>
      </c>
    </row>
    <row r="20" spans="1:42" x14ac:dyDescent="0.2">
      <c r="A20" s="54" t="s">
        <v>1323</v>
      </c>
      <c r="B20" s="54" t="str">
        <f>VLOOKUP(A20,RecNames!C:G,5,FALSE)</f>
        <v>V2R</v>
      </c>
      <c r="C20" s="64">
        <v>5</v>
      </c>
      <c r="D20" s="69">
        <f t="shared" si="1"/>
        <v>0.90606653620352251</v>
      </c>
      <c r="E20" s="40">
        <f t="shared" si="1"/>
        <v>0.88867187500000011</v>
      </c>
      <c r="F20" s="40" t="str">
        <f t="shared" si="1"/>
        <v/>
      </c>
      <c r="G20" s="40" t="str">
        <f t="shared" si="2"/>
        <v/>
      </c>
      <c r="H20" s="40" t="str">
        <f t="shared" si="2"/>
        <v/>
      </c>
      <c r="I20" s="40" t="str">
        <f t="shared" si="2"/>
        <v/>
      </c>
      <c r="J20" s="40" t="str">
        <f t="shared" si="3"/>
        <v/>
      </c>
      <c r="K20" s="40" t="str">
        <f t="shared" si="3"/>
        <v/>
      </c>
      <c r="L20" s="40">
        <f t="shared" si="3"/>
        <v>0.49237472766884521</v>
      </c>
      <c r="M20" s="40">
        <f t="shared" si="4"/>
        <v>0.49237472766884521</v>
      </c>
      <c r="N20" s="40" t="str">
        <f t="shared" si="4"/>
        <v/>
      </c>
      <c r="O20" s="40" t="str">
        <f t="shared" si="4"/>
        <v/>
      </c>
      <c r="P20" s="40" t="str">
        <f t="shared" si="4"/>
        <v/>
      </c>
      <c r="Q20" s="40" t="str">
        <f t="shared" si="4"/>
        <v/>
      </c>
      <c r="R20" s="91" t="s">
        <v>31</v>
      </c>
      <c r="S20" s="91" t="s">
        <v>31</v>
      </c>
      <c r="T20" s="91" t="s">
        <v>31</v>
      </c>
      <c r="U20" s="56">
        <v>49.6</v>
      </c>
      <c r="V20" s="55">
        <v>48.1</v>
      </c>
      <c r="W20" s="55"/>
      <c r="X20" s="55"/>
      <c r="Y20" s="55"/>
      <c r="Z20" s="55"/>
      <c r="AA20" s="55">
        <v>25.4</v>
      </c>
      <c r="AB20" s="55"/>
      <c r="AC20" s="55"/>
      <c r="AD20" s="55"/>
      <c r="AE20" s="55"/>
      <c r="AF20" s="56">
        <v>2.2000000000000002</v>
      </c>
      <c r="AG20" s="55">
        <v>3</v>
      </c>
      <c r="AH20" s="55"/>
      <c r="AI20" s="55"/>
      <c r="AJ20" s="55"/>
      <c r="AK20" s="55"/>
      <c r="AL20" s="55">
        <v>2.6</v>
      </c>
      <c r="AM20" s="55"/>
      <c r="AN20" s="55"/>
      <c r="AO20" s="55"/>
      <c r="AP20" s="55"/>
    </row>
    <row r="21" spans="1:42" x14ac:dyDescent="0.2">
      <c r="A21" s="54" t="s">
        <v>1324</v>
      </c>
      <c r="B21" s="54" t="str">
        <f>VLOOKUP(A21,RecNames!C:G,5,FALSE)</f>
        <v>BKRB1</v>
      </c>
      <c r="C21" s="64">
        <v>4</v>
      </c>
      <c r="D21" s="69">
        <f t="shared" si="1"/>
        <v>0.334637964774951</v>
      </c>
      <c r="E21" s="40">
        <f t="shared" si="1"/>
        <v>0.345703125</v>
      </c>
      <c r="F21" s="40">
        <f t="shared" si="1"/>
        <v>0.3523421588594704</v>
      </c>
      <c r="G21" s="40">
        <f t="shared" si="2"/>
        <v>0.3523421588594704</v>
      </c>
      <c r="H21" s="40">
        <f t="shared" si="2"/>
        <v>0.24731182795698925</v>
      </c>
      <c r="I21" s="40">
        <f t="shared" si="2"/>
        <v>0.44345898004434597</v>
      </c>
      <c r="J21" s="40">
        <f t="shared" si="3"/>
        <v>0.44345898004434597</v>
      </c>
      <c r="K21" s="40">
        <f t="shared" si="3"/>
        <v>0.25937500000000002</v>
      </c>
      <c r="L21" s="40">
        <f t="shared" si="3"/>
        <v>0.11982570806100218</v>
      </c>
      <c r="M21" s="40">
        <f t="shared" si="4"/>
        <v>0.11982570806100218</v>
      </c>
      <c r="N21" s="40">
        <f t="shared" si="4"/>
        <v>0.10319410319410319</v>
      </c>
      <c r="O21" s="40">
        <f t="shared" si="4"/>
        <v>0.3655030800821355</v>
      </c>
      <c r="P21" s="40">
        <f t="shared" si="4"/>
        <v>0.35049504950495047</v>
      </c>
      <c r="Q21" s="40">
        <f t="shared" si="4"/>
        <v>0.4016563146997929</v>
      </c>
      <c r="R21" s="91" t="s">
        <v>31</v>
      </c>
      <c r="S21" s="91" t="s">
        <v>31</v>
      </c>
      <c r="T21" s="91" t="s">
        <v>31</v>
      </c>
      <c r="U21" s="56">
        <v>20.399999999999999</v>
      </c>
      <c r="V21" s="55">
        <v>20.3</v>
      </c>
      <c r="W21" s="55">
        <v>19.899999999999999</v>
      </c>
      <c r="X21" s="55">
        <v>13.7</v>
      </c>
      <c r="Y21" s="55">
        <v>23.2</v>
      </c>
      <c r="Z21" s="55">
        <v>10.8</v>
      </c>
      <c r="AA21" s="55">
        <v>8.3000000000000007</v>
      </c>
      <c r="AB21" s="55">
        <v>8</v>
      </c>
      <c r="AC21" s="55">
        <v>19.8</v>
      </c>
      <c r="AD21" s="55">
        <v>19.7</v>
      </c>
      <c r="AE21" s="55">
        <v>21.7</v>
      </c>
      <c r="AF21" s="56">
        <v>4.4000000000000004</v>
      </c>
      <c r="AG21" s="55">
        <v>5.3</v>
      </c>
      <c r="AH21" s="55">
        <v>4</v>
      </c>
      <c r="AI21" s="55">
        <v>3</v>
      </c>
      <c r="AJ21" s="55">
        <v>6.2</v>
      </c>
      <c r="AK21" s="55">
        <v>3.4</v>
      </c>
      <c r="AL21" s="55">
        <v>1.7</v>
      </c>
      <c r="AM21" s="55">
        <v>1.3</v>
      </c>
      <c r="AN21" s="55">
        <v>3.8</v>
      </c>
      <c r="AO21" s="55">
        <v>5.7</v>
      </c>
      <c r="AP21" s="55">
        <v>5.5</v>
      </c>
    </row>
    <row r="22" spans="1:42" x14ac:dyDescent="0.2">
      <c r="A22" s="54" t="s">
        <v>1325</v>
      </c>
      <c r="B22" s="54" t="str">
        <f>VLOOKUP(A22,RecNames!C:G,5,FALSE)</f>
        <v>BKRB2</v>
      </c>
      <c r="C22" s="64">
        <v>3</v>
      </c>
      <c r="D22" s="69">
        <f t="shared" si="1"/>
        <v>0.54011741682974557</v>
      </c>
      <c r="E22" s="40">
        <f t="shared" si="1"/>
        <v>0.453125</v>
      </c>
      <c r="F22" s="40">
        <f t="shared" si="1"/>
        <v>0.76578411405295321</v>
      </c>
      <c r="G22" s="40">
        <f t="shared" si="2"/>
        <v>0.76578411405295321</v>
      </c>
      <c r="H22" s="40">
        <f t="shared" si="2"/>
        <v>0.5956989247311828</v>
      </c>
      <c r="I22" s="40">
        <f t="shared" si="2"/>
        <v>0.77827050997782699</v>
      </c>
      <c r="J22" s="40">
        <f t="shared" si="3"/>
        <v>0.77827050997782699</v>
      </c>
      <c r="K22" s="40">
        <f t="shared" si="3"/>
        <v>0.69374999999999998</v>
      </c>
      <c r="L22" s="40">
        <f t="shared" si="3"/>
        <v>0.61002178649237471</v>
      </c>
      <c r="M22" s="40">
        <f t="shared" si="4"/>
        <v>0.61002178649237471</v>
      </c>
      <c r="N22" s="40">
        <f t="shared" si="4"/>
        <v>0.62899262899262887</v>
      </c>
      <c r="O22" s="40">
        <f t="shared" si="4"/>
        <v>0.8275154004106775</v>
      </c>
      <c r="P22" s="40">
        <f t="shared" si="4"/>
        <v>0.76435643564356437</v>
      </c>
      <c r="Q22" s="40">
        <f t="shared" si="4"/>
        <v>0.75155279503105588</v>
      </c>
      <c r="R22" s="91" t="s">
        <v>31</v>
      </c>
      <c r="S22" s="91" t="s">
        <v>31</v>
      </c>
      <c r="T22" s="91" t="s">
        <v>31</v>
      </c>
      <c r="U22" s="56">
        <v>30.9</v>
      </c>
      <c r="V22" s="55">
        <v>25.8</v>
      </c>
      <c r="W22" s="55">
        <v>40.200000000000003</v>
      </c>
      <c r="X22" s="55">
        <v>29.9</v>
      </c>
      <c r="Y22" s="55">
        <v>38.299999999999997</v>
      </c>
      <c r="Z22" s="55">
        <v>24.7</v>
      </c>
      <c r="AA22" s="55">
        <v>30.8</v>
      </c>
      <c r="AB22" s="55">
        <v>29.4</v>
      </c>
      <c r="AC22" s="55">
        <v>42.3</v>
      </c>
      <c r="AD22" s="55">
        <v>40.6</v>
      </c>
      <c r="AE22" s="55">
        <v>38.6</v>
      </c>
      <c r="AF22" s="56">
        <v>2.1</v>
      </c>
      <c r="AG22" s="55">
        <v>1.6</v>
      </c>
      <c r="AH22" s="55">
        <v>3.2</v>
      </c>
      <c r="AI22" s="55">
        <v>1.5</v>
      </c>
      <c r="AJ22" s="55">
        <v>3.1</v>
      </c>
      <c r="AK22" s="55">
        <v>3.3</v>
      </c>
      <c r="AL22" s="55">
        <v>2.8</v>
      </c>
      <c r="AM22" s="55">
        <v>2.1</v>
      </c>
      <c r="AN22" s="55">
        <v>3.6</v>
      </c>
      <c r="AO22" s="55">
        <v>4</v>
      </c>
      <c r="AP22" s="55">
        <v>3.4</v>
      </c>
    </row>
    <row r="23" spans="1:42" x14ac:dyDescent="0.2">
      <c r="A23" s="54" t="s">
        <v>1326</v>
      </c>
      <c r="B23" s="54" t="str">
        <f>VLOOKUP(A23,RecNames!C:G,5,FALSE)</f>
        <v>CCKAR</v>
      </c>
      <c r="C23" s="64">
        <v>3</v>
      </c>
      <c r="D23" s="69">
        <f t="shared" si="1"/>
        <v>1</v>
      </c>
      <c r="E23" s="40">
        <f t="shared" si="1"/>
        <v>1</v>
      </c>
      <c r="F23" s="40">
        <f t="shared" si="1"/>
        <v>1</v>
      </c>
      <c r="G23" s="40">
        <f t="shared" si="2"/>
        <v>1</v>
      </c>
      <c r="H23" s="40">
        <f t="shared" si="2"/>
        <v>0.96129032258064506</v>
      </c>
      <c r="I23" s="40">
        <f t="shared" si="2"/>
        <v>1</v>
      </c>
      <c r="J23" s="40">
        <f t="shared" si="3"/>
        <v>1</v>
      </c>
      <c r="K23" s="40">
        <f t="shared" si="3"/>
        <v>0.984375</v>
      </c>
      <c r="L23" s="40">
        <f t="shared" si="3"/>
        <v>0.9673202614379085</v>
      </c>
      <c r="M23" s="40">
        <f t="shared" si="4"/>
        <v>0.9673202614379085</v>
      </c>
      <c r="N23" s="40">
        <f t="shared" si="4"/>
        <v>1</v>
      </c>
      <c r="O23" s="40">
        <f t="shared" si="4"/>
        <v>0.99589322381930179</v>
      </c>
      <c r="P23" s="40">
        <f t="shared" si="4"/>
        <v>1</v>
      </c>
      <c r="Q23" s="40">
        <f t="shared" si="4"/>
        <v>0.94409937888198747</v>
      </c>
      <c r="R23" s="91" t="s">
        <v>31</v>
      </c>
      <c r="S23" s="91" t="s">
        <v>31</v>
      </c>
      <c r="T23" s="91" t="s">
        <v>31</v>
      </c>
      <c r="U23" s="56">
        <v>54.4</v>
      </c>
      <c r="V23" s="55">
        <v>53.8</v>
      </c>
      <c r="W23" s="55">
        <v>51.7</v>
      </c>
      <c r="X23" s="55">
        <v>46.9</v>
      </c>
      <c r="Y23" s="55">
        <v>48.3</v>
      </c>
      <c r="Z23" s="55">
        <v>34</v>
      </c>
      <c r="AA23" s="55">
        <v>47.2</v>
      </c>
      <c r="AB23" s="55">
        <v>44.5</v>
      </c>
      <c r="AC23" s="55">
        <v>50.5</v>
      </c>
      <c r="AD23" s="55">
        <v>52.5</v>
      </c>
      <c r="AE23" s="55">
        <v>47.9</v>
      </c>
      <c r="AF23" s="56">
        <v>2</v>
      </c>
      <c r="AG23" s="55">
        <v>2.6</v>
      </c>
      <c r="AH23" s="55">
        <v>1.8</v>
      </c>
      <c r="AI23" s="55">
        <v>1.9</v>
      </c>
      <c r="AJ23" s="55">
        <v>2.7</v>
      </c>
      <c r="AK23" s="55">
        <v>4.2</v>
      </c>
      <c r="AL23" s="55">
        <v>3.6</v>
      </c>
      <c r="AM23" s="55">
        <v>3.6</v>
      </c>
      <c r="AN23" s="55">
        <v>2.8</v>
      </c>
      <c r="AO23" s="55">
        <v>4.2</v>
      </c>
      <c r="AP23" s="55">
        <v>4.5</v>
      </c>
    </row>
    <row r="24" spans="1:42" x14ac:dyDescent="0.2">
      <c r="A24" s="54" t="s">
        <v>1327</v>
      </c>
      <c r="B24" s="54" t="str">
        <f>VLOOKUP(A24,RecNames!C:G,5,FALSE)</f>
        <v>GASR</v>
      </c>
      <c r="C24" s="64">
        <v>3</v>
      </c>
      <c r="D24" s="69">
        <f t="shared" si="1"/>
        <v>0.70450097847358117</v>
      </c>
      <c r="E24" s="40">
        <f t="shared" si="1"/>
        <v>0.716796875</v>
      </c>
      <c r="F24" s="40">
        <f t="shared" si="1"/>
        <v>0.77393075356415475</v>
      </c>
      <c r="G24" s="40">
        <f t="shared" si="2"/>
        <v>0.77393075356415475</v>
      </c>
      <c r="H24" s="40">
        <f t="shared" si="2"/>
        <v>0.74623655913978482</v>
      </c>
      <c r="I24" s="40">
        <f t="shared" si="2"/>
        <v>0.63414634146341475</v>
      </c>
      <c r="J24" s="40">
        <f t="shared" si="3"/>
        <v>0.63414634146341475</v>
      </c>
      <c r="K24" s="40">
        <f t="shared" si="3"/>
        <v>0.49062499999999998</v>
      </c>
      <c r="L24" s="40">
        <f t="shared" si="3"/>
        <v>0.69281045751633985</v>
      </c>
      <c r="M24" s="40">
        <f t="shared" si="4"/>
        <v>0.69281045751633985</v>
      </c>
      <c r="N24" s="40">
        <f t="shared" si="4"/>
        <v>0.59459459459459452</v>
      </c>
      <c r="O24" s="40">
        <f t="shared" si="4"/>
        <v>0.62422997946611902</v>
      </c>
      <c r="P24" s="40">
        <f t="shared" si="4"/>
        <v>0.73267326732673266</v>
      </c>
      <c r="Q24" s="40">
        <f t="shared" si="4"/>
        <v>0.68322981366459623</v>
      </c>
      <c r="R24" s="91" t="s">
        <v>31</v>
      </c>
      <c r="S24" s="91" t="s">
        <v>31</v>
      </c>
      <c r="T24" s="91" t="s">
        <v>31</v>
      </c>
      <c r="U24" s="56">
        <v>39.299999999999997</v>
      </c>
      <c r="V24" s="55">
        <v>39.299999999999997</v>
      </c>
      <c r="W24" s="55">
        <v>40.6</v>
      </c>
      <c r="X24" s="55">
        <v>36.9</v>
      </c>
      <c r="Y24" s="55">
        <v>31.8</v>
      </c>
      <c r="Z24" s="55">
        <v>18.2</v>
      </c>
      <c r="AA24" s="55">
        <v>34.6</v>
      </c>
      <c r="AB24" s="55">
        <v>28</v>
      </c>
      <c r="AC24" s="55">
        <v>32.4</v>
      </c>
      <c r="AD24" s="55">
        <v>39</v>
      </c>
      <c r="AE24" s="55">
        <v>35.299999999999997</v>
      </c>
      <c r="AF24" s="56">
        <v>2.5</v>
      </c>
      <c r="AG24" s="55">
        <v>2.1</v>
      </c>
      <c r="AH24" s="55">
        <v>3.3</v>
      </c>
      <c r="AI24" s="55">
        <v>3.8</v>
      </c>
      <c r="AJ24" s="55">
        <v>4</v>
      </c>
      <c r="AK24" s="55">
        <v>3.4</v>
      </c>
      <c r="AL24" s="55">
        <v>3.7</v>
      </c>
      <c r="AM24" s="55">
        <v>4</v>
      </c>
      <c r="AN24" s="55">
        <v>3</v>
      </c>
      <c r="AO24" s="55">
        <v>1.7</v>
      </c>
      <c r="AP24" s="55">
        <v>2.5</v>
      </c>
    </row>
    <row r="25" spans="1:42" x14ac:dyDescent="0.2">
      <c r="A25" s="54" t="s">
        <v>1328</v>
      </c>
      <c r="B25" s="54" t="str">
        <f>VLOOKUP(A25,RecNames!C:G,5,FALSE)</f>
        <v>ACM1</v>
      </c>
      <c r="C25" s="64">
        <v>4</v>
      </c>
      <c r="D25" s="69">
        <f t="shared" si="1"/>
        <v>0.96477495107632094</v>
      </c>
      <c r="E25" s="40">
        <f t="shared" si="1"/>
        <v>0.91015625000000011</v>
      </c>
      <c r="F25" s="40">
        <f t="shared" si="1"/>
        <v>0.88798370672097759</v>
      </c>
      <c r="G25" s="40">
        <f t="shared" si="2"/>
        <v>0.88798370672097759</v>
      </c>
      <c r="H25" s="40">
        <f t="shared" si="2"/>
        <v>0.80645161290322576</v>
      </c>
      <c r="I25" s="40">
        <f t="shared" si="2"/>
        <v>0.89578713968957879</v>
      </c>
      <c r="J25" s="40">
        <f t="shared" si="3"/>
        <v>0.89578713968957879</v>
      </c>
      <c r="K25" s="40">
        <f t="shared" si="3"/>
        <v>0.85624999999999996</v>
      </c>
      <c r="L25" s="40">
        <f t="shared" si="3"/>
        <v>0.78213507625272338</v>
      </c>
      <c r="M25" s="40">
        <f t="shared" si="4"/>
        <v>0.78213507625272338</v>
      </c>
      <c r="N25" s="40">
        <f t="shared" si="4"/>
        <v>0.75675675675675669</v>
      </c>
      <c r="O25" s="40">
        <f t="shared" si="4"/>
        <v>0.93018480492813127</v>
      </c>
      <c r="P25" s="40">
        <f t="shared" si="4"/>
        <v>0.82970297029702966</v>
      </c>
      <c r="Q25" s="40">
        <f t="shared" si="4"/>
        <v>0.67287784679089024</v>
      </c>
      <c r="R25" s="91" t="s">
        <v>31</v>
      </c>
      <c r="S25" s="91" t="s">
        <v>31</v>
      </c>
      <c r="T25" s="91" t="s">
        <v>31</v>
      </c>
      <c r="U25" s="56">
        <v>52.6</v>
      </c>
      <c r="V25" s="55">
        <v>49.2</v>
      </c>
      <c r="W25" s="55">
        <v>46.2</v>
      </c>
      <c r="X25" s="55">
        <v>39.700000000000003</v>
      </c>
      <c r="Y25" s="55">
        <v>43.6</v>
      </c>
      <c r="Z25" s="55">
        <v>29.9</v>
      </c>
      <c r="AA25" s="55">
        <v>38.700000000000003</v>
      </c>
      <c r="AB25" s="55">
        <v>34.6</v>
      </c>
      <c r="AC25" s="55">
        <v>47.3</v>
      </c>
      <c r="AD25" s="55">
        <v>43.9</v>
      </c>
      <c r="AE25" s="55">
        <v>34.799999999999997</v>
      </c>
      <c r="AF25" s="56">
        <v>2.1</v>
      </c>
      <c r="AG25" s="55">
        <v>2.1</v>
      </c>
      <c r="AH25" s="55">
        <v>2</v>
      </c>
      <c r="AI25" s="55">
        <v>2.5</v>
      </c>
      <c r="AJ25" s="55">
        <v>2.8</v>
      </c>
      <c r="AK25" s="55">
        <v>2.7</v>
      </c>
      <c r="AL25" s="55">
        <v>0.5</v>
      </c>
      <c r="AM25" s="55">
        <v>1.6</v>
      </c>
      <c r="AN25" s="55">
        <v>3.3</v>
      </c>
      <c r="AO25" s="55">
        <v>1.6</v>
      </c>
      <c r="AP25" s="55">
        <v>4.5999999999999996</v>
      </c>
    </row>
    <row r="26" spans="1:42" x14ac:dyDescent="0.2">
      <c r="A26" s="54" t="s">
        <v>1329</v>
      </c>
      <c r="B26" s="54" t="str">
        <f>VLOOKUP(A26,RecNames!C:G,5,FALSE)</f>
        <v>ACM2</v>
      </c>
      <c r="C26" s="64">
        <v>5</v>
      </c>
      <c r="D26" s="69">
        <f t="shared" si="1"/>
        <v>0.42857142857142855</v>
      </c>
      <c r="E26" s="40">
        <f t="shared" si="1"/>
        <v>0.365234375</v>
      </c>
      <c r="F26" s="40">
        <f t="shared" si="1"/>
        <v>0.83910386965376771</v>
      </c>
      <c r="G26" s="40">
        <f t="shared" si="2"/>
        <v>0.83910386965376771</v>
      </c>
      <c r="H26" s="40">
        <f t="shared" si="2"/>
        <v>0.72043010752688175</v>
      </c>
      <c r="I26" s="40">
        <f t="shared" si="2"/>
        <v>0.80044345898004432</v>
      </c>
      <c r="J26" s="40">
        <f t="shared" si="3"/>
        <v>0.80044345898004432</v>
      </c>
      <c r="K26" s="40">
        <f t="shared" si="3"/>
        <v>0.74375000000000002</v>
      </c>
      <c r="L26" s="40">
        <f t="shared" si="3"/>
        <v>0.7429193899782135</v>
      </c>
      <c r="M26" s="40">
        <f t="shared" si="4"/>
        <v>0.7429193899782135</v>
      </c>
      <c r="N26" s="40">
        <f t="shared" si="4"/>
        <v>0.72727272727272718</v>
      </c>
      <c r="O26" s="40">
        <f t="shared" si="4"/>
        <v>0.50102669404517453</v>
      </c>
      <c r="P26" s="40">
        <f t="shared" si="4"/>
        <v>0.39405940594059402</v>
      </c>
      <c r="Q26" s="40">
        <f t="shared" si="4"/>
        <v>0.27950310559006208</v>
      </c>
      <c r="R26" s="91" t="s">
        <v>31</v>
      </c>
      <c r="S26" s="91" t="s">
        <v>31</v>
      </c>
      <c r="T26" s="91" t="s">
        <v>31</v>
      </c>
      <c r="U26" s="56">
        <v>25.2</v>
      </c>
      <c r="V26" s="55">
        <v>21.3</v>
      </c>
      <c r="W26" s="55">
        <v>43.8</v>
      </c>
      <c r="X26" s="55">
        <v>35.700000000000003</v>
      </c>
      <c r="Y26" s="55">
        <v>39.299999999999997</v>
      </c>
      <c r="Z26" s="55">
        <v>26.3</v>
      </c>
      <c r="AA26" s="55">
        <v>36.9</v>
      </c>
      <c r="AB26" s="55">
        <v>33.4</v>
      </c>
      <c r="AC26" s="55">
        <v>26.4</v>
      </c>
      <c r="AD26" s="55">
        <v>21.9</v>
      </c>
      <c r="AE26" s="55">
        <v>15.8</v>
      </c>
      <c r="AF26" s="56">
        <v>1.9</v>
      </c>
      <c r="AG26" s="55">
        <v>2</v>
      </c>
      <c r="AH26" s="55">
        <v>2.6</v>
      </c>
      <c r="AI26" s="55">
        <v>1.3</v>
      </c>
      <c r="AJ26" s="55">
        <v>2.4</v>
      </c>
      <c r="AK26" s="55">
        <v>2.1</v>
      </c>
      <c r="AL26" s="55">
        <v>2.2000000000000002</v>
      </c>
      <c r="AM26" s="55">
        <v>1.6</v>
      </c>
      <c r="AN26" s="55">
        <v>2.7</v>
      </c>
      <c r="AO26" s="55">
        <v>4.2</v>
      </c>
      <c r="AP26" s="55">
        <v>4.2</v>
      </c>
    </row>
    <row r="27" spans="1:42" x14ac:dyDescent="0.2">
      <c r="A27" s="54" t="s">
        <v>1330</v>
      </c>
      <c r="B27" s="54" t="str">
        <f>VLOOKUP(A27,RecNames!C:G,5,FALSE)</f>
        <v>ACM3</v>
      </c>
      <c r="C27" s="64">
        <v>5</v>
      </c>
      <c r="D27" s="69">
        <f t="shared" si="1"/>
        <v>0.86692759295499022</v>
      </c>
      <c r="E27" s="40">
        <f t="shared" si="1"/>
        <v>0.88085937500000011</v>
      </c>
      <c r="F27" s="40">
        <f t="shared" si="1"/>
        <v>0.8268839103869654</v>
      </c>
      <c r="G27" s="40">
        <f t="shared" si="2"/>
        <v>0.8268839103869654</v>
      </c>
      <c r="H27" s="40">
        <f t="shared" si="2"/>
        <v>0.66881720430107527</v>
      </c>
      <c r="I27" s="40">
        <f t="shared" si="2"/>
        <v>0.86696230598669621</v>
      </c>
      <c r="J27" s="40">
        <f t="shared" si="3"/>
        <v>0.86696230598669621</v>
      </c>
      <c r="K27" s="40">
        <f t="shared" si="3"/>
        <v>0.85624999999999996</v>
      </c>
      <c r="L27" s="40">
        <f t="shared" si="3"/>
        <v>0.55991285403050095</v>
      </c>
      <c r="M27" s="40">
        <f t="shared" si="4"/>
        <v>0.55991285403050095</v>
      </c>
      <c r="N27" s="40">
        <f t="shared" si="4"/>
        <v>0.6216216216216216</v>
      </c>
      <c r="O27" s="40">
        <f t="shared" si="4"/>
        <v>0.86858316221765908</v>
      </c>
      <c r="P27" s="40">
        <f t="shared" si="4"/>
        <v>0.84554455445544563</v>
      </c>
      <c r="Q27" s="40">
        <f t="shared" si="4"/>
        <v>0.78467908902691519</v>
      </c>
      <c r="R27" s="91" t="s">
        <v>31</v>
      </c>
      <c r="S27" s="91" t="s">
        <v>31</v>
      </c>
      <c r="T27" s="91" t="s">
        <v>31</v>
      </c>
      <c r="U27" s="56">
        <v>47.6</v>
      </c>
      <c r="V27" s="55">
        <v>47.7</v>
      </c>
      <c r="W27" s="55">
        <v>43.2</v>
      </c>
      <c r="X27" s="55">
        <v>33.299999999999997</v>
      </c>
      <c r="Y27" s="55">
        <v>42.3</v>
      </c>
      <c r="Z27" s="55">
        <v>29.9</v>
      </c>
      <c r="AA27" s="55">
        <v>28.5</v>
      </c>
      <c r="AB27" s="55">
        <v>29.1</v>
      </c>
      <c r="AC27" s="55">
        <v>44.3</v>
      </c>
      <c r="AD27" s="55">
        <v>44.7</v>
      </c>
      <c r="AE27" s="55">
        <v>40.200000000000003</v>
      </c>
      <c r="AF27" s="56">
        <v>4.2</v>
      </c>
      <c r="AG27" s="55">
        <v>3.6</v>
      </c>
      <c r="AH27" s="55">
        <v>3</v>
      </c>
      <c r="AI27" s="55">
        <v>2.2000000000000002</v>
      </c>
      <c r="AJ27" s="55">
        <v>3.3</v>
      </c>
      <c r="AK27" s="55">
        <v>4.5</v>
      </c>
      <c r="AL27" s="55">
        <v>1.8</v>
      </c>
      <c r="AM27" s="55">
        <v>2.5</v>
      </c>
      <c r="AN27" s="55">
        <v>1.2</v>
      </c>
      <c r="AO27" s="55">
        <v>4.4000000000000004</v>
      </c>
      <c r="AP27" s="55">
        <v>5.7</v>
      </c>
    </row>
    <row r="28" spans="1:42" x14ac:dyDescent="0.2">
      <c r="A28" s="54" t="s">
        <v>1331</v>
      </c>
      <c r="B28" s="54" t="str">
        <f>VLOOKUP(A28,RecNames!C:G,5,FALSE)</f>
        <v>ACM4</v>
      </c>
      <c r="C28" s="64">
        <v>3</v>
      </c>
      <c r="D28" s="69">
        <f t="shared" si="1"/>
        <v>0.37377690802348329</v>
      </c>
      <c r="E28" s="40">
        <f t="shared" si="1"/>
        <v>0.13281250000000003</v>
      </c>
      <c r="F28" s="40">
        <f t="shared" si="1"/>
        <v>0.66598778004073311</v>
      </c>
      <c r="G28" s="40">
        <f t="shared" si="2"/>
        <v>0.66598778004073311</v>
      </c>
      <c r="H28" s="40">
        <f t="shared" si="2"/>
        <v>0.6645161290322581</v>
      </c>
      <c r="I28" s="40">
        <f t="shared" si="2"/>
        <v>0.76274944567627501</v>
      </c>
      <c r="J28" s="40">
        <f t="shared" si="3"/>
        <v>0.76274944567627501</v>
      </c>
      <c r="K28" s="40">
        <f t="shared" si="3"/>
        <v>0.61562499999999998</v>
      </c>
      <c r="L28" s="40">
        <f t="shared" si="3"/>
        <v>0.57298474945533762</v>
      </c>
      <c r="M28" s="40">
        <f t="shared" si="4"/>
        <v>0.57298474945533762</v>
      </c>
      <c r="N28" s="40">
        <f t="shared" si="4"/>
        <v>0.57985257985257976</v>
      </c>
      <c r="O28" s="40">
        <f t="shared" si="4"/>
        <v>0.48049281314168374</v>
      </c>
      <c r="P28" s="40">
        <f t="shared" si="4"/>
        <v>0.29504950495049503</v>
      </c>
      <c r="Q28" s="40">
        <f t="shared" si="4"/>
        <v>0.20289855072463767</v>
      </c>
      <c r="R28" s="91" t="s">
        <v>31</v>
      </c>
      <c r="S28" s="91" t="s">
        <v>31</v>
      </c>
      <c r="T28" s="91" t="s">
        <v>31</v>
      </c>
      <c r="U28" s="56">
        <v>22.4</v>
      </c>
      <c r="V28" s="55">
        <v>9.4</v>
      </c>
      <c r="W28" s="55">
        <v>35.299999999999997</v>
      </c>
      <c r="X28" s="55">
        <v>33.1</v>
      </c>
      <c r="Y28" s="55">
        <v>37.6</v>
      </c>
      <c r="Z28" s="55">
        <v>22.2</v>
      </c>
      <c r="AA28" s="55">
        <v>29.1</v>
      </c>
      <c r="AB28" s="55">
        <v>27.4</v>
      </c>
      <c r="AC28" s="55">
        <v>25.4</v>
      </c>
      <c r="AD28" s="55">
        <v>16.899999999999999</v>
      </c>
      <c r="AE28" s="55">
        <v>12.1</v>
      </c>
      <c r="AF28" s="56">
        <v>8.6</v>
      </c>
      <c r="AG28" s="55">
        <v>3.1</v>
      </c>
      <c r="AH28" s="55">
        <v>7.7</v>
      </c>
      <c r="AI28" s="55">
        <v>4.3</v>
      </c>
      <c r="AJ28" s="55">
        <v>4.0999999999999996</v>
      </c>
      <c r="AK28" s="55">
        <v>4</v>
      </c>
      <c r="AL28" s="55">
        <v>1.6</v>
      </c>
      <c r="AM28" s="55">
        <v>1.5</v>
      </c>
      <c r="AN28" s="55">
        <v>3.1</v>
      </c>
      <c r="AO28" s="55">
        <v>3.1</v>
      </c>
      <c r="AP28" s="55">
        <v>3.4</v>
      </c>
    </row>
    <row r="29" spans="1:42" x14ac:dyDescent="0.2">
      <c r="A29" s="54" t="s">
        <v>1332</v>
      </c>
      <c r="B29" s="54" t="str">
        <f>VLOOKUP(A29,RecNames!C:G,5,FALSE)</f>
        <v>ACM5</v>
      </c>
      <c r="C29" s="64">
        <v>5</v>
      </c>
      <c r="D29" s="69">
        <f t="shared" si="1"/>
        <v>0.88454011741682981</v>
      </c>
      <c r="E29" s="40">
        <f t="shared" si="1"/>
        <v>0.951171875</v>
      </c>
      <c r="F29" s="40">
        <f t="shared" si="1"/>
        <v>0.68024439918533597</v>
      </c>
      <c r="G29" s="40">
        <f t="shared" si="2"/>
        <v>0.68024439918533597</v>
      </c>
      <c r="H29" s="40">
        <f t="shared" si="2"/>
        <v>0.47526881720430109</v>
      </c>
      <c r="I29" s="40">
        <f t="shared" si="2"/>
        <v>0.89135254988913526</v>
      </c>
      <c r="J29" s="40">
        <f t="shared" si="3"/>
        <v>0.89135254988913526</v>
      </c>
      <c r="K29" s="40">
        <f t="shared" si="3"/>
        <v>0.88749999999999996</v>
      </c>
      <c r="L29" s="40">
        <f t="shared" si="3"/>
        <v>0.5468409586056644</v>
      </c>
      <c r="M29" s="40">
        <f t="shared" si="4"/>
        <v>0.5468409586056644</v>
      </c>
      <c r="N29" s="40">
        <f t="shared" si="4"/>
        <v>0.52579852579852571</v>
      </c>
      <c r="O29" s="40">
        <f t="shared" si="4"/>
        <v>0.85626283367556466</v>
      </c>
      <c r="P29" s="40">
        <f t="shared" si="4"/>
        <v>0.89504950495049507</v>
      </c>
      <c r="Q29" s="40">
        <f t="shared" si="4"/>
        <v>0.89648033126294002</v>
      </c>
      <c r="R29" s="91" t="s">
        <v>31</v>
      </c>
      <c r="S29" s="91" t="s">
        <v>31</v>
      </c>
      <c r="T29" s="91" t="s">
        <v>31</v>
      </c>
      <c r="U29" s="56">
        <v>48.5</v>
      </c>
      <c r="V29" s="55">
        <v>51.3</v>
      </c>
      <c r="W29" s="55">
        <v>36</v>
      </c>
      <c r="X29" s="55">
        <v>24.3</v>
      </c>
      <c r="Y29" s="55">
        <v>43.4</v>
      </c>
      <c r="Z29" s="55">
        <v>30.9</v>
      </c>
      <c r="AA29" s="55">
        <v>27.9</v>
      </c>
      <c r="AB29" s="55">
        <v>25.2</v>
      </c>
      <c r="AC29" s="55">
        <v>43.7</v>
      </c>
      <c r="AD29" s="55">
        <v>47.2</v>
      </c>
      <c r="AE29" s="55">
        <v>45.6</v>
      </c>
      <c r="AF29" s="56">
        <v>2.1</v>
      </c>
      <c r="AG29" s="55">
        <v>1.7</v>
      </c>
      <c r="AH29" s="55">
        <v>3.3</v>
      </c>
      <c r="AI29" s="55">
        <v>1.5</v>
      </c>
      <c r="AJ29" s="55">
        <v>3.3</v>
      </c>
      <c r="AK29" s="55">
        <v>4.0999999999999996</v>
      </c>
      <c r="AL29" s="55">
        <v>2.9</v>
      </c>
      <c r="AM29" s="55">
        <v>2.1</v>
      </c>
      <c r="AN29" s="55">
        <v>1.7</v>
      </c>
      <c r="AO29" s="55">
        <v>2.8</v>
      </c>
      <c r="AP29" s="55">
        <v>3.4</v>
      </c>
    </row>
    <row r="30" spans="1:42" x14ac:dyDescent="0.2">
      <c r="A30" s="54" t="s">
        <v>1333</v>
      </c>
      <c r="B30" s="54" t="str">
        <f>VLOOKUP(A30,RecNames!C:G,5,FALSE)</f>
        <v>CNR1</v>
      </c>
      <c r="C30" s="64">
        <v>4</v>
      </c>
      <c r="D30" s="69" t="str">
        <f t="shared" si="1"/>
        <v/>
      </c>
      <c r="E30" s="40" t="str">
        <f t="shared" si="1"/>
        <v/>
      </c>
      <c r="F30" s="40">
        <f t="shared" si="1"/>
        <v>0.17515274949083501</v>
      </c>
      <c r="G30" s="40">
        <f t="shared" si="2"/>
        <v>0.17515274949083501</v>
      </c>
      <c r="H30" s="40">
        <f t="shared" si="2"/>
        <v>0.11827956989247312</v>
      </c>
      <c r="I30" s="40">
        <f t="shared" si="2"/>
        <v>0.16407982261640799</v>
      </c>
      <c r="J30" s="40">
        <f t="shared" si="3"/>
        <v>0.16407982261640799</v>
      </c>
      <c r="K30" s="40">
        <f t="shared" si="3"/>
        <v>0.13750000000000001</v>
      </c>
      <c r="L30" s="40" t="str">
        <f t="shared" si="3"/>
        <v/>
      </c>
      <c r="M30" s="40" t="str">
        <f t="shared" si="4"/>
        <v/>
      </c>
      <c r="N30" s="40">
        <f t="shared" si="4"/>
        <v>0.10565110565110564</v>
      </c>
      <c r="O30" s="40" t="str">
        <f t="shared" si="4"/>
        <v/>
      </c>
      <c r="P30" s="40">
        <f t="shared" si="4"/>
        <v>0.18811881188118812</v>
      </c>
      <c r="Q30" s="40">
        <f t="shared" si="4"/>
        <v>0.16356107660455485</v>
      </c>
      <c r="R30" s="91" t="s">
        <v>31</v>
      </c>
      <c r="S30" s="91" t="s">
        <v>31</v>
      </c>
      <c r="T30" s="91" t="s">
        <v>31</v>
      </c>
      <c r="U30" s="56"/>
      <c r="V30" s="55"/>
      <c r="W30" s="55">
        <v>11.2</v>
      </c>
      <c r="X30" s="55">
        <v>7.7</v>
      </c>
      <c r="Y30" s="55">
        <v>10.6</v>
      </c>
      <c r="Z30" s="55">
        <v>6.9</v>
      </c>
      <c r="AA30" s="55"/>
      <c r="AB30" s="55">
        <v>8.1</v>
      </c>
      <c r="AC30" s="55"/>
      <c r="AD30" s="55">
        <v>11.5</v>
      </c>
      <c r="AE30" s="55">
        <v>10.199999999999999</v>
      </c>
      <c r="AF30" s="56"/>
      <c r="AG30" s="55"/>
      <c r="AH30" s="55">
        <v>1.6</v>
      </c>
      <c r="AI30" s="55">
        <v>0.4</v>
      </c>
      <c r="AJ30" s="55">
        <v>0.9</v>
      </c>
      <c r="AK30" s="55">
        <v>0.8</v>
      </c>
      <c r="AL30" s="55"/>
      <c r="AM30" s="55">
        <v>0.9</v>
      </c>
      <c r="AN30" s="55"/>
      <c r="AO30" s="55">
        <v>1.5</v>
      </c>
      <c r="AP30" s="55">
        <v>1.1000000000000001</v>
      </c>
    </row>
    <row r="31" spans="1:42" x14ac:dyDescent="0.2">
      <c r="A31" s="54" t="s">
        <v>1334</v>
      </c>
      <c r="B31" s="54" t="str">
        <f>VLOOKUP(A31,RecNames!C:G,5,FALSE)</f>
        <v>CNR2</v>
      </c>
      <c r="C31" s="64">
        <v>5</v>
      </c>
      <c r="D31" s="69" t="str">
        <f t="shared" si="1"/>
        <v/>
      </c>
      <c r="E31" s="40" t="str">
        <f t="shared" si="1"/>
        <v/>
      </c>
      <c r="F31" s="40">
        <f t="shared" si="1"/>
        <v>0.27698574338085541</v>
      </c>
      <c r="G31" s="40">
        <f t="shared" si="2"/>
        <v>0.27698574338085541</v>
      </c>
      <c r="H31" s="40">
        <f t="shared" si="2"/>
        <v>0.25376344086021507</v>
      </c>
      <c r="I31" s="40">
        <f t="shared" si="2"/>
        <v>0.25055432372505548</v>
      </c>
      <c r="J31" s="40">
        <f t="shared" si="3"/>
        <v>0.25055432372505548</v>
      </c>
      <c r="K31" s="40">
        <f t="shared" si="3"/>
        <v>0.15625</v>
      </c>
      <c r="L31" s="40" t="str">
        <f t="shared" si="3"/>
        <v/>
      </c>
      <c r="M31" s="40" t="str">
        <f t="shared" si="4"/>
        <v/>
      </c>
      <c r="N31" s="40">
        <f t="shared" si="4"/>
        <v>7.3710073710073661E-3</v>
      </c>
      <c r="O31" s="40" t="str">
        <f t="shared" si="4"/>
        <v/>
      </c>
      <c r="P31" s="40" t="str">
        <f t="shared" si="4"/>
        <v/>
      </c>
      <c r="Q31" s="40" t="str">
        <f t="shared" si="4"/>
        <v/>
      </c>
      <c r="R31" s="91" t="s">
        <v>31</v>
      </c>
      <c r="S31" s="91" t="s">
        <v>31</v>
      </c>
      <c r="T31" s="91" t="s">
        <v>31</v>
      </c>
      <c r="U31" s="56"/>
      <c r="V31" s="55"/>
      <c r="W31" s="55">
        <v>16.2</v>
      </c>
      <c r="X31" s="55">
        <v>14</v>
      </c>
      <c r="Y31" s="55">
        <v>14.5</v>
      </c>
      <c r="Z31" s="55">
        <v>7.5</v>
      </c>
      <c r="AA31" s="55"/>
      <c r="AB31" s="55">
        <v>4.0999999999999996</v>
      </c>
      <c r="AC31" s="55"/>
      <c r="AD31" s="55"/>
      <c r="AE31" s="55"/>
      <c r="AF31" s="56"/>
      <c r="AG31" s="55"/>
      <c r="AH31" s="55">
        <v>2.6</v>
      </c>
      <c r="AI31" s="55">
        <v>1.9</v>
      </c>
      <c r="AJ31" s="55">
        <v>1.9</v>
      </c>
      <c r="AK31" s="55">
        <v>1.1000000000000001</v>
      </c>
      <c r="AL31" s="55"/>
      <c r="AM31" s="55">
        <v>2.2000000000000002</v>
      </c>
      <c r="AN31" s="55"/>
      <c r="AO31" s="55"/>
      <c r="AP31" s="55"/>
    </row>
    <row r="32" spans="1:42" x14ac:dyDescent="0.2">
      <c r="A32" s="54" t="s">
        <v>1335</v>
      </c>
      <c r="B32" s="54" t="str">
        <f>VLOOKUP(A32,RecNames!C:G,5,FALSE)</f>
        <v>CLTR1</v>
      </c>
      <c r="C32" s="64">
        <v>3</v>
      </c>
      <c r="D32" s="69">
        <f t="shared" si="1"/>
        <v>0.35029354207436397</v>
      </c>
      <c r="E32" s="40">
        <f t="shared" si="1"/>
        <v>0.25195312500000006</v>
      </c>
      <c r="F32" s="40">
        <f t="shared" si="1"/>
        <v>0.51323828920570258</v>
      </c>
      <c r="G32" s="40">
        <f t="shared" si="2"/>
        <v>0.51323828920570258</v>
      </c>
      <c r="H32" s="40">
        <f t="shared" si="2"/>
        <v>0.6172043010752688</v>
      </c>
      <c r="I32" s="40">
        <f t="shared" si="2"/>
        <v>0.27937915742793801</v>
      </c>
      <c r="J32" s="40">
        <f t="shared" si="3"/>
        <v>0.27937915742793801</v>
      </c>
      <c r="K32" s="40">
        <f t="shared" si="3"/>
        <v>0.140625</v>
      </c>
      <c r="L32" s="40">
        <f t="shared" si="3"/>
        <v>0.71241830065359479</v>
      </c>
      <c r="M32" s="40">
        <f t="shared" si="4"/>
        <v>0.71241830065359479</v>
      </c>
      <c r="N32" s="40">
        <f t="shared" si="4"/>
        <v>0.59213759213759209</v>
      </c>
      <c r="O32" s="40">
        <f t="shared" si="4"/>
        <v>0.53798767967145789</v>
      </c>
      <c r="P32" s="40">
        <f t="shared" si="4"/>
        <v>5.9405940594059403E-2</v>
      </c>
      <c r="Q32" s="40">
        <f t="shared" si="4"/>
        <v>0</v>
      </c>
      <c r="R32" s="91" t="s">
        <v>31</v>
      </c>
      <c r="S32" s="91" t="s">
        <v>31</v>
      </c>
      <c r="T32" s="91" t="s">
        <v>31</v>
      </c>
      <c r="U32" s="56">
        <v>21.2</v>
      </c>
      <c r="V32" s="55">
        <v>15.5</v>
      </c>
      <c r="W32" s="55">
        <v>27.8</v>
      </c>
      <c r="X32" s="55">
        <v>30.9</v>
      </c>
      <c r="Y32" s="55">
        <v>15.8</v>
      </c>
      <c r="Z32" s="55">
        <v>7</v>
      </c>
      <c r="AA32" s="55">
        <v>35.5</v>
      </c>
      <c r="AB32" s="55">
        <v>27.9</v>
      </c>
      <c r="AC32" s="55">
        <v>28.2</v>
      </c>
      <c r="AD32" s="55">
        <v>5</v>
      </c>
      <c r="AE32" s="55">
        <v>2.2999999999999998</v>
      </c>
      <c r="AF32" s="56">
        <v>0.7</v>
      </c>
      <c r="AG32" s="55">
        <v>1.7</v>
      </c>
      <c r="AH32" s="55">
        <v>2.6</v>
      </c>
      <c r="AI32" s="55">
        <v>0.9</v>
      </c>
      <c r="AJ32" s="55">
        <v>1.9</v>
      </c>
      <c r="AK32" s="55">
        <v>0.8</v>
      </c>
      <c r="AL32" s="55">
        <v>3.6</v>
      </c>
      <c r="AM32" s="55">
        <v>3.6</v>
      </c>
      <c r="AN32" s="55">
        <v>1.7</v>
      </c>
      <c r="AO32" s="55">
        <v>1.1000000000000001</v>
      </c>
      <c r="AP32" s="55">
        <v>1.2</v>
      </c>
    </row>
    <row r="33" spans="1:42" x14ac:dyDescent="0.2">
      <c r="A33" s="54" t="s">
        <v>1336</v>
      </c>
      <c r="B33" s="54" t="str">
        <f>VLOOKUP(A33,RecNames!C:G,5,FALSE)</f>
        <v>CLTR2</v>
      </c>
      <c r="C33" s="64">
        <v>7</v>
      </c>
      <c r="D33" s="69" t="str">
        <f t="shared" si="1"/>
        <v/>
      </c>
      <c r="E33" s="40" t="str">
        <f t="shared" si="1"/>
        <v/>
      </c>
      <c r="F33" s="40">
        <f t="shared" si="1"/>
        <v>0.39307535641547853</v>
      </c>
      <c r="G33" s="40">
        <f t="shared" si="2"/>
        <v>0.39307535641547853</v>
      </c>
      <c r="H33" s="40">
        <f t="shared" si="2"/>
        <v>0.65161290322580645</v>
      </c>
      <c r="I33" s="40">
        <f t="shared" si="2"/>
        <v>0.35920177383592022</v>
      </c>
      <c r="J33" s="40">
        <f t="shared" si="3"/>
        <v>0.35920177383592022</v>
      </c>
      <c r="K33" s="40">
        <f t="shared" si="3"/>
        <v>0.48750000000000004</v>
      </c>
      <c r="L33" s="40">
        <f t="shared" si="3"/>
        <v>0.71459694989106759</v>
      </c>
      <c r="M33" s="40">
        <f t="shared" si="4"/>
        <v>0.71459694989106759</v>
      </c>
      <c r="N33" s="40">
        <f t="shared" si="4"/>
        <v>0.61916461916461907</v>
      </c>
      <c r="O33" s="40">
        <f t="shared" si="4"/>
        <v>0.36755646817248455</v>
      </c>
      <c r="P33" s="40">
        <f t="shared" si="4"/>
        <v>0.12079207920792079</v>
      </c>
      <c r="Q33" s="40">
        <f t="shared" si="4"/>
        <v>0.27950310559006208</v>
      </c>
      <c r="R33" s="91" t="s">
        <v>31</v>
      </c>
      <c r="S33" s="91" t="s">
        <v>31</v>
      </c>
      <c r="T33" s="91" t="s">
        <v>31</v>
      </c>
      <c r="U33" s="56"/>
      <c r="V33" s="55"/>
      <c r="W33" s="55">
        <v>21.9</v>
      </c>
      <c r="X33" s="55">
        <v>32.5</v>
      </c>
      <c r="Y33" s="55">
        <v>19.399999999999999</v>
      </c>
      <c r="Z33" s="55">
        <v>18.100000000000001</v>
      </c>
      <c r="AA33" s="55">
        <v>35.6</v>
      </c>
      <c r="AB33" s="55">
        <v>29</v>
      </c>
      <c r="AC33" s="55">
        <v>19.899999999999999</v>
      </c>
      <c r="AD33" s="55">
        <v>8.1</v>
      </c>
      <c r="AE33" s="55">
        <v>15.8</v>
      </c>
      <c r="AF33" s="56"/>
      <c r="AG33" s="55"/>
      <c r="AH33" s="55">
        <v>1.7</v>
      </c>
      <c r="AI33" s="55">
        <v>1.9</v>
      </c>
      <c r="AJ33" s="55">
        <v>1.8</v>
      </c>
      <c r="AK33" s="55">
        <v>1.3</v>
      </c>
      <c r="AL33" s="55">
        <v>1.6</v>
      </c>
      <c r="AM33" s="55">
        <v>1.6</v>
      </c>
      <c r="AN33" s="55">
        <v>2.2000000000000002</v>
      </c>
      <c r="AO33" s="55">
        <v>2.2999999999999998</v>
      </c>
      <c r="AP33" s="55">
        <v>4</v>
      </c>
    </row>
    <row r="34" spans="1:42" x14ac:dyDescent="0.2">
      <c r="A34" s="54" t="s">
        <v>1337</v>
      </c>
      <c r="B34" s="54" t="str">
        <f>VLOOKUP(A34,RecNames!C:G,5,FALSE)</f>
        <v>DRD1</v>
      </c>
      <c r="C34" s="64">
        <v>3</v>
      </c>
      <c r="D34" s="69">
        <f t="shared" si="1"/>
        <v>0.45009784735812131</v>
      </c>
      <c r="E34" s="40">
        <f t="shared" si="1"/>
        <v>0.44921875000000006</v>
      </c>
      <c r="F34" s="40" t="str">
        <f t="shared" si="1"/>
        <v/>
      </c>
      <c r="G34" s="40" t="str">
        <f t="shared" si="2"/>
        <v/>
      </c>
      <c r="H34" s="40">
        <f t="shared" si="2"/>
        <v>0.23010752688172043</v>
      </c>
      <c r="I34" s="40" t="str">
        <f t="shared" si="2"/>
        <v/>
      </c>
      <c r="J34" s="40" t="str">
        <f t="shared" si="3"/>
        <v/>
      </c>
      <c r="K34" s="40">
        <f t="shared" si="3"/>
        <v>0.27187499999999998</v>
      </c>
      <c r="L34" s="40">
        <f t="shared" si="3"/>
        <v>0.40958605664488013</v>
      </c>
      <c r="M34" s="40">
        <f t="shared" si="4"/>
        <v>0.40958605664488013</v>
      </c>
      <c r="N34" s="40">
        <f t="shared" si="4"/>
        <v>0.37100737100737091</v>
      </c>
      <c r="O34" s="40" t="str">
        <f t="shared" si="4"/>
        <v/>
      </c>
      <c r="P34" s="40" t="str">
        <f t="shared" si="4"/>
        <v/>
      </c>
      <c r="Q34" s="40" t="str">
        <f t="shared" si="4"/>
        <v/>
      </c>
      <c r="R34" s="91" t="s">
        <v>31</v>
      </c>
      <c r="S34" s="91" t="s">
        <v>31</v>
      </c>
      <c r="T34" s="91" t="s">
        <v>31</v>
      </c>
      <c r="U34" s="56">
        <v>26.3</v>
      </c>
      <c r="V34" s="55">
        <v>25.6</v>
      </c>
      <c r="W34" s="55"/>
      <c r="X34" s="55">
        <v>12.9</v>
      </c>
      <c r="Y34" s="55"/>
      <c r="Z34" s="55">
        <v>11.2</v>
      </c>
      <c r="AA34" s="55">
        <v>21.6</v>
      </c>
      <c r="AB34" s="55">
        <v>18.899999999999999</v>
      </c>
      <c r="AC34" s="55"/>
      <c r="AD34" s="55"/>
      <c r="AE34" s="55"/>
      <c r="AF34" s="56">
        <v>0.5</v>
      </c>
      <c r="AG34" s="55">
        <v>1.8</v>
      </c>
      <c r="AH34" s="55"/>
      <c r="AI34" s="55">
        <v>2.5</v>
      </c>
      <c r="AJ34" s="55"/>
      <c r="AK34" s="55">
        <v>2.9</v>
      </c>
      <c r="AL34" s="55">
        <v>2.7</v>
      </c>
      <c r="AM34" s="55">
        <v>2.6</v>
      </c>
      <c r="AN34" s="55"/>
      <c r="AO34" s="55"/>
      <c r="AP34" s="55"/>
    </row>
    <row r="35" spans="1:42" x14ac:dyDescent="0.2">
      <c r="A35" s="54" t="s">
        <v>1338</v>
      </c>
      <c r="B35" s="54" t="str">
        <f>VLOOKUP(A35,RecNames!C:G,5,FALSE)</f>
        <v>DRD2</v>
      </c>
      <c r="C35" s="64">
        <v>3</v>
      </c>
      <c r="D35" s="69" t="str">
        <f t="shared" ref="D35:F66" si="5">IF(U35="","",(U35-MIN(U$2:U$1000))/(MAX(U$2:U$1000)-MIN(U$2:U$1000)))</f>
        <v/>
      </c>
      <c r="E35" s="40" t="str">
        <f t="shared" si="5"/>
        <v/>
      </c>
      <c r="F35" s="40">
        <f t="shared" si="5"/>
        <v>0.62525458248472499</v>
      </c>
      <c r="G35" s="40">
        <f t="shared" si="2"/>
        <v>0.62525458248472499</v>
      </c>
      <c r="H35" s="40">
        <f t="shared" si="2"/>
        <v>0.60215053763440862</v>
      </c>
      <c r="I35" s="40">
        <f t="shared" si="2"/>
        <v>0.63192904656319293</v>
      </c>
      <c r="J35" s="40">
        <f t="shared" si="3"/>
        <v>0.63192904656319293</v>
      </c>
      <c r="K35" s="40">
        <f t="shared" si="3"/>
        <v>0.5625</v>
      </c>
      <c r="L35" s="40" t="str">
        <f t="shared" si="3"/>
        <v/>
      </c>
      <c r="M35" s="40" t="str">
        <f t="shared" si="4"/>
        <v/>
      </c>
      <c r="N35" s="40" t="str">
        <f t="shared" si="4"/>
        <v/>
      </c>
      <c r="O35" s="40" t="str">
        <f t="shared" si="4"/>
        <v/>
      </c>
      <c r="P35" s="40" t="str">
        <f t="shared" si="4"/>
        <v/>
      </c>
      <c r="Q35" s="40" t="str">
        <f t="shared" si="4"/>
        <v/>
      </c>
      <c r="R35" s="91" t="s">
        <v>31</v>
      </c>
      <c r="S35" s="91" t="s">
        <v>31</v>
      </c>
      <c r="T35" s="91" t="s">
        <v>31</v>
      </c>
      <c r="U35" s="56"/>
      <c r="V35" s="55"/>
      <c r="W35" s="55">
        <v>33.299999999999997</v>
      </c>
      <c r="X35" s="55">
        <v>30.2</v>
      </c>
      <c r="Y35" s="55">
        <v>31.7</v>
      </c>
      <c r="Z35" s="55">
        <v>20.5</v>
      </c>
      <c r="AA35" s="55"/>
      <c r="AB35" s="55"/>
      <c r="AC35" s="55"/>
      <c r="AD35" s="55"/>
      <c r="AE35" s="55"/>
      <c r="AF35" s="56"/>
      <c r="AG35" s="55"/>
      <c r="AH35" s="55">
        <v>5.0999999999999996</v>
      </c>
      <c r="AI35" s="55">
        <v>3.8</v>
      </c>
      <c r="AJ35" s="55">
        <v>3.4</v>
      </c>
      <c r="AK35" s="55">
        <v>2.1</v>
      </c>
      <c r="AL35" s="55"/>
      <c r="AM35" s="55"/>
      <c r="AN35" s="55"/>
      <c r="AO35" s="55"/>
      <c r="AP35" s="55"/>
    </row>
    <row r="36" spans="1:42" x14ac:dyDescent="0.2">
      <c r="A36" s="54" t="s">
        <v>1339</v>
      </c>
      <c r="B36" s="54" t="str">
        <f>VLOOKUP(A36,RecNames!C:G,5,FALSE)</f>
        <v>DRD3</v>
      </c>
      <c r="C36" s="64">
        <v>4</v>
      </c>
      <c r="D36" s="69" t="str">
        <f t="shared" si="5"/>
        <v/>
      </c>
      <c r="E36" s="40" t="str">
        <f t="shared" si="5"/>
        <v/>
      </c>
      <c r="F36" s="40">
        <f t="shared" si="5"/>
        <v>0.13645621181262732</v>
      </c>
      <c r="G36" s="40">
        <f t="shared" si="2"/>
        <v>0.13645621181262732</v>
      </c>
      <c r="H36" s="40">
        <f t="shared" si="2"/>
        <v>0.32473118279569896</v>
      </c>
      <c r="I36" s="40">
        <f t="shared" si="2"/>
        <v>0.1485587583148559</v>
      </c>
      <c r="J36" s="40">
        <f t="shared" si="3"/>
        <v>0.1485587583148559</v>
      </c>
      <c r="K36" s="40">
        <f t="shared" si="3"/>
        <v>0.30937500000000001</v>
      </c>
      <c r="L36" s="40" t="str">
        <f t="shared" si="3"/>
        <v/>
      </c>
      <c r="M36" s="40" t="str">
        <f t="shared" si="4"/>
        <v/>
      </c>
      <c r="N36" s="40" t="str">
        <f t="shared" si="4"/>
        <v/>
      </c>
      <c r="O36" s="40" t="str">
        <f t="shared" si="4"/>
        <v/>
      </c>
      <c r="P36" s="40" t="str">
        <f t="shared" si="4"/>
        <v/>
      </c>
      <c r="Q36" s="40" t="str">
        <f t="shared" si="4"/>
        <v/>
      </c>
      <c r="R36" s="91" t="s">
        <v>31</v>
      </c>
      <c r="S36" s="91" t="s">
        <v>31</v>
      </c>
      <c r="T36" s="91" t="s">
        <v>31</v>
      </c>
      <c r="U36" s="56"/>
      <c r="V36" s="55"/>
      <c r="W36" s="55">
        <v>9.3000000000000007</v>
      </c>
      <c r="X36" s="55">
        <v>17.3</v>
      </c>
      <c r="Y36" s="55">
        <v>9.9</v>
      </c>
      <c r="Z36" s="55">
        <v>12.4</v>
      </c>
      <c r="AA36" s="55"/>
      <c r="AB36" s="55"/>
      <c r="AC36" s="55"/>
      <c r="AD36" s="55"/>
      <c r="AE36" s="55"/>
      <c r="AF36" s="56"/>
      <c r="AG36" s="55"/>
      <c r="AH36" s="55">
        <v>1.7</v>
      </c>
      <c r="AI36" s="55">
        <v>2.6</v>
      </c>
      <c r="AJ36" s="55">
        <v>1.7</v>
      </c>
      <c r="AK36" s="55">
        <v>2.2000000000000002</v>
      </c>
      <c r="AL36" s="55"/>
      <c r="AM36" s="55"/>
      <c r="AN36" s="55"/>
      <c r="AO36" s="55"/>
      <c r="AP36" s="55"/>
    </row>
    <row r="37" spans="1:42" x14ac:dyDescent="0.2">
      <c r="A37" s="54" t="s">
        <v>1340</v>
      </c>
      <c r="B37" s="54" t="str">
        <f>VLOOKUP(A37,RecNames!C:G,5,FALSE)</f>
        <v>DRD4</v>
      </c>
      <c r="C37" s="64">
        <v>3</v>
      </c>
      <c r="D37" s="69" t="str">
        <f t="shared" si="5"/>
        <v/>
      </c>
      <c r="E37" s="40" t="str">
        <f t="shared" si="5"/>
        <v/>
      </c>
      <c r="F37" s="40">
        <f t="shared" si="5"/>
        <v>0.65784114052953147</v>
      </c>
      <c r="G37" s="40">
        <f t="shared" si="2"/>
        <v>0.65784114052953147</v>
      </c>
      <c r="H37" s="40">
        <f t="shared" si="2"/>
        <v>0.63440860215053763</v>
      </c>
      <c r="I37" s="40">
        <f t="shared" si="2"/>
        <v>0.60310421286031046</v>
      </c>
      <c r="J37" s="40">
        <f t="shared" si="3"/>
        <v>0.60310421286031046</v>
      </c>
      <c r="K37" s="40">
        <f t="shared" si="3"/>
        <v>0.6875</v>
      </c>
      <c r="L37" s="40" t="str">
        <f t="shared" si="3"/>
        <v/>
      </c>
      <c r="M37" s="40" t="str">
        <f t="shared" si="4"/>
        <v/>
      </c>
      <c r="N37" s="40" t="str">
        <f t="shared" si="4"/>
        <v/>
      </c>
      <c r="O37" s="40" t="str">
        <f t="shared" si="4"/>
        <v/>
      </c>
      <c r="P37" s="40" t="str">
        <f t="shared" si="4"/>
        <v/>
      </c>
      <c r="Q37" s="40" t="str">
        <f t="shared" si="4"/>
        <v/>
      </c>
      <c r="R37" s="91" t="s">
        <v>31</v>
      </c>
      <c r="S37" s="91" t="s">
        <v>31</v>
      </c>
      <c r="T37" s="91" t="s">
        <v>31</v>
      </c>
      <c r="U37" s="56"/>
      <c r="V37" s="55"/>
      <c r="W37" s="55">
        <v>34.9</v>
      </c>
      <c r="X37" s="55">
        <v>31.7</v>
      </c>
      <c r="Y37" s="55">
        <v>30.4</v>
      </c>
      <c r="Z37" s="55">
        <v>24.5</v>
      </c>
      <c r="AA37" s="55"/>
      <c r="AB37" s="55"/>
      <c r="AC37" s="55"/>
      <c r="AD37" s="55"/>
      <c r="AE37" s="55"/>
      <c r="AF37" s="56"/>
      <c r="AG37" s="55"/>
      <c r="AH37" s="55">
        <v>1.7</v>
      </c>
      <c r="AI37" s="55">
        <v>5</v>
      </c>
      <c r="AJ37" s="55">
        <v>4.5999999999999996</v>
      </c>
      <c r="AK37" s="55">
        <v>1.9</v>
      </c>
      <c r="AL37" s="55"/>
      <c r="AM37" s="55"/>
      <c r="AN37" s="55"/>
      <c r="AO37" s="55"/>
      <c r="AP37" s="55"/>
    </row>
    <row r="38" spans="1:42" x14ac:dyDescent="0.2">
      <c r="A38" s="54" t="s">
        <v>1341</v>
      </c>
      <c r="B38" s="54" t="str">
        <f>VLOOKUP(A38,RecNames!C:G,5,FALSE)</f>
        <v>DRD5</v>
      </c>
      <c r="C38" s="64">
        <v>5</v>
      </c>
      <c r="D38" s="69">
        <f t="shared" si="5"/>
        <v>0.28180039138943247</v>
      </c>
      <c r="E38" s="40">
        <f t="shared" si="5"/>
        <v>0.22851562500000003</v>
      </c>
      <c r="F38" s="40">
        <f t="shared" si="5"/>
        <v>0.12627291242362526</v>
      </c>
      <c r="G38" s="40">
        <f t="shared" si="2"/>
        <v>0.12627291242362526</v>
      </c>
      <c r="H38" s="40">
        <f t="shared" si="2"/>
        <v>0.19784946236559139</v>
      </c>
      <c r="I38" s="40">
        <f t="shared" si="2"/>
        <v>0.16629711751662971</v>
      </c>
      <c r="J38" s="40">
        <f t="shared" si="3"/>
        <v>0.16629711751662971</v>
      </c>
      <c r="K38" s="40">
        <f t="shared" si="3"/>
        <v>0.21875</v>
      </c>
      <c r="L38" s="40">
        <f t="shared" si="3"/>
        <v>0.19825708061002179</v>
      </c>
      <c r="M38" s="40">
        <f t="shared" si="4"/>
        <v>0.19825708061002179</v>
      </c>
      <c r="N38" s="40">
        <f t="shared" si="4"/>
        <v>0.26781326781326775</v>
      </c>
      <c r="O38" s="40" t="str">
        <f t="shared" si="4"/>
        <v/>
      </c>
      <c r="P38" s="40">
        <f t="shared" si="4"/>
        <v>4.9504950495049507E-2</v>
      </c>
      <c r="Q38" s="40">
        <f t="shared" si="4"/>
        <v>8.2815734989648032E-2</v>
      </c>
      <c r="R38" s="91" t="s">
        <v>31</v>
      </c>
      <c r="S38" s="91" t="s">
        <v>31</v>
      </c>
      <c r="T38" s="91" t="s">
        <v>31</v>
      </c>
      <c r="U38" s="56">
        <v>17.7</v>
      </c>
      <c r="V38" s="55">
        <v>14.3</v>
      </c>
      <c r="W38" s="55">
        <v>8.8000000000000007</v>
      </c>
      <c r="X38" s="55">
        <v>11.4</v>
      </c>
      <c r="Y38" s="55">
        <v>10.7</v>
      </c>
      <c r="Z38" s="55">
        <v>9.5</v>
      </c>
      <c r="AA38" s="55">
        <v>11.9</v>
      </c>
      <c r="AB38" s="55">
        <v>14.7</v>
      </c>
      <c r="AC38" s="55"/>
      <c r="AD38" s="55">
        <v>4.5</v>
      </c>
      <c r="AE38" s="55">
        <v>6.3</v>
      </c>
      <c r="AF38" s="56">
        <v>1.8</v>
      </c>
      <c r="AG38" s="55">
        <v>2</v>
      </c>
      <c r="AH38" s="55">
        <v>1.5</v>
      </c>
      <c r="AI38" s="55">
        <v>0.4</v>
      </c>
      <c r="AJ38" s="55">
        <v>1.5</v>
      </c>
      <c r="AK38" s="55">
        <v>2.2000000000000002</v>
      </c>
      <c r="AL38" s="55">
        <v>1.9</v>
      </c>
      <c r="AM38" s="55">
        <v>1.7</v>
      </c>
      <c r="AN38" s="55"/>
      <c r="AO38" s="55">
        <v>0.6</v>
      </c>
      <c r="AP38" s="55">
        <v>0.7</v>
      </c>
    </row>
    <row r="39" spans="1:42" x14ac:dyDescent="0.2">
      <c r="A39" s="54" t="s">
        <v>1342</v>
      </c>
      <c r="B39" s="54" t="str">
        <f>VLOOKUP(A39,RecNames!C:G,5,FALSE)</f>
        <v>EDNRA</v>
      </c>
      <c r="C39" s="64">
        <v>4</v>
      </c>
      <c r="D39" s="69">
        <f t="shared" si="5"/>
        <v>0.87475538160469668</v>
      </c>
      <c r="E39" s="40">
        <f t="shared" si="5"/>
        <v>0.857421875</v>
      </c>
      <c r="F39" s="40">
        <f t="shared" si="5"/>
        <v>0.91649694501018331</v>
      </c>
      <c r="G39" s="40">
        <f t="shared" si="2"/>
        <v>0.91649694501018331</v>
      </c>
      <c r="H39" s="40">
        <f t="shared" si="2"/>
        <v>0.92688172043010741</v>
      </c>
      <c r="I39" s="40">
        <f t="shared" si="2"/>
        <v>0.95565410199556544</v>
      </c>
      <c r="J39" s="40">
        <f t="shared" si="3"/>
        <v>0.95565410199556544</v>
      </c>
      <c r="K39" s="40">
        <f t="shared" si="3"/>
        <v>1</v>
      </c>
      <c r="L39" s="40">
        <f t="shared" si="3"/>
        <v>0.84095860566448799</v>
      </c>
      <c r="M39" s="40">
        <f t="shared" si="4"/>
        <v>0.84095860566448799</v>
      </c>
      <c r="N39" s="40">
        <f t="shared" si="4"/>
        <v>0.95331695331695332</v>
      </c>
      <c r="O39" s="40">
        <f t="shared" si="4"/>
        <v>0.96303901437371653</v>
      </c>
      <c r="P39" s="40">
        <f t="shared" si="4"/>
        <v>0.95247524752475254</v>
      </c>
      <c r="Q39" s="40">
        <f t="shared" si="4"/>
        <v>0.94409937888198747</v>
      </c>
      <c r="R39" s="91" t="s">
        <v>31</v>
      </c>
      <c r="S39" s="91" t="s">
        <v>31</v>
      </c>
      <c r="T39" s="91" t="s">
        <v>31</v>
      </c>
      <c r="U39" s="56">
        <v>48</v>
      </c>
      <c r="V39" s="55">
        <v>46.5</v>
      </c>
      <c r="W39" s="55">
        <v>47.6</v>
      </c>
      <c r="X39" s="55">
        <v>45.3</v>
      </c>
      <c r="Y39" s="55">
        <v>46.3</v>
      </c>
      <c r="Z39" s="55">
        <v>34.5</v>
      </c>
      <c r="AA39" s="55">
        <v>41.4</v>
      </c>
      <c r="AB39" s="55">
        <v>42.6</v>
      </c>
      <c r="AC39" s="55">
        <v>48.9</v>
      </c>
      <c r="AD39" s="55">
        <v>50.1</v>
      </c>
      <c r="AE39" s="55">
        <v>47.9</v>
      </c>
      <c r="AF39" s="56">
        <v>2.8</v>
      </c>
      <c r="AG39" s="55">
        <v>2.7</v>
      </c>
      <c r="AH39" s="55">
        <v>2.2999999999999998</v>
      </c>
      <c r="AI39" s="55">
        <v>2.4</v>
      </c>
      <c r="AJ39" s="55">
        <v>3.2</v>
      </c>
      <c r="AK39" s="55">
        <v>4.0999999999999996</v>
      </c>
      <c r="AL39" s="55">
        <v>2.9</v>
      </c>
      <c r="AM39" s="55">
        <v>0.6</v>
      </c>
      <c r="AN39" s="55">
        <v>2.2000000000000002</v>
      </c>
      <c r="AO39" s="55">
        <v>3.6</v>
      </c>
      <c r="AP39" s="55">
        <v>3.2</v>
      </c>
    </row>
    <row r="40" spans="1:42" x14ac:dyDescent="0.2">
      <c r="A40" s="54" t="s">
        <v>1343</v>
      </c>
      <c r="B40" s="54" t="str">
        <f>VLOOKUP(A40,RecNames!C:G,5,FALSE)</f>
        <v>EDNRB</v>
      </c>
      <c r="C40" s="64">
        <v>4</v>
      </c>
      <c r="D40" s="69">
        <f t="shared" si="5"/>
        <v>0.65557729941291587</v>
      </c>
      <c r="E40" s="40">
        <f t="shared" si="5"/>
        <v>0.5859375</v>
      </c>
      <c r="F40" s="40">
        <f t="shared" si="5"/>
        <v>0.810590631364562</v>
      </c>
      <c r="G40" s="40">
        <f t="shared" si="2"/>
        <v>0.810590631364562</v>
      </c>
      <c r="H40" s="40">
        <f t="shared" si="2"/>
        <v>0.76989247311827946</v>
      </c>
      <c r="I40" s="40">
        <f t="shared" si="2"/>
        <v>0.77827050997782699</v>
      </c>
      <c r="J40" s="40">
        <f t="shared" si="3"/>
        <v>0.77827050997782699</v>
      </c>
      <c r="K40" s="40">
        <f t="shared" si="3"/>
        <v>0.88437500000000002</v>
      </c>
      <c r="L40" s="40">
        <f t="shared" si="3"/>
        <v>0.58605664488017417</v>
      </c>
      <c r="M40" s="40">
        <f t="shared" si="4"/>
        <v>0.58605664488017417</v>
      </c>
      <c r="N40" s="40">
        <f t="shared" si="4"/>
        <v>0.6412776412776412</v>
      </c>
      <c r="O40" s="40">
        <f t="shared" si="4"/>
        <v>0.8234086242299794</v>
      </c>
      <c r="P40" s="40">
        <f t="shared" si="4"/>
        <v>0.82574257425742581</v>
      </c>
      <c r="Q40" s="40">
        <f t="shared" si="4"/>
        <v>0.78053830227743271</v>
      </c>
      <c r="R40" s="91" t="s">
        <v>31</v>
      </c>
      <c r="S40" s="91" t="s">
        <v>31</v>
      </c>
      <c r="T40" s="91" t="s">
        <v>31</v>
      </c>
      <c r="U40" s="56">
        <v>36.799999999999997</v>
      </c>
      <c r="V40" s="55">
        <v>32.6</v>
      </c>
      <c r="W40" s="55">
        <v>42.4</v>
      </c>
      <c r="X40" s="55">
        <v>38</v>
      </c>
      <c r="Y40" s="55">
        <v>38.299999999999997</v>
      </c>
      <c r="Z40" s="55">
        <v>30.8</v>
      </c>
      <c r="AA40" s="55">
        <v>29.7</v>
      </c>
      <c r="AB40" s="55">
        <v>29.9</v>
      </c>
      <c r="AC40" s="55">
        <v>42.1</v>
      </c>
      <c r="AD40" s="55">
        <v>43.7</v>
      </c>
      <c r="AE40" s="55">
        <v>40</v>
      </c>
      <c r="AF40" s="56">
        <v>3.5</v>
      </c>
      <c r="AG40" s="55">
        <v>3.6</v>
      </c>
      <c r="AH40" s="55">
        <v>2.5</v>
      </c>
      <c r="AI40" s="55">
        <v>2.2999999999999998</v>
      </c>
      <c r="AJ40" s="55">
        <v>2.7</v>
      </c>
      <c r="AK40" s="55">
        <v>2.1</v>
      </c>
      <c r="AL40" s="55">
        <v>3.4</v>
      </c>
      <c r="AM40" s="55">
        <v>1.2</v>
      </c>
      <c r="AN40" s="55">
        <v>3.4</v>
      </c>
      <c r="AO40" s="55">
        <v>2</v>
      </c>
      <c r="AP40" s="55">
        <v>3.4</v>
      </c>
    </row>
    <row r="41" spans="1:42" x14ac:dyDescent="0.2">
      <c r="A41" s="54" t="s">
        <v>1344</v>
      </c>
      <c r="B41" s="54" t="str">
        <f>VLOOKUP(A41,RecNames!C:G,5,FALSE)</f>
        <v>PAR1</v>
      </c>
      <c r="C41" s="64">
        <v>4</v>
      </c>
      <c r="D41" s="69" t="str">
        <f t="shared" si="5"/>
        <v/>
      </c>
      <c r="E41" s="40" t="str">
        <f t="shared" si="5"/>
        <v/>
      </c>
      <c r="F41" s="40">
        <f t="shared" si="5"/>
        <v>0.47657841140529528</v>
      </c>
      <c r="G41" s="40">
        <f t="shared" si="2"/>
        <v>0.47657841140529528</v>
      </c>
      <c r="H41" s="40">
        <f t="shared" si="2"/>
        <v>0.38064516129032255</v>
      </c>
      <c r="I41" s="40">
        <f t="shared" si="2"/>
        <v>0.62971175166297133</v>
      </c>
      <c r="J41" s="40">
        <f t="shared" si="3"/>
        <v>0.62971175166297133</v>
      </c>
      <c r="K41" s="40">
        <f t="shared" si="3"/>
        <v>0.53125</v>
      </c>
      <c r="L41" s="40">
        <f t="shared" si="3"/>
        <v>0.52069716775599117</v>
      </c>
      <c r="M41" s="40">
        <f t="shared" si="4"/>
        <v>0.52069716775599117</v>
      </c>
      <c r="N41" s="40">
        <f t="shared" si="4"/>
        <v>0.55036855036855026</v>
      </c>
      <c r="O41" s="40">
        <f t="shared" si="4"/>
        <v>0.58110882956878851</v>
      </c>
      <c r="P41" s="40">
        <f t="shared" si="4"/>
        <v>0.46732673267326735</v>
      </c>
      <c r="Q41" s="40">
        <f t="shared" si="4"/>
        <v>0.56728778467908891</v>
      </c>
      <c r="R41" s="91" t="s">
        <v>31</v>
      </c>
      <c r="S41" s="91" t="s">
        <v>31</v>
      </c>
      <c r="T41" s="91" t="s">
        <v>31</v>
      </c>
      <c r="U41" s="56"/>
      <c r="V41" s="55"/>
      <c r="W41" s="55">
        <v>26</v>
      </c>
      <c r="X41" s="55">
        <v>19.899999999999999</v>
      </c>
      <c r="Y41" s="55">
        <v>31.6</v>
      </c>
      <c r="Z41" s="55">
        <v>19.5</v>
      </c>
      <c r="AA41" s="55">
        <v>26.7</v>
      </c>
      <c r="AB41" s="55">
        <v>26.2</v>
      </c>
      <c r="AC41" s="55">
        <v>30.3</v>
      </c>
      <c r="AD41" s="55">
        <v>25.6</v>
      </c>
      <c r="AE41" s="55">
        <v>29.7</v>
      </c>
      <c r="AF41" s="56"/>
      <c r="AG41" s="55"/>
      <c r="AH41" s="55">
        <v>1.3</v>
      </c>
      <c r="AI41" s="55">
        <v>2.6</v>
      </c>
      <c r="AJ41" s="55">
        <v>1.8</v>
      </c>
      <c r="AK41" s="55">
        <v>1.9</v>
      </c>
      <c r="AL41" s="55">
        <v>1.4</v>
      </c>
      <c r="AM41" s="55">
        <v>0.9</v>
      </c>
      <c r="AN41" s="55">
        <v>1.1000000000000001</v>
      </c>
      <c r="AO41" s="55">
        <v>1.6</v>
      </c>
      <c r="AP41" s="55">
        <v>1.5</v>
      </c>
    </row>
    <row r="42" spans="1:42" x14ac:dyDescent="0.2">
      <c r="A42" s="54" t="s">
        <v>1345</v>
      </c>
      <c r="B42" s="54" t="str">
        <f>VLOOKUP(A42,RecNames!C:G,5,FALSE)</f>
        <v>PAR2</v>
      </c>
      <c r="C42" s="64">
        <v>3</v>
      </c>
      <c r="D42" s="69">
        <f t="shared" si="5"/>
        <v>0.37573385518590996</v>
      </c>
      <c r="E42" s="40">
        <f t="shared" si="5"/>
        <v>0.37109375000000006</v>
      </c>
      <c r="F42" s="40">
        <f t="shared" si="5"/>
        <v>0.56822810590631356</v>
      </c>
      <c r="G42" s="40">
        <f t="shared" si="2"/>
        <v>0.56822810590631356</v>
      </c>
      <c r="H42" s="40">
        <f t="shared" si="2"/>
        <v>0.56989247311827962</v>
      </c>
      <c r="I42" s="40">
        <f t="shared" si="2"/>
        <v>0.69179600886917969</v>
      </c>
      <c r="J42" s="40">
        <f t="shared" si="3"/>
        <v>0.69179600886917969</v>
      </c>
      <c r="K42" s="40">
        <f t="shared" si="3"/>
        <v>0.6</v>
      </c>
      <c r="L42" s="40">
        <f t="shared" si="3"/>
        <v>0.50980392156862731</v>
      </c>
      <c r="M42" s="40">
        <f t="shared" si="4"/>
        <v>0.50980392156862731</v>
      </c>
      <c r="N42" s="40">
        <f t="shared" si="4"/>
        <v>0.60442260442260431</v>
      </c>
      <c r="O42" s="40">
        <f t="shared" si="4"/>
        <v>0.67145790554414786</v>
      </c>
      <c r="P42" s="40">
        <f t="shared" si="4"/>
        <v>0.58811881188118809</v>
      </c>
      <c r="Q42" s="40">
        <f t="shared" si="4"/>
        <v>0.62732919254658381</v>
      </c>
      <c r="R42" s="91" t="s">
        <v>31</v>
      </c>
      <c r="S42" s="91" t="s">
        <v>31</v>
      </c>
      <c r="T42" s="91" t="s">
        <v>31</v>
      </c>
      <c r="U42" s="56">
        <v>22.5</v>
      </c>
      <c r="V42" s="55">
        <v>21.6</v>
      </c>
      <c r="W42" s="55">
        <v>30.5</v>
      </c>
      <c r="X42" s="55">
        <v>28.7</v>
      </c>
      <c r="Y42" s="55">
        <v>34.4</v>
      </c>
      <c r="Z42" s="55">
        <v>21.7</v>
      </c>
      <c r="AA42" s="55">
        <v>26.2</v>
      </c>
      <c r="AB42" s="55">
        <v>28.4</v>
      </c>
      <c r="AC42" s="55">
        <v>34.700000000000003</v>
      </c>
      <c r="AD42" s="55">
        <v>31.7</v>
      </c>
      <c r="AE42" s="55">
        <v>32.6</v>
      </c>
      <c r="AF42" s="56">
        <v>2.1</v>
      </c>
      <c r="AG42" s="55">
        <v>2.5</v>
      </c>
      <c r="AH42" s="55">
        <v>0.9</v>
      </c>
      <c r="AI42" s="55">
        <v>0.9</v>
      </c>
      <c r="AJ42" s="55">
        <v>2.2999999999999998</v>
      </c>
      <c r="AK42" s="55">
        <v>1.9</v>
      </c>
      <c r="AL42" s="55">
        <v>1.8</v>
      </c>
      <c r="AM42" s="55">
        <v>2.9</v>
      </c>
      <c r="AN42" s="55">
        <v>1.7</v>
      </c>
      <c r="AO42" s="55">
        <v>2.2999999999999998</v>
      </c>
      <c r="AP42" s="55">
        <v>0.7</v>
      </c>
    </row>
    <row r="43" spans="1:42" x14ac:dyDescent="0.2">
      <c r="A43" s="54" t="s">
        <v>1346</v>
      </c>
      <c r="B43" s="54" t="str">
        <f>VLOOKUP(A43,RecNames!C:G,5,FALSE)</f>
        <v>PAR3</v>
      </c>
      <c r="C43" s="64">
        <v>5</v>
      </c>
      <c r="D43" s="69">
        <f t="shared" si="5"/>
        <v>0.63796477495107629</v>
      </c>
      <c r="E43" s="40">
        <f t="shared" si="5"/>
        <v>0.65625000000000011</v>
      </c>
      <c r="F43" s="40">
        <f t="shared" si="5"/>
        <v>0.75560081466395113</v>
      </c>
      <c r="G43" s="40">
        <f t="shared" si="2"/>
        <v>0.75560081466395113</v>
      </c>
      <c r="H43" s="40">
        <f t="shared" si="2"/>
        <v>0.67956989247311828</v>
      </c>
      <c r="I43" s="40">
        <f t="shared" si="2"/>
        <v>0.63414634146341475</v>
      </c>
      <c r="J43" s="40">
        <f t="shared" si="3"/>
        <v>0.63414634146341475</v>
      </c>
      <c r="K43" s="40">
        <f t="shared" si="3"/>
        <v>0.59687500000000004</v>
      </c>
      <c r="L43" s="40">
        <f t="shared" si="3"/>
        <v>0.53159041394335504</v>
      </c>
      <c r="M43" s="40">
        <f t="shared" si="4"/>
        <v>0.53159041394335504</v>
      </c>
      <c r="N43" s="40">
        <f t="shared" si="4"/>
        <v>0.58476658476658472</v>
      </c>
      <c r="O43" s="40">
        <f t="shared" si="4"/>
        <v>0.71252566735112943</v>
      </c>
      <c r="P43" s="40">
        <f t="shared" si="4"/>
        <v>0.69702970297029709</v>
      </c>
      <c r="Q43" s="40">
        <f t="shared" si="4"/>
        <v>0.66252587991718415</v>
      </c>
      <c r="R43" s="91" t="s">
        <v>31</v>
      </c>
      <c r="S43" s="91" t="s">
        <v>31</v>
      </c>
      <c r="T43" s="91" t="s">
        <v>31</v>
      </c>
      <c r="U43" s="56">
        <v>35.9</v>
      </c>
      <c r="V43" s="55">
        <v>36.200000000000003</v>
      </c>
      <c r="W43" s="55">
        <v>39.700000000000003</v>
      </c>
      <c r="X43" s="55">
        <v>33.799999999999997</v>
      </c>
      <c r="Y43" s="55">
        <v>31.8</v>
      </c>
      <c r="Z43" s="55">
        <v>21.6</v>
      </c>
      <c r="AA43" s="55">
        <v>27.2</v>
      </c>
      <c r="AB43" s="55">
        <v>27.6</v>
      </c>
      <c r="AC43" s="55">
        <v>36.700000000000003</v>
      </c>
      <c r="AD43" s="55">
        <v>37.200000000000003</v>
      </c>
      <c r="AE43" s="55">
        <v>34.299999999999997</v>
      </c>
      <c r="AF43" s="56">
        <v>2.2000000000000002</v>
      </c>
      <c r="AG43" s="55">
        <v>3.1</v>
      </c>
      <c r="AH43" s="55">
        <v>3.8</v>
      </c>
      <c r="AI43" s="55">
        <v>2.2999999999999998</v>
      </c>
      <c r="AJ43" s="55">
        <v>2.4</v>
      </c>
      <c r="AK43" s="55">
        <v>1.1000000000000001</v>
      </c>
      <c r="AL43" s="55">
        <v>1.4</v>
      </c>
      <c r="AM43" s="55">
        <v>2.5</v>
      </c>
      <c r="AN43" s="55">
        <v>3</v>
      </c>
      <c r="AO43" s="55">
        <v>2.1</v>
      </c>
      <c r="AP43" s="55">
        <v>2.8</v>
      </c>
    </row>
    <row r="44" spans="1:42" x14ac:dyDescent="0.2">
      <c r="A44" s="54" t="s">
        <v>1347</v>
      </c>
      <c r="B44" s="54" t="str">
        <f>VLOOKUP(A44,RecNames!C:G,5,FALSE)</f>
        <v>PAR4</v>
      </c>
      <c r="C44" s="64">
        <v>3</v>
      </c>
      <c r="D44" s="69">
        <f t="shared" si="5"/>
        <v>0.67514677103718201</v>
      </c>
      <c r="E44" s="40">
        <f t="shared" si="5"/>
        <v>0.65625000000000011</v>
      </c>
      <c r="F44" s="40">
        <f t="shared" si="5"/>
        <v>0.64969450101832993</v>
      </c>
      <c r="G44" s="40">
        <f t="shared" si="2"/>
        <v>0.64969450101832993</v>
      </c>
      <c r="H44" s="40">
        <f t="shared" si="2"/>
        <v>0.33548387096774196</v>
      </c>
      <c r="I44" s="40">
        <f t="shared" si="2"/>
        <v>0.66740576496674064</v>
      </c>
      <c r="J44" s="40">
        <f t="shared" si="3"/>
        <v>0.66740576496674064</v>
      </c>
      <c r="K44" s="40">
        <f t="shared" si="3"/>
        <v>0.77812499999999996</v>
      </c>
      <c r="L44" s="40">
        <f t="shared" si="3"/>
        <v>0.41176470588235287</v>
      </c>
      <c r="M44" s="40">
        <f t="shared" si="4"/>
        <v>0.41176470588235287</v>
      </c>
      <c r="N44" s="40">
        <f t="shared" si="4"/>
        <v>0.29484029484029484</v>
      </c>
      <c r="O44" s="40">
        <f t="shared" si="4"/>
        <v>1</v>
      </c>
      <c r="P44" s="40">
        <f t="shared" si="4"/>
        <v>0.63366336633663367</v>
      </c>
      <c r="Q44" s="40">
        <f t="shared" si="4"/>
        <v>0.48240165631469978</v>
      </c>
      <c r="R44" s="91" t="s">
        <v>31</v>
      </c>
      <c r="S44" s="91" t="s">
        <v>31</v>
      </c>
      <c r="T44" s="91" t="s">
        <v>31</v>
      </c>
      <c r="U44" s="56">
        <v>37.799999999999997</v>
      </c>
      <c r="V44" s="55">
        <v>36.200000000000003</v>
      </c>
      <c r="W44" s="55">
        <v>34.5</v>
      </c>
      <c r="X44" s="55">
        <v>17.8</v>
      </c>
      <c r="Y44" s="55">
        <v>33.299999999999997</v>
      </c>
      <c r="Z44" s="55">
        <v>27.4</v>
      </c>
      <c r="AA44" s="55">
        <v>21.7</v>
      </c>
      <c r="AB44" s="55">
        <v>15.8</v>
      </c>
      <c r="AC44" s="55">
        <v>50.7</v>
      </c>
      <c r="AD44" s="55">
        <v>34</v>
      </c>
      <c r="AE44" s="55">
        <v>25.6</v>
      </c>
      <c r="AF44" s="56">
        <v>5.6</v>
      </c>
      <c r="AG44" s="55">
        <v>5.7</v>
      </c>
      <c r="AH44" s="55">
        <v>5.4</v>
      </c>
      <c r="AI44" s="55">
        <v>1.6</v>
      </c>
      <c r="AJ44" s="55">
        <v>2.4</v>
      </c>
      <c r="AK44" s="55">
        <v>5.9</v>
      </c>
      <c r="AL44" s="55">
        <v>3.2</v>
      </c>
      <c r="AM44" s="55">
        <v>2.2999999999999998</v>
      </c>
      <c r="AN44" s="55">
        <v>16.100000000000001</v>
      </c>
      <c r="AO44" s="55">
        <v>3.6</v>
      </c>
      <c r="AP44" s="55">
        <v>1.7</v>
      </c>
    </row>
    <row r="45" spans="1:42" x14ac:dyDescent="0.2">
      <c r="A45" s="54" t="s">
        <v>1348</v>
      </c>
      <c r="B45" s="54" t="str">
        <f>VLOOKUP(A45,RecNames!C:G,5,FALSE)</f>
        <v>FFAR1</v>
      </c>
      <c r="C45" s="64">
        <v>4</v>
      </c>
      <c r="D45" s="69">
        <f t="shared" si="5"/>
        <v>0.45988258317025438</v>
      </c>
      <c r="E45" s="40">
        <f t="shared" si="5"/>
        <v>0.48046875</v>
      </c>
      <c r="F45" s="40">
        <f t="shared" si="5"/>
        <v>6.1099796334012212E-2</v>
      </c>
      <c r="G45" s="40">
        <f t="shared" si="2"/>
        <v>6.1099796334012212E-2</v>
      </c>
      <c r="H45" s="40" t="str">
        <f t="shared" si="2"/>
        <v/>
      </c>
      <c r="I45" s="40">
        <f t="shared" si="2"/>
        <v>0.28824833702882485</v>
      </c>
      <c r="J45" s="40">
        <f t="shared" si="3"/>
        <v>0.28824833702882485</v>
      </c>
      <c r="K45" s="40">
        <f t="shared" si="3"/>
        <v>0.20624999999999999</v>
      </c>
      <c r="L45" s="40">
        <f t="shared" si="3"/>
        <v>0.17864923747276684</v>
      </c>
      <c r="M45" s="40">
        <f t="shared" si="4"/>
        <v>0.17864923747276684</v>
      </c>
      <c r="N45" s="40" t="str">
        <f t="shared" si="4"/>
        <v/>
      </c>
      <c r="O45" s="40">
        <f t="shared" si="4"/>
        <v>0.15400410677618068</v>
      </c>
      <c r="P45" s="40">
        <f t="shared" si="4"/>
        <v>0.21188118811881188</v>
      </c>
      <c r="Q45" s="40">
        <f t="shared" si="4"/>
        <v>0.11594202898550725</v>
      </c>
      <c r="R45" s="91" t="s">
        <v>31</v>
      </c>
      <c r="S45" s="91" t="s">
        <v>31</v>
      </c>
      <c r="T45" s="91" t="s">
        <v>31</v>
      </c>
      <c r="U45" s="56">
        <v>26.8</v>
      </c>
      <c r="V45" s="55">
        <v>27.2</v>
      </c>
      <c r="W45" s="55">
        <v>5.6</v>
      </c>
      <c r="X45" s="55"/>
      <c r="Y45" s="55">
        <v>16.2</v>
      </c>
      <c r="Z45" s="55">
        <v>9.1</v>
      </c>
      <c r="AA45" s="55">
        <v>11</v>
      </c>
      <c r="AB45" s="55"/>
      <c r="AC45" s="55">
        <v>9.5</v>
      </c>
      <c r="AD45" s="55">
        <v>12.7</v>
      </c>
      <c r="AE45" s="55">
        <v>7.9</v>
      </c>
      <c r="AF45" s="56">
        <v>3.4</v>
      </c>
      <c r="AG45" s="55">
        <v>2.6</v>
      </c>
      <c r="AH45" s="55">
        <v>0.7</v>
      </c>
      <c r="AI45" s="55"/>
      <c r="AJ45" s="55">
        <v>3.2</v>
      </c>
      <c r="AK45" s="55">
        <v>2.4</v>
      </c>
      <c r="AL45" s="55">
        <v>2.2000000000000002</v>
      </c>
      <c r="AM45" s="55"/>
      <c r="AN45" s="55">
        <v>3.4</v>
      </c>
      <c r="AO45" s="55">
        <v>3.2</v>
      </c>
      <c r="AP45" s="55">
        <v>2.2999999999999998</v>
      </c>
    </row>
    <row r="46" spans="1:42" x14ac:dyDescent="0.2">
      <c r="A46" s="54" t="s">
        <v>1349</v>
      </c>
      <c r="B46" s="54" t="str">
        <f>VLOOKUP(A46,RecNames!C:G,5,FALSE)</f>
        <v>FFAR2</v>
      </c>
      <c r="C46" s="64">
        <v>6</v>
      </c>
      <c r="D46" s="69">
        <f t="shared" si="5"/>
        <v>0.2583170254403131</v>
      </c>
      <c r="E46" s="40">
        <f t="shared" si="5"/>
        <v>0.27343750000000006</v>
      </c>
      <c r="F46" s="40" t="str">
        <f t="shared" si="5"/>
        <v/>
      </c>
      <c r="G46" s="40" t="str">
        <f t="shared" si="2"/>
        <v/>
      </c>
      <c r="H46" s="40" t="str">
        <f t="shared" si="2"/>
        <v/>
      </c>
      <c r="I46" s="40">
        <f t="shared" si="2"/>
        <v>0.24168514412416853</v>
      </c>
      <c r="J46" s="40">
        <f t="shared" si="3"/>
        <v>0.24168514412416853</v>
      </c>
      <c r="K46" s="40">
        <f t="shared" si="3"/>
        <v>0.234375</v>
      </c>
      <c r="L46" s="40">
        <f t="shared" si="3"/>
        <v>0.11328976034858387</v>
      </c>
      <c r="M46" s="40">
        <f t="shared" si="4"/>
        <v>0.11328976034858387</v>
      </c>
      <c r="N46" s="40" t="str">
        <f t="shared" si="4"/>
        <v/>
      </c>
      <c r="O46" s="40">
        <f t="shared" si="4"/>
        <v>0.26078028747433263</v>
      </c>
      <c r="P46" s="40">
        <f t="shared" si="4"/>
        <v>6.9306930693069313E-2</v>
      </c>
      <c r="Q46" s="40">
        <f t="shared" si="4"/>
        <v>8.4886128364389232E-2</v>
      </c>
      <c r="R46" s="91" t="s">
        <v>31</v>
      </c>
      <c r="S46" s="91" t="s">
        <v>31</v>
      </c>
      <c r="T46" s="91" t="s">
        <v>31</v>
      </c>
      <c r="U46" s="56">
        <v>16.5</v>
      </c>
      <c r="V46" s="55">
        <v>16.600000000000001</v>
      </c>
      <c r="W46" s="55"/>
      <c r="X46" s="55"/>
      <c r="Y46" s="55">
        <v>14.1</v>
      </c>
      <c r="Z46" s="55">
        <v>10</v>
      </c>
      <c r="AA46" s="55">
        <v>8</v>
      </c>
      <c r="AB46" s="55"/>
      <c r="AC46" s="55">
        <v>14.7</v>
      </c>
      <c r="AD46" s="55">
        <v>5.5</v>
      </c>
      <c r="AE46" s="55">
        <v>6.4</v>
      </c>
      <c r="AF46" s="56">
        <v>1.8</v>
      </c>
      <c r="AG46" s="55">
        <v>1.6</v>
      </c>
      <c r="AH46" s="55"/>
      <c r="AI46" s="55"/>
      <c r="AJ46" s="55">
        <v>1.6</v>
      </c>
      <c r="AK46" s="55">
        <v>2.9</v>
      </c>
      <c r="AL46" s="55">
        <v>0.5</v>
      </c>
      <c r="AM46" s="55"/>
      <c r="AN46" s="55">
        <v>1.4</v>
      </c>
      <c r="AO46" s="55">
        <v>0.3</v>
      </c>
      <c r="AP46" s="55">
        <v>0.6</v>
      </c>
    </row>
    <row r="47" spans="1:42" x14ac:dyDescent="0.2">
      <c r="A47" s="54" t="s">
        <v>1350</v>
      </c>
      <c r="B47" s="54" t="str">
        <f>VLOOKUP(A47,RecNames!C:G,5,FALSE)</f>
        <v>FFAR3</v>
      </c>
      <c r="C47" s="64">
        <v>6</v>
      </c>
      <c r="D47" s="69" t="str">
        <f t="shared" si="5"/>
        <v/>
      </c>
      <c r="E47" s="40" t="str">
        <f t="shared" si="5"/>
        <v/>
      </c>
      <c r="F47" s="40">
        <f t="shared" si="5"/>
        <v>0.46232179226069242</v>
      </c>
      <c r="G47" s="40">
        <f t="shared" si="2"/>
        <v>0.46232179226069242</v>
      </c>
      <c r="H47" s="40">
        <f t="shared" si="2"/>
        <v>0.47956989247311832</v>
      </c>
      <c r="I47" s="40">
        <f t="shared" si="2"/>
        <v>0.49445676274944578</v>
      </c>
      <c r="J47" s="40">
        <f t="shared" si="3"/>
        <v>0.49445676274944578</v>
      </c>
      <c r="K47" s="40">
        <f t="shared" si="3"/>
        <v>0.51249999999999996</v>
      </c>
      <c r="L47" s="40">
        <f t="shared" si="3"/>
        <v>6.3180827886710242E-2</v>
      </c>
      <c r="M47" s="40">
        <f t="shared" si="4"/>
        <v>6.3180827886710242E-2</v>
      </c>
      <c r="N47" s="40">
        <f t="shared" si="4"/>
        <v>0.13267813267813267</v>
      </c>
      <c r="O47" s="40">
        <f t="shared" si="4"/>
        <v>0.26694045174537984</v>
      </c>
      <c r="P47" s="40">
        <f t="shared" si="4"/>
        <v>0.56237623762376232</v>
      </c>
      <c r="Q47" s="40">
        <f t="shared" si="4"/>
        <v>0.48861283643892328</v>
      </c>
      <c r="R47" s="91" t="s">
        <v>31</v>
      </c>
      <c r="S47" s="91" t="s">
        <v>31</v>
      </c>
      <c r="T47" s="91" t="s">
        <v>31</v>
      </c>
      <c r="U47" s="56"/>
      <c r="V47" s="55"/>
      <c r="W47" s="55">
        <v>25.3</v>
      </c>
      <c r="X47" s="55">
        <v>24.5</v>
      </c>
      <c r="Y47" s="55">
        <v>25.5</v>
      </c>
      <c r="Z47" s="55">
        <v>18.899999999999999</v>
      </c>
      <c r="AA47" s="55">
        <v>5.7</v>
      </c>
      <c r="AB47" s="55">
        <v>9.1999999999999993</v>
      </c>
      <c r="AC47" s="55">
        <v>15</v>
      </c>
      <c r="AD47" s="55">
        <v>30.4</v>
      </c>
      <c r="AE47" s="55">
        <v>25.9</v>
      </c>
      <c r="AF47" s="56"/>
      <c r="AG47" s="55"/>
      <c r="AH47" s="55">
        <v>2.2000000000000002</v>
      </c>
      <c r="AI47" s="55">
        <v>1.5</v>
      </c>
      <c r="AJ47" s="55">
        <v>3.1</v>
      </c>
      <c r="AK47" s="55">
        <v>2.2000000000000002</v>
      </c>
      <c r="AL47" s="55">
        <v>3.5</v>
      </c>
      <c r="AM47" s="55">
        <v>3.4</v>
      </c>
      <c r="AN47" s="55">
        <v>4.5</v>
      </c>
      <c r="AO47" s="55">
        <v>2</v>
      </c>
      <c r="AP47" s="55">
        <v>3.1</v>
      </c>
    </row>
    <row r="48" spans="1:42" x14ac:dyDescent="0.2">
      <c r="A48" s="54" t="s">
        <v>1351</v>
      </c>
      <c r="B48" s="54" t="str">
        <f>VLOOKUP(A48,RecNames!C:G,5,FALSE)</f>
        <v>FFAR4</v>
      </c>
      <c r="C48" s="64">
        <v>3</v>
      </c>
      <c r="D48" s="69">
        <f t="shared" si="5"/>
        <v>0.34246575342465752</v>
      </c>
      <c r="E48" s="40">
        <f t="shared" si="5"/>
        <v>0.384765625</v>
      </c>
      <c r="F48" s="40">
        <f t="shared" si="5"/>
        <v>0.25661914460285129</v>
      </c>
      <c r="G48" s="40">
        <f t="shared" si="2"/>
        <v>0.25661914460285129</v>
      </c>
      <c r="H48" s="40">
        <f t="shared" si="2"/>
        <v>0.17204301075268816</v>
      </c>
      <c r="I48" s="40">
        <f t="shared" si="2"/>
        <v>0.41241685144124179</v>
      </c>
      <c r="J48" s="40">
        <f t="shared" si="3"/>
        <v>0.41241685144124179</v>
      </c>
      <c r="K48" s="40">
        <f t="shared" si="3"/>
        <v>0.25624999999999998</v>
      </c>
      <c r="L48" s="40">
        <f t="shared" si="3"/>
        <v>0.3877995642701525</v>
      </c>
      <c r="M48" s="40">
        <f t="shared" si="4"/>
        <v>0.3877995642701525</v>
      </c>
      <c r="N48" s="40">
        <f t="shared" si="4"/>
        <v>0.171990171990172</v>
      </c>
      <c r="O48" s="40">
        <f t="shared" si="4"/>
        <v>0.35934291581108829</v>
      </c>
      <c r="P48" s="40">
        <f t="shared" si="4"/>
        <v>0.43960396039603961</v>
      </c>
      <c r="Q48" s="40">
        <f t="shared" si="4"/>
        <v>0.42857142857142849</v>
      </c>
      <c r="R48" s="91" t="s">
        <v>31</v>
      </c>
      <c r="S48" s="91" t="s">
        <v>31</v>
      </c>
      <c r="T48" s="91" t="s">
        <v>31</v>
      </c>
      <c r="U48" s="56">
        <v>20.8</v>
      </c>
      <c r="V48" s="55">
        <v>22.3</v>
      </c>
      <c r="W48" s="55">
        <v>15.2</v>
      </c>
      <c r="X48" s="55">
        <v>10.199999999999999</v>
      </c>
      <c r="Y48" s="55">
        <v>21.8</v>
      </c>
      <c r="Z48" s="55">
        <v>10.7</v>
      </c>
      <c r="AA48" s="55">
        <v>20.6</v>
      </c>
      <c r="AB48" s="55">
        <v>10.8</v>
      </c>
      <c r="AC48" s="55">
        <v>19.5</v>
      </c>
      <c r="AD48" s="55">
        <v>24.2</v>
      </c>
      <c r="AE48" s="55">
        <v>23</v>
      </c>
      <c r="AF48" s="56">
        <v>1.9</v>
      </c>
      <c r="AG48" s="55">
        <v>0.3</v>
      </c>
      <c r="AH48" s="55">
        <v>1.3</v>
      </c>
      <c r="AI48" s="55">
        <v>1.1000000000000001</v>
      </c>
      <c r="AJ48" s="55">
        <v>1.1000000000000001</v>
      </c>
      <c r="AK48" s="55">
        <v>0.8</v>
      </c>
      <c r="AL48" s="55">
        <v>2.5</v>
      </c>
      <c r="AM48" s="55">
        <v>0.8</v>
      </c>
      <c r="AN48" s="55">
        <v>2</v>
      </c>
      <c r="AO48" s="55">
        <v>0.7</v>
      </c>
      <c r="AP48" s="55">
        <v>1</v>
      </c>
    </row>
    <row r="49" spans="1:42" x14ac:dyDescent="0.2">
      <c r="A49" s="54" t="s">
        <v>1352</v>
      </c>
      <c r="B49" s="54" t="str">
        <f>VLOOKUP(A49,RecNames!C:G,5,FALSE)</f>
        <v>FPR1</v>
      </c>
      <c r="C49" s="64">
        <v>4</v>
      </c>
      <c r="D49" s="69" t="str">
        <f t="shared" si="5"/>
        <v/>
      </c>
      <c r="E49" s="40" t="str">
        <f t="shared" si="5"/>
        <v/>
      </c>
      <c r="F49" s="40">
        <f t="shared" si="5"/>
        <v>9.3686354378818726E-2</v>
      </c>
      <c r="G49" s="40">
        <f t="shared" si="2"/>
        <v>9.3686354378818726E-2</v>
      </c>
      <c r="H49" s="40">
        <f t="shared" si="2"/>
        <v>0.2924731182795699</v>
      </c>
      <c r="I49" s="40" t="str">
        <f t="shared" si="2"/>
        <v/>
      </c>
      <c r="J49" s="40" t="str">
        <f t="shared" si="3"/>
        <v/>
      </c>
      <c r="K49" s="40" t="str">
        <f t="shared" si="3"/>
        <v/>
      </c>
      <c r="L49" s="40" t="str">
        <f t="shared" si="3"/>
        <v/>
      </c>
      <c r="M49" s="40" t="str">
        <f t="shared" si="4"/>
        <v/>
      </c>
      <c r="N49" s="40">
        <f t="shared" si="4"/>
        <v>0.11056511056511058</v>
      </c>
      <c r="O49" s="40" t="str">
        <f t="shared" si="4"/>
        <v/>
      </c>
      <c r="P49" s="40" t="str">
        <f t="shared" si="4"/>
        <v/>
      </c>
      <c r="Q49" s="40" t="str">
        <f t="shared" si="4"/>
        <v/>
      </c>
      <c r="R49" s="91" t="s">
        <v>31</v>
      </c>
      <c r="S49" s="91" t="s">
        <v>31</v>
      </c>
      <c r="T49" s="91" t="s">
        <v>31</v>
      </c>
      <c r="U49" s="56"/>
      <c r="V49" s="55"/>
      <c r="W49" s="55">
        <v>7.2</v>
      </c>
      <c r="X49" s="55">
        <v>15.8</v>
      </c>
      <c r="Y49" s="55"/>
      <c r="Z49" s="55"/>
      <c r="AA49" s="55"/>
      <c r="AB49" s="55">
        <v>8.3000000000000007</v>
      </c>
      <c r="AC49" s="55"/>
      <c r="AD49" s="55"/>
      <c r="AE49" s="55"/>
      <c r="AF49" s="56"/>
      <c r="AG49" s="55"/>
      <c r="AH49" s="55">
        <v>1.4</v>
      </c>
      <c r="AI49" s="55">
        <v>2.2000000000000002</v>
      </c>
      <c r="AJ49" s="55"/>
      <c r="AK49" s="55"/>
      <c r="AL49" s="55"/>
      <c r="AM49" s="55">
        <v>1.2</v>
      </c>
      <c r="AN49" s="55"/>
      <c r="AO49" s="55"/>
      <c r="AP49" s="55"/>
    </row>
    <row r="50" spans="1:42" x14ac:dyDescent="0.2">
      <c r="A50" s="54" t="s">
        <v>1353</v>
      </c>
      <c r="B50" s="54" t="str">
        <f>VLOOKUP(A50,RecNames!C:G,5,FALSE)</f>
        <v>FPR2</v>
      </c>
      <c r="C50" s="64">
        <v>4</v>
      </c>
      <c r="D50" s="69">
        <f t="shared" si="5"/>
        <v>0</v>
      </c>
      <c r="E50" s="40">
        <f t="shared" si="5"/>
        <v>1.953125E-2</v>
      </c>
      <c r="F50" s="40">
        <f t="shared" si="5"/>
        <v>0.42158859470468429</v>
      </c>
      <c r="G50" s="40">
        <f t="shared" si="2"/>
        <v>0.42158859470468429</v>
      </c>
      <c r="H50" s="40">
        <f t="shared" si="2"/>
        <v>0.74193548387096775</v>
      </c>
      <c r="I50" s="40">
        <f t="shared" si="2"/>
        <v>0.38580931263858104</v>
      </c>
      <c r="J50" s="40">
        <f t="shared" si="3"/>
        <v>0.38580931263858104</v>
      </c>
      <c r="K50" s="40">
        <f t="shared" si="3"/>
        <v>0.19687500000000002</v>
      </c>
      <c r="L50" s="40">
        <f t="shared" si="3"/>
        <v>0.17429193899782133</v>
      </c>
      <c r="M50" s="40">
        <f t="shared" si="4"/>
        <v>0.17429193899782133</v>
      </c>
      <c r="N50" s="40">
        <f t="shared" si="4"/>
        <v>0.76904176904176902</v>
      </c>
      <c r="O50" s="40">
        <f t="shared" si="4"/>
        <v>5.1334702258726897E-2</v>
      </c>
      <c r="P50" s="40">
        <f t="shared" si="4"/>
        <v>7.3267326732673277E-2</v>
      </c>
      <c r="Q50" s="40">
        <f t="shared" si="4"/>
        <v>9.7308488612836433E-2</v>
      </c>
      <c r="R50" s="91" t="s">
        <v>31</v>
      </c>
      <c r="S50" s="91" t="s">
        <v>31</v>
      </c>
      <c r="T50" s="91" t="s">
        <v>31</v>
      </c>
      <c r="U50" s="56">
        <v>3.3</v>
      </c>
      <c r="V50" s="55">
        <v>3.6</v>
      </c>
      <c r="W50" s="55">
        <v>23.3</v>
      </c>
      <c r="X50" s="55">
        <v>36.700000000000003</v>
      </c>
      <c r="Y50" s="55">
        <v>20.6</v>
      </c>
      <c r="Z50" s="55">
        <v>8.8000000000000007</v>
      </c>
      <c r="AA50" s="55">
        <v>10.8</v>
      </c>
      <c r="AB50" s="55">
        <v>35.1</v>
      </c>
      <c r="AC50" s="55">
        <v>4.5</v>
      </c>
      <c r="AD50" s="55">
        <v>5.7</v>
      </c>
      <c r="AE50" s="55">
        <v>7</v>
      </c>
      <c r="AF50" s="56">
        <v>1.4</v>
      </c>
      <c r="AG50" s="55">
        <v>1.2</v>
      </c>
      <c r="AH50" s="55">
        <v>5.3</v>
      </c>
      <c r="AI50" s="55">
        <v>3.6</v>
      </c>
      <c r="AJ50" s="55">
        <v>5.6</v>
      </c>
      <c r="AK50" s="55">
        <v>3.4</v>
      </c>
      <c r="AL50" s="55">
        <v>2.1</v>
      </c>
      <c r="AM50" s="55">
        <v>2.1</v>
      </c>
      <c r="AN50" s="55">
        <v>1.8</v>
      </c>
      <c r="AO50" s="55">
        <v>1.7</v>
      </c>
      <c r="AP50" s="55">
        <v>2.2000000000000002</v>
      </c>
    </row>
    <row r="51" spans="1:42" x14ac:dyDescent="0.2">
      <c r="A51" s="54" t="s">
        <v>1354</v>
      </c>
      <c r="B51" s="54" t="str">
        <f>VLOOKUP(A51,RecNames!C:G,5,FALSE)</f>
        <v>GALR1</v>
      </c>
      <c r="C51" s="64">
        <v>3</v>
      </c>
      <c r="D51" s="69">
        <f t="shared" si="5"/>
        <v>0.12524461839530332</v>
      </c>
      <c r="E51" s="40">
        <f t="shared" si="5"/>
        <v>8.0078125E-2</v>
      </c>
      <c r="F51" s="40">
        <f t="shared" si="5"/>
        <v>0.79837067209775958</v>
      </c>
      <c r="G51" s="40">
        <f t="shared" si="2"/>
        <v>0.79837067209775958</v>
      </c>
      <c r="H51" s="40">
        <f t="shared" si="2"/>
        <v>0.72043010752688175</v>
      </c>
      <c r="I51" s="40">
        <f t="shared" si="2"/>
        <v>0.48337028824833711</v>
      </c>
      <c r="J51" s="40">
        <f t="shared" si="3"/>
        <v>0.48337028824833711</v>
      </c>
      <c r="K51" s="40">
        <f t="shared" si="3"/>
        <v>0.31874999999999998</v>
      </c>
      <c r="L51" s="40">
        <f t="shared" si="3"/>
        <v>0.37908496732026137</v>
      </c>
      <c r="M51" s="40">
        <f t="shared" si="4"/>
        <v>0.37908496732026137</v>
      </c>
      <c r="N51" s="40">
        <f t="shared" si="4"/>
        <v>0.38329238329238319</v>
      </c>
      <c r="O51" s="40">
        <f t="shared" si="4"/>
        <v>0.16632443531827515</v>
      </c>
      <c r="P51" s="40">
        <f t="shared" si="4"/>
        <v>0.21584158415841584</v>
      </c>
      <c r="Q51" s="40">
        <f t="shared" si="4"/>
        <v>0.17184265010351968</v>
      </c>
      <c r="R51" s="91" t="s">
        <v>31</v>
      </c>
      <c r="S51" s="91" t="s">
        <v>31</v>
      </c>
      <c r="T51" s="91" t="s">
        <v>31</v>
      </c>
      <c r="U51" s="56">
        <v>9.6999999999999993</v>
      </c>
      <c r="V51" s="55">
        <v>6.7</v>
      </c>
      <c r="W51" s="55">
        <v>41.8</v>
      </c>
      <c r="X51" s="55">
        <v>35.700000000000003</v>
      </c>
      <c r="Y51" s="55">
        <v>25</v>
      </c>
      <c r="Z51" s="55">
        <v>12.7</v>
      </c>
      <c r="AA51" s="55">
        <v>20.2</v>
      </c>
      <c r="AB51" s="55">
        <v>19.399999999999999</v>
      </c>
      <c r="AC51" s="55">
        <v>10.1</v>
      </c>
      <c r="AD51" s="55">
        <v>12.9</v>
      </c>
      <c r="AE51" s="55">
        <v>10.6</v>
      </c>
      <c r="AF51" s="56">
        <v>0.8</v>
      </c>
      <c r="AG51" s="55">
        <v>0.5</v>
      </c>
      <c r="AH51" s="55">
        <v>4.5999999999999996</v>
      </c>
      <c r="AI51" s="55">
        <v>4.0999999999999996</v>
      </c>
      <c r="AJ51" s="55">
        <v>3.8</v>
      </c>
      <c r="AK51" s="55">
        <v>1.4</v>
      </c>
      <c r="AL51" s="55">
        <v>1</v>
      </c>
      <c r="AM51" s="55">
        <v>2.7</v>
      </c>
      <c r="AN51" s="55">
        <v>0.3</v>
      </c>
      <c r="AO51" s="55">
        <v>2.2000000000000002</v>
      </c>
      <c r="AP51" s="55">
        <v>0.9</v>
      </c>
    </row>
    <row r="52" spans="1:42" x14ac:dyDescent="0.2">
      <c r="A52" s="54" t="s">
        <v>1355</v>
      </c>
      <c r="B52" s="54" t="str">
        <f>VLOOKUP(A52,RecNames!C:G,5,FALSE)</f>
        <v>GALR2</v>
      </c>
      <c r="C52" s="64">
        <v>3</v>
      </c>
      <c r="D52" s="69" t="str">
        <f t="shared" si="5"/>
        <v/>
      </c>
      <c r="E52" s="40" t="str">
        <f t="shared" si="5"/>
        <v/>
      </c>
      <c r="F52" s="40">
        <f t="shared" si="5"/>
        <v>0.38900203665987776</v>
      </c>
      <c r="G52" s="40">
        <f t="shared" si="2"/>
        <v>0.38900203665987776</v>
      </c>
      <c r="H52" s="40">
        <f t="shared" si="2"/>
        <v>0.48602150537634414</v>
      </c>
      <c r="I52" s="40">
        <f t="shared" si="2"/>
        <v>0.26829268292682934</v>
      </c>
      <c r="J52" s="40">
        <f t="shared" si="3"/>
        <v>0.26829268292682934</v>
      </c>
      <c r="K52" s="40">
        <f t="shared" si="3"/>
        <v>0.11874999999999999</v>
      </c>
      <c r="L52" s="40">
        <f t="shared" si="3"/>
        <v>0.48583877995642699</v>
      </c>
      <c r="M52" s="40">
        <f t="shared" si="4"/>
        <v>0.48583877995642699</v>
      </c>
      <c r="N52" s="40">
        <f t="shared" si="4"/>
        <v>0.47420147420147418</v>
      </c>
      <c r="O52" s="40">
        <f t="shared" si="4"/>
        <v>0.36344969199178639</v>
      </c>
      <c r="P52" s="40">
        <f t="shared" si="4"/>
        <v>0.50297029702970297</v>
      </c>
      <c r="Q52" s="40">
        <f t="shared" si="4"/>
        <v>0.33954451345755687</v>
      </c>
      <c r="R52" s="91" t="s">
        <v>31</v>
      </c>
      <c r="S52" s="91" t="s">
        <v>31</v>
      </c>
      <c r="T52" s="91" t="s">
        <v>31</v>
      </c>
      <c r="U52" s="56"/>
      <c r="V52" s="55"/>
      <c r="W52" s="55">
        <v>21.7</v>
      </c>
      <c r="X52" s="55">
        <v>24.8</v>
      </c>
      <c r="Y52" s="55">
        <v>15.3</v>
      </c>
      <c r="Z52" s="55">
        <v>6.3</v>
      </c>
      <c r="AA52" s="55">
        <v>25.1</v>
      </c>
      <c r="AB52" s="55">
        <v>23.1</v>
      </c>
      <c r="AC52" s="55">
        <v>19.7</v>
      </c>
      <c r="AD52" s="55">
        <v>27.4</v>
      </c>
      <c r="AE52" s="55">
        <v>18.7</v>
      </c>
      <c r="AF52" s="56"/>
      <c r="AG52" s="55"/>
      <c r="AH52" s="55">
        <v>1.1000000000000001</v>
      </c>
      <c r="AI52" s="55">
        <v>0.8</v>
      </c>
      <c r="AJ52" s="55">
        <v>2.6</v>
      </c>
      <c r="AK52" s="55">
        <v>1.4</v>
      </c>
      <c r="AL52" s="55">
        <v>1.3</v>
      </c>
      <c r="AM52" s="55">
        <v>1.1000000000000001</v>
      </c>
      <c r="AN52" s="55">
        <v>2.1</v>
      </c>
      <c r="AO52" s="55">
        <v>1.1000000000000001</v>
      </c>
      <c r="AP52" s="55">
        <v>2.7</v>
      </c>
    </row>
    <row r="53" spans="1:42" x14ac:dyDescent="0.2">
      <c r="A53" s="54" t="s">
        <v>1356</v>
      </c>
      <c r="B53" s="54" t="str">
        <f>VLOOKUP(A53,RecNames!C:G,5,FALSE)</f>
        <v>GALR3</v>
      </c>
      <c r="C53" s="64">
        <v>3</v>
      </c>
      <c r="D53" s="69" t="str">
        <f t="shared" si="5"/>
        <v/>
      </c>
      <c r="E53" s="40" t="str">
        <f t="shared" si="5"/>
        <v/>
      </c>
      <c r="F53" s="40">
        <f t="shared" si="5"/>
        <v>9.9796334012219962E-2</v>
      </c>
      <c r="G53" s="40">
        <f t="shared" si="2"/>
        <v>9.9796334012219962E-2</v>
      </c>
      <c r="H53" s="40">
        <f t="shared" si="2"/>
        <v>0.26881720430107525</v>
      </c>
      <c r="I53" s="40">
        <f t="shared" si="2"/>
        <v>0.13747228381374724</v>
      </c>
      <c r="J53" s="40">
        <f t="shared" si="3"/>
        <v>0.13747228381374724</v>
      </c>
      <c r="K53" s="40">
        <f t="shared" si="3"/>
        <v>0.22187499999999999</v>
      </c>
      <c r="L53" s="40" t="str">
        <f t="shared" si="3"/>
        <v/>
      </c>
      <c r="M53" s="40" t="str">
        <f t="shared" si="4"/>
        <v/>
      </c>
      <c r="N53" s="40">
        <f t="shared" si="4"/>
        <v>2.4570024570024569E-2</v>
      </c>
      <c r="O53" s="40" t="str">
        <f t="shared" si="4"/>
        <v/>
      </c>
      <c r="P53" s="40" t="str">
        <f t="shared" si="4"/>
        <v/>
      </c>
      <c r="Q53" s="40" t="str">
        <f t="shared" si="4"/>
        <v/>
      </c>
      <c r="R53" s="91" t="s">
        <v>31</v>
      </c>
      <c r="S53" s="91" t="s">
        <v>31</v>
      </c>
      <c r="T53" s="91" t="s">
        <v>31</v>
      </c>
      <c r="U53" s="56"/>
      <c r="V53" s="55"/>
      <c r="W53" s="55">
        <v>7.5</v>
      </c>
      <c r="X53" s="55">
        <v>14.7</v>
      </c>
      <c r="Y53" s="55">
        <v>9.4</v>
      </c>
      <c r="Z53" s="55">
        <v>9.6</v>
      </c>
      <c r="AA53" s="55"/>
      <c r="AB53" s="55">
        <v>4.8</v>
      </c>
      <c r="AC53" s="55"/>
      <c r="AD53" s="55"/>
      <c r="AE53" s="55"/>
      <c r="AF53" s="56"/>
      <c r="AG53" s="55"/>
      <c r="AH53" s="55">
        <v>1.1000000000000001</v>
      </c>
      <c r="AI53" s="55">
        <v>2.6</v>
      </c>
      <c r="AJ53" s="55">
        <v>1.9</v>
      </c>
      <c r="AK53" s="55">
        <v>0.9</v>
      </c>
      <c r="AL53" s="55"/>
      <c r="AM53" s="55">
        <v>0.7</v>
      </c>
      <c r="AN53" s="55"/>
      <c r="AO53" s="55"/>
      <c r="AP53" s="55"/>
    </row>
    <row r="54" spans="1:42" x14ac:dyDescent="0.2">
      <c r="A54" s="54" t="s">
        <v>1357</v>
      </c>
      <c r="B54" s="54" t="str">
        <f>VLOOKUP(A54,RecNames!C:G,5,FALSE)</f>
        <v>GHSR</v>
      </c>
      <c r="C54" s="64">
        <v>4</v>
      </c>
      <c r="D54" s="69">
        <f t="shared" si="5"/>
        <v>0.40508806262230918</v>
      </c>
      <c r="E54" s="40">
        <f t="shared" si="5"/>
        <v>0.3046875</v>
      </c>
      <c r="F54" s="40">
        <f t="shared" si="5"/>
        <v>0.1425661914460285</v>
      </c>
      <c r="G54" s="40">
        <f t="shared" si="2"/>
        <v>0.1425661914460285</v>
      </c>
      <c r="H54" s="40">
        <f t="shared" si="2"/>
        <v>0.18279569892473119</v>
      </c>
      <c r="I54" s="40">
        <f t="shared" si="2"/>
        <v>0.42572062084257212</v>
      </c>
      <c r="J54" s="40">
        <f t="shared" si="3"/>
        <v>0.42572062084257212</v>
      </c>
      <c r="K54" s="40">
        <f t="shared" si="3"/>
        <v>0.5</v>
      </c>
      <c r="L54" s="40">
        <f t="shared" si="3"/>
        <v>5.6644880174291944E-2</v>
      </c>
      <c r="M54" s="40">
        <f t="shared" ref="M54:Q101" si="6">IF(AA54="","",(AA54-MIN(AA$2:AA$1000))/(MAX(AA$2:AA$1000)-MIN(AA$2:AA$1000)))</f>
        <v>5.6644880174291944E-2</v>
      </c>
      <c r="N54" s="40">
        <f t="shared" si="6"/>
        <v>0.40540540540540537</v>
      </c>
      <c r="O54" s="40">
        <f t="shared" si="6"/>
        <v>0.56673511293634493</v>
      </c>
      <c r="P54" s="40">
        <f t="shared" si="6"/>
        <v>0.43762376237623768</v>
      </c>
      <c r="Q54" s="40">
        <f t="shared" si="6"/>
        <v>0.38923395445134573</v>
      </c>
      <c r="R54" s="91" t="s">
        <v>31</v>
      </c>
      <c r="S54" s="91" t="s">
        <v>31</v>
      </c>
      <c r="T54" s="91" t="s">
        <v>31</v>
      </c>
      <c r="U54" s="56">
        <v>24</v>
      </c>
      <c r="V54" s="55">
        <v>18.2</v>
      </c>
      <c r="W54" s="55">
        <v>9.6</v>
      </c>
      <c r="X54" s="55">
        <v>10.7</v>
      </c>
      <c r="Y54" s="55">
        <v>22.4</v>
      </c>
      <c r="Z54" s="55">
        <v>18.5</v>
      </c>
      <c r="AA54" s="55">
        <v>5.4</v>
      </c>
      <c r="AB54" s="55">
        <v>20.3</v>
      </c>
      <c r="AC54" s="55">
        <v>29.6</v>
      </c>
      <c r="AD54" s="55">
        <v>24.1</v>
      </c>
      <c r="AE54" s="55">
        <v>21.1</v>
      </c>
      <c r="AF54" s="56">
        <v>2.6</v>
      </c>
      <c r="AG54" s="55">
        <v>2.1</v>
      </c>
      <c r="AH54" s="55">
        <v>1.3</v>
      </c>
      <c r="AI54" s="55">
        <v>1.3</v>
      </c>
      <c r="AJ54" s="55">
        <v>2.8</v>
      </c>
      <c r="AK54" s="55">
        <v>3.1</v>
      </c>
      <c r="AL54" s="55">
        <v>1</v>
      </c>
      <c r="AM54" s="55">
        <v>2.4</v>
      </c>
      <c r="AN54" s="55">
        <v>3.2</v>
      </c>
      <c r="AO54" s="55">
        <v>2.9</v>
      </c>
      <c r="AP54" s="55">
        <v>2.4</v>
      </c>
    </row>
    <row r="55" spans="1:42" x14ac:dyDescent="0.2">
      <c r="A55" s="54" t="s">
        <v>1358</v>
      </c>
      <c r="B55" s="54" t="str">
        <f>VLOOKUP(A55,RecNames!C:G,5,FALSE)</f>
        <v>GIPR</v>
      </c>
      <c r="C55" s="64">
        <v>3</v>
      </c>
      <c r="D55" s="69">
        <f t="shared" si="5"/>
        <v>0.55185909980430525</v>
      </c>
      <c r="E55" s="40">
        <f t="shared" si="5"/>
        <v>0.55078125</v>
      </c>
      <c r="F55" s="40" t="str">
        <f t="shared" si="5"/>
        <v/>
      </c>
      <c r="G55" s="40" t="str">
        <f t="shared" si="2"/>
        <v/>
      </c>
      <c r="H55" s="40" t="str">
        <f t="shared" si="2"/>
        <v/>
      </c>
      <c r="I55" s="40" t="str">
        <f t="shared" si="2"/>
        <v/>
      </c>
      <c r="J55" s="40" t="str">
        <f t="shared" si="3"/>
        <v/>
      </c>
      <c r="K55" s="40" t="str">
        <f t="shared" si="3"/>
        <v/>
      </c>
      <c r="L55" s="40" t="str">
        <f t="shared" si="3"/>
        <v/>
      </c>
      <c r="M55" s="40" t="str">
        <f t="shared" si="6"/>
        <v/>
      </c>
      <c r="N55" s="40" t="str">
        <f t="shared" si="6"/>
        <v/>
      </c>
      <c r="O55" s="40" t="str">
        <f t="shared" si="6"/>
        <v/>
      </c>
      <c r="P55" s="40" t="str">
        <f t="shared" si="6"/>
        <v/>
      </c>
      <c r="Q55" s="40" t="str">
        <f t="shared" si="6"/>
        <v/>
      </c>
      <c r="R55" s="91" t="s">
        <v>31</v>
      </c>
      <c r="S55" s="91" t="s">
        <v>31</v>
      </c>
      <c r="T55" s="91" t="s">
        <v>31</v>
      </c>
      <c r="U55" s="56">
        <v>31.5</v>
      </c>
      <c r="V55" s="55">
        <v>30.8</v>
      </c>
      <c r="W55" s="55"/>
      <c r="X55" s="55"/>
      <c r="Y55" s="55"/>
      <c r="Z55" s="55"/>
      <c r="AA55" s="55"/>
      <c r="AB55" s="55"/>
      <c r="AC55" s="55"/>
      <c r="AD55" s="55"/>
      <c r="AE55" s="55"/>
      <c r="AF55" s="56">
        <v>2.4</v>
      </c>
      <c r="AG55" s="55">
        <v>1.8</v>
      </c>
      <c r="AH55" s="55"/>
      <c r="AI55" s="55"/>
      <c r="AJ55" s="55"/>
      <c r="AK55" s="55"/>
      <c r="AL55" s="55"/>
      <c r="AM55" s="55"/>
      <c r="AN55" s="55"/>
      <c r="AO55" s="55"/>
      <c r="AP55" s="55"/>
    </row>
    <row r="56" spans="1:42" x14ac:dyDescent="0.2">
      <c r="A56" s="54" t="s">
        <v>1359</v>
      </c>
      <c r="B56" s="54" t="str">
        <f>VLOOKUP(A56,RecNames!C:G,5,FALSE)</f>
        <v>GNRHR</v>
      </c>
      <c r="C56" s="64">
        <v>4</v>
      </c>
      <c r="D56" s="69">
        <f t="shared" si="5"/>
        <v>0.53033268101761244</v>
      </c>
      <c r="E56" s="40">
        <f t="shared" si="5"/>
        <v>0.5234375</v>
      </c>
      <c r="F56" s="40">
        <f t="shared" si="5"/>
        <v>0.32993890020366595</v>
      </c>
      <c r="G56" s="40">
        <f t="shared" si="2"/>
        <v>0.32993890020366595</v>
      </c>
      <c r="H56" s="40">
        <f t="shared" si="2"/>
        <v>0.49892473118279568</v>
      </c>
      <c r="I56" s="40">
        <f t="shared" si="2"/>
        <v>0.16407982261640799</v>
      </c>
      <c r="J56" s="40">
        <f t="shared" si="3"/>
        <v>0.16407982261640799</v>
      </c>
      <c r="K56" s="40">
        <f t="shared" si="3"/>
        <v>0.31562499999999999</v>
      </c>
      <c r="L56" s="40">
        <f t="shared" si="3"/>
        <v>0.55337690631808267</v>
      </c>
      <c r="M56" s="40">
        <f t="shared" si="6"/>
        <v>0.55337690631808267</v>
      </c>
      <c r="N56" s="40">
        <f t="shared" si="6"/>
        <v>0.55282555282555279</v>
      </c>
      <c r="O56" s="40" t="str">
        <f t="shared" si="6"/>
        <v/>
      </c>
      <c r="P56" s="40" t="str">
        <f t="shared" si="6"/>
        <v/>
      </c>
      <c r="Q56" s="40" t="str">
        <f t="shared" si="6"/>
        <v/>
      </c>
      <c r="R56" s="91" t="s">
        <v>31</v>
      </c>
      <c r="S56" s="91" t="s">
        <v>31</v>
      </c>
      <c r="T56" s="91" t="s">
        <v>31</v>
      </c>
      <c r="U56" s="56">
        <v>30.4</v>
      </c>
      <c r="V56" s="55">
        <v>29.4</v>
      </c>
      <c r="W56" s="55">
        <v>18.8</v>
      </c>
      <c r="X56" s="55">
        <v>25.4</v>
      </c>
      <c r="Y56" s="55">
        <v>10.6</v>
      </c>
      <c r="Z56" s="55">
        <v>12.6</v>
      </c>
      <c r="AA56" s="55">
        <v>28.2</v>
      </c>
      <c r="AB56" s="55">
        <v>26.3</v>
      </c>
      <c r="AC56" s="55"/>
      <c r="AD56" s="55"/>
      <c r="AE56" s="55"/>
      <c r="AF56" s="56">
        <v>5.6</v>
      </c>
      <c r="AG56" s="55">
        <v>5</v>
      </c>
      <c r="AH56" s="55">
        <v>5.0999999999999996</v>
      </c>
      <c r="AI56" s="55">
        <v>4.5</v>
      </c>
      <c r="AJ56" s="55">
        <v>3.4</v>
      </c>
      <c r="AK56" s="55">
        <v>3.3</v>
      </c>
      <c r="AL56" s="55">
        <v>3.7</v>
      </c>
      <c r="AM56" s="55">
        <v>3.8</v>
      </c>
      <c r="AN56" s="55"/>
      <c r="AO56" s="55"/>
      <c r="AP56" s="55"/>
    </row>
    <row r="57" spans="1:42" x14ac:dyDescent="0.2">
      <c r="A57" s="54" t="s">
        <v>1360</v>
      </c>
      <c r="B57" s="54" t="str">
        <f>VLOOKUP(A57,RecNames!C:G,5,FALSE)</f>
        <v>GP119</v>
      </c>
      <c r="C57" s="64">
        <v>4</v>
      </c>
      <c r="D57" s="69">
        <f t="shared" si="5"/>
        <v>0.32289628180039137</v>
      </c>
      <c r="E57" s="40">
        <f t="shared" si="5"/>
        <v>0.330078125</v>
      </c>
      <c r="F57" s="40">
        <f t="shared" si="5"/>
        <v>0.12627291242362526</v>
      </c>
      <c r="G57" s="40">
        <f t="shared" si="2"/>
        <v>0.12627291242362526</v>
      </c>
      <c r="H57" s="40">
        <f t="shared" si="2"/>
        <v>0.18709677419354837</v>
      </c>
      <c r="I57" s="40">
        <f t="shared" si="2"/>
        <v>0.24168514412416853</v>
      </c>
      <c r="J57" s="40">
        <f t="shared" si="3"/>
        <v>0.24168514412416853</v>
      </c>
      <c r="K57" s="40">
        <f t="shared" si="3"/>
        <v>0.33437499999999998</v>
      </c>
      <c r="L57" s="40">
        <f t="shared" si="3"/>
        <v>0.29193899782135069</v>
      </c>
      <c r="M57" s="40">
        <f t="shared" si="6"/>
        <v>0.29193899782135069</v>
      </c>
      <c r="N57" s="40">
        <f t="shared" si="6"/>
        <v>0.27027027027027023</v>
      </c>
      <c r="O57" s="40">
        <f t="shared" si="6"/>
        <v>0.11293634496919917</v>
      </c>
      <c r="P57" s="40">
        <f t="shared" si="6"/>
        <v>9.7029702970297033E-2</v>
      </c>
      <c r="Q57" s="40">
        <f t="shared" si="6"/>
        <v>7.8674948240165618E-2</v>
      </c>
      <c r="R57" s="91" t="s">
        <v>31</v>
      </c>
      <c r="S57" s="91" t="s">
        <v>31</v>
      </c>
      <c r="T57" s="91" t="s">
        <v>31</v>
      </c>
      <c r="U57" s="56">
        <v>19.8</v>
      </c>
      <c r="V57" s="55">
        <v>19.5</v>
      </c>
      <c r="W57" s="55">
        <v>8.8000000000000007</v>
      </c>
      <c r="X57" s="55">
        <v>10.9</v>
      </c>
      <c r="Y57" s="55">
        <v>14.1</v>
      </c>
      <c r="Z57" s="55">
        <v>13.2</v>
      </c>
      <c r="AA57" s="55">
        <v>16.2</v>
      </c>
      <c r="AB57" s="55">
        <v>14.8</v>
      </c>
      <c r="AC57" s="55">
        <v>7.5</v>
      </c>
      <c r="AD57" s="55">
        <v>6.9</v>
      </c>
      <c r="AE57" s="55">
        <v>6.1</v>
      </c>
      <c r="AF57" s="56">
        <v>2.2000000000000002</v>
      </c>
      <c r="AG57" s="55">
        <v>2.4</v>
      </c>
      <c r="AH57" s="55">
        <v>0.5</v>
      </c>
      <c r="AI57" s="55">
        <v>0.6</v>
      </c>
      <c r="AJ57" s="55">
        <v>0.7</v>
      </c>
      <c r="AK57" s="55">
        <v>0.6</v>
      </c>
      <c r="AL57" s="55">
        <v>1.9</v>
      </c>
      <c r="AM57" s="55">
        <v>2.4</v>
      </c>
      <c r="AN57" s="55">
        <v>0.7</v>
      </c>
      <c r="AO57" s="55">
        <v>0.7</v>
      </c>
      <c r="AP57" s="55">
        <v>0.9</v>
      </c>
    </row>
    <row r="58" spans="1:42" x14ac:dyDescent="0.2">
      <c r="A58" s="54" t="s">
        <v>1361</v>
      </c>
      <c r="B58" s="54" t="str">
        <f>VLOOKUP(A58,RecNames!C:G,5,FALSE)</f>
        <v>GP132</v>
      </c>
      <c r="C58" s="64">
        <v>5</v>
      </c>
      <c r="D58" s="69">
        <f t="shared" si="5"/>
        <v>0.42661448140900193</v>
      </c>
      <c r="E58" s="40">
        <f t="shared" si="5"/>
        <v>0.642578125</v>
      </c>
      <c r="F58" s="40" t="str">
        <f t="shared" si="5"/>
        <v/>
      </c>
      <c r="G58" s="40" t="str">
        <f t="shared" si="2"/>
        <v/>
      </c>
      <c r="H58" s="40" t="str">
        <f t="shared" si="2"/>
        <v/>
      </c>
      <c r="I58" s="40" t="str">
        <f t="shared" si="2"/>
        <v/>
      </c>
      <c r="J58" s="40" t="str">
        <f t="shared" si="3"/>
        <v/>
      </c>
      <c r="K58" s="40" t="str">
        <f t="shared" si="3"/>
        <v/>
      </c>
      <c r="L58" s="40">
        <f t="shared" si="3"/>
        <v>0.32461873638344219</v>
      </c>
      <c r="M58" s="40">
        <f t="shared" si="6"/>
        <v>0.32461873638344219</v>
      </c>
      <c r="N58" s="40">
        <f t="shared" si="6"/>
        <v>0.1818181818181818</v>
      </c>
      <c r="O58" s="40" t="str">
        <f t="shared" si="6"/>
        <v/>
      </c>
      <c r="P58" s="40" t="str">
        <f t="shared" si="6"/>
        <v/>
      </c>
      <c r="Q58" s="40" t="str">
        <f t="shared" si="6"/>
        <v/>
      </c>
      <c r="R58" s="91" t="s">
        <v>31</v>
      </c>
      <c r="S58" s="91" t="s">
        <v>31</v>
      </c>
      <c r="T58" s="91" t="s">
        <v>31</v>
      </c>
      <c r="U58" s="56">
        <v>25.1</v>
      </c>
      <c r="V58" s="55">
        <v>35.5</v>
      </c>
      <c r="W58" s="55"/>
      <c r="X58" s="55"/>
      <c r="Y58" s="55"/>
      <c r="Z58" s="55"/>
      <c r="AA58" s="55">
        <v>17.7</v>
      </c>
      <c r="AB58" s="55">
        <v>11.2</v>
      </c>
      <c r="AC58" s="55"/>
      <c r="AD58" s="55"/>
      <c r="AE58" s="55"/>
      <c r="AF58" s="56">
        <v>3.2</v>
      </c>
      <c r="AG58" s="55">
        <v>2.7</v>
      </c>
      <c r="AH58" s="55"/>
      <c r="AI58" s="55"/>
      <c r="AJ58" s="55"/>
      <c r="AK58" s="55"/>
      <c r="AL58" s="55">
        <v>1</v>
      </c>
      <c r="AM58" s="55">
        <v>1.3</v>
      </c>
      <c r="AN58" s="55"/>
      <c r="AO58" s="55"/>
      <c r="AP58" s="55"/>
    </row>
    <row r="59" spans="1:42" x14ac:dyDescent="0.2">
      <c r="A59" s="54" t="s">
        <v>1362</v>
      </c>
      <c r="B59" s="54" t="str">
        <f>VLOOKUP(A59,RecNames!C:G,5,FALSE)</f>
        <v>GPR17</v>
      </c>
      <c r="C59" s="64">
        <v>5</v>
      </c>
      <c r="D59" s="69" t="str">
        <f t="shared" si="5"/>
        <v/>
      </c>
      <c r="E59" s="40" t="str">
        <f t="shared" si="5"/>
        <v/>
      </c>
      <c r="F59" s="40">
        <f t="shared" si="5"/>
        <v>0.58248472505091642</v>
      </c>
      <c r="G59" s="40">
        <f t="shared" si="2"/>
        <v>0.58248472505091642</v>
      </c>
      <c r="H59" s="40">
        <f t="shared" si="2"/>
        <v>0.40215053763440861</v>
      </c>
      <c r="I59" s="40">
        <f t="shared" si="2"/>
        <v>0.75166297117516634</v>
      </c>
      <c r="J59" s="40">
        <f t="shared" si="3"/>
        <v>0.75166297117516634</v>
      </c>
      <c r="K59" s="40">
        <f t="shared" si="3"/>
        <v>0.46875</v>
      </c>
      <c r="L59" s="40">
        <f t="shared" si="3"/>
        <v>0.61655773420479298</v>
      </c>
      <c r="M59" s="40">
        <f t="shared" si="6"/>
        <v>0.61655773420479298</v>
      </c>
      <c r="N59" s="40">
        <f t="shared" si="6"/>
        <v>0.41523341523341517</v>
      </c>
      <c r="O59" s="40" t="str">
        <f t="shared" si="6"/>
        <v/>
      </c>
      <c r="P59" s="40">
        <f t="shared" si="6"/>
        <v>0.706930693069307</v>
      </c>
      <c r="Q59" s="40">
        <f t="shared" si="6"/>
        <v>0.57971014492753614</v>
      </c>
      <c r="R59" s="91" t="s">
        <v>31</v>
      </c>
      <c r="S59" s="91" t="s">
        <v>31</v>
      </c>
      <c r="T59" s="91" t="s">
        <v>31</v>
      </c>
      <c r="U59" s="56"/>
      <c r="V59" s="55"/>
      <c r="W59" s="55">
        <v>31.2</v>
      </c>
      <c r="X59" s="55">
        <v>20.9</v>
      </c>
      <c r="Y59" s="55">
        <v>37.1</v>
      </c>
      <c r="Z59" s="55">
        <v>17.5</v>
      </c>
      <c r="AA59" s="55">
        <v>31.1</v>
      </c>
      <c r="AB59" s="55">
        <v>20.7</v>
      </c>
      <c r="AC59" s="55"/>
      <c r="AD59" s="55">
        <v>37.700000000000003</v>
      </c>
      <c r="AE59" s="55">
        <v>30.3</v>
      </c>
      <c r="AF59" s="56"/>
      <c r="AG59" s="55"/>
      <c r="AH59" s="55">
        <v>2.7</v>
      </c>
      <c r="AI59" s="55">
        <v>2.1</v>
      </c>
      <c r="AJ59" s="55">
        <v>3.6</v>
      </c>
      <c r="AK59" s="55">
        <v>3.4</v>
      </c>
      <c r="AL59" s="55">
        <v>2.9</v>
      </c>
      <c r="AM59" s="55">
        <v>1.9</v>
      </c>
      <c r="AN59" s="55"/>
      <c r="AO59" s="55">
        <v>5</v>
      </c>
      <c r="AP59" s="55">
        <v>5.5</v>
      </c>
    </row>
    <row r="60" spans="1:42" x14ac:dyDescent="0.2">
      <c r="A60" s="54" t="s">
        <v>1363</v>
      </c>
      <c r="B60" s="54" t="str">
        <f>VLOOKUP(A60,RecNames!C:G,5,FALSE)</f>
        <v>GP174</v>
      </c>
      <c r="C60" s="64">
        <v>4</v>
      </c>
      <c r="D60" s="69">
        <f t="shared" si="5"/>
        <v>0.14872798434442272</v>
      </c>
      <c r="E60" s="40">
        <f t="shared" si="5"/>
        <v>0.13476562500000003</v>
      </c>
      <c r="F60" s="40" t="str">
        <f t="shared" si="5"/>
        <v/>
      </c>
      <c r="G60" s="40" t="str">
        <f t="shared" si="2"/>
        <v/>
      </c>
      <c r="H60" s="40" t="str">
        <f t="shared" si="2"/>
        <v/>
      </c>
      <c r="I60" s="40" t="str">
        <f t="shared" si="2"/>
        <v/>
      </c>
      <c r="J60" s="40" t="str">
        <f t="shared" si="3"/>
        <v/>
      </c>
      <c r="K60" s="40" t="str">
        <f t="shared" si="3"/>
        <v/>
      </c>
      <c r="L60" s="40" t="str">
        <f t="shared" si="3"/>
        <v/>
      </c>
      <c r="M60" s="40" t="str">
        <f t="shared" si="6"/>
        <v/>
      </c>
      <c r="N60" s="40" t="str">
        <f t="shared" si="6"/>
        <v/>
      </c>
      <c r="O60" s="40" t="str">
        <f t="shared" si="6"/>
        <v/>
      </c>
      <c r="P60" s="40" t="str">
        <f t="shared" si="6"/>
        <v/>
      </c>
      <c r="Q60" s="40">
        <f t="shared" si="6"/>
        <v>0.24223602484472045</v>
      </c>
      <c r="R60" s="91" t="s">
        <v>31</v>
      </c>
      <c r="S60" s="91" t="s">
        <v>31</v>
      </c>
      <c r="T60" s="91" t="s">
        <v>31</v>
      </c>
      <c r="U60" s="56">
        <v>10.9</v>
      </c>
      <c r="V60" s="55">
        <v>9.5</v>
      </c>
      <c r="W60" s="55"/>
      <c r="X60" s="55"/>
      <c r="Y60" s="55"/>
      <c r="Z60" s="55"/>
      <c r="AA60" s="55"/>
      <c r="AB60" s="55"/>
      <c r="AC60" s="55"/>
      <c r="AD60" s="55"/>
      <c r="AE60" s="55">
        <v>14</v>
      </c>
      <c r="AF60" s="56">
        <v>2.5</v>
      </c>
      <c r="AG60" s="55">
        <v>2.2999999999999998</v>
      </c>
      <c r="AH60" s="55"/>
      <c r="AI60" s="55"/>
      <c r="AJ60" s="55"/>
      <c r="AK60" s="55"/>
      <c r="AL60" s="55"/>
      <c r="AM60" s="55"/>
      <c r="AN60" s="55"/>
      <c r="AO60" s="55"/>
      <c r="AP60" s="55">
        <v>4.2</v>
      </c>
    </row>
    <row r="61" spans="1:42" x14ac:dyDescent="0.2">
      <c r="A61" s="54" t="s">
        <v>1364</v>
      </c>
      <c r="B61" s="54" t="str">
        <f>VLOOKUP(A61,RecNames!C:G,5,FALSE)</f>
        <v>GP183</v>
      </c>
      <c r="C61" s="64">
        <v>4</v>
      </c>
      <c r="D61" s="69" t="str">
        <f t="shared" si="5"/>
        <v/>
      </c>
      <c r="E61" s="40" t="str">
        <f t="shared" si="5"/>
        <v/>
      </c>
      <c r="F61" s="40">
        <f t="shared" si="5"/>
        <v>0.30957230142566194</v>
      </c>
      <c r="G61" s="40">
        <f t="shared" si="2"/>
        <v>0.30957230142566194</v>
      </c>
      <c r="H61" s="40">
        <f t="shared" si="2"/>
        <v>0.16989247311827957</v>
      </c>
      <c r="I61" s="40">
        <f t="shared" si="2"/>
        <v>0.2949002217294901</v>
      </c>
      <c r="J61" s="40">
        <f t="shared" si="3"/>
        <v>0.2949002217294901</v>
      </c>
      <c r="K61" s="40">
        <f t="shared" si="3"/>
        <v>0.13437499999999999</v>
      </c>
      <c r="L61" s="40">
        <f t="shared" si="3"/>
        <v>6.5359477124183061E-3</v>
      </c>
      <c r="M61" s="40">
        <f t="shared" si="6"/>
        <v>6.5359477124183061E-3</v>
      </c>
      <c r="N61" s="40">
        <f t="shared" si="6"/>
        <v>2.4570024570024591E-3</v>
      </c>
      <c r="O61" s="40">
        <f t="shared" si="6"/>
        <v>6.7761806981519498E-2</v>
      </c>
      <c r="P61" s="40">
        <f t="shared" si="6"/>
        <v>0.1306930693069307</v>
      </c>
      <c r="Q61" s="40" t="str">
        <f t="shared" si="6"/>
        <v/>
      </c>
      <c r="R61" s="91" t="s">
        <v>31</v>
      </c>
      <c r="S61" s="91" t="s">
        <v>31</v>
      </c>
      <c r="T61" s="91" t="s">
        <v>31</v>
      </c>
      <c r="U61" s="56"/>
      <c r="V61" s="55"/>
      <c r="W61" s="55">
        <v>17.8</v>
      </c>
      <c r="X61" s="55">
        <v>10.1</v>
      </c>
      <c r="Y61" s="55">
        <v>16.5</v>
      </c>
      <c r="Z61" s="55">
        <v>6.8</v>
      </c>
      <c r="AA61" s="55">
        <v>3.1</v>
      </c>
      <c r="AB61" s="55">
        <v>3.9</v>
      </c>
      <c r="AC61" s="55">
        <v>5.3</v>
      </c>
      <c r="AD61" s="55">
        <v>8.6</v>
      </c>
      <c r="AE61" s="55"/>
      <c r="AF61" s="56"/>
      <c r="AG61" s="55"/>
      <c r="AH61" s="55">
        <v>1.1000000000000001</v>
      </c>
      <c r="AI61" s="55">
        <v>0.5</v>
      </c>
      <c r="AJ61" s="55">
        <v>0.9</v>
      </c>
      <c r="AK61" s="55">
        <v>0.6</v>
      </c>
      <c r="AL61" s="55">
        <v>0.2</v>
      </c>
      <c r="AM61" s="55">
        <v>0.6</v>
      </c>
      <c r="AN61" s="55">
        <v>0.7</v>
      </c>
      <c r="AO61" s="55">
        <v>1.2</v>
      </c>
      <c r="AP61" s="55"/>
    </row>
    <row r="62" spans="1:42" x14ac:dyDescent="0.2">
      <c r="A62" s="54" t="s">
        <v>1365</v>
      </c>
      <c r="B62" s="54" t="str">
        <f>VLOOKUP(A62,RecNames!C:G,5,FALSE)</f>
        <v>GPR34</v>
      </c>
      <c r="C62" s="64">
        <v>4</v>
      </c>
      <c r="D62" s="69" t="str">
        <f t="shared" si="5"/>
        <v/>
      </c>
      <c r="E62" s="40" t="str">
        <f t="shared" si="5"/>
        <v/>
      </c>
      <c r="F62" s="40">
        <f t="shared" si="5"/>
        <v>0.26272912423625255</v>
      </c>
      <c r="G62" s="40">
        <f t="shared" si="2"/>
        <v>0.26272912423625255</v>
      </c>
      <c r="H62" s="40">
        <f t="shared" si="2"/>
        <v>0.30752688172043013</v>
      </c>
      <c r="I62" s="40">
        <f t="shared" si="2"/>
        <v>0.35920177383592022</v>
      </c>
      <c r="J62" s="40">
        <f t="shared" si="3"/>
        <v>0.35920177383592022</v>
      </c>
      <c r="K62" s="40" t="str">
        <f t="shared" si="3"/>
        <v/>
      </c>
      <c r="L62" s="40" t="str">
        <f t="shared" si="3"/>
        <v/>
      </c>
      <c r="M62" s="40" t="str">
        <f t="shared" si="6"/>
        <v/>
      </c>
      <c r="N62" s="40" t="str">
        <f t="shared" si="6"/>
        <v/>
      </c>
      <c r="O62" s="40" t="str">
        <f t="shared" si="6"/>
        <v/>
      </c>
      <c r="P62" s="40" t="str">
        <f t="shared" si="6"/>
        <v/>
      </c>
      <c r="Q62" s="40" t="str">
        <f t="shared" si="6"/>
        <v/>
      </c>
      <c r="R62" s="91" t="s">
        <v>31</v>
      </c>
      <c r="S62" s="91" t="s">
        <v>31</v>
      </c>
      <c r="T62" s="91" t="s">
        <v>31</v>
      </c>
      <c r="U62" s="56"/>
      <c r="V62" s="55"/>
      <c r="W62" s="55">
        <v>15.5</v>
      </c>
      <c r="X62" s="55">
        <v>16.5</v>
      </c>
      <c r="Y62" s="55">
        <v>19.399999999999999</v>
      </c>
      <c r="Z62" s="55"/>
      <c r="AA62" s="55"/>
      <c r="AB62" s="55"/>
      <c r="AC62" s="55"/>
      <c r="AD62" s="55"/>
      <c r="AE62" s="55"/>
      <c r="AF62" s="56"/>
      <c r="AG62" s="55"/>
      <c r="AH62" s="55">
        <v>7.5</v>
      </c>
      <c r="AI62" s="55">
        <v>5.2</v>
      </c>
      <c r="AJ62" s="55">
        <v>8.9</v>
      </c>
      <c r="AK62" s="55"/>
      <c r="AL62" s="55"/>
      <c r="AM62" s="55"/>
      <c r="AN62" s="55"/>
      <c r="AO62" s="55"/>
      <c r="AP62" s="55"/>
    </row>
    <row r="63" spans="1:42" x14ac:dyDescent="0.2">
      <c r="A63" s="54" t="s">
        <v>1366</v>
      </c>
      <c r="B63" s="54" t="str">
        <f>VLOOKUP(A63,RecNames!C:G,5,FALSE)</f>
        <v>GPR35</v>
      </c>
      <c r="C63" s="64">
        <v>5</v>
      </c>
      <c r="D63" s="69" t="str">
        <f t="shared" si="5"/>
        <v/>
      </c>
      <c r="E63" s="40" t="str">
        <f t="shared" si="5"/>
        <v/>
      </c>
      <c r="F63" s="40">
        <f t="shared" si="5"/>
        <v>0.43788187372708759</v>
      </c>
      <c r="G63" s="40">
        <f t="shared" si="2"/>
        <v>0.43788187372708759</v>
      </c>
      <c r="H63" s="40">
        <f t="shared" si="2"/>
        <v>0.32473118279569896</v>
      </c>
      <c r="I63" s="40">
        <f t="shared" si="2"/>
        <v>0.44124168514412426</v>
      </c>
      <c r="J63" s="40">
        <f t="shared" si="3"/>
        <v>0.44124168514412426</v>
      </c>
      <c r="K63" s="40">
        <f t="shared" si="3"/>
        <v>0.328125</v>
      </c>
      <c r="L63" s="40" t="str">
        <f t="shared" si="3"/>
        <v/>
      </c>
      <c r="M63" s="40" t="str">
        <f t="shared" si="6"/>
        <v/>
      </c>
      <c r="N63" s="40" t="str">
        <f t="shared" si="6"/>
        <v/>
      </c>
      <c r="O63" s="40" t="str">
        <f t="shared" si="6"/>
        <v/>
      </c>
      <c r="P63" s="40">
        <f t="shared" si="6"/>
        <v>0.27128712871287125</v>
      </c>
      <c r="Q63" s="40">
        <f t="shared" si="6"/>
        <v>0.18219461697722567</v>
      </c>
      <c r="R63" s="91" t="s">
        <v>31</v>
      </c>
      <c r="S63" s="91" t="s">
        <v>31</v>
      </c>
      <c r="T63" s="91" t="s">
        <v>31</v>
      </c>
      <c r="U63" s="56"/>
      <c r="V63" s="55"/>
      <c r="W63" s="55">
        <v>24.1</v>
      </c>
      <c r="X63" s="55">
        <v>17.3</v>
      </c>
      <c r="Y63" s="55">
        <v>23.1</v>
      </c>
      <c r="Z63" s="55">
        <v>13</v>
      </c>
      <c r="AA63" s="55"/>
      <c r="AB63" s="55"/>
      <c r="AC63" s="55"/>
      <c r="AD63" s="55">
        <v>15.7</v>
      </c>
      <c r="AE63" s="55">
        <v>11.1</v>
      </c>
      <c r="AF63" s="56"/>
      <c r="AG63" s="55"/>
      <c r="AH63" s="55">
        <v>2.8</v>
      </c>
      <c r="AI63" s="55">
        <v>2.6</v>
      </c>
      <c r="AJ63" s="55">
        <v>2.1</v>
      </c>
      <c r="AK63" s="55">
        <v>2.1</v>
      </c>
      <c r="AL63" s="55"/>
      <c r="AM63" s="55"/>
      <c r="AN63" s="55"/>
      <c r="AO63" s="55">
        <v>2.6</v>
      </c>
      <c r="AP63" s="55">
        <v>1.6</v>
      </c>
    </row>
    <row r="64" spans="1:42" x14ac:dyDescent="0.2">
      <c r="A64" s="54" t="s">
        <v>1367</v>
      </c>
      <c r="B64" s="54" t="str">
        <f>VLOOKUP(A64,RecNames!C:G,5,FALSE)</f>
        <v>GPR55</v>
      </c>
      <c r="C64" s="64">
        <v>3</v>
      </c>
      <c r="D64" s="69" t="str">
        <f t="shared" si="5"/>
        <v/>
      </c>
      <c r="E64" s="40" t="str">
        <f t="shared" si="5"/>
        <v/>
      </c>
      <c r="F64" s="40" t="str">
        <f t="shared" si="5"/>
        <v/>
      </c>
      <c r="G64" s="40" t="str">
        <f t="shared" si="2"/>
        <v/>
      </c>
      <c r="H64" s="40" t="str">
        <f t="shared" si="2"/>
        <v/>
      </c>
      <c r="I64" s="40" t="str">
        <f t="shared" si="2"/>
        <v/>
      </c>
      <c r="J64" s="40" t="str">
        <f t="shared" si="3"/>
        <v/>
      </c>
      <c r="K64" s="40" t="str">
        <f t="shared" si="3"/>
        <v/>
      </c>
      <c r="L64" s="40" t="str">
        <f t="shared" si="3"/>
        <v/>
      </c>
      <c r="M64" s="40" t="str">
        <f t="shared" si="6"/>
        <v/>
      </c>
      <c r="N64" s="40" t="str">
        <f t="shared" si="6"/>
        <v/>
      </c>
      <c r="O64" s="40" t="str">
        <f t="shared" si="6"/>
        <v/>
      </c>
      <c r="P64" s="40" t="str">
        <f t="shared" si="6"/>
        <v/>
      </c>
      <c r="Q64" s="40">
        <f t="shared" si="6"/>
        <v>0.68530020703933747</v>
      </c>
      <c r="R64" s="91" t="s">
        <v>31</v>
      </c>
      <c r="S64" s="91" t="s">
        <v>31</v>
      </c>
      <c r="T64" s="91" t="s">
        <v>31</v>
      </c>
      <c r="U64" s="56"/>
      <c r="V64" s="55"/>
      <c r="W64" s="55"/>
      <c r="X64" s="55"/>
      <c r="Y64" s="55"/>
      <c r="Z64" s="55"/>
      <c r="AA64" s="55"/>
      <c r="AB64" s="55"/>
      <c r="AC64" s="55"/>
      <c r="AD64" s="55"/>
      <c r="AE64" s="55">
        <v>35.4</v>
      </c>
      <c r="AF64" s="56"/>
      <c r="AG64" s="55"/>
      <c r="AH64" s="55"/>
      <c r="AI64" s="55"/>
      <c r="AJ64" s="55"/>
      <c r="AK64" s="55"/>
      <c r="AL64" s="55"/>
      <c r="AM64" s="55"/>
      <c r="AN64" s="55"/>
      <c r="AO64" s="55"/>
      <c r="AP64" s="55">
        <v>1.3</v>
      </c>
    </row>
    <row r="65" spans="1:42" x14ac:dyDescent="0.2">
      <c r="A65" s="54" t="s">
        <v>1368</v>
      </c>
      <c r="B65" s="54" t="str">
        <f>VLOOKUP(A65,RecNames!C:G,5,FALSE)</f>
        <v>GPR84</v>
      </c>
      <c r="C65" s="64">
        <v>6</v>
      </c>
      <c r="D65" s="69" t="str">
        <f t="shared" si="5"/>
        <v/>
      </c>
      <c r="E65" s="40" t="str">
        <f t="shared" si="5"/>
        <v/>
      </c>
      <c r="F65" s="40">
        <f t="shared" si="5"/>
        <v>0.46028513238289198</v>
      </c>
      <c r="G65" s="40">
        <f t="shared" si="2"/>
        <v>0.46028513238289198</v>
      </c>
      <c r="H65" s="40">
        <f t="shared" si="2"/>
        <v>0.67741935483870974</v>
      </c>
      <c r="I65" s="40">
        <f t="shared" si="2"/>
        <v>0.5254988913525499</v>
      </c>
      <c r="J65" s="40">
        <f t="shared" si="3"/>
        <v>0.5254988913525499</v>
      </c>
      <c r="K65" s="40">
        <f t="shared" si="3"/>
        <v>0.46875</v>
      </c>
      <c r="L65" s="40" t="str">
        <f t="shared" si="3"/>
        <v/>
      </c>
      <c r="M65" s="40" t="str">
        <f t="shared" si="6"/>
        <v/>
      </c>
      <c r="N65" s="40" t="str">
        <f t="shared" si="6"/>
        <v/>
      </c>
      <c r="O65" s="40" t="str">
        <f t="shared" si="6"/>
        <v/>
      </c>
      <c r="P65" s="40" t="str">
        <f t="shared" si="6"/>
        <v/>
      </c>
      <c r="Q65" s="40" t="str">
        <f t="shared" si="6"/>
        <v/>
      </c>
      <c r="R65" s="91" t="s">
        <v>31</v>
      </c>
      <c r="S65" s="91" t="s">
        <v>31</v>
      </c>
      <c r="T65" s="91" t="s">
        <v>31</v>
      </c>
      <c r="U65" s="56"/>
      <c r="V65" s="55"/>
      <c r="W65" s="55">
        <v>25.2</v>
      </c>
      <c r="X65" s="55">
        <v>33.700000000000003</v>
      </c>
      <c r="Y65" s="55">
        <v>26.9</v>
      </c>
      <c r="Z65" s="55">
        <v>17.5</v>
      </c>
      <c r="AA65" s="55"/>
      <c r="AB65" s="55"/>
      <c r="AC65" s="55"/>
      <c r="AD65" s="55"/>
      <c r="AE65" s="55"/>
      <c r="AF65" s="56"/>
      <c r="AG65" s="55"/>
      <c r="AH65" s="55">
        <v>2.2000000000000002</v>
      </c>
      <c r="AI65" s="55">
        <v>2.1</v>
      </c>
      <c r="AJ65" s="55">
        <v>1.5</v>
      </c>
      <c r="AK65" s="55">
        <v>2.5</v>
      </c>
      <c r="AL65" s="55"/>
      <c r="AM65" s="55"/>
      <c r="AN65" s="55"/>
      <c r="AO65" s="55"/>
      <c r="AP65" s="55"/>
    </row>
    <row r="66" spans="1:42" x14ac:dyDescent="0.2">
      <c r="A66" s="54" t="s">
        <v>1369</v>
      </c>
      <c r="B66" s="54" t="str">
        <f>VLOOKUP(A66,RecNames!C:G,5,FALSE)</f>
        <v>GRPR</v>
      </c>
      <c r="C66" s="64">
        <v>4</v>
      </c>
      <c r="D66" s="69">
        <f t="shared" si="5"/>
        <v>0.76516634050880628</v>
      </c>
      <c r="E66" s="40">
        <f t="shared" si="5"/>
        <v>0.76367187500000011</v>
      </c>
      <c r="F66" s="40">
        <f t="shared" si="5"/>
        <v>0.67006109979633399</v>
      </c>
      <c r="G66" s="40">
        <f t="shared" si="2"/>
        <v>0.67006109979633399</v>
      </c>
      <c r="H66" s="40">
        <f t="shared" si="2"/>
        <v>0.76129032258064511</v>
      </c>
      <c r="I66" s="40">
        <f t="shared" si="2"/>
        <v>0.74057649667405767</v>
      </c>
      <c r="J66" s="40">
        <f t="shared" si="3"/>
        <v>0.74057649667405767</v>
      </c>
      <c r="K66" s="40">
        <f t="shared" si="3"/>
        <v>0.72499999999999998</v>
      </c>
      <c r="L66" s="40">
        <f t="shared" si="3"/>
        <v>0.77124183006535951</v>
      </c>
      <c r="M66" s="40">
        <f t="shared" si="6"/>
        <v>0.77124183006535951</v>
      </c>
      <c r="N66" s="40">
        <f t="shared" si="6"/>
        <v>0.7960687960687961</v>
      </c>
      <c r="O66" s="40">
        <f t="shared" si="6"/>
        <v>0.37577002053388092</v>
      </c>
      <c r="P66" s="40">
        <f t="shared" si="6"/>
        <v>0.81188118811881194</v>
      </c>
      <c r="Q66" s="40">
        <f t="shared" si="6"/>
        <v>0.82401656314699789</v>
      </c>
      <c r="R66" s="91" t="s">
        <v>31</v>
      </c>
      <c r="S66" s="91" t="s">
        <v>31</v>
      </c>
      <c r="T66" s="91" t="s">
        <v>31</v>
      </c>
      <c r="U66" s="56">
        <v>42.4</v>
      </c>
      <c r="V66" s="55">
        <v>41.7</v>
      </c>
      <c r="W66" s="55">
        <v>35.5</v>
      </c>
      <c r="X66" s="55">
        <v>37.6</v>
      </c>
      <c r="Y66" s="55">
        <v>36.6</v>
      </c>
      <c r="Z66" s="55">
        <v>25.7</v>
      </c>
      <c r="AA66" s="55">
        <v>38.200000000000003</v>
      </c>
      <c r="AB66" s="55">
        <v>36.200000000000003</v>
      </c>
      <c r="AC66" s="55">
        <v>20.3</v>
      </c>
      <c r="AD66" s="55">
        <v>43</v>
      </c>
      <c r="AE66" s="55">
        <v>42.1</v>
      </c>
      <c r="AF66" s="56">
        <v>2.6</v>
      </c>
      <c r="AG66" s="55">
        <v>2</v>
      </c>
      <c r="AH66" s="55">
        <v>3.7</v>
      </c>
      <c r="AI66" s="55">
        <v>0.9</v>
      </c>
      <c r="AJ66" s="55">
        <v>2.1</v>
      </c>
      <c r="AK66" s="55">
        <v>1.9</v>
      </c>
      <c r="AL66" s="55">
        <v>3.4</v>
      </c>
      <c r="AM66" s="55">
        <v>2.9</v>
      </c>
      <c r="AN66" s="55">
        <v>2.9</v>
      </c>
      <c r="AO66" s="55">
        <v>1.4</v>
      </c>
      <c r="AP66" s="55">
        <v>1.8</v>
      </c>
    </row>
    <row r="67" spans="1:42" x14ac:dyDescent="0.2">
      <c r="A67" s="54" t="s">
        <v>1370</v>
      </c>
      <c r="B67" s="54" t="str">
        <f>VLOOKUP(A67,RecNames!C:G,5,FALSE)</f>
        <v>OX1R</v>
      </c>
      <c r="C67" s="64">
        <v>3</v>
      </c>
      <c r="D67" s="69">
        <f t="shared" ref="D67:F101" si="7">IF(U67="","",(U67-MIN(U$2:U$1000))/(MAX(U$2:U$1000)-MIN(U$2:U$1000)))</f>
        <v>0.77299412915851273</v>
      </c>
      <c r="E67" s="40">
        <f t="shared" si="7"/>
        <v>0.748046875</v>
      </c>
      <c r="F67" s="40">
        <f t="shared" si="7"/>
        <v>0.65376782077393081</v>
      </c>
      <c r="G67" s="40">
        <f t="shared" ref="G67:I101" si="8">IF(W67="","",(W67-MIN(W$2:W$1000))/(MAX(W$2:W$1000)-MIN(W$2:W$1000)))</f>
        <v>0.65376782077393081</v>
      </c>
      <c r="H67" s="40">
        <f t="shared" si="8"/>
        <v>0.35268817204301078</v>
      </c>
      <c r="I67" s="40">
        <f t="shared" si="8"/>
        <v>0.79822616407982272</v>
      </c>
      <c r="J67" s="40">
        <f t="shared" ref="J67:L101" si="9">IF(Y67="","",(Y67-MIN(Y$2:Y$1000))/(MAX(Y$2:Y$1000)-MIN(Y$2:Y$1000)))</f>
        <v>0.79822616407982272</v>
      </c>
      <c r="K67" s="40">
        <f t="shared" si="9"/>
        <v>0.609375</v>
      </c>
      <c r="L67" s="40">
        <f t="shared" si="9"/>
        <v>0.7080610021786492</v>
      </c>
      <c r="M67" s="40">
        <f t="shared" si="6"/>
        <v>0.7080610021786492</v>
      </c>
      <c r="N67" s="40">
        <f t="shared" si="6"/>
        <v>0.67813267813267808</v>
      </c>
      <c r="O67" s="40">
        <f t="shared" si="6"/>
        <v>0.35728952772073919</v>
      </c>
      <c r="P67" s="40">
        <f t="shared" si="6"/>
        <v>0.63564356435643565</v>
      </c>
      <c r="Q67" s="40">
        <f t="shared" si="6"/>
        <v>0.63146997929606608</v>
      </c>
      <c r="R67" s="91" t="s">
        <v>31</v>
      </c>
      <c r="S67" s="91" t="s">
        <v>31</v>
      </c>
      <c r="T67" s="91" t="s">
        <v>31</v>
      </c>
      <c r="U67" s="56">
        <v>42.8</v>
      </c>
      <c r="V67" s="55">
        <v>40.9</v>
      </c>
      <c r="W67" s="55">
        <v>34.700000000000003</v>
      </c>
      <c r="X67" s="55">
        <v>18.600000000000001</v>
      </c>
      <c r="Y67" s="55">
        <v>39.200000000000003</v>
      </c>
      <c r="Z67" s="55">
        <v>22</v>
      </c>
      <c r="AA67" s="55">
        <v>35.299999999999997</v>
      </c>
      <c r="AB67" s="55">
        <v>31.4</v>
      </c>
      <c r="AC67" s="55">
        <v>19.399999999999999</v>
      </c>
      <c r="AD67" s="55">
        <v>34.1</v>
      </c>
      <c r="AE67" s="55">
        <v>32.799999999999997</v>
      </c>
      <c r="AF67" s="56">
        <v>3.9</v>
      </c>
      <c r="AG67" s="55">
        <v>2.5</v>
      </c>
      <c r="AH67" s="55">
        <v>1.9</v>
      </c>
      <c r="AI67" s="55">
        <v>1.9</v>
      </c>
      <c r="AJ67" s="55">
        <v>3.1</v>
      </c>
      <c r="AK67" s="55">
        <v>0.7</v>
      </c>
      <c r="AL67" s="55">
        <v>1.8</v>
      </c>
      <c r="AM67" s="55">
        <v>0.9</v>
      </c>
      <c r="AN67" s="55">
        <v>0.2</v>
      </c>
      <c r="AO67" s="55">
        <v>1.7</v>
      </c>
      <c r="AP67" s="55">
        <v>2</v>
      </c>
    </row>
    <row r="68" spans="1:42" x14ac:dyDescent="0.2">
      <c r="A68" s="54" t="s">
        <v>1371</v>
      </c>
      <c r="B68" s="54" t="str">
        <f>VLOOKUP(A68,RecNames!C:G,5,FALSE)</f>
        <v>OX2R</v>
      </c>
      <c r="C68" s="64">
        <v>6</v>
      </c>
      <c r="D68" s="69">
        <f t="shared" si="7"/>
        <v>0.52641878669275921</v>
      </c>
      <c r="E68" s="40">
        <f t="shared" si="7"/>
        <v>0.484375</v>
      </c>
      <c r="F68" s="40">
        <f t="shared" si="7"/>
        <v>0.68839103869653762</v>
      </c>
      <c r="G68" s="40">
        <f t="shared" si="8"/>
        <v>0.68839103869653762</v>
      </c>
      <c r="H68" s="40">
        <f t="shared" si="8"/>
        <v>0.71612903225806446</v>
      </c>
      <c r="I68" s="40">
        <f t="shared" si="8"/>
        <v>0.60975609756097571</v>
      </c>
      <c r="J68" s="40">
        <f t="shared" si="9"/>
        <v>0.60975609756097571</v>
      </c>
      <c r="K68" s="40">
        <f t="shared" si="9"/>
        <v>0.57187500000000002</v>
      </c>
      <c r="L68" s="40">
        <f t="shared" si="9"/>
        <v>0.86056644880174282</v>
      </c>
      <c r="M68" s="40">
        <f t="shared" si="6"/>
        <v>0.86056644880174282</v>
      </c>
      <c r="N68" s="40">
        <f t="shared" si="6"/>
        <v>0.87714987714987713</v>
      </c>
      <c r="O68" s="40">
        <f t="shared" si="6"/>
        <v>0.49691991786447637</v>
      </c>
      <c r="P68" s="40">
        <f t="shared" si="6"/>
        <v>0.58217821782178214</v>
      </c>
      <c r="Q68" s="40">
        <f t="shared" si="6"/>
        <v>0.78674948240165621</v>
      </c>
      <c r="R68" s="91" t="s">
        <v>31</v>
      </c>
      <c r="S68" s="91" t="s">
        <v>31</v>
      </c>
      <c r="T68" s="91" t="s">
        <v>31</v>
      </c>
      <c r="U68" s="56">
        <v>30.2</v>
      </c>
      <c r="V68" s="55">
        <v>27.4</v>
      </c>
      <c r="W68" s="55">
        <v>36.4</v>
      </c>
      <c r="X68" s="55">
        <v>35.5</v>
      </c>
      <c r="Y68" s="55">
        <v>30.7</v>
      </c>
      <c r="Z68" s="55">
        <v>20.8</v>
      </c>
      <c r="AA68" s="55">
        <v>42.3</v>
      </c>
      <c r="AB68" s="55">
        <v>39.5</v>
      </c>
      <c r="AC68" s="55">
        <v>26.2</v>
      </c>
      <c r="AD68" s="55">
        <v>31.4</v>
      </c>
      <c r="AE68" s="55">
        <v>40.299999999999997</v>
      </c>
      <c r="AF68" s="56">
        <v>3.9</v>
      </c>
      <c r="AG68" s="55">
        <v>5</v>
      </c>
      <c r="AH68" s="55">
        <v>2.9</v>
      </c>
      <c r="AI68" s="55">
        <v>1.4</v>
      </c>
      <c r="AJ68" s="55">
        <v>2.7</v>
      </c>
      <c r="AK68" s="55">
        <v>1.5</v>
      </c>
      <c r="AL68" s="55">
        <v>1.2</v>
      </c>
      <c r="AM68" s="55">
        <v>1.6</v>
      </c>
      <c r="AN68" s="55">
        <v>3.9</v>
      </c>
      <c r="AO68" s="55">
        <v>5.6</v>
      </c>
      <c r="AP68" s="55">
        <v>2</v>
      </c>
    </row>
    <row r="69" spans="1:42" x14ac:dyDescent="0.2">
      <c r="A69" s="54" t="s">
        <v>1372</v>
      </c>
      <c r="B69" s="54" t="str">
        <f>VLOOKUP(A69,RecNames!C:G,5,FALSE)</f>
        <v>HRH1</v>
      </c>
      <c r="C69" s="64">
        <v>3</v>
      </c>
      <c r="D69" s="69">
        <f t="shared" si="7"/>
        <v>0.63013698630136994</v>
      </c>
      <c r="E69" s="40">
        <f t="shared" si="7"/>
        <v>0.658203125</v>
      </c>
      <c r="F69" s="40">
        <f t="shared" si="7"/>
        <v>0.38492871690427694</v>
      </c>
      <c r="G69" s="40">
        <f t="shared" si="8"/>
        <v>0.38492871690427694</v>
      </c>
      <c r="H69" s="40">
        <f t="shared" si="8"/>
        <v>0.25806451612903225</v>
      </c>
      <c r="I69" s="40">
        <f t="shared" si="8"/>
        <v>0.61640798226164084</v>
      </c>
      <c r="J69" s="40">
        <f t="shared" si="9"/>
        <v>0.61640798226164084</v>
      </c>
      <c r="K69" s="40">
        <f t="shared" si="9"/>
        <v>0.68437499999999996</v>
      </c>
      <c r="L69" s="40">
        <f t="shared" si="9"/>
        <v>0.24836601307189538</v>
      </c>
      <c r="M69" s="40">
        <f t="shared" si="6"/>
        <v>0.24836601307189538</v>
      </c>
      <c r="N69" s="40">
        <f t="shared" si="6"/>
        <v>0.11793611793611793</v>
      </c>
      <c r="O69" s="40">
        <f t="shared" si="6"/>
        <v>0.71047227926078027</v>
      </c>
      <c r="P69" s="40">
        <f t="shared" si="6"/>
        <v>0.55643564356435649</v>
      </c>
      <c r="Q69" s="40">
        <f t="shared" si="6"/>
        <v>0.34989648033126286</v>
      </c>
      <c r="R69" s="91" t="s">
        <v>31</v>
      </c>
      <c r="S69" s="91" t="s">
        <v>31</v>
      </c>
      <c r="T69" s="91" t="s">
        <v>31</v>
      </c>
      <c r="U69" s="56">
        <v>35.5</v>
      </c>
      <c r="V69" s="55">
        <v>36.299999999999997</v>
      </c>
      <c r="W69" s="55">
        <v>21.5</v>
      </c>
      <c r="X69" s="55">
        <v>14.2</v>
      </c>
      <c r="Y69" s="55">
        <v>31</v>
      </c>
      <c r="Z69" s="55">
        <v>24.4</v>
      </c>
      <c r="AA69" s="55">
        <v>14.2</v>
      </c>
      <c r="AB69" s="55">
        <v>8.6</v>
      </c>
      <c r="AC69" s="55">
        <v>36.6</v>
      </c>
      <c r="AD69" s="55">
        <v>30.1</v>
      </c>
      <c r="AE69" s="55">
        <v>19.2</v>
      </c>
      <c r="AF69" s="56">
        <v>0.8</v>
      </c>
      <c r="AG69" s="55">
        <v>1.7</v>
      </c>
      <c r="AH69" s="55">
        <v>0.2</v>
      </c>
      <c r="AI69" s="55">
        <v>1.4</v>
      </c>
      <c r="AJ69" s="55">
        <v>0.4</v>
      </c>
      <c r="AK69" s="55">
        <v>0.4</v>
      </c>
      <c r="AL69" s="55">
        <v>1.2</v>
      </c>
      <c r="AM69" s="55">
        <v>1.8</v>
      </c>
      <c r="AN69" s="55">
        <v>1.2</v>
      </c>
      <c r="AO69" s="55">
        <v>1.8</v>
      </c>
      <c r="AP69" s="55">
        <v>2</v>
      </c>
    </row>
    <row r="70" spans="1:42" x14ac:dyDescent="0.2">
      <c r="A70" s="54" t="s">
        <v>1373</v>
      </c>
      <c r="B70" s="54" t="str">
        <f>VLOOKUP(A70,RecNames!C:G,5,FALSE)</f>
        <v>HRH2</v>
      </c>
      <c r="C70" s="64">
        <v>3</v>
      </c>
      <c r="D70" s="69">
        <f t="shared" si="7"/>
        <v>0.43835616438356162</v>
      </c>
      <c r="E70" s="40">
        <f t="shared" si="7"/>
        <v>0.37109375000000006</v>
      </c>
      <c r="F70" s="40">
        <f t="shared" si="7"/>
        <v>0.12627291242362526</v>
      </c>
      <c r="G70" s="40">
        <f t="shared" si="8"/>
        <v>0.12627291242362526</v>
      </c>
      <c r="H70" s="40">
        <f t="shared" si="8"/>
        <v>0.28817204301075267</v>
      </c>
      <c r="I70" s="40">
        <f t="shared" si="8"/>
        <v>0.29268292682926833</v>
      </c>
      <c r="J70" s="40">
        <f t="shared" si="9"/>
        <v>0.29268292682926833</v>
      </c>
      <c r="K70" s="40">
        <f t="shared" si="9"/>
        <v>0.26250000000000001</v>
      </c>
      <c r="L70" s="40">
        <f t="shared" si="9"/>
        <v>0.1045751633986928</v>
      </c>
      <c r="M70" s="40">
        <f t="shared" si="6"/>
        <v>0.1045751633986928</v>
      </c>
      <c r="N70" s="40">
        <f t="shared" si="6"/>
        <v>0.13022113022113022</v>
      </c>
      <c r="O70" s="40" t="str">
        <f t="shared" si="6"/>
        <v/>
      </c>
      <c r="P70" s="40" t="str">
        <f t="shared" si="6"/>
        <v/>
      </c>
      <c r="Q70" s="40">
        <f t="shared" si="6"/>
        <v>7.6604554865424432E-2</v>
      </c>
      <c r="R70" s="91" t="s">
        <v>31</v>
      </c>
      <c r="S70" s="91" t="s">
        <v>31</v>
      </c>
      <c r="T70" s="91" t="s">
        <v>31</v>
      </c>
      <c r="U70" s="56">
        <v>25.7</v>
      </c>
      <c r="V70" s="55">
        <v>21.6</v>
      </c>
      <c r="W70" s="55">
        <v>8.8000000000000007</v>
      </c>
      <c r="X70" s="55">
        <v>15.6</v>
      </c>
      <c r="Y70" s="55">
        <v>16.399999999999999</v>
      </c>
      <c r="Z70" s="55">
        <v>10.9</v>
      </c>
      <c r="AA70" s="55">
        <v>7.6</v>
      </c>
      <c r="AB70" s="55">
        <v>9.1</v>
      </c>
      <c r="AC70" s="55"/>
      <c r="AD70" s="55"/>
      <c r="AE70" s="55">
        <v>6</v>
      </c>
      <c r="AF70" s="56">
        <v>0.7</v>
      </c>
      <c r="AG70" s="55">
        <v>0.6</v>
      </c>
      <c r="AH70" s="55">
        <v>1.5</v>
      </c>
      <c r="AI70" s="55">
        <v>1.4</v>
      </c>
      <c r="AJ70" s="55">
        <v>2</v>
      </c>
      <c r="AK70" s="55">
        <v>1.5</v>
      </c>
      <c r="AL70" s="55">
        <v>2.2999999999999998</v>
      </c>
      <c r="AM70" s="55">
        <v>0.4</v>
      </c>
      <c r="AN70" s="55"/>
      <c r="AO70" s="55"/>
      <c r="AP70" s="55">
        <v>1.2</v>
      </c>
    </row>
    <row r="71" spans="1:42" x14ac:dyDescent="0.2">
      <c r="A71" s="54" t="s">
        <v>1374</v>
      </c>
      <c r="B71" s="54" t="str">
        <f>VLOOKUP(A71,RecNames!C:G,5,FALSE)</f>
        <v>HRH3</v>
      </c>
      <c r="C71" s="64">
        <v>4</v>
      </c>
      <c r="D71" s="69" t="str">
        <f t="shared" si="7"/>
        <v/>
      </c>
      <c r="E71" s="40" t="str">
        <f t="shared" si="7"/>
        <v/>
      </c>
      <c r="F71" s="40">
        <f t="shared" si="7"/>
        <v>0.77393075356415475</v>
      </c>
      <c r="G71" s="40">
        <f t="shared" si="8"/>
        <v>0.77393075356415475</v>
      </c>
      <c r="H71" s="40">
        <f t="shared" si="8"/>
        <v>0.74193548387096775</v>
      </c>
      <c r="I71" s="40">
        <f t="shared" si="8"/>
        <v>0.56984478935698457</v>
      </c>
      <c r="J71" s="40">
        <f t="shared" si="9"/>
        <v>0.56984478935698457</v>
      </c>
      <c r="K71" s="40">
        <f t="shared" si="9"/>
        <v>0.15625</v>
      </c>
      <c r="L71" s="40" t="str">
        <f t="shared" si="9"/>
        <v/>
      </c>
      <c r="M71" s="40" t="str">
        <f t="shared" si="6"/>
        <v/>
      </c>
      <c r="N71" s="40">
        <f t="shared" si="6"/>
        <v>0.2383292383292383</v>
      </c>
      <c r="O71" s="40" t="str">
        <f t="shared" si="6"/>
        <v/>
      </c>
      <c r="P71" s="40">
        <f t="shared" si="6"/>
        <v>9.5049504950495051E-2</v>
      </c>
      <c r="Q71" s="40" t="str">
        <f t="shared" si="6"/>
        <v/>
      </c>
      <c r="R71" s="91" t="s">
        <v>31</v>
      </c>
      <c r="S71" s="91" t="s">
        <v>31</v>
      </c>
      <c r="T71" s="91" t="s">
        <v>31</v>
      </c>
      <c r="U71" s="56"/>
      <c r="V71" s="55"/>
      <c r="W71" s="55">
        <v>40.6</v>
      </c>
      <c r="X71" s="55">
        <v>36.700000000000003</v>
      </c>
      <c r="Y71" s="55">
        <v>28.9</v>
      </c>
      <c r="Z71" s="55">
        <v>7.5</v>
      </c>
      <c r="AA71" s="55"/>
      <c r="AB71" s="55">
        <v>13.5</v>
      </c>
      <c r="AC71" s="55"/>
      <c r="AD71" s="55">
        <v>6.8</v>
      </c>
      <c r="AE71" s="55"/>
      <c r="AF71" s="56"/>
      <c r="AG71" s="55"/>
      <c r="AH71" s="55">
        <v>2.9</v>
      </c>
      <c r="AI71" s="55">
        <v>3.2</v>
      </c>
      <c r="AJ71" s="55">
        <v>4.3</v>
      </c>
      <c r="AK71" s="55">
        <v>1.7</v>
      </c>
      <c r="AL71" s="55"/>
      <c r="AM71" s="55">
        <v>2</v>
      </c>
      <c r="AN71" s="55"/>
      <c r="AO71" s="55">
        <v>2.2000000000000002</v>
      </c>
      <c r="AP71" s="55"/>
    </row>
    <row r="72" spans="1:42" x14ac:dyDescent="0.2">
      <c r="A72" s="54" t="s">
        <v>1375</v>
      </c>
      <c r="B72" s="54" t="str">
        <f>VLOOKUP(A72,RecNames!C:G,5,FALSE)</f>
        <v>HRH4</v>
      </c>
      <c r="C72" s="64">
        <v>5</v>
      </c>
      <c r="D72" s="69">
        <f t="shared" si="7"/>
        <v>1.3698630136986304E-2</v>
      </c>
      <c r="E72" s="40">
        <f t="shared" si="7"/>
        <v>0</v>
      </c>
      <c r="F72" s="40">
        <f t="shared" si="7"/>
        <v>0.37678207739307534</v>
      </c>
      <c r="G72" s="40">
        <f t="shared" si="8"/>
        <v>0.37678207739307534</v>
      </c>
      <c r="H72" s="40">
        <f t="shared" si="8"/>
        <v>0.29892473118279572</v>
      </c>
      <c r="I72" s="40">
        <f t="shared" si="8"/>
        <v>9.7560975609756101E-2</v>
      </c>
      <c r="J72" s="40">
        <f t="shared" si="9"/>
        <v>9.7560975609756101E-2</v>
      </c>
      <c r="K72" s="40">
        <f t="shared" si="9"/>
        <v>1.2499999999999997E-2</v>
      </c>
      <c r="L72" s="40">
        <f t="shared" si="9"/>
        <v>0</v>
      </c>
      <c r="M72" s="40">
        <f t="shared" si="6"/>
        <v>0</v>
      </c>
      <c r="N72" s="40">
        <f t="shared" si="6"/>
        <v>9.8280098280098364E-3</v>
      </c>
      <c r="O72" s="40">
        <f t="shared" si="6"/>
        <v>0.12114989733059549</v>
      </c>
      <c r="P72" s="40">
        <f t="shared" si="6"/>
        <v>3.9603960396039604E-2</v>
      </c>
      <c r="Q72" s="40" t="str">
        <f t="shared" si="6"/>
        <v/>
      </c>
      <c r="R72" s="91" t="s">
        <v>31</v>
      </c>
      <c r="S72" s="91" t="s">
        <v>31</v>
      </c>
      <c r="T72" s="91" t="s">
        <v>31</v>
      </c>
      <c r="U72" s="56">
        <v>4</v>
      </c>
      <c r="V72" s="55">
        <v>2.6</v>
      </c>
      <c r="W72" s="55">
        <v>21.1</v>
      </c>
      <c r="X72" s="55">
        <v>16.100000000000001</v>
      </c>
      <c r="Y72" s="55">
        <v>7.6</v>
      </c>
      <c r="Z72" s="55">
        <v>2.9</v>
      </c>
      <c r="AA72" s="55">
        <v>2.8</v>
      </c>
      <c r="AB72" s="55">
        <v>4.2</v>
      </c>
      <c r="AC72" s="55">
        <v>7.9</v>
      </c>
      <c r="AD72" s="55">
        <v>4</v>
      </c>
      <c r="AE72" s="55"/>
      <c r="AF72" s="56">
        <v>1.3</v>
      </c>
      <c r="AG72" s="55">
        <v>0.8</v>
      </c>
      <c r="AH72" s="55">
        <v>2</v>
      </c>
      <c r="AI72" s="55">
        <v>1.3</v>
      </c>
      <c r="AJ72" s="55">
        <v>1.4</v>
      </c>
      <c r="AK72" s="55">
        <v>1.3</v>
      </c>
      <c r="AL72" s="55">
        <v>1.5</v>
      </c>
      <c r="AM72" s="55">
        <v>0.2</v>
      </c>
      <c r="AN72" s="55">
        <v>1.3</v>
      </c>
      <c r="AO72" s="55">
        <v>1.7</v>
      </c>
      <c r="AP72" s="55"/>
    </row>
    <row r="73" spans="1:42" x14ac:dyDescent="0.2">
      <c r="A73" s="54" t="s">
        <v>1376</v>
      </c>
      <c r="B73" s="54" t="str">
        <f>VLOOKUP(A73,RecNames!C:G,5,FALSE)</f>
        <v>5HT1A</v>
      </c>
      <c r="C73" s="64">
        <v>3</v>
      </c>
      <c r="D73" s="69">
        <f t="shared" si="7"/>
        <v>0.18786692759295501</v>
      </c>
      <c r="E73" s="40">
        <f t="shared" si="7"/>
        <v>0.16015625000000003</v>
      </c>
      <c r="F73" s="40">
        <f t="shared" si="7"/>
        <v>0.43991853360488792</v>
      </c>
      <c r="G73" s="40">
        <f t="shared" si="8"/>
        <v>0.43991853360488792</v>
      </c>
      <c r="H73" s="40">
        <f t="shared" si="8"/>
        <v>0.38064516129032255</v>
      </c>
      <c r="I73" s="40">
        <f t="shared" si="8"/>
        <v>0.46563192904656325</v>
      </c>
      <c r="J73" s="40">
        <f t="shared" si="9"/>
        <v>0.46563192904656325</v>
      </c>
      <c r="K73" s="40">
        <f t="shared" si="9"/>
        <v>0.328125</v>
      </c>
      <c r="L73" s="40">
        <f t="shared" si="9"/>
        <v>0.40087145969498905</v>
      </c>
      <c r="M73" s="40">
        <f t="shared" si="6"/>
        <v>0.40087145969498905</v>
      </c>
      <c r="N73" s="40">
        <f t="shared" si="6"/>
        <v>0.3882063882063882</v>
      </c>
      <c r="O73" s="40">
        <f t="shared" si="6"/>
        <v>0.26488706365503079</v>
      </c>
      <c r="P73" s="40">
        <f t="shared" si="6"/>
        <v>0.24752475247524752</v>
      </c>
      <c r="Q73" s="40">
        <f t="shared" si="6"/>
        <v>0.19254658385093168</v>
      </c>
      <c r="R73" s="91" t="s">
        <v>31</v>
      </c>
      <c r="S73" s="91" t="s">
        <v>31</v>
      </c>
      <c r="T73" s="91" t="s">
        <v>31</v>
      </c>
      <c r="U73" s="56">
        <v>12.9</v>
      </c>
      <c r="V73" s="55">
        <v>10.8</v>
      </c>
      <c r="W73" s="55">
        <v>24.2</v>
      </c>
      <c r="X73" s="55">
        <v>19.899999999999999</v>
      </c>
      <c r="Y73" s="55">
        <v>24.2</v>
      </c>
      <c r="Z73" s="55">
        <v>13</v>
      </c>
      <c r="AA73" s="55">
        <v>21.2</v>
      </c>
      <c r="AB73" s="55">
        <v>19.600000000000001</v>
      </c>
      <c r="AC73" s="55">
        <v>14.9</v>
      </c>
      <c r="AD73" s="55">
        <v>14.5</v>
      </c>
      <c r="AE73" s="55">
        <v>11.6</v>
      </c>
      <c r="AF73" s="56">
        <v>1.5</v>
      </c>
      <c r="AG73" s="55">
        <v>1.5</v>
      </c>
      <c r="AH73" s="55">
        <v>4.3</v>
      </c>
      <c r="AI73" s="55">
        <v>2.8</v>
      </c>
      <c r="AJ73" s="55">
        <v>3.5</v>
      </c>
      <c r="AK73" s="55">
        <v>1.7</v>
      </c>
      <c r="AL73" s="55">
        <v>3</v>
      </c>
      <c r="AM73" s="55">
        <v>2.4</v>
      </c>
      <c r="AN73" s="55">
        <v>2.1</v>
      </c>
      <c r="AO73" s="55">
        <v>1.3</v>
      </c>
      <c r="AP73" s="55">
        <v>2</v>
      </c>
    </row>
    <row r="74" spans="1:42" x14ac:dyDescent="0.2">
      <c r="A74" s="54" t="s">
        <v>1377</v>
      </c>
      <c r="B74" s="54" t="str">
        <f>VLOOKUP(A74,RecNames!C:G,5,FALSE)</f>
        <v>5HT1B</v>
      </c>
      <c r="C74" s="64">
        <v>3</v>
      </c>
      <c r="D74" s="69" t="str">
        <f t="shared" si="7"/>
        <v/>
      </c>
      <c r="E74" s="40" t="str">
        <f t="shared" si="7"/>
        <v/>
      </c>
      <c r="F74" s="40">
        <f t="shared" si="7"/>
        <v>0.23828920570264767</v>
      </c>
      <c r="G74" s="40">
        <f t="shared" si="8"/>
        <v>0.23828920570264767</v>
      </c>
      <c r="H74" s="40">
        <f t="shared" si="8"/>
        <v>0.24086021505376343</v>
      </c>
      <c r="I74" s="40">
        <f t="shared" si="8"/>
        <v>0.17960088691796014</v>
      </c>
      <c r="J74" s="40">
        <f t="shared" si="9"/>
        <v>0.17960088691796014</v>
      </c>
      <c r="K74" s="40">
        <f t="shared" si="9"/>
        <v>0.24687500000000001</v>
      </c>
      <c r="L74" s="40">
        <f t="shared" si="9"/>
        <v>7.6252723311546838E-2</v>
      </c>
      <c r="M74" s="40">
        <f t="shared" si="6"/>
        <v>7.6252723311546838E-2</v>
      </c>
      <c r="N74" s="40">
        <f t="shared" si="6"/>
        <v>0.19901719901719903</v>
      </c>
      <c r="O74" s="40" t="str">
        <f t="shared" si="6"/>
        <v/>
      </c>
      <c r="P74" s="40">
        <f t="shared" si="6"/>
        <v>7.5247524752475245E-2</v>
      </c>
      <c r="Q74" s="40" t="str">
        <f t="shared" si="6"/>
        <v/>
      </c>
      <c r="R74" s="91" t="s">
        <v>31</v>
      </c>
      <c r="S74" s="91" t="s">
        <v>31</v>
      </c>
      <c r="T74" s="91" t="s">
        <v>31</v>
      </c>
      <c r="U74" s="56"/>
      <c r="V74" s="55"/>
      <c r="W74" s="55">
        <v>14.3</v>
      </c>
      <c r="X74" s="55">
        <v>13.4</v>
      </c>
      <c r="Y74" s="55">
        <v>11.3</v>
      </c>
      <c r="Z74" s="55">
        <v>10.4</v>
      </c>
      <c r="AA74" s="55">
        <v>6.3</v>
      </c>
      <c r="AB74" s="55">
        <v>11.9</v>
      </c>
      <c r="AC74" s="55"/>
      <c r="AD74" s="55">
        <v>5.8</v>
      </c>
      <c r="AE74" s="55"/>
      <c r="AF74" s="56"/>
      <c r="AG74" s="55"/>
      <c r="AH74" s="55">
        <v>0.6</v>
      </c>
      <c r="AI74" s="55">
        <v>0.7</v>
      </c>
      <c r="AJ74" s="55">
        <v>0.6</v>
      </c>
      <c r="AK74" s="55">
        <v>1.1000000000000001</v>
      </c>
      <c r="AL74" s="55">
        <v>1.4</v>
      </c>
      <c r="AM74" s="55">
        <v>1.1000000000000001</v>
      </c>
      <c r="AN74" s="55"/>
      <c r="AO74" s="55">
        <v>0.8</v>
      </c>
      <c r="AP74" s="55"/>
    </row>
    <row r="75" spans="1:42" x14ac:dyDescent="0.2">
      <c r="A75" s="54" t="s">
        <v>1378</v>
      </c>
      <c r="B75" s="54" t="str">
        <f>VLOOKUP(A75,RecNames!C:G,5,FALSE)</f>
        <v>5HT1D</v>
      </c>
      <c r="C75" s="64">
        <v>4</v>
      </c>
      <c r="D75" s="69" t="str">
        <f t="shared" si="7"/>
        <v/>
      </c>
      <c r="E75" s="40" t="str">
        <f t="shared" si="7"/>
        <v/>
      </c>
      <c r="F75" s="40">
        <f t="shared" si="7"/>
        <v>0.23217922606924643</v>
      </c>
      <c r="G75" s="40">
        <f t="shared" si="8"/>
        <v>0.23217922606924643</v>
      </c>
      <c r="H75" s="40">
        <f t="shared" si="8"/>
        <v>0.15483870967741936</v>
      </c>
      <c r="I75" s="40">
        <f t="shared" si="8"/>
        <v>0.34368070953436813</v>
      </c>
      <c r="J75" s="40">
        <f t="shared" si="9"/>
        <v>0.34368070953436813</v>
      </c>
      <c r="K75" s="40">
        <f t="shared" si="9"/>
        <v>0.3125</v>
      </c>
      <c r="L75" s="40">
        <f t="shared" si="9"/>
        <v>0.13943355119825704</v>
      </c>
      <c r="M75" s="40">
        <f t="shared" si="6"/>
        <v>0.13943355119825704</v>
      </c>
      <c r="N75" s="40">
        <f t="shared" si="6"/>
        <v>0.30466830466830463</v>
      </c>
      <c r="O75" s="40">
        <f t="shared" si="6"/>
        <v>0</v>
      </c>
      <c r="P75" s="40">
        <f t="shared" si="6"/>
        <v>2.772277227722772E-2</v>
      </c>
      <c r="Q75" s="40">
        <f t="shared" si="6"/>
        <v>9.5238095238095247E-2</v>
      </c>
      <c r="R75" s="91" t="s">
        <v>31</v>
      </c>
      <c r="S75" s="91" t="s">
        <v>31</v>
      </c>
      <c r="T75" s="91" t="s">
        <v>31</v>
      </c>
      <c r="U75" s="56"/>
      <c r="V75" s="55"/>
      <c r="W75" s="55">
        <v>14</v>
      </c>
      <c r="X75" s="55">
        <v>9.4</v>
      </c>
      <c r="Y75" s="55">
        <v>18.7</v>
      </c>
      <c r="Z75" s="55">
        <v>12.5</v>
      </c>
      <c r="AA75" s="55">
        <v>9.1999999999999993</v>
      </c>
      <c r="AB75" s="55">
        <v>16.2</v>
      </c>
      <c r="AC75" s="55">
        <v>2</v>
      </c>
      <c r="AD75" s="55">
        <v>3.4</v>
      </c>
      <c r="AE75" s="55">
        <v>6.9</v>
      </c>
      <c r="AF75" s="56"/>
      <c r="AG75" s="55"/>
      <c r="AH75" s="55">
        <v>1.8</v>
      </c>
      <c r="AI75" s="55">
        <v>1.3</v>
      </c>
      <c r="AJ75" s="55">
        <v>3.3</v>
      </c>
      <c r="AK75" s="55">
        <v>1</v>
      </c>
      <c r="AL75" s="55">
        <v>1.6</v>
      </c>
      <c r="AM75" s="55">
        <v>2.8</v>
      </c>
      <c r="AN75" s="55">
        <v>1.2</v>
      </c>
      <c r="AO75" s="55">
        <v>1.5</v>
      </c>
      <c r="AP75" s="55">
        <v>1.8</v>
      </c>
    </row>
    <row r="76" spans="1:42" x14ac:dyDescent="0.2">
      <c r="A76" s="54" t="s">
        <v>1379</v>
      </c>
      <c r="B76" s="54" t="str">
        <f>VLOOKUP(A76,RecNames!C:G,5,FALSE)</f>
        <v>5HT1E</v>
      </c>
      <c r="C76" s="64">
        <v>4</v>
      </c>
      <c r="D76" s="69" t="str">
        <f t="shared" si="7"/>
        <v/>
      </c>
      <c r="E76" s="40" t="str">
        <f t="shared" si="7"/>
        <v/>
      </c>
      <c r="F76" s="40">
        <f t="shared" si="7"/>
        <v>0.14460285132382891</v>
      </c>
      <c r="G76" s="40">
        <f t="shared" si="8"/>
        <v>0.14460285132382891</v>
      </c>
      <c r="H76" s="40">
        <f t="shared" si="8"/>
        <v>0.23010752688172043</v>
      </c>
      <c r="I76" s="40">
        <f t="shared" si="8"/>
        <v>0.11529933481152996</v>
      </c>
      <c r="J76" s="40">
        <f t="shared" si="9"/>
        <v>0.11529933481152996</v>
      </c>
      <c r="K76" s="40">
        <f t="shared" si="9"/>
        <v>0.12187500000000001</v>
      </c>
      <c r="L76" s="40" t="str">
        <f t="shared" si="9"/>
        <v/>
      </c>
      <c r="M76" s="40" t="str">
        <f t="shared" si="6"/>
        <v/>
      </c>
      <c r="N76" s="40" t="str">
        <f t="shared" si="6"/>
        <v/>
      </c>
      <c r="O76" s="40" t="str">
        <f t="shared" si="6"/>
        <v/>
      </c>
      <c r="P76" s="40" t="str">
        <f t="shared" si="6"/>
        <v/>
      </c>
      <c r="Q76" s="40" t="str">
        <f t="shared" si="6"/>
        <v/>
      </c>
      <c r="R76" s="91" t="s">
        <v>31</v>
      </c>
      <c r="S76" s="91" t="s">
        <v>31</v>
      </c>
      <c r="T76" s="91" t="s">
        <v>31</v>
      </c>
      <c r="U76" s="56"/>
      <c r="V76" s="55"/>
      <c r="W76" s="55">
        <v>9.6999999999999993</v>
      </c>
      <c r="X76" s="55">
        <v>12.9</v>
      </c>
      <c r="Y76" s="55">
        <v>8.4</v>
      </c>
      <c r="Z76" s="55">
        <v>6.4</v>
      </c>
      <c r="AA76" s="55"/>
      <c r="AB76" s="55"/>
      <c r="AC76" s="55"/>
      <c r="AD76" s="55"/>
      <c r="AE76" s="55"/>
      <c r="AF76" s="56"/>
      <c r="AG76" s="55"/>
      <c r="AH76" s="55">
        <v>3.1</v>
      </c>
      <c r="AI76" s="55">
        <v>2.7</v>
      </c>
      <c r="AJ76" s="55">
        <v>2.7</v>
      </c>
      <c r="AK76" s="55">
        <v>2.2000000000000002</v>
      </c>
      <c r="AL76" s="55"/>
      <c r="AM76" s="55"/>
      <c r="AN76" s="55"/>
      <c r="AO76" s="55"/>
      <c r="AP76" s="55"/>
    </row>
    <row r="77" spans="1:42" x14ac:dyDescent="0.2">
      <c r="A77" s="54" t="s">
        <v>1380</v>
      </c>
      <c r="B77" s="54" t="str">
        <f>VLOOKUP(A77,RecNames!C:G,5,FALSE)</f>
        <v>5HT1F</v>
      </c>
      <c r="C77" s="64">
        <v>6</v>
      </c>
      <c r="D77" s="69" t="str">
        <f t="shared" si="7"/>
        <v/>
      </c>
      <c r="E77" s="40" t="str">
        <f t="shared" si="7"/>
        <v/>
      </c>
      <c r="F77" s="40">
        <f t="shared" si="7"/>
        <v>0.1384928716904277</v>
      </c>
      <c r="G77" s="40">
        <f t="shared" si="8"/>
        <v>0.1384928716904277</v>
      </c>
      <c r="H77" s="40">
        <f t="shared" si="8"/>
        <v>0.26451612903225807</v>
      </c>
      <c r="I77" s="40">
        <f t="shared" si="8"/>
        <v>2.2172949002217217E-3</v>
      </c>
      <c r="J77" s="40">
        <f t="shared" si="9"/>
        <v>2.2172949002217217E-3</v>
      </c>
      <c r="K77" s="40" t="str">
        <f t="shared" si="9"/>
        <v/>
      </c>
      <c r="L77" s="40" t="str">
        <f t="shared" si="9"/>
        <v/>
      </c>
      <c r="M77" s="40" t="str">
        <f t="shared" si="6"/>
        <v/>
      </c>
      <c r="N77" s="40" t="str">
        <f t="shared" si="6"/>
        <v/>
      </c>
      <c r="O77" s="40" t="str">
        <f t="shared" si="6"/>
        <v/>
      </c>
      <c r="P77" s="40" t="str">
        <f t="shared" si="6"/>
        <v/>
      </c>
      <c r="Q77" s="40" t="str">
        <f t="shared" si="6"/>
        <v/>
      </c>
      <c r="R77" s="91" t="s">
        <v>31</v>
      </c>
      <c r="S77" s="91" t="s">
        <v>31</v>
      </c>
      <c r="T77" s="91" t="s">
        <v>31</v>
      </c>
      <c r="U77" s="56"/>
      <c r="V77" s="55"/>
      <c r="W77" s="55">
        <v>9.4</v>
      </c>
      <c r="X77" s="55">
        <v>14.5</v>
      </c>
      <c r="Y77" s="55">
        <v>3.3</v>
      </c>
      <c r="Z77" s="55"/>
      <c r="AA77" s="55"/>
      <c r="AB77" s="55"/>
      <c r="AC77" s="55"/>
      <c r="AD77" s="55"/>
      <c r="AE77" s="55"/>
      <c r="AF77" s="56"/>
      <c r="AG77" s="55"/>
      <c r="AH77" s="55">
        <v>2.6</v>
      </c>
      <c r="AI77" s="55">
        <v>3.3</v>
      </c>
      <c r="AJ77" s="55">
        <v>1.8</v>
      </c>
      <c r="AK77" s="55"/>
      <c r="AL77" s="55"/>
      <c r="AM77" s="55"/>
      <c r="AN77" s="55"/>
      <c r="AO77" s="55"/>
      <c r="AP77" s="55"/>
    </row>
    <row r="78" spans="1:42" x14ac:dyDescent="0.2">
      <c r="A78" s="54" t="s">
        <v>1381</v>
      </c>
      <c r="B78" s="54" t="str">
        <f>VLOOKUP(A78,RecNames!C:G,5,FALSE)</f>
        <v>5HT2A</v>
      </c>
      <c r="C78" s="64">
        <v>3</v>
      </c>
      <c r="D78" s="69">
        <f t="shared" si="7"/>
        <v>0.18395303326810172</v>
      </c>
      <c r="E78" s="40">
        <f t="shared" si="7"/>
        <v>0.21093750000000003</v>
      </c>
      <c r="F78" s="40">
        <f t="shared" si="7"/>
        <v>0.3075356415478615</v>
      </c>
      <c r="G78" s="40">
        <f t="shared" si="8"/>
        <v>0.3075356415478615</v>
      </c>
      <c r="H78" s="40">
        <f t="shared" si="8"/>
        <v>0.21505376344086022</v>
      </c>
      <c r="I78" s="40">
        <f t="shared" si="8"/>
        <v>0.39911308203991136</v>
      </c>
      <c r="J78" s="40">
        <f t="shared" si="9"/>
        <v>0.39911308203991136</v>
      </c>
      <c r="K78" s="40">
        <f t="shared" si="9"/>
        <v>0.35312500000000002</v>
      </c>
      <c r="L78" s="40">
        <f t="shared" si="9"/>
        <v>0.15686274509803921</v>
      </c>
      <c r="M78" s="40">
        <f t="shared" si="6"/>
        <v>0.15686274509803921</v>
      </c>
      <c r="N78" s="40">
        <f t="shared" si="6"/>
        <v>0.15233415233415232</v>
      </c>
      <c r="O78" s="40">
        <f t="shared" si="6"/>
        <v>0.41478439425051333</v>
      </c>
      <c r="P78" s="40">
        <f t="shared" si="6"/>
        <v>0.35643564356435642</v>
      </c>
      <c r="Q78" s="40">
        <f t="shared" si="6"/>
        <v>0.36438923395445127</v>
      </c>
      <c r="R78" s="91" t="s">
        <v>31</v>
      </c>
      <c r="S78" s="91" t="s">
        <v>31</v>
      </c>
      <c r="T78" s="91" t="s">
        <v>31</v>
      </c>
      <c r="U78" s="56">
        <v>12.7</v>
      </c>
      <c r="V78" s="55">
        <v>13.4</v>
      </c>
      <c r="W78" s="55">
        <v>17.7</v>
      </c>
      <c r="X78" s="55">
        <v>12.2</v>
      </c>
      <c r="Y78" s="55">
        <v>21.2</v>
      </c>
      <c r="Z78" s="55">
        <v>13.8</v>
      </c>
      <c r="AA78" s="55">
        <v>10</v>
      </c>
      <c r="AB78" s="55">
        <v>10</v>
      </c>
      <c r="AC78" s="55">
        <v>22.2</v>
      </c>
      <c r="AD78" s="55">
        <v>20</v>
      </c>
      <c r="AE78" s="55">
        <v>19.899999999999999</v>
      </c>
      <c r="AF78" s="56">
        <v>3.6</v>
      </c>
      <c r="AG78" s="55">
        <v>4.3</v>
      </c>
      <c r="AH78" s="55">
        <v>3.7</v>
      </c>
      <c r="AI78" s="55">
        <v>2.1</v>
      </c>
      <c r="AJ78" s="55">
        <v>6.4</v>
      </c>
      <c r="AK78" s="55">
        <v>2.7</v>
      </c>
      <c r="AL78" s="55">
        <v>2</v>
      </c>
      <c r="AM78" s="55">
        <v>1.2</v>
      </c>
      <c r="AN78" s="55">
        <v>5.5</v>
      </c>
      <c r="AO78" s="55">
        <v>6.9</v>
      </c>
      <c r="AP78" s="55">
        <v>6.9</v>
      </c>
    </row>
    <row r="79" spans="1:42" x14ac:dyDescent="0.2">
      <c r="A79" s="54" t="s">
        <v>1382</v>
      </c>
      <c r="B79" s="54" t="str">
        <f>VLOOKUP(A79,RecNames!C:G,5,FALSE)</f>
        <v>5HT2B</v>
      </c>
      <c r="C79" s="64">
        <v>3</v>
      </c>
      <c r="D79" s="69">
        <f t="shared" si="7"/>
        <v>4.8923679060665359E-2</v>
      </c>
      <c r="E79" s="40">
        <f t="shared" si="7"/>
        <v>3.9062499999999952E-3</v>
      </c>
      <c r="F79" s="40">
        <f t="shared" si="7"/>
        <v>0.1955193482688391</v>
      </c>
      <c r="G79" s="40">
        <f t="shared" si="8"/>
        <v>0.1955193482688391</v>
      </c>
      <c r="H79" s="40">
        <f t="shared" si="8"/>
        <v>0.26451612903225807</v>
      </c>
      <c r="I79" s="40">
        <f t="shared" si="8"/>
        <v>0.18181818181818182</v>
      </c>
      <c r="J79" s="40">
        <f t="shared" si="9"/>
        <v>0.18181818181818182</v>
      </c>
      <c r="K79" s="40">
        <f t="shared" si="9"/>
        <v>0.30937500000000001</v>
      </c>
      <c r="L79" s="40">
        <f t="shared" si="9"/>
        <v>0.18518518518518517</v>
      </c>
      <c r="M79" s="40">
        <f t="shared" si="6"/>
        <v>0.18518518518518517</v>
      </c>
      <c r="N79" s="40">
        <f t="shared" si="6"/>
        <v>0.19164619164619162</v>
      </c>
      <c r="O79" s="40">
        <f t="shared" si="6"/>
        <v>3.0800821355236138E-2</v>
      </c>
      <c r="P79" s="40">
        <f t="shared" si="6"/>
        <v>0</v>
      </c>
      <c r="Q79" s="40">
        <f t="shared" si="6"/>
        <v>3.9337474120082823E-2</v>
      </c>
      <c r="R79" s="91" t="s">
        <v>31</v>
      </c>
      <c r="S79" s="91" t="s">
        <v>31</v>
      </c>
      <c r="T79" s="91" t="s">
        <v>31</v>
      </c>
      <c r="U79" s="56">
        <v>5.8</v>
      </c>
      <c r="V79" s="55">
        <v>2.8</v>
      </c>
      <c r="W79" s="55">
        <v>12.2</v>
      </c>
      <c r="X79" s="55">
        <v>14.5</v>
      </c>
      <c r="Y79" s="55">
        <v>11.4</v>
      </c>
      <c r="Z79" s="55">
        <v>12.4</v>
      </c>
      <c r="AA79" s="55">
        <v>11.3</v>
      </c>
      <c r="AB79" s="55">
        <v>11.6</v>
      </c>
      <c r="AC79" s="55">
        <v>3.5</v>
      </c>
      <c r="AD79" s="55">
        <v>2</v>
      </c>
      <c r="AE79" s="55">
        <v>4.2</v>
      </c>
      <c r="AF79" s="56">
        <v>2.7</v>
      </c>
      <c r="AG79" s="55">
        <v>2.8</v>
      </c>
      <c r="AH79" s="55">
        <v>4</v>
      </c>
      <c r="AI79" s="55">
        <v>3.1</v>
      </c>
      <c r="AJ79" s="55">
        <v>4</v>
      </c>
      <c r="AK79" s="55">
        <v>1.5</v>
      </c>
      <c r="AL79" s="55">
        <v>0.7</v>
      </c>
      <c r="AM79" s="55">
        <v>1.4</v>
      </c>
      <c r="AN79" s="55">
        <v>2.1</v>
      </c>
      <c r="AO79" s="55">
        <v>2</v>
      </c>
      <c r="AP79" s="55">
        <v>2.9</v>
      </c>
    </row>
    <row r="80" spans="1:42" x14ac:dyDescent="0.2">
      <c r="A80" s="54" t="s">
        <v>1383</v>
      </c>
      <c r="B80" s="54" t="str">
        <f>VLOOKUP(A80,RecNames!C:G,5,FALSE)</f>
        <v>5HT2C</v>
      </c>
      <c r="C80" s="64">
        <v>3</v>
      </c>
      <c r="D80" s="69">
        <f t="shared" si="7"/>
        <v>0.28180039138943247</v>
      </c>
      <c r="E80" s="40">
        <f t="shared" si="7"/>
        <v>0.25781250000000006</v>
      </c>
      <c r="F80" s="40">
        <f t="shared" si="7"/>
        <v>9.5723014256619124E-2</v>
      </c>
      <c r="G80" s="40">
        <f t="shared" si="8"/>
        <v>9.5723014256619124E-2</v>
      </c>
      <c r="H80" s="40">
        <f t="shared" si="8"/>
        <v>4.3010752688172046E-2</v>
      </c>
      <c r="I80" s="40">
        <f t="shared" si="8"/>
        <v>0.18403547671840359</v>
      </c>
      <c r="J80" s="40">
        <f t="shared" si="9"/>
        <v>0.18403547671840359</v>
      </c>
      <c r="K80" s="40">
        <f t="shared" si="9"/>
        <v>9.375E-2</v>
      </c>
      <c r="L80" s="40">
        <f t="shared" si="9"/>
        <v>5.4466230936819168E-2</v>
      </c>
      <c r="M80" s="40">
        <f t="shared" si="6"/>
        <v>5.4466230936819168E-2</v>
      </c>
      <c r="N80" s="40">
        <f t="shared" si="6"/>
        <v>1.7199017199017202E-2</v>
      </c>
      <c r="O80" s="40">
        <f t="shared" si="6"/>
        <v>0.34086242299794661</v>
      </c>
      <c r="P80" s="40">
        <f t="shared" si="6"/>
        <v>0.3207920792079208</v>
      </c>
      <c r="Q80" s="40">
        <f t="shared" si="6"/>
        <v>0.34575569358178049</v>
      </c>
      <c r="R80" s="91" t="s">
        <v>31</v>
      </c>
      <c r="S80" s="91" t="s">
        <v>31</v>
      </c>
      <c r="T80" s="91" t="s">
        <v>31</v>
      </c>
      <c r="U80" s="56">
        <v>17.7</v>
      </c>
      <c r="V80" s="55">
        <v>15.8</v>
      </c>
      <c r="W80" s="55">
        <v>7.3</v>
      </c>
      <c r="X80" s="55">
        <v>4.2</v>
      </c>
      <c r="Y80" s="55">
        <v>11.5</v>
      </c>
      <c r="Z80" s="55">
        <v>5.5</v>
      </c>
      <c r="AA80" s="55">
        <v>5.3</v>
      </c>
      <c r="AB80" s="55">
        <v>4.5</v>
      </c>
      <c r="AC80" s="55">
        <v>18.600000000000001</v>
      </c>
      <c r="AD80" s="55">
        <v>18.2</v>
      </c>
      <c r="AE80" s="55">
        <v>19</v>
      </c>
      <c r="AF80" s="56">
        <v>2.7</v>
      </c>
      <c r="AG80" s="55">
        <v>2.9</v>
      </c>
      <c r="AH80" s="55">
        <v>1.2</v>
      </c>
      <c r="AI80" s="55">
        <v>0.9</v>
      </c>
      <c r="AJ80" s="55">
        <v>1.8</v>
      </c>
      <c r="AK80" s="55">
        <v>1.2</v>
      </c>
      <c r="AL80" s="55">
        <v>1.1000000000000001</v>
      </c>
      <c r="AM80" s="55">
        <v>0.9</v>
      </c>
      <c r="AN80" s="55">
        <v>2</v>
      </c>
      <c r="AO80" s="55">
        <v>2.2000000000000002</v>
      </c>
      <c r="AP80" s="55">
        <v>2.8</v>
      </c>
    </row>
    <row r="81" spans="1:42" x14ac:dyDescent="0.2">
      <c r="A81" s="54" t="s">
        <v>1384</v>
      </c>
      <c r="B81" s="54" t="str">
        <f>VLOOKUP(A81,RecNames!C:G,5,FALSE)</f>
        <v>5HT4R</v>
      </c>
      <c r="C81" s="64">
        <v>4</v>
      </c>
      <c r="D81" s="69">
        <f t="shared" si="7"/>
        <v>0.41095890410958902</v>
      </c>
      <c r="E81" s="40">
        <f t="shared" si="7"/>
        <v>0.40625</v>
      </c>
      <c r="F81" s="40">
        <f t="shared" si="7"/>
        <v>0.38696537678207737</v>
      </c>
      <c r="G81" s="40">
        <f t="shared" si="8"/>
        <v>0.38696537678207737</v>
      </c>
      <c r="H81" s="40">
        <f t="shared" si="8"/>
        <v>0.36559139784946237</v>
      </c>
      <c r="I81" s="40">
        <f t="shared" si="8"/>
        <v>0.38802660753880269</v>
      </c>
      <c r="J81" s="40">
        <f t="shared" si="9"/>
        <v>0.38802660753880269</v>
      </c>
      <c r="K81" s="40">
        <f t="shared" si="9"/>
        <v>0.328125</v>
      </c>
      <c r="L81" s="40">
        <f t="shared" si="9"/>
        <v>0.36383442265795202</v>
      </c>
      <c r="M81" s="40">
        <f t="shared" si="6"/>
        <v>0.36383442265795202</v>
      </c>
      <c r="N81" s="40">
        <f t="shared" si="6"/>
        <v>0.33169533169533166</v>
      </c>
      <c r="O81" s="40">
        <f t="shared" si="6"/>
        <v>0.29979466119096509</v>
      </c>
      <c r="P81" s="40">
        <f t="shared" si="6"/>
        <v>0.34455445544554453</v>
      </c>
      <c r="Q81" s="40">
        <f t="shared" si="6"/>
        <v>0.30020703933747411</v>
      </c>
      <c r="R81" s="91" t="s">
        <v>31</v>
      </c>
      <c r="S81" s="91" t="s">
        <v>31</v>
      </c>
      <c r="T81" s="91" t="s">
        <v>31</v>
      </c>
      <c r="U81" s="56">
        <v>24.3</v>
      </c>
      <c r="V81" s="55">
        <v>23.4</v>
      </c>
      <c r="W81" s="55">
        <v>21.6</v>
      </c>
      <c r="X81" s="55">
        <v>19.2</v>
      </c>
      <c r="Y81" s="55">
        <v>20.7</v>
      </c>
      <c r="Z81" s="55">
        <v>13</v>
      </c>
      <c r="AA81" s="55">
        <v>19.5</v>
      </c>
      <c r="AB81" s="55">
        <v>17.3</v>
      </c>
      <c r="AC81" s="55">
        <v>16.600000000000001</v>
      </c>
      <c r="AD81" s="55">
        <v>19.399999999999999</v>
      </c>
      <c r="AE81" s="55">
        <v>16.8</v>
      </c>
      <c r="AF81" s="56">
        <v>4.4000000000000004</v>
      </c>
      <c r="AG81" s="55">
        <v>4.8</v>
      </c>
      <c r="AH81" s="55">
        <v>4.8</v>
      </c>
      <c r="AI81" s="55">
        <v>4.2</v>
      </c>
      <c r="AJ81" s="55">
        <v>4.5999999999999996</v>
      </c>
      <c r="AK81" s="55">
        <v>2.8</v>
      </c>
      <c r="AL81" s="55">
        <v>3.3</v>
      </c>
      <c r="AM81" s="55">
        <v>3.6</v>
      </c>
      <c r="AN81" s="55">
        <v>2.8</v>
      </c>
      <c r="AO81" s="55">
        <v>4.5999999999999996</v>
      </c>
      <c r="AP81" s="55">
        <v>3.7</v>
      </c>
    </row>
    <row r="82" spans="1:42" x14ac:dyDescent="0.2">
      <c r="A82" s="54" t="s">
        <v>1385</v>
      </c>
      <c r="B82" s="54" t="str">
        <f>VLOOKUP(A82,RecNames!C:G,5,FALSE)</f>
        <v>5HT6R</v>
      </c>
      <c r="C82" s="64">
        <v>5</v>
      </c>
      <c r="D82" s="69">
        <f t="shared" si="7"/>
        <v>0.37769080234833657</v>
      </c>
      <c r="E82" s="40">
        <f t="shared" si="7"/>
        <v>0.412109375</v>
      </c>
      <c r="F82" s="40" t="str">
        <f t="shared" si="7"/>
        <v/>
      </c>
      <c r="G82" s="40" t="str">
        <f t="shared" si="8"/>
        <v/>
      </c>
      <c r="H82" s="40" t="str">
        <f t="shared" si="8"/>
        <v/>
      </c>
      <c r="I82" s="40" t="str">
        <f t="shared" si="8"/>
        <v/>
      </c>
      <c r="J82" s="40" t="str">
        <f t="shared" si="9"/>
        <v/>
      </c>
      <c r="K82" s="40">
        <f t="shared" si="9"/>
        <v>0.35625000000000001</v>
      </c>
      <c r="L82" s="40">
        <f t="shared" si="9"/>
        <v>9.586056644880174E-2</v>
      </c>
      <c r="M82" s="40">
        <f t="shared" si="6"/>
        <v>9.586056644880174E-2</v>
      </c>
      <c r="N82" s="40">
        <f t="shared" si="6"/>
        <v>0.12776412776412777</v>
      </c>
      <c r="O82" s="40" t="str">
        <f t="shared" si="6"/>
        <v/>
      </c>
      <c r="P82" s="40">
        <f t="shared" si="6"/>
        <v>5.5445544554455439E-2</v>
      </c>
      <c r="Q82" s="40">
        <f t="shared" si="6"/>
        <v>0.3354037267080745</v>
      </c>
      <c r="R82" s="91" t="s">
        <v>31</v>
      </c>
      <c r="S82" s="91" t="s">
        <v>31</v>
      </c>
      <c r="T82" s="91" t="s">
        <v>31</v>
      </c>
      <c r="U82" s="56">
        <v>22.6</v>
      </c>
      <c r="V82" s="55">
        <v>23.7</v>
      </c>
      <c r="W82" s="55"/>
      <c r="X82" s="55"/>
      <c r="Y82" s="55"/>
      <c r="Z82" s="55">
        <v>13.9</v>
      </c>
      <c r="AA82" s="55">
        <v>7.2</v>
      </c>
      <c r="AB82" s="55">
        <v>9</v>
      </c>
      <c r="AC82" s="55"/>
      <c r="AD82" s="55">
        <v>4.8</v>
      </c>
      <c r="AE82" s="55">
        <v>18.5</v>
      </c>
      <c r="AF82" s="56">
        <v>3.9</v>
      </c>
      <c r="AG82" s="55">
        <v>4.7</v>
      </c>
      <c r="AH82" s="55"/>
      <c r="AI82" s="55"/>
      <c r="AJ82" s="55"/>
      <c r="AK82" s="55">
        <v>2.8</v>
      </c>
      <c r="AL82" s="55">
        <v>1.5</v>
      </c>
      <c r="AM82" s="55">
        <v>1.7</v>
      </c>
      <c r="AN82" s="55"/>
      <c r="AO82" s="55">
        <v>1.7</v>
      </c>
      <c r="AP82" s="55">
        <v>3.9</v>
      </c>
    </row>
    <row r="83" spans="1:42" x14ac:dyDescent="0.2">
      <c r="A83" s="54" t="s">
        <v>1386</v>
      </c>
      <c r="B83" s="54" t="str">
        <f>VLOOKUP(A83,RecNames!C:G,5,FALSE)</f>
        <v>5HT7R</v>
      </c>
      <c r="C83" s="64">
        <v>4</v>
      </c>
      <c r="D83" s="69">
        <f t="shared" si="7"/>
        <v>0.30724070450097846</v>
      </c>
      <c r="E83" s="40">
        <f t="shared" si="7"/>
        <v>0.28515625</v>
      </c>
      <c r="F83" s="40">
        <f t="shared" si="7"/>
        <v>7.7393075356415486E-2</v>
      </c>
      <c r="G83" s="40">
        <f t="shared" si="8"/>
        <v>7.7393075356415486E-2</v>
      </c>
      <c r="H83" s="40">
        <f t="shared" si="8"/>
        <v>0.12473118279569892</v>
      </c>
      <c r="I83" s="40">
        <f t="shared" si="8"/>
        <v>0.15521064301552107</v>
      </c>
      <c r="J83" s="40">
        <f t="shared" si="9"/>
        <v>0.15521064301552107</v>
      </c>
      <c r="K83" s="40">
        <f t="shared" si="9"/>
        <v>0.18125000000000002</v>
      </c>
      <c r="L83" s="40">
        <f t="shared" si="9"/>
        <v>0.20915032679738563</v>
      </c>
      <c r="M83" s="40">
        <f t="shared" si="6"/>
        <v>0.20915032679738563</v>
      </c>
      <c r="N83" s="40">
        <f t="shared" si="6"/>
        <v>0.25061425061425058</v>
      </c>
      <c r="O83" s="40">
        <f t="shared" si="6"/>
        <v>0.10882956878850102</v>
      </c>
      <c r="P83" s="40">
        <f t="shared" si="6"/>
        <v>0.11089108910891088</v>
      </c>
      <c r="Q83" s="40">
        <f t="shared" si="6"/>
        <v>0.19047619047619044</v>
      </c>
      <c r="R83" s="91" t="s">
        <v>31</v>
      </c>
      <c r="S83" s="91" t="s">
        <v>31</v>
      </c>
      <c r="T83" s="91" t="s">
        <v>31</v>
      </c>
      <c r="U83" s="56">
        <v>19</v>
      </c>
      <c r="V83" s="55">
        <v>17.2</v>
      </c>
      <c r="W83" s="55">
        <v>6.4</v>
      </c>
      <c r="X83" s="55">
        <v>8</v>
      </c>
      <c r="Y83" s="55">
        <v>10.199999999999999</v>
      </c>
      <c r="Z83" s="55">
        <v>8.3000000000000007</v>
      </c>
      <c r="AA83" s="55">
        <v>12.4</v>
      </c>
      <c r="AB83" s="55">
        <v>14</v>
      </c>
      <c r="AC83" s="55">
        <v>7.3</v>
      </c>
      <c r="AD83" s="55">
        <v>7.6</v>
      </c>
      <c r="AE83" s="55">
        <v>11.5</v>
      </c>
      <c r="AF83" s="56">
        <v>3</v>
      </c>
      <c r="AG83" s="55">
        <v>3.6</v>
      </c>
      <c r="AH83" s="55">
        <v>0.8</v>
      </c>
      <c r="AI83" s="55">
        <v>1.1000000000000001</v>
      </c>
      <c r="AJ83" s="55">
        <v>1.6</v>
      </c>
      <c r="AK83" s="55">
        <v>0.9</v>
      </c>
      <c r="AL83" s="55">
        <v>1.7</v>
      </c>
      <c r="AM83" s="55">
        <v>2.2999999999999998</v>
      </c>
      <c r="AN83" s="55">
        <v>0.7</v>
      </c>
      <c r="AO83" s="55">
        <v>1.1000000000000001</v>
      </c>
      <c r="AP83" s="55">
        <v>1.5</v>
      </c>
    </row>
    <row r="84" spans="1:42" x14ac:dyDescent="0.2">
      <c r="A84" s="54" t="s">
        <v>1387</v>
      </c>
      <c r="B84" s="54" t="str">
        <f>VLOOKUP(A84,RecNames!C:G,5,FALSE)</f>
        <v>KISSR</v>
      </c>
      <c r="C84" s="64">
        <v>6</v>
      </c>
      <c r="D84" s="69">
        <f t="shared" si="7"/>
        <v>0.69667318982387472</v>
      </c>
      <c r="E84" s="40">
        <f t="shared" si="7"/>
        <v>0.66796875</v>
      </c>
      <c r="F84" s="40">
        <f t="shared" si="7"/>
        <v>0.67617107942973509</v>
      </c>
      <c r="G84" s="40">
        <f t="shared" si="8"/>
        <v>0.67617107942973509</v>
      </c>
      <c r="H84" s="40">
        <f t="shared" si="8"/>
        <v>0.67741935483870974</v>
      </c>
      <c r="I84" s="40">
        <f t="shared" si="8"/>
        <v>0.64301552106430171</v>
      </c>
      <c r="J84" s="40">
        <f t="shared" si="9"/>
        <v>0.64301552106430171</v>
      </c>
      <c r="K84" s="40">
        <f t="shared" si="9"/>
        <v>0.53437500000000004</v>
      </c>
      <c r="L84" s="40">
        <f t="shared" si="9"/>
        <v>0.62091503267973847</v>
      </c>
      <c r="M84" s="40">
        <f t="shared" si="6"/>
        <v>0.62091503267973847</v>
      </c>
      <c r="N84" s="40">
        <f t="shared" si="6"/>
        <v>0.66339066339066333</v>
      </c>
      <c r="O84" s="40">
        <f t="shared" si="6"/>
        <v>0.4537987679671458</v>
      </c>
      <c r="P84" s="40">
        <f t="shared" si="6"/>
        <v>0.65940594059405933</v>
      </c>
      <c r="Q84" s="40">
        <f t="shared" si="6"/>
        <v>0.57349896480331253</v>
      </c>
      <c r="R84" s="91" t="s">
        <v>31</v>
      </c>
      <c r="S84" s="91" t="s">
        <v>31</v>
      </c>
      <c r="T84" s="91" t="s">
        <v>31</v>
      </c>
      <c r="U84" s="56">
        <v>38.9</v>
      </c>
      <c r="V84" s="55">
        <v>36.799999999999997</v>
      </c>
      <c r="W84" s="55">
        <v>35.799999999999997</v>
      </c>
      <c r="X84" s="55">
        <v>33.700000000000003</v>
      </c>
      <c r="Y84" s="55">
        <v>32.200000000000003</v>
      </c>
      <c r="Z84" s="55">
        <v>19.600000000000001</v>
      </c>
      <c r="AA84" s="55">
        <v>31.3</v>
      </c>
      <c r="AB84" s="55">
        <v>30.8</v>
      </c>
      <c r="AC84" s="55">
        <v>24.1</v>
      </c>
      <c r="AD84" s="55">
        <v>35.299999999999997</v>
      </c>
      <c r="AE84" s="55">
        <v>30</v>
      </c>
      <c r="AF84" s="56">
        <v>2.2000000000000002</v>
      </c>
      <c r="AG84" s="55">
        <v>2.2000000000000002</v>
      </c>
      <c r="AH84" s="55">
        <v>2.1</v>
      </c>
      <c r="AI84" s="55">
        <v>2</v>
      </c>
      <c r="AJ84" s="55">
        <v>2.2000000000000002</v>
      </c>
      <c r="AK84" s="55">
        <v>1.9</v>
      </c>
      <c r="AL84" s="55">
        <v>2.5</v>
      </c>
      <c r="AM84" s="55">
        <v>1.8</v>
      </c>
      <c r="AN84" s="55">
        <v>2.4</v>
      </c>
      <c r="AO84" s="55">
        <v>2.7</v>
      </c>
      <c r="AP84" s="55">
        <v>2.5</v>
      </c>
    </row>
    <row r="85" spans="1:42" x14ac:dyDescent="0.2">
      <c r="A85" s="54" t="s">
        <v>1388</v>
      </c>
      <c r="B85" s="54" t="str">
        <f>VLOOKUP(A85,RecNames!C:G,5,FALSE)</f>
        <v>LPAR1</v>
      </c>
      <c r="C85" s="64">
        <v>4</v>
      </c>
      <c r="D85" s="69" t="str">
        <f t="shared" si="7"/>
        <v/>
      </c>
      <c r="E85" s="40" t="str">
        <f t="shared" si="7"/>
        <v/>
      </c>
      <c r="F85" s="40">
        <f t="shared" si="7"/>
        <v>0.37067209775967414</v>
      </c>
      <c r="G85" s="40">
        <f t="shared" si="8"/>
        <v>0.37067209775967414</v>
      </c>
      <c r="H85" s="40">
        <f t="shared" si="8"/>
        <v>0.20645161290322583</v>
      </c>
      <c r="I85" s="40">
        <f t="shared" si="8"/>
        <v>9.0909090909090912E-2</v>
      </c>
      <c r="J85" s="40">
        <f t="shared" si="9"/>
        <v>9.0909090909090912E-2</v>
      </c>
      <c r="K85" s="40" t="str">
        <f t="shared" si="9"/>
        <v/>
      </c>
      <c r="L85" s="40">
        <f t="shared" si="9"/>
        <v>0.4509803921568627</v>
      </c>
      <c r="M85" s="40">
        <f t="shared" si="6"/>
        <v>0.4509803921568627</v>
      </c>
      <c r="N85" s="40">
        <f t="shared" si="6"/>
        <v>0.34889434889434884</v>
      </c>
      <c r="O85" s="40">
        <f t="shared" si="6"/>
        <v>0.39630390143737165</v>
      </c>
      <c r="P85" s="40">
        <f t="shared" si="6"/>
        <v>0.45544554455445546</v>
      </c>
      <c r="Q85" s="40">
        <f t="shared" si="6"/>
        <v>0.19875776397515529</v>
      </c>
      <c r="R85" s="91" t="s">
        <v>31</v>
      </c>
      <c r="S85" s="91" t="s">
        <v>31</v>
      </c>
      <c r="T85" s="91" t="s">
        <v>31</v>
      </c>
      <c r="U85" s="56"/>
      <c r="V85" s="55"/>
      <c r="W85" s="55">
        <v>20.8</v>
      </c>
      <c r="X85" s="55">
        <v>11.8</v>
      </c>
      <c r="Y85" s="55">
        <v>7.3</v>
      </c>
      <c r="Z85" s="55"/>
      <c r="AA85" s="55">
        <v>23.5</v>
      </c>
      <c r="AB85" s="55">
        <v>18</v>
      </c>
      <c r="AC85" s="55">
        <v>21.3</v>
      </c>
      <c r="AD85" s="55">
        <v>25</v>
      </c>
      <c r="AE85" s="55">
        <v>11.9</v>
      </c>
      <c r="AF85" s="56"/>
      <c r="AG85" s="55"/>
      <c r="AH85" s="55">
        <v>2.8</v>
      </c>
      <c r="AI85" s="55">
        <v>1.8</v>
      </c>
      <c r="AJ85" s="55">
        <v>1.2</v>
      </c>
      <c r="AK85" s="55"/>
      <c r="AL85" s="55">
        <v>3.1</v>
      </c>
      <c r="AM85" s="55">
        <v>2.1</v>
      </c>
      <c r="AN85" s="55">
        <v>2.1</v>
      </c>
      <c r="AO85" s="55">
        <v>3.2</v>
      </c>
      <c r="AP85" s="55">
        <v>2.6</v>
      </c>
    </row>
    <row r="86" spans="1:42" x14ac:dyDescent="0.2">
      <c r="A86" s="54" t="s">
        <v>1389</v>
      </c>
      <c r="B86" s="54" t="str">
        <f>VLOOKUP(A86,RecNames!C:G,5,FALSE)</f>
        <v>LPAR2</v>
      </c>
      <c r="C86" s="64">
        <v>4</v>
      </c>
      <c r="D86" s="69">
        <f t="shared" si="7"/>
        <v>0.48336594911937375</v>
      </c>
      <c r="E86" s="40">
        <f t="shared" si="7"/>
        <v>0.44921875000000006</v>
      </c>
      <c r="F86" s="40">
        <f t="shared" si="7"/>
        <v>0.10997963340122199</v>
      </c>
      <c r="G86" s="40">
        <f t="shared" si="8"/>
        <v>0.10997963340122199</v>
      </c>
      <c r="H86" s="40">
        <f t="shared" si="8"/>
        <v>5.5913978494623651E-2</v>
      </c>
      <c r="I86" s="40">
        <f t="shared" si="8"/>
        <v>5.9866962305986711E-2</v>
      </c>
      <c r="J86" s="40">
        <f t="shared" si="9"/>
        <v>5.9866962305986711E-2</v>
      </c>
      <c r="K86" s="40">
        <f t="shared" si="9"/>
        <v>6.5624999999999989E-2</v>
      </c>
      <c r="L86" s="40">
        <f t="shared" si="9"/>
        <v>0.23747276688453153</v>
      </c>
      <c r="M86" s="40">
        <f t="shared" si="6"/>
        <v>0.23747276688453153</v>
      </c>
      <c r="N86" s="40">
        <f t="shared" si="6"/>
        <v>8.1081081081081072E-2</v>
      </c>
      <c r="O86" s="40">
        <f t="shared" si="6"/>
        <v>0.22587268993839835</v>
      </c>
      <c r="P86" s="40">
        <f t="shared" si="6"/>
        <v>0.19999999999999998</v>
      </c>
      <c r="Q86" s="40">
        <f t="shared" si="6"/>
        <v>0.12629399585921325</v>
      </c>
      <c r="R86" s="91" t="s">
        <v>31</v>
      </c>
      <c r="S86" s="91" t="s">
        <v>31</v>
      </c>
      <c r="T86" s="91" t="s">
        <v>31</v>
      </c>
      <c r="U86" s="56">
        <v>28</v>
      </c>
      <c r="V86" s="55">
        <v>25.6</v>
      </c>
      <c r="W86" s="55">
        <v>8</v>
      </c>
      <c r="X86" s="55">
        <v>4.8</v>
      </c>
      <c r="Y86" s="55">
        <v>5.9</v>
      </c>
      <c r="Z86" s="55">
        <v>4.5999999999999996</v>
      </c>
      <c r="AA86" s="55">
        <v>13.7</v>
      </c>
      <c r="AB86" s="55">
        <v>7.1</v>
      </c>
      <c r="AC86" s="55">
        <v>13</v>
      </c>
      <c r="AD86" s="55">
        <v>12.1</v>
      </c>
      <c r="AE86" s="55">
        <v>8.4</v>
      </c>
      <c r="AF86" s="56">
        <v>3.2</v>
      </c>
      <c r="AG86" s="55">
        <v>4.8</v>
      </c>
      <c r="AH86" s="55">
        <v>2</v>
      </c>
      <c r="AI86" s="55">
        <v>1.2</v>
      </c>
      <c r="AJ86" s="55">
        <v>1.6</v>
      </c>
      <c r="AK86" s="55">
        <v>0.5</v>
      </c>
      <c r="AL86" s="55">
        <v>2.5</v>
      </c>
      <c r="AM86" s="55">
        <v>1.4</v>
      </c>
      <c r="AN86" s="55">
        <v>2.4</v>
      </c>
      <c r="AO86" s="55">
        <v>2.2999999999999998</v>
      </c>
      <c r="AP86" s="55">
        <v>1.4</v>
      </c>
    </row>
    <row r="87" spans="1:42" x14ac:dyDescent="0.2">
      <c r="A87" s="54" t="s">
        <v>1390</v>
      </c>
      <c r="B87" s="54" t="str">
        <f>VLOOKUP(A87,RecNames!C:G,5,FALSE)</f>
        <v>LPAR3</v>
      </c>
      <c r="C87" s="64">
        <v>4</v>
      </c>
      <c r="D87" s="69">
        <f t="shared" si="7"/>
        <v>0.73189823874755389</v>
      </c>
      <c r="E87" s="40">
        <f t="shared" si="7"/>
        <v>0.6015625</v>
      </c>
      <c r="F87" s="40">
        <f t="shared" si="7"/>
        <v>0.58859470468431763</v>
      </c>
      <c r="G87" s="40">
        <f t="shared" si="8"/>
        <v>0.58859470468431763</v>
      </c>
      <c r="H87" s="40">
        <f t="shared" si="8"/>
        <v>0.48817204301075268</v>
      </c>
      <c r="I87" s="40">
        <f t="shared" si="8"/>
        <v>0.52771618625277172</v>
      </c>
      <c r="J87" s="40">
        <f t="shared" si="9"/>
        <v>0.52771618625277172</v>
      </c>
      <c r="K87" s="40">
        <f t="shared" si="9"/>
        <v>0.50624999999999998</v>
      </c>
      <c r="L87" s="40">
        <f t="shared" si="9"/>
        <v>0.4488017429193899</v>
      </c>
      <c r="M87" s="40">
        <f t="shared" si="6"/>
        <v>0.4488017429193899</v>
      </c>
      <c r="N87" s="40">
        <f t="shared" si="6"/>
        <v>0.38083538083538082</v>
      </c>
      <c r="O87" s="40">
        <f t="shared" si="6"/>
        <v>0.60369609856262829</v>
      </c>
      <c r="P87" s="40">
        <f t="shared" si="6"/>
        <v>0.46336633663366333</v>
      </c>
      <c r="Q87" s="40">
        <f t="shared" si="6"/>
        <v>0.5548654244306418</v>
      </c>
      <c r="R87" s="91" t="s">
        <v>31</v>
      </c>
      <c r="S87" s="91" t="s">
        <v>31</v>
      </c>
      <c r="T87" s="91" t="s">
        <v>31</v>
      </c>
      <c r="U87" s="56">
        <v>40.700000000000003</v>
      </c>
      <c r="V87" s="55">
        <v>33.4</v>
      </c>
      <c r="W87" s="55">
        <v>31.5</v>
      </c>
      <c r="X87" s="55">
        <v>24.9</v>
      </c>
      <c r="Y87" s="55">
        <v>27</v>
      </c>
      <c r="Z87" s="55">
        <v>18.7</v>
      </c>
      <c r="AA87" s="55">
        <v>23.4</v>
      </c>
      <c r="AB87" s="55">
        <v>19.3</v>
      </c>
      <c r="AC87" s="55">
        <v>31.4</v>
      </c>
      <c r="AD87" s="55">
        <v>25.4</v>
      </c>
      <c r="AE87" s="55">
        <v>29.1</v>
      </c>
      <c r="AF87" s="56">
        <v>4.5999999999999996</v>
      </c>
      <c r="AG87" s="55">
        <v>2.2000000000000002</v>
      </c>
      <c r="AH87" s="55">
        <v>2.5</v>
      </c>
      <c r="AI87" s="55">
        <v>3</v>
      </c>
      <c r="AJ87" s="55">
        <v>2.9</v>
      </c>
      <c r="AK87" s="55">
        <v>2.8</v>
      </c>
      <c r="AL87" s="55">
        <v>3.1</v>
      </c>
      <c r="AM87" s="55">
        <v>3.4</v>
      </c>
      <c r="AN87" s="55">
        <v>5.5</v>
      </c>
      <c r="AO87" s="55">
        <v>1.6</v>
      </c>
      <c r="AP87" s="55">
        <v>3.7</v>
      </c>
    </row>
    <row r="88" spans="1:42" x14ac:dyDescent="0.2">
      <c r="A88" s="54" t="s">
        <v>1391</v>
      </c>
      <c r="B88" s="54" t="str">
        <f>VLOOKUP(A88,RecNames!C:G,5,FALSE)</f>
        <v>LPAR4</v>
      </c>
      <c r="C88" s="64">
        <v>4</v>
      </c>
      <c r="D88" s="69">
        <f t="shared" si="7"/>
        <v>0.21330724070450094</v>
      </c>
      <c r="E88" s="40">
        <f t="shared" si="7"/>
        <v>0.216796875</v>
      </c>
      <c r="F88" s="40">
        <f t="shared" si="7"/>
        <v>0.19959266802443992</v>
      </c>
      <c r="G88" s="40">
        <f t="shared" si="8"/>
        <v>0.19959266802443992</v>
      </c>
      <c r="H88" s="40">
        <f t="shared" si="8"/>
        <v>0.15483870967741936</v>
      </c>
      <c r="I88" s="40">
        <f t="shared" si="8"/>
        <v>0.26164079822616415</v>
      </c>
      <c r="J88" s="40">
        <f t="shared" si="9"/>
        <v>0.26164079822616415</v>
      </c>
      <c r="K88" s="40">
        <f t="shared" si="9"/>
        <v>0.421875</v>
      </c>
      <c r="L88" s="40">
        <f t="shared" si="9"/>
        <v>0.33115468409586052</v>
      </c>
      <c r="M88" s="40">
        <f t="shared" si="6"/>
        <v>0.33115468409586052</v>
      </c>
      <c r="N88" s="40">
        <f t="shared" si="6"/>
        <v>0.25307125307125306</v>
      </c>
      <c r="O88" s="40">
        <f t="shared" si="6"/>
        <v>0.31622176591375767</v>
      </c>
      <c r="P88" s="40">
        <f t="shared" si="6"/>
        <v>8.1188118811881177E-2</v>
      </c>
      <c r="Q88" s="40">
        <f t="shared" si="6"/>
        <v>0.20289855072463767</v>
      </c>
      <c r="R88" s="91" t="s">
        <v>31</v>
      </c>
      <c r="S88" s="91" t="s">
        <v>31</v>
      </c>
      <c r="T88" s="91" t="s">
        <v>31</v>
      </c>
      <c r="U88" s="56">
        <v>14.2</v>
      </c>
      <c r="V88" s="55">
        <v>13.7</v>
      </c>
      <c r="W88" s="55">
        <v>12.4</v>
      </c>
      <c r="X88" s="55">
        <v>9.4</v>
      </c>
      <c r="Y88" s="55">
        <v>15</v>
      </c>
      <c r="Z88" s="55">
        <v>16</v>
      </c>
      <c r="AA88" s="55">
        <v>18</v>
      </c>
      <c r="AB88" s="55">
        <v>14.1</v>
      </c>
      <c r="AC88" s="55">
        <v>17.399999999999999</v>
      </c>
      <c r="AD88" s="55">
        <v>6.1</v>
      </c>
      <c r="AE88" s="55">
        <v>12.1</v>
      </c>
      <c r="AF88" s="56">
        <v>2.4</v>
      </c>
      <c r="AG88" s="55">
        <v>2.6</v>
      </c>
      <c r="AH88" s="55">
        <v>1.6</v>
      </c>
      <c r="AI88" s="55">
        <v>1.1000000000000001</v>
      </c>
      <c r="AJ88" s="55">
        <v>2.7</v>
      </c>
      <c r="AK88" s="55">
        <v>2.4</v>
      </c>
      <c r="AL88" s="55">
        <v>2.5</v>
      </c>
      <c r="AM88" s="55">
        <v>1.4</v>
      </c>
      <c r="AN88" s="55">
        <v>1.6</v>
      </c>
      <c r="AO88" s="55">
        <v>0.3</v>
      </c>
      <c r="AP88" s="55">
        <v>4.4000000000000004</v>
      </c>
    </row>
    <row r="89" spans="1:42" x14ac:dyDescent="0.2">
      <c r="A89" s="54" t="s">
        <v>1392</v>
      </c>
      <c r="B89" s="54" t="str">
        <f>VLOOKUP(A89,RecNames!C:G,5,FALSE)</f>
        <v>LPAR5</v>
      </c>
      <c r="C89" s="64">
        <v>5</v>
      </c>
      <c r="D89" s="69" t="str">
        <f t="shared" si="7"/>
        <v/>
      </c>
      <c r="E89" s="40" t="str">
        <f t="shared" si="7"/>
        <v/>
      </c>
      <c r="F89" s="40">
        <f t="shared" si="7"/>
        <v>0.43584521384928715</v>
      </c>
      <c r="G89" s="40">
        <f t="shared" si="8"/>
        <v>0.43584521384928715</v>
      </c>
      <c r="H89" s="40">
        <f t="shared" si="8"/>
        <v>0.22150537634408604</v>
      </c>
      <c r="I89" s="40">
        <f t="shared" si="8"/>
        <v>0.54767184035476724</v>
      </c>
      <c r="J89" s="40">
        <f t="shared" si="9"/>
        <v>0.54767184035476724</v>
      </c>
      <c r="K89" s="40">
        <f t="shared" si="9"/>
        <v>0.69687500000000002</v>
      </c>
      <c r="L89" s="40" t="str">
        <f t="shared" si="9"/>
        <v/>
      </c>
      <c r="M89" s="40" t="str">
        <f t="shared" si="6"/>
        <v/>
      </c>
      <c r="N89" s="40" t="str">
        <f t="shared" si="6"/>
        <v/>
      </c>
      <c r="O89" s="40" t="str">
        <f t="shared" si="6"/>
        <v/>
      </c>
      <c r="P89" s="40" t="str">
        <f t="shared" si="6"/>
        <v/>
      </c>
      <c r="Q89" s="40" t="str">
        <f t="shared" si="6"/>
        <v/>
      </c>
      <c r="R89" s="91" t="s">
        <v>31</v>
      </c>
      <c r="S89" s="91" t="s">
        <v>31</v>
      </c>
      <c r="T89" s="91" t="s">
        <v>31</v>
      </c>
      <c r="U89" s="56"/>
      <c r="V89" s="55"/>
      <c r="W89" s="55">
        <v>24</v>
      </c>
      <c r="X89" s="55">
        <v>12.5</v>
      </c>
      <c r="Y89" s="55">
        <v>27.9</v>
      </c>
      <c r="Z89" s="55">
        <v>24.8</v>
      </c>
      <c r="AA89" s="55"/>
      <c r="AB89" s="55"/>
      <c r="AC89" s="55"/>
      <c r="AD89" s="55"/>
      <c r="AE89" s="55"/>
      <c r="AF89" s="56"/>
      <c r="AG89" s="55"/>
      <c r="AH89" s="55">
        <v>2.4</v>
      </c>
      <c r="AI89" s="55">
        <v>1.9</v>
      </c>
      <c r="AJ89" s="55">
        <v>3.5</v>
      </c>
      <c r="AK89" s="55">
        <v>3.1</v>
      </c>
      <c r="AL89" s="55"/>
      <c r="AM89" s="55"/>
      <c r="AN89" s="55"/>
      <c r="AO89" s="55"/>
      <c r="AP89" s="55"/>
    </row>
    <row r="90" spans="1:42" x14ac:dyDescent="0.2">
      <c r="A90" s="54" t="s">
        <v>1393</v>
      </c>
      <c r="B90" s="54" t="str">
        <f>VLOOKUP(A90,RecNames!C:G,5,FALSE)</f>
        <v>LPAR6</v>
      </c>
      <c r="C90" s="64">
        <v>5</v>
      </c>
      <c r="D90" s="69">
        <f t="shared" si="7"/>
        <v>0.40508806262230918</v>
      </c>
      <c r="E90" s="40">
        <f t="shared" si="7"/>
        <v>0.431640625</v>
      </c>
      <c r="F90" s="40">
        <f t="shared" si="7"/>
        <v>0.67820773930753553</v>
      </c>
      <c r="G90" s="40">
        <f t="shared" si="8"/>
        <v>0.67820773930753553</v>
      </c>
      <c r="H90" s="40">
        <f t="shared" si="8"/>
        <v>0.63655913978494627</v>
      </c>
      <c r="I90" s="40">
        <f t="shared" si="8"/>
        <v>0.71175166297117509</v>
      </c>
      <c r="J90" s="40">
        <f t="shared" si="9"/>
        <v>0.71175166297117509</v>
      </c>
      <c r="K90" s="40">
        <f t="shared" si="9"/>
        <v>0.796875</v>
      </c>
      <c r="L90" s="40">
        <f t="shared" si="9"/>
        <v>0.4509803921568627</v>
      </c>
      <c r="M90" s="40">
        <f t="shared" si="6"/>
        <v>0.4509803921568627</v>
      </c>
      <c r="N90" s="40">
        <f t="shared" si="6"/>
        <v>0.59705159705159705</v>
      </c>
      <c r="O90" s="40">
        <f t="shared" si="6"/>
        <v>0.47227926078028742</v>
      </c>
      <c r="P90" s="40">
        <f t="shared" si="6"/>
        <v>0.55643564356435649</v>
      </c>
      <c r="Q90" s="40">
        <f t="shared" si="6"/>
        <v>0.41614906832298126</v>
      </c>
      <c r="R90" s="91" t="s">
        <v>31</v>
      </c>
      <c r="S90" s="91" t="s">
        <v>31</v>
      </c>
      <c r="T90" s="91" t="s">
        <v>31</v>
      </c>
      <c r="U90" s="56">
        <v>24</v>
      </c>
      <c r="V90" s="55">
        <v>24.7</v>
      </c>
      <c r="W90" s="55">
        <v>35.9</v>
      </c>
      <c r="X90" s="55">
        <v>31.8</v>
      </c>
      <c r="Y90" s="55">
        <v>35.299999999999997</v>
      </c>
      <c r="Z90" s="55">
        <v>28</v>
      </c>
      <c r="AA90" s="55">
        <v>23.5</v>
      </c>
      <c r="AB90" s="55">
        <v>28.1</v>
      </c>
      <c r="AC90" s="55">
        <v>25</v>
      </c>
      <c r="AD90" s="55">
        <v>30.1</v>
      </c>
      <c r="AE90" s="55">
        <v>22.4</v>
      </c>
      <c r="AF90" s="56">
        <v>3.2</v>
      </c>
      <c r="AG90" s="55">
        <v>7.1</v>
      </c>
      <c r="AH90" s="55">
        <v>2.6</v>
      </c>
      <c r="AI90" s="55">
        <v>3.1</v>
      </c>
      <c r="AJ90" s="55">
        <v>1.8</v>
      </c>
      <c r="AK90" s="55">
        <v>3.3</v>
      </c>
      <c r="AL90" s="55">
        <v>1.9</v>
      </c>
      <c r="AM90" s="55">
        <v>3.8</v>
      </c>
      <c r="AN90" s="55">
        <v>3.6</v>
      </c>
      <c r="AO90" s="55">
        <v>3.8</v>
      </c>
      <c r="AP90" s="55">
        <v>3.6</v>
      </c>
    </row>
    <row r="91" spans="1:42" x14ac:dyDescent="0.2">
      <c r="A91" s="54" t="s">
        <v>1394</v>
      </c>
      <c r="B91" s="54" t="str">
        <f>VLOOKUP(A91,RecNames!C:G,5,FALSE)</f>
        <v>CML1</v>
      </c>
      <c r="C91" s="64">
        <v>3</v>
      </c>
      <c r="D91" s="69">
        <f t="shared" si="7"/>
        <v>7.4363992172211346E-2</v>
      </c>
      <c r="E91" s="40">
        <f t="shared" si="7"/>
        <v>8.7890625000000014E-2</v>
      </c>
      <c r="F91" s="40">
        <f t="shared" si="7"/>
        <v>0.39511201629327897</v>
      </c>
      <c r="G91" s="40">
        <f t="shared" si="8"/>
        <v>0.39511201629327897</v>
      </c>
      <c r="H91" s="40">
        <f t="shared" si="8"/>
        <v>0.53548387096774197</v>
      </c>
      <c r="I91" s="40">
        <f t="shared" si="8"/>
        <v>0.12860310421286034</v>
      </c>
      <c r="J91" s="40">
        <f t="shared" si="9"/>
        <v>0.12860310421286034</v>
      </c>
      <c r="K91" s="40">
        <f t="shared" si="9"/>
        <v>0.109375</v>
      </c>
      <c r="L91" s="40">
        <f t="shared" si="9"/>
        <v>9.1503267973856203E-2</v>
      </c>
      <c r="M91" s="40">
        <f t="shared" si="6"/>
        <v>9.1503267973856203E-2</v>
      </c>
      <c r="N91" s="40">
        <f t="shared" si="6"/>
        <v>0.4029484029484029</v>
      </c>
      <c r="O91" s="40">
        <f t="shared" si="6"/>
        <v>7.5975359342915813E-2</v>
      </c>
      <c r="P91" s="40">
        <f t="shared" si="6"/>
        <v>0.11881188118811881</v>
      </c>
      <c r="Q91" s="40">
        <f t="shared" si="6"/>
        <v>7.4534161490683232E-2</v>
      </c>
      <c r="R91" s="91" t="s">
        <v>31</v>
      </c>
      <c r="S91" s="91" t="s">
        <v>31</v>
      </c>
      <c r="T91" s="91" t="s">
        <v>31</v>
      </c>
      <c r="U91" s="56">
        <v>7.1</v>
      </c>
      <c r="V91" s="55">
        <v>7.1</v>
      </c>
      <c r="W91" s="55">
        <v>22</v>
      </c>
      <c r="X91" s="55">
        <v>27.1</v>
      </c>
      <c r="Y91" s="55">
        <v>9</v>
      </c>
      <c r="Z91" s="55">
        <v>6</v>
      </c>
      <c r="AA91" s="55">
        <v>7</v>
      </c>
      <c r="AB91" s="55">
        <v>20.2</v>
      </c>
      <c r="AC91" s="55">
        <v>5.7</v>
      </c>
      <c r="AD91" s="55">
        <v>8</v>
      </c>
      <c r="AE91" s="55">
        <v>5.9</v>
      </c>
      <c r="AF91" s="56">
        <v>0.8</v>
      </c>
      <c r="AG91" s="55">
        <v>1.8</v>
      </c>
      <c r="AH91" s="55">
        <v>2.5</v>
      </c>
      <c r="AI91" s="55">
        <v>0.8</v>
      </c>
      <c r="AJ91" s="55">
        <v>2</v>
      </c>
      <c r="AK91" s="55">
        <v>1.6</v>
      </c>
      <c r="AL91" s="55">
        <v>1.3</v>
      </c>
      <c r="AM91" s="55">
        <v>3.8</v>
      </c>
      <c r="AN91" s="55">
        <v>1.4</v>
      </c>
      <c r="AO91" s="55">
        <v>2.2999999999999998</v>
      </c>
      <c r="AP91" s="55">
        <v>1.5</v>
      </c>
    </row>
    <row r="92" spans="1:42" x14ac:dyDescent="0.2">
      <c r="A92" s="54" t="s">
        <v>1395</v>
      </c>
      <c r="B92" s="54" t="str">
        <f>VLOOKUP(A92,RecNames!C:G,5,FALSE)</f>
        <v>LT4R2</v>
      </c>
      <c r="C92" s="64">
        <v>5</v>
      </c>
      <c r="D92" s="69" t="str">
        <f t="shared" si="7"/>
        <v/>
      </c>
      <c r="E92" s="40" t="str">
        <f t="shared" si="7"/>
        <v/>
      </c>
      <c r="F92" s="40">
        <f t="shared" si="7"/>
        <v>0.32993890020366595</v>
      </c>
      <c r="G92" s="40">
        <f t="shared" si="8"/>
        <v>0.32993890020366595</v>
      </c>
      <c r="H92" s="40">
        <f t="shared" si="8"/>
        <v>0.56129032258064515</v>
      </c>
      <c r="I92" s="40">
        <f t="shared" si="8"/>
        <v>0.3813747228381375</v>
      </c>
      <c r="J92" s="40">
        <f t="shared" si="9"/>
        <v>0.3813747228381375</v>
      </c>
      <c r="K92" s="40" t="str">
        <f t="shared" si="9"/>
        <v/>
      </c>
      <c r="L92" s="40">
        <f t="shared" si="9"/>
        <v>4.1394335511982572E-2</v>
      </c>
      <c r="M92" s="40">
        <f t="shared" si="6"/>
        <v>4.1394335511982572E-2</v>
      </c>
      <c r="N92" s="40">
        <f t="shared" si="6"/>
        <v>0.18427518427518427</v>
      </c>
      <c r="O92" s="40" t="str">
        <f t="shared" si="6"/>
        <v/>
      </c>
      <c r="P92" s="40">
        <f t="shared" si="6"/>
        <v>0.11485148514851484</v>
      </c>
      <c r="Q92" s="40" t="str">
        <f t="shared" si="6"/>
        <v/>
      </c>
      <c r="R92" s="91" t="s">
        <v>31</v>
      </c>
      <c r="S92" s="91" t="s">
        <v>31</v>
      </c>
      <c r="T92" s="91" t="s">
        <v>31</v>
      </c>
      <c r="U92" s="56"/>
      <c r="V92" s="55"/>
      <c r="W92" s="55">
        <v>18.8</v>
      </c>
      <c r="X92" s="55">
        <v>28.3</v>
      </c>
      <c r="Y92" s="55">
        <v>20.399999999999999</v>
      </c>
      <c r="Z92" s="55"/>
      <c r="AA92" s="55">
        <v>4.7</v>
      </c>
      <c r="AB92" s="55">
        <v>11.3</v>
      </c>
      <c r="AC92" s="55"/>
      <c r="AD92" s="55">
        <v>7.8</v>
      </c>
      <c r="AE92" s="55"/>
      <c r="AF92" s="56"/>
      <c r="AG92" s="55"/>
      <c r="AH92" s="55">
        <v>1.8</v>
      </c>
      <c r="AI92" s="55">
        <v>1.6</v>
      </c>
      <c r="AJ92" s="55">
        <v>7.6</v>
      </c>
      <c r="AK92" s="55"/>
      <c r="AL92" s="55">
        <v>0.4</v>
      </c>
      <c r="AM92" s="55">
        <v>2.2999999999999998</v>
      </c>
      <c r="AN92" s="55"/>
      <c r="AO92" s="55">
        <v>1</v>
      </c>
      <c r="AP92" s="55"/>
    </row>
    <row r="93" spans="1:42" x14ac:dyDescent="0.2">
      <c r="A93" s="54" t="s">
        <v>1396</v>
      </c>
      <c r="B93" s="54" t="str">
        <f>VLOOKUP(A93,RecNames!C:G,5,FALSE)</f>
        <v>MSHR</v>
      </c>
      <c r="C93" s="64">
        <v>4</v>
      </c>
      <c r="D93" s="69" t="str">
        <f t="shared" si="7"/>
        <v/>
      </c>
      <c r="E93" s="40" t="str">
        <f t="shared" si="7"/>
        <v/>
      </c>
      <c r="F93" s="40" t="str">
        <f t="shared" si="7"/>
        <v/>
      </c>
      <c r="G93" s="40" t="str">
        <f t="shared" si="8"/>
        <v/>
      </c>
      <c r="H93" s="40" t="str">
        <f t="shared" si="8"/>
        <v/>
      </c>
      <c r="I93" s="40" t="str">
        <f t="shared" si="8"/>
        <v/>
      </c>
      <c r="J93" s="40" t="str">
        <f t="shared" si="9"/>
        <v/>
      </c>
      <c r="K93" s="40" t="str">
        <f t="shared" si="9"/>
        <v/>
      </c>
      <c r="L93" s="40">
        <f t="shared" si="9"/>
        <v>9.1503267973856203E-2</v>
      </c>
      <c r="M93" s="40">
        <f t="shared" si="6"/>
        <v>9.1503267973856203E-2</v>
      </c>
      <c r="N93" s="40">
        <f t="shared" si="6"/>
        <v>0.14496314496314494</v>
      </c>
      <c r="O93" s="40" t="str">
        <f t="shared" si="6"/>
        <v/>
      </c>
      <c r="P93" s="40" t="str">
        <f t="shared" si="6"/>
        <v/>
      </c>
      <c r="Q93" s="40" t="str">
        <f t="shared" si="6"/>
        <v/>
      </c>
      <c r="R93" s="91" t="s">
        <v>31</v>
      </c>
      <c r="S93" s="91" t="s">
        <v>31</v>
      </c>
      <c r="T93" s="91" t="s">
        <v>31</v>
      </c>
      <c r="U93" s="56"/>
      <c r="V93" s="55"/>
      <c r="W93" s="55"/>
      <c r="X93" s="55"/>
      <c r="Y93" s="55"/>
      <c r="Z93" s="55"/>
      <c r="AA93" s="55">
        <v>7</v>
      </c>
      <c r="AB93" s="55">
        <v>9.6999999999999993</v>
      </c>
      <c r="AC93" s="55"/>
      <c r="AD93" s="55"/>
      <c r="AE93" s="55"/>
      <c r="AF93" s="56"/>
      <c r="AG93" s="55"/>
      <c r="AH93" s="55"/>
      <c r="AI93" s="55"/>
      <c r="AJ93" s="55"/>
      <c r="AK93" s="55"/>
      <c r="AL93" s="55">
        <v>2</v>
      </c>
      <c r="AM93" s="55">
        <v>3.5</v>
      </c>
      <c r="AN93" s="55"/>
      <c r="AO93" s="55"/>
      <c r="AP93" s="55"/>
    </row>
    <row r="94" spans="1:42" x14ac:dyDescent="0.2">
      <c r="A94" s="54" t="s">
        <v>1397</v>
      </c>
      <c r="B94" s="54" t="str">
        <f>VLOOKUP(A94,RecNames!C:G,5,FALSE)</f>
        <v>MC3R</v>
      </c>
      <c r="C94" s="64">
        <v>4</v>
      </c>
      <c r="D94" s="69">
        <f t="shared" si="7"/>
        <v>5.8708414872798483E-3</v>
      </c>
      <c r="E94" s="40">
        <f t="shared" si="7"/>
        <v>2.1484375000000003E-2</v>
      </c>
      <c r="F94" s="40">
        <f t="shared" si="7"/>
        <v>0</v>
      </c>
      <c r="G94" s="40">
        <f t="shared" si="8"/>
        <v>0</v>
      </c>
      <c r="H94" s="40">
        <f t="shared" si="8"/>
        <v>6.8817204301075269E-2</v>
      </c>
      <c r="I94" s="40">
        <f t="shared" si="8"/>
        <v>0</v>
      </c>
      <c r="J94" s="40">
        <f t="shared" si="9"/>
        <v>0</v>
      </c>
      <c r="K94" s="40">
        <f t="shared" si="9"/>
        <v>0.10312499999999999</v>
      </c>
      <c r="L94" s="40">
        <f t="shared" si="9"/>
        <v>5.6644880174291944E-2</v>
      </c>
      <c r="M94" s="40">
        <f t="shared" si="6"/>
        <v>5.6644880174291944E-2</v>
      </c>
      <c r="N94" s="40">
        <f t="shared" si="6"/>
        <v>0.13267813267813267</v>
      </c>
      <c r="O94" s="40">
        <f t="shared" si="6"/>
        <v>2.874743326488706E-2</v>
      </c>
      <c r="P94" s="40">
        <f t="shared" si="6"/>
        <v>1.5841584158415838E-2</v>
      </c>
      <c r="Q94" s="40">
        <f t="shared" si="6"/>
        <v>2.0703933747412008E-2</v>
      </c>
      <c r="R94" s="91" t="s">
        <v>31</v>
      </c>
      <c r="S94" s="91" t="s">
        <v>31</v>
      </c>
      <c r="T94" s="91" t="s">
        <v>31</v>
      </c>
      <c r="U94" s="56">
        <v>3.6</v>
      </c>
      <c r="V94" s="55">
        <v>3.7</v>
      </c>
      <c r="W94" s="55">
        <v>2.6</v>
      </c>
      <c r="X94" s="55">
        <v>5.4</v>
      </c>
      <c r="Y94" s="55">
        <v>3.2</v>
      </c>
      <c r="Z94" s="55">
        <v>5.8</v>
      </c>
      <c r="AA94" s="55">
        <v>5.4</v>
      </c>
      <c r="AB94" s="55">
        <v>9.1999999999999993</v>
      </c>
      <c r="AC94" s="55">
        <v>3.4</v>
      </c>
      <c r="AD94" s="55">
        <v>2.8</v>
      </c>
      <c r="AE94" s="55">
        <v>3.3</v>
      </c>
      <c r="AF94" s="56">
        <v>0.5</v>
      </c>
      <c r="AG94" s="55">
        <v>0.5</v>
      </c>
      <c r="AH94" s="55">
        <v>0.9</v>
      </c>
      <c r="AI94" s="55">
        <v>0.8</v>
      </c>
      <c r="AJ94" s="55">
        <v>1.1000000000000001</v>
      </c>
      <c r="AK94" s="55">
        <v>1</v>
      </c>
      <c r="AL94" s="55">
        <v>0.7</v>
      </c>
      <c r="AM94" s="55">
        <v>1.3</v>
      </c>
      <c r="AN94" s="55">
        <v>0.2</v>
      </c>
      <c r="AO94" s="55">
        <v>0.3</v>
      </c>
      <c r="AP94" s="55">
        <v>0.4</v>
      </c>
    </row>
    <row r="95" spans="1:42" x14ac:dyDescent="0.2">
      <c r="A95" s="54" t="s">
        <v>1398</v>
      </c>
      <c r="B95" s="54" t="str">
        <f>VLOOKUP(A95,RecNames!C:G,5,FALSE)</f>
        <v>MC4R</v>
      </c>
      <c r="C95" s="64">
        <v>4</v>
      </c>
      <c r="D95" s="69">
        <f t="shared" si="7"/>
        <v>0.29549902152641871</v>
      </c>
      <c r="E95" s="40">
        <f t="shared" si="7"/>
        <v>0.294921875</v>
      </c>
      <c r="F95" s="40">
        <f t="shared" si="7"/>
        <v>0.18329938900203666</v>
      </c>
      <c r="G95" s="40">
        <f t="shared" si="8"/>
        <v>0.18329938900203666</v>
      </c>
      <c r="H95" s="40">
        <f t="shared" si="8"/>
        <v>0.31397849462365596</v>
      </c>
      <c r="I95" s="40">
        <f t="shared" si="8"/>
        <v>0.14412416851441243</v>
      </c>
      <c r="J95" s="40">
        <f t="shared" si="9"/>
        <v>0.14412416851441243</v>
      </c>
      <c r="K95" s="40">
        <f t="shared" si="9"/>
        <v>0.34375</v>
      </c>
      <c r="L95" s="40">
        <f t="shared" si="9"/>
        <v>0.21786492374727667</v>
      </c>
      <c r="M95" s="40">
        <f t="shared" si="6"/>
        <v>0.21786492374727667</v>
      </c>
      <c r="N95" s="40">
        <f t="shared" si="6"/>
        <v>0.36117936117936111</v>
      </c>
      <c r="O95" s="40" t="str">
        <f t="shared" si="6"/>
        <v/>
      </c>
      <c r="P95" s="40" t="str">
        <f t="shared" si="6"/>
        <v/>
      </c>
      <c r="Q95" s="40" t="str">
        <f t="shared" si="6"/>
        <v/>
      </c>
      <c r="R95" s="91" t="s">
        <v>31</v>
      </c>
      <c r="S95" s="91" t="s">
        <v>31</v>
      </c>
      <c r="T95" s="91" t="s">
        <v>31</v>
      </c>
      <c r="U95" s="56">
        <v>18.399999999999999</v>
      </c>
      <c r="V95" s="55">
        <v>17.7</v>
      </c>
      <c r="W95" s="55">
        <v>11.6</v>
      </c>
      <c r="X95" s="55">
        <v>16.8</v>
      </c>
      <c r="Y95" s="55">
        <v>9.6999999999999993</v>
      </c>
      <c r="Z95" s="55">
        <v>13.5</v>
      </c>
      <c r="AA95" s="55">
        <v>12.8</v>
      </c>
      <c r="AB95" s="55">
        <v>18.5</v>
      </c>
      <c r="AC95" s="55"/>
      <c r="AD95" s="55"/>
      <c r="AE95" s="55"/>
      <c r="AF95" s="56">
        <v>5.5</v>
      </c>
      <c r="AG95" s="55">
        <v>5.4</v>
      </c>
      <c r="AH95" s="55">
        <v>3</v>
      </c>
      <c r="AI95" s="55">
        <v>4.9000000000000004</v>
      </c>
      <c r="AJ95" s="55">
        <v>3.6</v>
      </c>
      <c r="AK95" s="55">
        <v>4</v>
      </c>
      <c r="AL95" s="55">
        <v>3.9</v>
      </c>
      <c r="AM95" s="55">
        <v>3.9</v>
      </c>
      <c r="AN95" s="55"/>
      <c r="AO95" s="55"/>
      <c r="AP95" s="55"/>
    </row>
    <row r="96" spans="1:42" x14ac:dyDescent="0.2">
      <c r="A96" s="54" t="s">
        <v>1399</v>
      </c>
      <c r="B96" s="54" t="str">
        <f>VLOOKUP(A96,RecNames!C:G,5,FALSE)</f>
        <v>MC5R</v>
      </c>
      <c r="C96" s="64">
        <v>5</v>
      </c>
      <c r="D96" s="69">
        <f t="shared" si="7"/>
        <v>3.718199608610568E-2</v>
      </c>
      <c r="E96" s="40">
        <f t="shared" si="7"/>
        <v>7.8125E-2</v>
      </c>
      <c r="F96" s="40">
        <f t="shared" si="7"/>
        <v>0.405295315682281</v>
      </c>
      <c r="G96" s="40">
        <f t="shared" si="8"/>
        <v>0.405295315682281</v>
      </c>
      <c r="H96" s="40">
        <f t="shared" si="8"/>
        <v>0.33333333333333331</v>
      </c>
      <c r="I96" s="40">
        <f t="shared" si="8"/>
        <v>0.32815964523281604</v>
      </c>
      <c r="J96" s="40">
        <f t="shared" si="9"/>
        <v>0.32815964523281604</v>
      </c>
      <c r="K96" s="40">
        <f t="shared" si="9"/>
        <v>0.49687499999999996</v>
      </c>
      <c r="L96" s="40">
        <f t="shared" si="9"/>
        <v>0.4183006535947712</v>
      </c>
      <c r="M96" s="40">
        <f t="shared" si="6"/>
        <v>0.4183006535947712</v>
      </c>
      <c r="N96" s="40">
        <f t="shared" si="6"/>
        <v>0.43734643734643736</v>
      </c>
      <c r="O96" s="40">
        <f t="shared" si="6"/>
        <v>0.2135523613963039</v>
      </c>
      <c r="P96" s="40">
        <f t="shared" si="6"/>
        <v>3.9603960396039604E-2</v>
      </c>
      <c r="Q96" s="40">
        <f t="shared" si="6"/>
        <v>4.5548654244306416E-2</v>
      </c>
      <c r="R96" s="91" t="s">
        <v>31</v>
      </c>
      <c r="S96" s="91" t="s">
        <v>31</v>
      </c>
      <c r="T96" s="91" t="s">
        <v>31</v>
      </c>
      <c r="U96" s="56">
        <v>5.2</v>
      </c>
      <c r="V96" s="55">
        <v>6.6</v>
      </c>
      <c r="W96" s="55">
        <v>22.5</v>
      </c>
      <c r="X96" s="55">
        <v>17.7</v>
      </c>
      <c r="Y96" s="55">
        <v>18</v>
      </c>
      <c r="Z96" s="55">
        <v>18.399999999999999</v>
      </c>
      <c r="AA96" s="55">
        <v>22</v>
      </c>
      <c r="AB96" s="55">
        <v>21.6</v>
      </c>
      <c r="AC96" s="55">
        <v>12.4</v>
      </c>
      <c r="AD96" s="55">
        <v>4</v>
      </c>
      <c r="AE96" s="55">
        <v>4.5</v>
      </c>
      <c r="AF96" s="56">
        <v>1</v>
      </c>
      <c r="AG96" s="55">
        <v>1.3</v>
      </c>
      <c r="AH96" s="55">
        <v>6.2</v>
      </c>
      <c r="AI96" s="55">
        <v>4.3</v>
      </c>
      <c r="AJ96" s="55">
        <v>8.9</v>
      </c>
      <c r="AK96" s="55">
        <v>5.3</v>
      </c>
      <c r="AL96" s="55">
        <v>5.7</v>
      </c>
      <c r="AM96" s="55">
        <v>4.0999999999999996</v>
      </c>
      <c r="AN96" s="55">
        <v>3.1</v>
      </c>
      <c r="AO96" s="55">
        <v>0.6</v>
      </c>
      <c r="AP96" s="55">
        <v>1</v>
      </c>
    </row>
    <row r="97" spans="1:42" x14ac:dyDescent="0.2">
      <c r="A97" s="54" t="s">
        <v>1400</v>
      </c>
      <c r="B97" s="54" t="str">
        <f>VLOOKUP(A97,RecNames!C:G,5,FALSE)</f>
        <v>MCHR1</v>
      </c>
      <c r="C97" s="64">
        <v>4</v>
      </c>
      <c r="D97" s="69">
        <f t="shared" si="7"/>
        <v>0.82191780821917804</v>
      </c>
      <c r="E97" s="40">
        <f t="shared" si="7"/>
        <v>0.81250000000000011</v>
      </c>
      <c r="F97" s="40">
        <f t="shared" si="7"/>
        <v>0.86354378818737265</v>
      </c>
      <c r="G97" s="40">
        <f t="shared" si="8"/>
        <v>0.86354378818737265</v>
      </c>
      <c r="H97" s="40">
        <f t="shared" si="8"/>
        <v>1</v>
      </c>
      <c r="I97" s="40">
        <f t="shared" si="8"/>
        <v>0.87361419068736146</v>
      </c>
      <c r="J97" s="40">
        <f t="shared" si="9"/>
        <v>0.87361419068736146</v>
      </c>
      <c r="K97" s="40">
        <f t="shared" si="9"/>
        <v>0.5</v>
      </c>
      <c r="L97" s="40">
        <f t="shared" si="9"/>
        <v>1</v>
      </c>
      <c r="M97" s="40">
        <f t="shared" si="6"/>
        <v>1</v>
      </c>
      <c r="N97" s="40">
        <f t="shared" si="6"/>
        <v>0.64619164619164615</v>
      </c>
      <c r="O97" s="40">
        <f t="shared" si="6"/>
        <v>0.22381930184804927</v>
      </c>
      <c r="P97" s="40">
        <f t="shared" si="6"/>
        <v>0.56039603960396045</v>
      </c>
      <c r="Q97" s="40">
        <f t="shared" si="6"/>
        <v>0.61697722567287783</v>
      </c>
      <c r="R97" s="91" t="s">
        <v>31</v>
      </c>
      <c r="S97" s="91" t="s">
        <v>31</v>
      </c>
      <c r="T97" s="91" t="s">
        <v>31</v>
      </c>
      <c r="U97" s="56">
        <v>45.3</v>
      </c>
      <c r="V97" s="55">
        <v>44.2</v>
      </c>
      <c r="W97" s="55">
        <v>45</v>
      </c>
      <c r="X97" s="55">
        <v>48.7</v>
      </c>
      <c r="Y97" s="55">
        <v>42.6</v>
      </c>
      <c r="Z97" s="55">
        <v>18.5</v>
      </c>
      <c r="AA97" s="55">
        <v>48.7</v>
      </c>
      <c r="AB97" s="55">
        <v>30.1</v>
      </c>
      <c r="AC97" s="55">
        <v>12.9</v>
      </c>
      <c r="AD97" s="55">
        <v>30.3</v>
      </c>
      <c r="AE97" s="55">
        <v>32.1</v>
      </c>
      <c r="AF97" s="56">
        <v>2.2000000000000002</v>
      </c>
      <c r="AG97" s="55">
        <v>3.2</v>
      </c>
      <c r="AH97" s="55">
        <v>4.0999999999999996</v>
      </c>
      <c r="AI97" s="55">
        <v>1.9</v>
      </c>
      <c r="AJ97" s="55">
        <v>3.1</v>
      </c>
      <c r="AK97" s="55">
        <v>2.7</v>
      </c>
      <c r="AL97" s="55">
        <v>1.9</v>
      </c>
      <c r="AM97" s="55">
        <v>1.6</v>
      </c>
      <c r="AN97" s="55">
        <v>1.8</v>
      </c>
      <c r="AO97" s="55">
        <v>3.5</v>
      </c>
      <c r="AP97" s="55">
        <v>3</v>
      </c>
    </row>
    <row r="98" spans="1:42" x14ac:dyDescent="0.2">
      <c r="A98" s="54" t="s">
        <v>1401</v>
      </c>
      <c r="B98" s="54" t="str">
        <f>VLOOKUP(A98,RecNames!C:G,5,FALSE)</f>
        <v>MCHR2</v>
      </c>
      <c r="C98" s="64">
        <v>3</v>
      </c>
      <c r="D98" s="69">
        <f t="shared" si="7"/>
        <v>0.735812133072407</v>
      </c>
      <c r="E98" s="40">
        <f t="shared" si="7"/>
        <v>0.71875</v>
      </c>
      <c r="F98" s="40">
        <f t="shared" si="7"/>
        <v>0.75356415478615069</v>
      </c>
      <c r="G98" s="40">
        <f t="shared" si="8"/>
        <v>0.75356415478615069</v>
      </c>
      <c r="H98" s="40">
        <f t="shared" si="8"/>
        <v>0.84086021505376329</v>
      </c>
      <c r="I98" s="40">
        <f t="shared" si="8"/>
        <v>0.58980044345898019</v>
      </c>
      <c r="J98" s="40">
        <f t="shared" si="9"/>
        <v>0.58980044345898019</v>
      </c>
      <c r="K98" s="40">
        <f t="shared" si="9"/>
        <v>0.5625</v>
      </c>
      <c r="L98" s="40">
        <f t="shared" si="9"/>
        <v>0.72331154684095855</v>
      </c>
      <c r="M98" s="40">
        <f t="shared" si="6"/>
        <v>0.72331154684095855</v>
      </c>
      <c r="N98" s="40">
        <f t="shared" si="6"/>
        <v>0.63882063882063878</v>
      </c>
      <c r="O98" s="40">
        <f t="shared" si="6"/>
        <v>0.72484599589322374</v>
      </c>
      <c r="P98" s="40">
        <f t="shared" si="6"/>
        <v>0.71089108910891086</v>
      </c>
      <c r="Q98" s="40">
        <f t="shared" si="6"/>
        <v>0.66459627329192539</v>
      </c>
      <c r="R98" s="91" t="s">
        <v>31</v>
      </c>
      <c r="S98" s="91" t="s">
        <v>31</v>
      </c>
      <c r="T98" s="91" t="s">
        <v>31</v>
      </c>
      <c r="U98" s="56">
        <v>40.9</v>
      </c>
      <c r="V98" s="55">
        <v>39.4</v>
      </c>
      <c r="W98" s="55">
        <v>39.6</v>
      </c>
      <c r="X98" s="55">
        <v>41.3</v>
      </c>
      <c r="Y98" s="55">
        <v>29.8</v>
      </c>
      <c r="Z98" s="55">
        <v>20.5</v>
      </c>
      <c r="AA98" s="55">
        <v>36</v>
      </c>
      <c r="AB98" s="55">
        <v>29.8</v>
      </c>
      <c r="AC98" s="55">
        <v>37.299999999999997</v>
      </c>
      <c r="AD98" s="55">
        <v>37.9</v>
      </c>
      <c r="AE98" s="55">
        <v>34.4</v>
      </c>
      <c r="AF98" s="56">
        <v>1</v>
      </c>
      <c r="AG98" s="55">
        <v>3.3</v>
      </c>
      <c r="AH98" s="55">
        <v>1</v>
      </c>
      <c r="AI98" s="55">
        <v>0.6</v>
      </c>
      <c r="AJ98" s="55">
        <v>3.3</v>
      </c>
      <c r="AK98" s="55">
        <v>3</v>
      </c>
      <c r="AL98" s="55">
        <v>0.8</v>
      </c>
      <c r="AM98" s="55">
        <v>1.1000000000000001</v>
      </c>
      <c r="AN98" s="55">
        <v>2.9</v>
      </c>
      <c r="AO98" s="55">
        <v>2.9</v>
      </c>
      <c r="AP98" s="55">
        <v>2.9</v>
      </c>
    </row>
    <row r="99" spans="1:42" x14ac:dyDescent="0.2">
      <c r="A99" s="54" t="s">
        <v>1402</v>
      </c>
      <c r="B99" s="54" t="str">
        <f>VLOOKUP(A99,RecNames!C:G,5,FALSE)</f>
        <v>MTLR</v>
      </c>
      <c r="C99" s="64">
        <v>3</v>
      </c>
      <c r="D99" s="69">
        <f t="shared" si="7"/>
        <v>0.58904109589041087</v>
      </c>
      <c r="E99" s="40">
        <f t="shared" si="7"/>
        <v>0.546875</v>
      </c>
      <c r="F99" s="40">
        <f t="shared" si="7"/>
        <v>0.69450101832993894</v>
      </c>
      <c r="G99" s="40">
        <f t="shared" si="8"/>
        <v>0.69450101832993894</v>
      </c>
      <c r="H99" s="40">
        <f t="shared" si="8"/>
        <v>0.76344086021505375</v>
      </c>
      <c r="I99" s="40">
        <f t="shared" si="8"/>
        <v>0.4390243902439025</v>
      </c>
      <c r="J99" s="40">
        <f t="shared" si="9"/>
        <v>0.4390243902439025</v>
      </c>
      <c r="K99" s="40">
        <f t="shared" si="9"/>
        <v>0.54062500000000002</v>
      </c>
      <c r="L99" s="40">
        <f t="shared" si="9"/>
        <v>0.92592592592592582</v>
      </c>
      <c r="M99" s="40">
        <f t="shared" si="6"/>
        <v>0.92592592592592582</v>
      </c>
      <c r="N99" s="40">
        <f t="shared" si="6"/>
        <v>0.89434889434889442</v>
      </c>
      <c r="O99" s="40">
        <f t="shared" si="6"/>
        <v>0.4250513347022587</v>
      </c>
      <c r="P99" s="40">
        <f t="shared" si="6"/>
        <v>0.6198019801980198</v>
      </c>
      <c r="Q99" s="40">
        <f t="shared" si="6"/>
        <v>0.46376811594202894</v>
      </c>
      <c r="R99" s="91" t="s">
        <v>31</v>
      </c>
      <c r="S99" s="91" t="s">
        <v>31</v>
      </c>
      <c r="T99" s="91" t="s">
        <v>31</v>
      </c>
      <c r="U99" s="56">
        <v>33.4</v>
      </c>
      <c r="V99" s="55">
        <v>30.6</v>
      </c>
      <c r="W99" s="55">
        <v>36.700000000000003</v>
      </c>
      <c r="X99" s="55">
        <v>37.700000000000003</v>
      </c>
      <c r="Y99" s="55">
        <v>23</v>
      </c>
      <c r="Z99" s="55">
        <v>19.8</v>
      </c>
      <c r="AA99" s="55">
        <v>45.3</v>
      </c>
      <c r="AB99" s="55">
        <v>40.200000000000003</v>
      </c>
      <c r="AC99" s="55">
        <v>22.7</v>
      </c>
      <c r="AD99" s="55">
        <v>33.299999999999997</v>
      </c>
      <c r="AE99" s="55">
        <v>24.7</v>
      </c>
      <c r="AF99" s="56">
        <v>3.4</v>
      </c>
      <c r="AG99" s="55">
        <v>2.6</v>
      </c>
      <c r="AH99" s="55">
        <v>2.7</v>
      </c>
      <c r="AI99" s="55">
        <v>0.8</v>
      </c>
      <c r="AJ99" s="55">
        <v>10.3</v>
      </c>
      <c r="AK99" s="55">
        <v>1.6</v>
      </c>
      <c r="AL99" s="55">
        <v>1.6</v>
      </c>
      <c r="AM99" s="55">
        <v>1.7</v>
      </c>
      <c r="AN99" s="55">
        <v>2.2000000000000002</v>
      </c>
      <c r="AO99" s="55">
        <v>2.5</v>
      </c>
      <c r="AP99" s="55">
        <v>2.9</v>
      </c>
    </row>
    <row r="100" spans="1:42" x14ac:dyDescent="0.2">
      <c r="A100" s="54" t="s">
        <v>1403</v>
      </c>
      <c r="B100" s="54" t="str">
        <f>VLOOKUP(A100,RecNames!C:G,5,FALSE)</f>
        <v>MRGX1</v>
      </c>
      <c r="C100" s="64">
        <v>4</v>
      </c>
      <c r="D100" s="69">
        <f t="shared" si="7"/>
        <v>0.48923679060665359</v>
      </c>
      <c r="E100" s="40">
        <f t="shared" si="7"/>
        <v>0.541015625</v>
      </c>
      <c r="F100" s="40">
        <f t="shared" si="7"/>
        <v>0.23421588594704684</v>
      </c>
      <c r="G100" s="40">
        <f t="shared" si="8"/>
        <v>0.23421588594704684</v>
      </c>
      <c r="H100" s="40">
        <f t="shared" si="8"/>
        <v>0.16559139784946236</v>
      </c>
      <c r="I100" s="40">
        <f t="shared" si="8"/>
        <v>0.35033259423503332</v>
      </c>
      <c r="J100" s="40">
        <f t="shared" si="9"/>
        <v>0.35033259423503332</v>
      </c>
      <c r="K100" s="40">
        <f t="shared" si="9"/>
        <v>0.40625</v>
      </c>
      <c r="L100" s="40">
        <f t="shared" si="9"/>
        <v>0.3028322440087145</v>
      </c>
      <c r="M100" s="40">
        <f t="shared" si="6"/>
        <v>0.3028322440087145</v>
      </c>
      <c r="N100" s="40">
        <f t="shared" si="6"/>
        <v>0.21375921375921372</v>
      </c>
      <c r="O100" s="40">
        <f t="shared" si="6"/>
        <v>0.64887063655030797</v>
      </c>
      <c r="P100" s="40">
        <f t="shared" si="6"/>
        <v>0.40396039603960393</v>
      </c>
      <c r="Q100" s="40">
        <f t="shared" si="6"/>
        <v>0.56935817805383016</v>
      </c>
      <c r="R100" s="91" t="s">
        <v>31</v>
      </c>
      <c r="S100" s="91" t="s">
        <v>31</v>
      </c>
      <c r="T100" s="91" t="s">
        <v>31</v>
      </c>
      <c r="U100" s="56">
        <v>28.3</v>
      </c>
      <c r="V100" s="55">
        <v>30.3</v>
      </c>
      <c r="W100" s="55">
        <v>14.1</v>
      </c>
      <c r="X100" s="55">
        <v>9.9</v>
      </c>
      <c r="Y100" s="55">
        <v>19</v>
      </c>
      <c r="Z100" s="55">
        <v>15.5</v>
      </c>
      <c r="AA100" s="55">
        <v>16.7</v>
      </c>
      <c r="AB100" s="55">
        <v>12.5</v>
      </c>
      <c r="AC100" s="55">
        <v>33.6</v>
      </c>
      <c r="AD100" s="55">
        <v>22.4</v>
      </c>
      <c r="AE100" s="55">
        <v>29.8</v>
      </c>
      <c r="AF100" s="56">
        <v>5.7</v>
      </c>
      <c r="AG100" s="55">
        <v>5</v>
      </c>
      <c r="AH100" s="55">
        <v>3.9</v>
      </c>
      <c r="AI100" s="55">
        <v>3.9</v>
      </c>
      <c r="AJ100" s="55">
        <v>4.8</v>
      </c>
      <c r="AK100" s="55">
        <v>3.8</v>
      </c>
      <c r="AL100" s="55">
        <v>5.4</v>
      </c>
      <c r="AM100" s="55">
        <v>3.8</v>
      </c>
      <c r="AN100" s="55">
        <v>3.1</v>
      </c>
      <c r="AO100" s="55">
        <v>5.4</v>
      </c>
      <c r="AP100" s="55">
        <v>3.4</v>
      </c>
    </row>
    <row r="101" spans="1:42" x14ac:dyDescent="0.2">
      <c r="A101" s="54" t="s">
        <v>1404</v>
      </c>
      <c r="B101" s="54" t="str">
        <f>VLOOKUP(A101,RecNames!C:G,5,FALSE)</f>
        <v>MRGX2</v>
      </c>
      <c r="C101" s="64">
        <v>3</v>
      </c>
      <c r="D101" s="69">
        <f t="shared" si="7"/>
        <v>0.50880626223091974</v>
      </c>
      <c r="E101" s="40">
        <f t="shared" si="7"/>
        <v>0.5</v>
      </c>
      <c r="F101" s="40">
        <f t="shared" si="7"/>
        <v>0.3910386965376782</v>
      </c>
      <c r="G101" s="40">
        <f t="shared" si="8"/>
        <v>0.3910386965376782</v>
      </c>
      <c r="H101" s="40">
        <f t="shared" si="8"/>
        <v>0.3720430107526882</v>
      </c>
      <c r="I101" s="40">
        <f t="shared" si="8"/>
        <v>0.53215077605321515</v>
      </c>
      <c r="J101" s="40">
        <f t="shared" si="9"/>
        <v>0.53215077605321515</v>
      </c>
      <c r="K101" s="40">
        <f t="shared" si="9"/>
        <v>0.44687500000000002</v>
      </c>
      <c r="L101" s="40">
        <f t="shared" si="9"/>
        <v>0.5141612200435729</v>
      </c>
      <c r="M101" s="40">
        <f t="shared" si="6"/>
        <v>0.5141612200435729</v>
      </c>
      <c r="N101" s="40">
        <f t="shared" si="6"/>
        <v>0.40049140049140047</v>
      </c>
      <c r="O101" s="40">
        <f t="shared" si="6"/>
        <v>0.41478439425051333</v>
      </c>
      <c r="P101" s="40">
        <f t="shared" si="6"/>
        <v>0.43762376237623768</v>
      </c>
      <c r="Q101" s="40">
        <f t="shared" si="6"/>
        <v>0.30020703933747411</v>
      </c>
      <c r="R101" s="91" t="s">
        <v>31</v>
      </c>
      <c r="S101" s="91" t="s">
        <v>31</v>
      </c>
      <c r="T101" s="91" t="s">
        <v>31</v>
      </c>
      <c r="U101" s="56">
        <v>29.3</v>
      </c>
      <c r="V101" s="55">
        <v>28.2</v>
      </c>
      <c r="W101" s="55">
        <v>21.8</v>
      </c>
      <c r="X101" s="55">
        <v>19.5</v>
      </c>
      <c r="Y101" s="55">
        <v>27.2</v>
      </c>
      <c r="Z101" s="55">
        <v>16.8</v>
      </c>
      <c r="AA101" s="55">
        <v>26.4</v>
      </c>
      <c r="AB101" s="55">
        <v>20.100000000000001</v>
      </c>
      <c r="AC101" s="55">
        <v>22.2</v>
      </c>
      <c r="AD101" s="55">
        <v>24.1</v>
      </c>
      <c r="AE101" s="55">
        <v>16.8</v>
      </c>
      <c r="AF101" s="56">
        <v>3</v>
      </c>
      <c r="AG101" s="55">
        <v>3.3</v>
      </c>
      <c r="AH101" s="55">
        <v>0.2</v>
      </c>
      <c r="AI101" s="55">
        <v>0.7</v>
      </c>
      <c r="AJ101" s="55">
        <v>3</v>
      </c>
      <c r="AK101" s="55">
        <v>1.9</v>
      </c>
      <c r="AL101" s="55">
        <v>1.2</v>
      </c>
      <c r="AM101" s="55">
        <v>0.7</v>
      </c>
      <c r="AN101" s="55">
        <v>3.2</v>
      </c>
      <c r="AO101" s="55">
        <v>4.4000000000000004</v>
      </c>
      <c r="AP101" s="55">
        <v>4.0999999999999996</v>
      </c>
    </row>
    <row r="102" spans="1:42" x14ac:dyDescent="0.2">
      <c r="A102" s="54" t="s">
        <v>1405</v>
      </c>
      <c r="B102" s="54" t="str">
        <f>VLOOKUP(A102,RecNames!C:G,5,FALSE)</f>
        <v>MTR1A</v>
      </c>
      <c r="C102" s="64">
        <v>3</v>
      </c>
      <c r="D102" s="69" t="str">
        <f>IF(U102="","",(U102-MIN(U$2:U$1000))/(MAX(U$2:U$1000)-MIN(U$2:U$1000)))</f>
        <v/>
      </c>
      <c r="E102" s="40" t="str">
        <f t="shared" ref="E102:F149" si="10">IF(V102="","",(V102-MIN(V$2:V$1000))/(MAX(V$2:V$1000)-MIN(V$2:V$1000)))</f>
        <v/>
      </c>
      <c r="F102" s="40">
        <f>IF(W102="","",(W102-MIN(W$2:W$1000))/(MAX(W$2:W$1000)-MIN(W$2:W$1000)))</f>
        <v>0.53971486761710796</v>
      </c>
      <c r="G102" s="40">
        <f>IF(W102="","",(W102-MIN(W$2:W$1000))/(MAX(W$2:W$1000)-MIN(W$2:W$1000)))</f>
        <v>0.53971486761710796</v>
      </c>
      <c r="H102" s="40">
        <f>IF(X102="","",(X102-MIN(X$2:X$1000))/(MAX(X$2:X$1000)-MIN(X$2:X$1000)))</f>
        <v>0.5376344086021505</v>
      </c>
      <c r="I102" s="40">
        <f>IF(Y102="","",(Y102-MIN(Y$2:Y$1000))/(MAX(Y$2:Y$1000)-MIN(Y$2:Y$1000)))</f>
        <v>0.50776053215077621</v>
      </c>
      <c r="J102" s="40">
        <f>IF(Y102="","",(Y102-MIN(Y$2:Y$1000))/(MAX(Y$2:Y$1000)-MIN(Y$2:Y$1000)))</f>
        <v>0.50776053215077621</v>
      </c>
      <c r="K102" s="40">
        <f>IF(Z102="","",(Z102-MIN(Z$2:Z$1000))/(MAX(Z$2:Z$1000)-MIN(Z$2:Z$1000)))</f>
        <v>0.53437500000000004</v>
      </c>
      <c r="L102" s="40" t="str">
        <f>IF(AA102="","",(AA102-MIN(AA$2:AA$1000))/(MAX(AA$2:AA$1000)-MIN(AA$2:AA$1000)))</f>
        <v/>
      </c>
      <c r="M102" s="40" t="str">
        <f>IF(AA102="","",(AA102-MIN(AA$2:AA$1000))/(MAX(AA$2:AA$1000)-MIN(AA$2:AA$1000)))</f>
        <v/>
      </c>
      <c r="N102" s="40" t="str">
        <f>IF(AB102="","",(AB102-MIN(AB$2:AB$1000))/(MAX(AB$2:AB$1000)-MIN(AB$2:AB$1000)))</f>
        <v/>
      </c>
      <c r="O102" s="40" t="str">
        <f>IF(AC102="","",(AC102-MIN(AC$2:AC$1000))/(MAX(AC$2:AC$1000)-MIN(AC$2:AC$1000)))</f>
        <v/>
      </c>
      <c r="P102" s="40" t="str">
        <f>IF(AD102="","",(AD102-MIN(AD$2:AD$1000))/(MAX(AD$2:AD$1000)-MIN(AD$2:AD$1000)))</f>
        <v/>
      </c>
      <c r="Q102" s="40" t="str">
        <f>IF(AE102="","",(AE102-MIN(AE$2:AE$1000))/(MAX(AE$2:AE$1000)-MIN(AE$2:AE$1000)))</f>
        <v/>
      </c>
      <c r="R102" s="91" t="s">
        <v>31</v>
      </c>
      <c r="S102" s="91" t="s">
        <v>31</v>
      </c>
      <c r="T102" s="91" t="s">
        <v>31</v>
      </c>
      <c r="U102" s="56"/>
      <c r="V102" s="55"/>
      <c r="W102" s="55">
        <v>29.1</v>
      </c>
      <c r="X102" s="55">
        <v>27.2</v>
      </c>
      <c r="Y102" s="55">
        <v>26.1</v>
      </c>
      <c r="Z102" s="55">
        <v>19.600000000000001</v>
      </c>
      <c r="AA102" s="55"/>
      <c r="AB102" s="55"/>
      <c r="AC102" s="55"/>
      <c r="AD102" s="55"/>
      <c r="AE102" s="55"/>
      <c r="AF102" s="56"/>
      <c r="AG102" s="55"/>
      <c r="AH102" s="55">
        <v>4</v>
      </c>
      <c r="AI102" s="55">
        <v>4</v>
      </c>
      <c r="AJ102" s="55">
        <v>2.9</v>
      </c>
      <c r="AK102" s="55">
        <v>2</v>
      </c>
      <c r="AL102" s="55"/>
      <c r="AM102" s="55"/>
      <c r="AN102" s="55"/>
      <c r="AO102" s="55"/>
      <c r="AP102" s="55"/>
    </row>
    <row r="103" spans="1:42" x14ac:dyDescent="0.2">
      <c r="A103" s="54" t="s">
        <v>1406</v>
      </c>
      <c r="B103" s="54" t="str">
        <f>VLOOKUP(A103,RecNames!C:G,5,FALSE)</f>
        <v>MTR1B</v>
      </c>
      <c r="C103" s="64">
        <v>4</v>
      </c>
      <c r="D103" s="69" t="str">
        <f t="shared" ref="D103:D149" si="11">IF(U103="","",(U103-MIN(U$2:U$1000))/(MAX(U$2:U$1000)-MIN(U$2:U$1000)))</f>
        <v/>
      </c>
      <c r="E103" s="40" t="str">
        <f t="shared" si="10"/>
        <v/>
      </c>
      <c r="F103" s="40">
        <f t="shared" si="10"/>
        <v>0.59266802443991851</v>
      </c>
      <c r="G103" s="40">
        <f t="shared" ref="G103:I149" si="12">IF(W103="","",(W103-MIN(W$2:W$1000))/(MAX(W$2:W$1000)-MIN(W$2:W$1000)))</f>
        <v>0.59266802443991851</v>
      </c>
      <c r="H103" s="40">
        <f t="shared" si="12"/>
        <v>0.53548387096774197</v>
      </c>
      <c r="I103" s="40">
        <f t="shared" si="12"/>
        <v>0.21729490022172954</v>
      </c>
      <c r="J103" s="40">
        <f t="shared" ref="J103:L149" si="13">IF(Y103="","",(Y103-MIN(Y$2:Y$1000))/(MAX(Y$2:Y$1000)-MIN(Y$2:Y$1000)))</f>
        <v>0.21729490022172954</v>
      </c>
      <c r="K103" s="40">
        <f t="shared" si="13"/>
        <v>0.48750000000000004</v>
      </c>
      <c r="L103" s="40" t="str">
        <f t="shared" si="13"/>
        <v/>
      </c>
      <c r="M103" s="40" t="str">
        <f t="shared" ref="M103:Q149" si="14">IF(AA103="","",(AA103-MIN(AA$2:AA$1000))/(MAX(AA$2:AA$1000)-MIN(AA$2:AA$1000)))</f>
        <v/>
      </c>
      <c r="N103" s="40" t="str">
        <f t="shared" si="14"/>
        <v/>
      </c>
      <c r="O103" s="40" t="str">
        <f t="shared" si="14"/>
        <v/>
      </c>
      <c r="P103" s="40" t="str">
        <f t="shared" si="14"/>
        <v/>
      </c>
      <c r="Q103" s="40" t="str">
        <f t="shared" si="14"/>
        <v/>
      </c>
      <c r="R103" s="91" t="s">
        <v>31</v>
      </c>
      <c r="S103" s="91" t="s">
        <v>31</v>
      </c>
      <c r="T103" s="91" t="s">
        <v>31</v>
      </c>
      <c r="U103" s="56"/>
      <c r="V103" s="55"/>
      <c r="W103" s="55">
        <v>31.7</v>
      </c>
      <c r="X103" s="55">
        <v>27.1</v>
      </c>
      <c r="Y103" s="55">
        <v>13</v>
      </c>
      <c r="Z103" s="55">
        <v>18.100000000000001</v>
      </c>
      <c r="AA103" s="55"/>
      <c r="AB103" s="55"/>
      <c r="AC103" s="55"/>
      <c r="AD103" s="55"/>
      <c r="AE103" s="55"/>
      <c r="AF103" s="56"/>
      <c r="AG103" s="55"/>
      <c r="AH103" s="55">
        <v>3.3</v>
      </c>
      <c r="AI103" s="55">
        <v>2.7</v>
      </c>
      <c r="AJ103" s="55">
        <v>1.8</v>
      </c>
      <c r="AK103" s="55">
        <v>2.4</v>
      </c>
      <c r="AL103" s="55"/>
      <c r="AM103" s="55"/>
      <c r="AN103" s="55"/>
      <c r="AO103" s="55"/>
      <c r="AP103" s="55"/>
    </row>
    <row r="104" spans="1:42" x14ac:dyDescent="0.2">
      <c r="A104" s="54" t="s">
        <v>1407</v>
      </c>
      <c r="B104" s="54" t="str">
        <f>VLOOKUP(A104,RecNames!C:G,5,FALSE)</f>
        <v>NMBR</v>
      </c>
      <c r="C104" s="64">
        <v>3</v>
      </c>
      <c r="D104" s="69">
        <f t="shared" si="11"/>
        <v>0.60665362035225046</v>
      </c>
      <c r="E104" s="40">
        <f t="shared" si="10"/>
        <v>0.61328125</v>
      </c>
      <c r="F104" s="40">
        <f t="shared" si="10"/>
        <v>0.65784114052953147</v>
      </c>
      <c r="G104" s="40">
        <f t="shared" si="12"/>
        <v>0.65784114052953147</v>
      </c>
      <c r="H104" s="40">
        <f t="shared" si="12"/>
        <v>0.70537634408602146</v>
      </c>
      <c r="I104" s="40">
        <f t="shared" si="12"/>
        <v>0.57871396895787153</v>
      </c>
      <c r="J104" s="40">
        <f t="shared" si="13"/>
        <v>0.57871396895787153</v>
      </c>
      <c r="K104" s="40">
        <f t="shared" si="13"/>
        <v>0.61875000000000002</v>
      </c>
      <c r="L104" s="40">
        <f t="shared" si="13"/>
        <v>0.7734204793028322</v>
      </c>
      <c r="M104" s="40">
        <f t="shared" si="14"/>
        <v>0.7734204793028322</v>
      </c>
      <c r="N104" s="40">
        <f t="shared" si="14"/>
        <v>0.71007371007371012</v>
      </c>
      <c r="O104" s="40">
        <f t="shared" si="14"/>
        <v>0.15605749486652976</v>
      </c>
      <c r="P104" s="40">
        <f t="shared" si="14"/>
        <v>0.57029702970297036</v>
      </c>
      <c r="Q104" s="40">
        <f t="shared" si="14"/>
        <v>0.64182194616977217</v>
      </c>
      <c r="R104" s="91" t="s">
        <v>31</v>
      </c>
      <c r="S104" s="91" t="s">
        <v>31</v>
      </c>
      <c r="T104" s="91" t="s">
        <v>31</v>
      </c>
      <c r="U104" s="56">
        <v>34.299999999999997</v>
      </c>
      <c r="V104" s="55">
        <v>34</v>
      </c>
      <c r="W104" s="55">
        <v>34.9</v>
      </c>
      <c r="X104" s="55">
        <v>35</v>
      </c>
      <c r="Y104" s="55">
        <v>29.3</v>
      </c>
      <c r="Z104" s="55">
        <v>22.3</v>
      </c>
      <c r="AA104" s="55">
        <v>38.299999999999997</v>
      </c>
      <c r="AB104" s="55">
        <v>32.700000000000003</v>
      </c>
      <c r="AC104" s="55">
        <v>9.6</v>
      </c>
      <c r="AD104" s="55">
        <v>30.8</v>
      </c>
      <c r="AE104" s="55">
        <v>33.299999999999997</v>
      </c>
      <c r="AF104" s="56">
        <v>1.6</v>
      </c>
      <c r="AG104" s="55">
        <v>1.5</v>
      </c>
      <c r="AH104" s="55">
        <v>1.4</v>
      </c>
      <c r="AI104" s="55">
        <v>2.2999999999999998</v>
      </c>
      <c r="AJ104" s="55">
        <v>1.9</v>
      </c>
      <c r="AK104" s="55">
        <v>1.2</v>
      </c>
      <c r="AL104" s="55">
        <v>1.9</v>
      </c>
      <c r="AM104" s="55">
        <v>0.6</v>
      </c>
      <c r="AN104" s="55">
        <v>1.1000000000000001</v>
      </c>
      <c r="AO104" s="55">
        <v>0.6</v>
      </c>
      <c r="AP104" s="55">
        <v>2.6</v>
      </c>
    </row>
    <row r="105" spans="1:42" x14ac:dyDescent="0.2">
      <c r="A105" s="54" t="s">
        <v>1408</v>
      </c>
      <c r="B105" s="54" t="str">
        <f>VLOOKUP(A105,RecNames!C:G,5,FALSE)</f>
        <v>NMUR1</v>
      </c>
      <c r="C105" s="64">
        <v>3</v>
      </c>
      <c r="D105" s="69">
        <f t="shared" si="11"/>
        <v>0.3816046966731898</v>
      </c>
      <c r="E105" s="40">
        <f t="shared" si="10"/>
        <v>0.435546875</v>
      </c>
      <c r="F105" s="40">
        <f t="shared" si="10"/>
        <v>0.38900203665987776</v>
      </c>
      <c r="G105" s="40">
        <f t="shared" si="12"/>
        <v>0.38900203665987776</v>
      </c>
      <c r="H105" s="40">
        <f t="shared" si="12"/>
        <v>0.5741935483870968</v>
      </c>
      <c r="I105" s="40">
        <f t="shared" si="12"/>
        <v>9.0909090909090912E-2</v>
      </c>
      <c r="J105" s="40">
        <f t="shared" si="13"/>
        <v>9.0909090909090912E-2</v>
      </c>
      <c r="K105" s="40">
        <f t="shared" si="13"/>
        <v>0.18125000000000002</v>
      </c>
      <c r="L105" s="40">
        <f t="shared" si="13"/>
        <v>0.76252723311546833</v>
      </c>
      <c r="M105" s="40">
        <f t="shared" si="14"/>
        <v>0.76252723311546833</v>
      </c>
      <c r="N105" s="40">
        <f t="shared" si="14"/>
        <v>0.79115479115479115</v>
      </c>
      <c r="O105" s="40">
        <f t="shared" si="14"/>
        <v>0.10061601642710473</v>
      </c>
      <c r="P105" s="40">
        <f t="shared" si="14"/>
        <v>0.21782178217821782</v>
      </c>
      <c r="Q105" s="40">
        <f t="shared" si="14"/>
        <v>0.21946169772256729</v>
      </c>
      <c r="R105" s="91" t="s">
        <v>31</v>
      </c>
      <c r="S105" s="91" t="s">
        <v>31</v>
      </c>
      <c r="T105" s="91" t="s">
        <v>31</v>
      </c>
      <c r="U105" s="56">
        <v>22.8</v>
      </c>
      <c r="V105" s="55">
        <v>24.9</v>
      </c>
      <c r="W105" s="55">
        <v>21.7</v>
      </c>
      <c r="X105" s="55">
        <v>28.9</v>
      </c>
      <c r="Y105" s="55">
        <v>7.3</v>
      </c>
      <c r="Z105" s="55">
        <v>8.3000000000000007</v>
      </c>
      <c r="AA105" s="55">
        <v>37.799999999999997</v>
      </c>
      <c r="AB105" s="55">
        <v>36</v>
      </c>
      <c r="AC105" s="55">
        <v>6.9</v>
      </c>
      <c r="AD105" s="55">
        <v>13</v>
      </c>
      <c r="AE105" s="55">
        <v>12.9</v>
      </c>
      <c r="AF105" s="56">
        <v>3.1</v>
      </c>
      <c r="AG105" s="55">
        <v>3.6</v>
      </c>
      <c r="AH105" s="55">
        <v>3.3</v>
      </c>
      <c r="AI105" s="55">
        <v>4.2</v>
      </c>
      <c r="AJ105" s="55">
        <v>2.2000000000000002</v>
      </c>
      <c r="AK105" s="55">
        <v>2.2999999999999998</v>
      </c>
      <c r="AL105" s="55">
        <v>1.8</v>
      </c>
      <c r="AM105" s="55">
        <v>1.7</v>
      </c>
      <c r="AN105" s="55">
        <v>1.4</v>
      </c>
      <c r="AO105" s="55">
        <v>3.2</v>
      </c>
      <c r="AP105" s="55">
        <v>2.5</v>
      </c>
    </row>
    <row r="106" spans="1:42" x14ac:dyDescent="0.2">
      <c r="A106" s="54" t="s">
        <v>1409</v>
      </c>
      <c r="B106" s="54" t="str">
        <f>VLOOKUP(A106,RecNames!C:G,5,FALSE)</f>
        <v>NMUR2</v>
      </c>
      <c r="C106" s="64">
        <v>4</v>
      </c>
      <c r="D106" s="69">
        <f t="shared" si="11"/>
        <v>0.35029354207436397</v>
      </c>
      <c r="E106" s="40">
        <f t="shared" si="10"/>
        <v>0.333984375</v>
      </c>
      <c r="F106" s="40">
        <f t="shared" si="10"/>
        <v>0.70672097759674124</v>
      </c>
      <c r="G106" s="40">
        <f t="shared" si="12"/>
        <v>0.70672097759674124</v>
      </c>
      <c r="H106" s="40">
        <f t="shared" si="12"/>
        <v>0.66021505376344081</v>
      </c>
      <c r="I106" s="40">
        <f t="shared" si="12"/>
        <v>0.65410199556541038</v>
      </c>
      <c r="J106" s="40">
        <f t="shared" si="13"/>
        <v>0.65410199556541038</v>
      </c>
      <c r="K106" s="40">
        <f t="shared" si="13"/>
        <v>0.6875</v>
      </c>
      <c r="L106" s="40">
        <f t="shared" si="13"/>
        <v>0.61437908496732019</v>
      </c>
      <c r="M106" s="40">
        <f t="shared" si="14"/>
        <v>0.61437908496732019</v>
      </c>
      <c r="N106" s="40">
        <f t="shared" si="14"/>
        <v>0.61916461916461907</v>
      </c>
      <c r="O106" s="40">
        <f t="shared" si="14"/>
        <v>0.72895277207392195</v>
      </c>
      <c r="P106" s="40">
        <f t="shared" si="14"/>
        <v>0.70891089108910887</v>
      </c>
      <c r="Q106" s="40">
        <f t="shared" si="14"/>
        <v>0.44927536231884052</v>
      </c>
      <c r="R106" s="91" t="s">
        <v>31</v>
      </c>
      <c r="S106" s="91" t="s">
        <v>31</v>
      </c>
      <c r="T106" s="91" t="s">
        <v>31</v>
      </c>
      <c r="U106" s="56">
        <v>21.2</v>
      </c>
      <c r="V106" s="55">
        <v>19.7</v>
      </c>
      <c r="W106" s="55">
        <v>37.299999999999997</v>
      </c>
      <c r="X106" s="55">
        <v>32.9</v>
      </c>
      <c r="Y106" s="55">
        <v>32.700000000000003</v>
      </c>
      <c r="Z106" s="55">
        <v>24.5</v>
      </c>
      <c r="AA106" s="55">
        <v>31</v>
      </c>
      <c r="AB106" s="55">
        <v>29</v>
      </c>
      <c r="AC106" s="55">
        <v>37.5</v>
      </c>
      <c r="AD106" s="55">
        <v>37.799999999999997</v>
      </c>
      <c r="AE106" s="55">
        <v>24</v>
      </c>
      <c r="AF106" s="56">
        <v>2.1</v>
      </c>
      <c r="AG106" s="55">
        <v>2.5</v>
      </c>
      <c r="AH106" s="55">
        <v>1.5</v>
      </c>
      <c r="AI106" s="55">
        <v>1.1000000000000001</v>
      </c>
      <c r="AJ106" s="55">
        <v>2.5</v>
      </c>
      <c r="AK106" s="55">
        <v>2.5</v>
      </c>
      <c r="AL106" s="55">
        <v>0.7</v>
      </c>
      <c r="AM106" s="55">
        <v>2</v>
      </c>
      <c r="AN106" s="55">
        <v>2</v>
      </c>
      <c r="AO106" s="55">
        <v>2.6</v>
      </c>
      <c r="AP106" s="55">
        <v>2.5</v>
      </c>
    </row>
    <row r="107" spans="1:42" x14ac:dyDescent="0.2">
      <c r="A107" s="54" t="s">
        <v>1410</v>
      </c>
      <c r="B107" s="54" t="str">
        <f>VLOOKUP(A107,RecNames!C:G,5,FALSE)</f>
        <v>NPBW1</v>
      </c>
      <c r="C107" s="64">
        <v>4</v>
      </c>
      <c r="D107" s="69" t="str">
        <f t="shared" si="11"/>
        <v/>
      </c>
      <c r="E107" s="40" t="str">
        <f t="shared" si="10"/>
        <v/>
      </c>
      <c r="F107" s="40">
        <f t="shared" si="10"/>
        <v>0.45417515274949077</v>
      </c>
      <c r="G107" s="40">
        <f t="shared" si="12"/>
        <v>0.45417515274949077</v>
      </c>
      <c r="H107" s="40">
        <f t="shared" si="12"/>
        <v>0.46236559139784944</v>
      </c>
      <c r="I107" s="40">
        <f t="shared" si="12"/>
        <v>0.17294900221729492</v>
      </c>
      <c r="J107" s="40">
        <f t="shared" si="13"/>
        <v>0.17294900221729492</v>
      </c>
      <c r="K107" s="40" t="str">
        <f t="shared" si="13"/>
        <v/>
      </c>
      <c r="L107" s="40" t="str">
        <f t="shared" si="13"/>
        <v/>
      </c>
      <c r="M107" s="40" t="str">
        <f t="shared" si="14"/>
        <v/>
      </c>
      <c r="N107" s="40" t="str">
        <f t="shared" si="14"/>
        <v/>
      </c>
      <c r="O107" s="40" t="str">
        <f t="shared" si="14"/>
        <v/>
      </c>
      <c r="P107" s="40" t="str">
        <f t="shared" si="14"/>
        <v/>
      </c>
      <c r="Q107" s="40" t="str">
        <f t="shared" si="14"/>
        <v/>
      </c>
      <c r="R107" s="91" t="s">
        <v>31</v>
      </c>
      <c r="S107" s="91" t="s">
        <v>31</v>
      </c>
      <c r="T107" s="91" t="s">
        <v>31</v>
      </c>
      <c r="U107" s="56"/>
      <c r="V107" s="55"/>
      <c r="W107" s="55">
        <v>24.9</v>
      </c>
      <c r="X107" s="55">
        <v>23.7</v>
      </c>
      <c r="Y107" s="55">
        <v>11</v>
      </c>
      <c r="Z107" s="55"/>
      <c r="AA107" s="55"/>
      <c r="AB107" s="55"/>
      <c r="AC107" s="55"/>
      <c r="AD107" s="55"/>
      <c r="AE107" s="55"/>
      <c r="AF107" s="56"/>
      <c r="AG107" s="55"/>
      <c r="AH107" s="55">
        <v>2.8</v>
      </c>
      <c r="AI107" s="55">
        <v>2.2999999999999998</v>
      </c>
      <c r="AJ107" s="55">
        <v>5.9</v>
      </c>
      <c r="AK107" s="55"/>
      <c r="AL107" s="55"/>
      <c r="AM107" s="55"/>
      <c r="AN107" s="55"/>
      <c r="AO107" s="55"/>
      <c r="AP107" s="55"/>
    </row>
    <row r="108" spans="1:42" x14ac:dyDescent="0.2">
      <c r="A108" s="54" t="s">
        <v>1411</v>
      </c>
      <c r="B108" s="54" t="str">
        <f>VLOOKUP(A108,RecNames!C:G,5,FALSE)</f>
        <v>NPFF1</v>
      </c>
      <c r="C108" s="64">
        <v>3</v>
      </c>
      <c r="D108" s="69" t="str">
        <f t="shared" si="11"/>
        <v/>
      </c>
      <c r="E108" s="40" t="str">
        <f t="shared" si="10"/>
        <v/>
      </c>
      <c r="F108" s="40">
        <f t="shared" si="10"/>
        <v>0.75560081466395113</v>
      </c>
      <c r="G108" s="40">
        <f t="shared" si="12"/>
        <v>0.75560081466395113</v>
      </c>
      <c r="H108" s="40">
        <f t="shared" si="12"/>
        <v>0.78494623655913975</v>
      </c>
      <c r="I108" s="40">
        <f t="shared" si="12"/>
        <v>0.67627494456762771</v>
      </c>
      <c r="J108" s="40">
        <f t="shared" si="13"/>
        <v>0.67627494456762771</v>
      </c>
      <c r="K108" s="40">
        <f t="shared" si="13"/>
        <v>0.65625</v>
      </c>
      <c r="L108" s="40" t="str">
        <f t="shared" si="13"/>
        <v/>
      </c>
      <c r="M108" s="40" t="str">
        <f t="shared" si="14"/>
        <v/>
      </c>
      <c r="N108" s="40" t="str">
        <f t="shared" si="14"/>
        <v/>
      </c>
      <c r="O108" s="40" t="str">
        <f t="shared" si="14"/>
        <v/>
      </c>
      <c r="P108" s="40" t="str">
        <f t="shared" si="14"/>
        <v/>
      </c>
      <c r="Q108" s="40" t="str">
        <f t="shared" si="14"/>
        <v/>
      </c>
      <c r="R108" s="91" t="s">
        <v>31</v>
      </c>
      <c r="S108" s="91" t="s">
        <v>31</v>
      </c>
      <c r="T108" s="91" t="s">
        <v>31</v>
      </c>
      <c r="U108" s="56"/>
      <c r="V108" s="55"/>
      <c r="W108" s="55">
        <v>39.700000000000003</v>
      </c>
      <c r="X108" s="55">
        <v>38.700000000000003</v>
      </c>
      <c r="Y108" s="55">
        <v>33.700000000000003</v>
      </c>
      <c r="Z108" s="55">
        <v>23.5</v>
      </c>
      <c r="AA108" s="55"/>
      <c r="AB108" s="55"/>
      <c r="AC108" s="55"/>
      <c r="AD108" s="55"/>
      <c r="AE108" s="55"/>
      <c r="AF108" s="56"/>
      <c r="AG108" s="55"/>
      <c r="AH108" s="55">
        <v>2</v>
      </c>
      <c r="AI108" s="55">
        <v>2.2000000000000002</v>
      </c>
      <c r="AJ108" s="55">
        <v>2.7</v>
      </c>
      <c r="AK108" s="55">
        <v>3</v>
      </c>
      <c r="AL108" s="55"/>
      <c r="AM108" s="55"/>
      <c r="AN108" s="55"/>
      <c r="AO108" s="55"/>
      <c r="AP108" s="55"/>
    </row>
    <row r="109" spans="1:42" x14ac:dyDescent="0.2">
      <c r="A109" s="54" t="s">
        <v>1412</v>
      </c>
      <c r="B109" s="54" t="str">
        <f>VLOOKUP(A109,RecNames!C:G,5,FALSE)</f>
        <v>NPFF2</v>
      </c>
      <c r="C109" s="64">
        <v>3</v>
      </c>
      <c r="D109" s="69" t="str">
        <f t="shared" si="11"/>
        <v/>
      </c>
      <c r="E109" s="40" t="str">
        <f t="shared" si="10"/>
        <v/>
      </c>
      <c r="F109" s="40">
        <f t="shared" si="10"/>
        <v>0.70061099796334003</v>
      </c>
      <c r="G109" s="40">
        <f t="shared" si="12"/>
        <v>0.70061099796334003</v>
      </c>
      <c r="H109" s="40">
        <f t="shared" si="12"/>
        <v>0.69892473118279574</v>
      </c>
      <c r="I109" s="40">
        <f t="shared" si="12"/>
        <v>0.63414634146341475</v>
      </c>
      <c r="J109" s="40">
        <f t="shared" si="13"/>
        <v>0.63414634146341475</v>
      </c>
      <c r="K109" s="40">
        <f t="shared" si="13"/>
        <v>0.66874999999999996</v>
      </c>
      <c r="L109" s="40" t="str">
        <f t="shared" si="13"/>
        <v/>
      </c>
      <c r="M109" s="40" t="str">
        <f t="shared" si="14"/>
        <v/>
      </c>
      <c r="N109" s="40" t="str">
        <f t="shared" si="14"/>
        <v/>
      </c>
      <c r="O109" s="40" t="str">
        <f t="shared" si="14"/>
        <v/>
      </c>
      <c r="P109" s="40" t="str">
        <f t="shared" si="14"/>
        <v/>
      </c>
      <c r="Q109" s="40" t="str">
        <f t="shared" si="14"/>
        <v/>
      </c>
      <c r="R109" s="91" t="s">
        <v>31</v>
      </c>
      <c r="S109" s="91" t="s">
        <v>31</v>
      </c>
      <c r="T109" s="91" t="s">
        <v>31</v>
      </c>
      <c r="U109" s="56"/>
      <c r="V109" s="55"/>
      <c r="W109" s="55">
        <v>37</v>
      </c>
      <c r="X109" s="55">
        <v>34.700000000000003</v>
      </c>
      <c r="Y109" s="55">
        <v>31.8</v>
      </c>
      <c r="Z109" s="55">
        <v>23.9</v>
      </c>
      <c r="AA109" s="55"/>
      <c r="AB109" s="55"/>
      <c r="AC109" s="55"/>
      <c r="AD109" s="55"/>
      <c r="AE109" s="55"/>
      <c r="AF109" s="56"/>
      <c r="AG109" s="55"/>
      <c r="AH109" s="55">
        <v>3.9</v>
      </c>
      <c r="AI109" s="55">
        <v>2.6</v>
      </c>
      <c r="AJ109" s="55">
        <v>3.9</v>
      </c>
      <c r="AK109" s="55">
        <v>3.7</v>
      </c>
      <c r="AL109" s="55"/>
      <c r="AM109" s="55"/>
      <c r="AN109" s="55"/>
      <c r="AO109" s="55"/>
      <c r="AP109" s="55"/>
    </row>
    <row r="110" spans="1:42" x14ac:dyDescent="0.2">
      <c r="A110" s="54" t="s">
        <v>1413</v>
      </c>
      <c r="B110" s="54" t="str">
        <f>VLOOKUP(A110,RecNames!C:G,5,FALSE)</f>
        <v>OPRD</v>
      </c>
      <c r="C110" s="64">
        <v>4</v>
      </c>
      <c r="D110" s="69" t="str">
        <f t="shared" si="11"/>
        <v/>
      </c>
      <c r="E110" s="40" t="str">
        <f t="shared" si="10"/>
        <v/>
      </c>
      <c r="F110" s="40">
        <f t="shared" si="10"/>
        <v>0.34623217922606925</v>
      </c>
      <c r="G110" s="40">
        <f t="shared" si="12"/>
        <v>0.34623217922606925</v>
      </c>
      <c r="H110" s="40">
        <f t="shared" si="12"/>
        <v>0.35913978494623655</v>
      </c>
      <c r="I110" s="40">
        <f t="shared" si="12"/>
        <v>0.17738359201773837</v>
      </c>
      <c r="J110" s="40">
        <f t="shared" si="13"/>
        <v>0.17738359201773837</v>
      </c>
      <c r="K110" s="40">
        <f t="shared" si="13"/>
        <v>0.15</v>
      </c>
      <c r="L110" s="40" t="str">
        <f t="shared" si="13"/>
        <v/>
      </c>
      <c r="M110" s="40" t="str">
        <f t="shared" si="14"/>
        <v/>
      </c>
      <c r="N110" s="40">
        <f t="shared" si="14"/>
        <v>0.31695331695331691</v>
      </c>
      <c r="O110" s="40">
        <f t="shared" si="14"/>
        <v>8.8295687885010257E-2</v>
      </c>
      <c r="P110" s="40">
        <f t="shared" si="14"/>
        <v>0.14059405940594058</v>
      </c>
      <c r="Q110" s="40" t="str">
        <f t="shared" si="14"/>
        <v/>
      </c>
      <c r="R110" s="91" t="s">
        <v>31</v>
      </c>
      <c r="S110" s="91" t="s">
        <v>31</v>
      </c>
      <c r="T110" s="91" t="s">
        <v>31</v>
      </c>
      <c r="U110" s="56"/>
      <c r="V110" s="55"/>
      <c r="W110" s="55">
        <v>19.600000000000001</v>
      </c>
      <c r="X110" s="55">
        <v>18.899999999999999</v>
      </c>
      <c r="Y110" s="55">
        <v>11.2</v>
      </c>
      <c r="Z110" s="55">
        <v>7.3</v>
      </c>
      <c r="AA110" s="55"/>
      <c r="AB110" s="55">
        <v>16.7</v>
      </c>
      <c r="AC110" s="55">
        <v>6.3</v>
      </c>
      <c r="AD110" s="55">
        <v>9.1</v>
      </c>
      <c r="AE110" s="55"/>
      <c r="AF110" s="56"/>
      <c r="AG110" s="55"/>
      <c r="AH110" s="55">
        <v>3.1</v>
      </c>
      <c r="AI110" s="55">
        <v>2.9</v>
      </c>
      <c r="AJ110" s="55">
        <v>1.8</v>
      </c>
      <c r="AK110" s="55">
        <v>1.5</v>
      </c>
      <c r="AL110" s="55"/>
      <c r="AM110" s="55">
        <v>2</v>
      </c>
      <c r="AN110" s="55">
        <v>2.1</v>
      </c>
      <c r="AO110" s="55">
        <v>2.8</v>
      </c>
      <c r="AP110" s="55"/>
    </row>
    <row r="111" spans="1:42" x14ac:dyDescent="0.2">
      <c r="A111" s="54" t="s">
        <v>1414</v>
      </c>
      <c r="B111" s="54" t="str">
        <f>VLOOKUP(A111,RecNames!C:G,5,FALSE)</f>
        <v>OPRK</v>
      </c>
      <c r="C111" s="64">
        <v>6</v>
      </c>
      <c r="D111" s="69" t="str">
        <f t="shared" si="11"/>
        <v/>
      </c>
      <c r="E111" s="40" t="str">
        <f t="shared" si="10"/>
        <v/>
      </c>
      <c r="F111" s="40">
        <f t="shared" si="10"/>
        <v>0.72301425661914454</v>
      </c>
      <c r="G111" s="40">
        <f t="shared" si="12"/>
        <v>0.72301425661914454</v>
      </c>
      <c r="H111" s="40">
        <f t="shared" si="12"/>
        <v>0.73548387096774182</v>
      </c>
      <c r="I111" s="40">
        <f t="shared" si="12"/>
        <v>0.43680709534368073</v>
      </c>
      <c r="J111" s="40">
        <f t="shared" si="13"/>
        <v>0.43680709534368073</v>
      </c>
      <c r="K111" s="40">
        <f t="shared" si="13"/>
        <v>0.56874999999999998</v>
      </c>
      <c r="L111" s="40">
        <f t="shared" si="13"/>
        <v>0</v>
      </c>
      <c r="M111" s="40">
        <f t="shared" si="14"/>
        <v>0</v>
      </c>
      <c r="N111" s="40">
        <f t="shared" si="14"/>
        <v>0.25798525798525795</v>
      </c>
      <c r="O111" s="40">
        <f t="shared" si="14"/>
        <v>1.6427104722792601E-2</v>
      </c>
      <c r="P111" s="40">
        <f t="shared" si="14"/>
        <v>9.1089108910891087E-2</v>
      </c>
      <c r="Q111" s="40" t="str">
        <f t="shared" si="14"/>
        <v/>
      </c>
      <c r="R111" s="91" t="s">
        <v>31</v>
      </c>
      <c r="S111" s="91" t="s">
        <v>31</v>
      </c>
      <c r="T111" s="91" t="s">
        <v>31</v>
      </c>
      <c r="U111" s="56"/>
      <c r="V111" s="55"/>
      <c r="W111" s="55">
        <v>38.1</v>
      </c>
      <c r="X111" s="55">
        <v>36.4</v>
      </c>
      <c r="Y111" s="55">
        <v>22.9</v>
      </c>
      <c r="Z111" s="55">
        <v>20.7</v>
      </c>
      <c r="AA111" s="55">
        <v>2.8</v>
      </c>
      <c r="AB111" s="55">
        <v>14.3</v>
      </c>
      <c r="AC111" s="55">
        <v>2.8</v>
      </c>
      <c r="AD111" s="55">
        <v>6.6</v>
      </c>
      <c r="AE111" s="55"/>
      <c r="AF111" s="56"/>
      <c r="AG111" s="55"/>
      <c r="AH111" s="55">
        <v>3</v>
      </c>
      <c r="AI111" s="55">
        <v>3.1</v>
      </c>
      <c r="AJ111" s="55">
        <v>3.8</v>
      </c>
      <c r="AK111" s="55">
        <v>2.7</v>
      </c>
      <c r="AL111" s="55">
        <v>1</v>
      </c>
      <c r="AM111" s="55">
        <v>3.3</v>
      </c>
      <c r="AN111" s="55">
        <v>0.8</v>
      </c>
      <c r="AO111" s="55">
        <v>1.4</v>
      </c>
      <c r="AP111" s="55"/>
    </row>
    <row r="112" spans="1:42" x14ac:dyDescent="0.2">
      <c r="A112" s="54" t="s">
        <v>1415</v>
      </c>
      <c r="B112" s="54" t="str">
        <f>VLOOKUP(A112,RecNames!C:G,5,FALSE)</f>
        <v>OPRX</v>
      </c>
      <c r="C112" s="64">
        <v>3</v>
      </c>
      <c r="D112" s="69" t="str">
        <f t="shared" si="11"/>
        <v/>
      </c>
      <c r="E112" s="40" t="str">
        <f t="shared" si="10"/>
        <v/>
      </c>
      <c r="F112" s="40">
        <f t="shared" si="10"/>
        <v>0.94704684317718935</v>
      </c>
      <c r="G112" s="40">
        <f t="shared" si="12"/>
        <v>0.94704684317718935</v>
      </c>
      <c r="H112" s="40">
        <f t="shared" si="12"/>
        <v>0.93978494623655906</v>
      </c>
      <c r="I112" s="40">
        <f t="shared" si="12"/>
        <v>0.92461197339246126</v>
      </c>
      <c r="J112" s="40">
        <f t="shared" si="13"/>
        <v>0.92461197339246126</v>
      </c>
      <c r="K112" s="40">
        <f t="shared" si="13"/>
        <v>0.98124999999999996</v>
      </c>
      <c r="L112" s="40">
        <f t="shared" si="13"/>
        <v>0.289760348583878</v>
      </c>
      <c r="M112" s="40">
        <f t="shared" si="14"/>
        <v>0.289760348583878</v>
      </c>
      <c r="N112" s="40">
        <f t="shared" si="14"/>
        <v>0.84766584766584763</v>
      </c>
      <c r="O112" s="40">
        <f t="shared" si="14"/>
        <v>0.30800821355236135</v>
      </c>
      <c r="P112" s="40">
        <f t="shared" si="14"/>
        <v>0.58415841584158412</v>
      </c>
      <c r="Q112" s="40">
        <f t="shared" si="14"/>
        <v>0.31884057971014484</v>
      </c>
      <c r="R112" s="91" t="s">
        <v>31</v>
      </c>
      <c r="S112" s="91" t="s">
        <v>31</v>
      </c>
      <c r="T112" s="91" t="s">
        <v>31</v>
      </c>
      <c r="U112" s="56"/>
      <c r="V112" s="55"/>
      <c r="W112" s="55">
        <v>49.1</v>
      </c>
      <c r="X112" s="55">
        <v>45.9</v>
      </c>
      <c r="Y112" s="55">
        <v>44.9</v>
      </c>
      <c r="Z112" s="55">
        <v>33.9</v>
      </c>
      <c r="AA112" s="55">
        <v>16.100000000000001</v>
      </c>
      <c r="AB112" s="55">
        <v>38.299999999999997</v>
      </c>
      <c r="AC112" s="55">
        <v>17</v>
      </c>
      <c r="AD112" s="55">
        <v>31.5</v>
      </c>
      <c r="AE112" s="55">
        <v>17.7</v>
      </c>
      <c r="AF112" s="56"/>
      <c r="AG112" s="55"/>
      <c r="AH112" s="55">
        <v>2.1</v>
      </c>
      <c r="AI112" s="55">
        <v>1.1000000000000001</v>
      </c>
      <c r="AJ112" s="55">
        <v>2</v>
      </c>
      <c r="AK112" s="55">
        <v>1.2</v>
      </c>
      <c r="AL112" s="55">
        <v>1.9</v>
      </c>
      <c r="AM112" s="55">
        <v>2.2999999999999998</v>
      </c>
      <c r="AN112" s="55">
        <v>2.9</v>
      </c>
      <c r="AO112" s="55">
        <v>2.7</v>
      </c>
      <c r="AP112" s="55">
        <v>2.4</v>
      </c>
    </row>
    <row r="113" spans="1:42" x14ac:dyDescent="0.2">
      <c r="A113" s="54" t="s">
        <v>1416</v>
      </c>
      <c r="B113" s="54" t="str">
        <f>VLOOKUP(A113,RecNames!C:G,5,FALSE)</f>
        <v>OPRM</v>
      </c>
      <c r="C113" s="64">
        <v>3</v>
      </c>
      <c r="D113" s="69" t="str">
        <f t="shared" si="11"/>
        <v/>
      </c>
      <c r="E113" s="40" t="str">
        <f t="shared" si="10"/>
        <v/>
      </c>
      <c r="F113" s="40">
        <f t="shared" si="10"/>
        <v>0.49287169042769857</v>
      </c>
      <c r="G113" s="40">
        <f t="shared" si="12"/>
        <v>0.49287169042769857</v>
      </c>
      <c r="H113" s="40">
        <f t="shared" si="12"/>
        <v>0.50322580645161297</v>
      </c>
      <c r="I113" s="40">
        <f t="shared" si="12"/>
        <v>0.27272727272727276</v>
      </c>
      <c r="J113" s="40">
        <f t="shared" si="13"/>
        <v>0.27272727272727276</v>
      </c>
      <c r="K113" s="40">
        <f t="shared" si="13"/>
        <v>0.29375000000000001</v>
      </c>
      <c r="L113" s="40" t="str">
        <f t="shared" si="13"/>
        <v/>
      </c>
      <c r="M113" s="40" t="str">
        <f t="shared" si="14"/>
        <v/>
      </c>
      <c r="N113" s="40">
        <f t="shared" si="14"/>
        <v>0.16953316953316952</v>
      </c>
      <c r="O113" s="40" t="str">
        <f t="shared" si="14"/>
        <v/>
      </c>
      <c r="P113" s="40" t="str">
        <f t="shared" si="14"/>
        <v/>
      </c>
      <c r="Q113" s="40" t="str">
        <f t="shared" si="14"/>
        <v/>
      </c>
      <c r="R113" s="91" t="s">
        <v>31</v>
      </c>
      <c r="S113" s="91" t="s">
        <v>31</v>
      </c>
      <c r="T113" s="91" t="s">
        <v>31</v>
      </c>
      <c r="U113" s="56"/>
      <c r="V113" s="55"/>
      <c r="W113" s="55">
        <v>26.8</v>
      </c>
      <c r="X113" s="55">
        <v>25.6</v>
      </c>
      <c r="Y113" s="55">
        <v>15.5</v>
      </c>
      <c r="Z113" s="55">
        <v>11.9</v>
      </c>
      <c r="AA113" s="55"/>
      <c r="AB113" s="55">
        <v>10.7</v>
      </c>
      <c r="AC113" s="55"/>
      <c r="AD113" s="55"/>
      <c r="AE113" s="55"/>
      <c r="AF113" s="56"/>
      <c r="AG113" s="55"/>
      <c r="AH113" s="55">
        <v>0.4</v>
      </c>
      <c r="AI113" s="55">
        <v>1.8</v>
      </c>
      <c r="AJ113" s="55">
        <v>2.2000000000000002</v>
      </c>
      <c r="AK113" s="55">
        <v>2.9</v>
      </c>
      <c r="AL113" s="55"/>
      <c r="AM113" s="55">
        <v>1.1000000000000001</v>
      </c>
      <c r="AN113" s="55"/>
      <c r="AO113" s="55"/>
      <c r="AP113" s="55"/>
    </row>
    <row r="114" spans="1:42" x14ac:dyDescent="0.2">
      <c r="A114" s="54" t="s">
        <v>1417</v>
      </c>
      <c r="B114" s="54" t="str">
        <f>VLOOKUP(A114,RecNames!C:G,5,FALSE)</f>
        <v>OXGR1</v>
      </c>
      <c r="C114" s="64">
        <v>4</v>
      </c>
      <c r="D114" s="69">
        <f t="shared" si="11"/>
        <v>0.26810176125244617</v>
      </c>
      <c r="E114" s="40">
        <f t="shared" si="10"/>
        <v>0.26757812500000006</v>
      </c>
      <c r="F114" s="40">
        <f t="shared" si="10"/>
        <v>0.36456211812627287</v>
      </c>
      <c r="G114" s="40">
        <f t="shared" si="12"/>
        <v>0.36456211812627287</v>
      </c>
      <c r="H114" s="40">
        <f t="shared" si="12"/>
        <v>0.20215053763440857</v>
      </c>
      <c r="I114" s="40">
        <f t="shared" si="12"/>
        <v>0.40576496674057655</v>
      </c>
      <c r="J114" s="40">
        <f t="shared" si="13"/>
        <v>0.40576496674057655</v>
      </c>
      <c r="K114" s="40">
        <f t="shared" si="13"/>
        <v>0.25937500000000002</v>
      </c>
      <c r="L114" s="40">
        <f t="shared" si="13"/>
        <v>0.10021786492374728</v>
      </c>
      <c r="M114" s="40">
        <f t="shared" si="14"/>
        <v>0.10021786492374728</v>
      </c>
      <c r="N114" s="40">
        <f t="shared" si="14"/>
        <v>0</v>
      </c>
      <c r="O114" s="40" t="str">
        <f t="shared" si="14"/>
        <v/>
      </c>
      <c r="P114" s="40" t="str">
        <f t="shared" si="14"/>
        <v/>
      </c>
      <c r="Q114" s="40" t="str">
        <f t="shared" si="14"/>
        <v/>
      </c>
      <c r="R114" s="91" t="s">
        <v>31</v>
      </c>
      <c r="S114" s="91" t="s">
        <v>31</v>
      </c>
      <c r="T114" s="91" t="s">
        <v>31</v>
      </c>
      <c r="U114" s="56">
        <v>17</v>
      </c>
      <c r="V114" s="55">
        <v>16.3</v>
      </c>
      <c r="W114" s="55">
        <v>20.5</v>
      </c>
      <c r="X114" s="55">
        <v>11.6</v>
      </c>
      <c r="Y114" s="55">
        <v>21.5</v>
      </c>
      <c r="Z114" s="55">
        <v>10.8</v>
      </c>
      <c r="AA114" s="55">
        <v>7.4</v>
      </c>
      <c r="AB114" s="55">
        <v>3.8</v>
      </c>
      <c r="AC114" s="55"/>
      <c r="AD114" s="55"/>
      <c r="AE114" s="55"/>
      <c r="AF114" s="56">
        <v>4.7</v>
      </c>
      <c r="AG114" s="55">
        <v>4.3</v>
      </c>
      <c r="AH114" s="55">
        <v>3.4</v>
      </c>
      <c r="AI114" s="55">
        <v>2.4</v>
      </c>
      <c r="AJ114" s="55">
        <v>1.7</v>
      </c>
      <c r="AK114" s="55">
        <v>1</v>
      </c>
      <c r="AL114" s="55">
        <v>1.5</v>
      </c>
      <c r="AM114" s="55">
        <v>1.4</v>
      </c>
      <c r="AN114" s="55"/>
      <c r="AO114" s="55"/>
      <c r="AP114" s="55"/>
    </row>
    <row r="115" spans="1:42" x14ac:dyDescent="0.2">
      <c r="A115" s="54" t="s">
        <v>1418</v>
      </c>
      <c r="B115" s="54" t="str">
        <f>VLOOKUP(A115,RecNames!C:G,5,FALSE)</f>
        <v>OXYR</v>
      </c>
      <c r="C115" s="64">
        <v>4</v>
      </c>
      <c r="D115" s="69">
        <f t="shared" si="11"/>
        <v>0.3679060665362035</v>
      </c>
      <c r="E115" s="40">
        <f t="shared" si="10"/>
        <v>0.34179687500000006</v>
      </c>
      <c r="F115" s="40">
        <f t="shared" si="10"/>
        <v>0.32586558044806518</v>
      </c>
      <c r="G115" s="40">
        <f t="shared" si="12"/>
        <v>0.32586558044806518</v>
      </c>
      <c r="H115" s="40" t="str">
        <f t="shared" si="12"/>
        <v/>
      </c>
      <c r="I115" s="40" t="str">
        <f t="shared" si="12"/>
        <v/>
      </c>
      <c r="J115" s="40" t="str">
        <f t="shared" si="13"/>
        <v/>
      </c>
      <c r="K115" s="40" t="str">
        <f t="shared" si="13"/>
        <v/>
      </c>
      <c r="L115" s="40">
        <f t="shared" si="13"/>
        <v>0.54030501089324612</v>
      </c>
      <c r="M115" s="40">
        <f t="shared" si="14"/>
        <v>0.54030501089324612</v>
      </c>
      <c r="N115" s="40">
        <f t="shared" si="14"/>
        <v>0.28501228501228504</v>
      </c>
      <c r="O115" s="40" t="str">
        <f t="shared" si="14"/>
        <v/>
      </c>
      <c r="P115" s="40" t="str">
        <f t="shared" si="14"/>
        <v/>
      </c>
      <c r="Q115" s="40" t="str">
        <f t="shared" si="14"/>
        <v/>
      </c>
      <c r="R115" s="91" t="s">
        <v>31</v>
      </c>
      <c r="S115" s="91" t="s">
        <v>31</v>
      </c>
      <c r="T115" s="91" t="s">
        <v>31</v>
      </c>
      <c r="U115" s="56">
        <v>22.1</v>
      </c>
      <c r="V115" s="55">
        <v>20.100000000000001</v>
      </c>
      <c r="W115" s="55">
        <v>18.600000000000001</v>
      </c>
      <c r="X115" s="55"/>
      <c r="Y115" s="55"/>
      <c r="Z115" s="55"/>
      <c r="AA115" s="55">
        <v>27.6</v>
      </c>
      <c r="AB115" s="55">
        <v>15.4</v>
      </c>
      <c r="AC115" s="55"/>
      <c r="AD115" s="55"/>
      <c r="AE115" s="55"/>
      <c r="AF115" s="56">
        <v>2.8</v>
      </c>
      <c r="AG115" s="55">
        <v>3</v>
      </c>
      <c r="AH115" s="55">
        <v>2.5</v>
      </c>
      <c r="AI115" s="55"/>
      <c r="AJ115" s="55"/>
      <c r="AK115" s="55"/>
      <c r="AL115" s="55">
        <v>3.4</v>
      </c>
      <c r="AM115" s="55">
        <v>2.7</v>
      </c>
      <c r="AN115" s="55"/>
      <c r="AO115" s="55"/>
      <c r="AP115" s="55"/>
    </row>
    <row r="116" spans="1:42" x14ac:dyDescent="0.2">
      <c r="A116" s="54" t="s">
        <v>1419</v>
      </c>
      <c r="B116" s="54" t="str">
        <f>VLOOKUP(A116,RecNames!C:G,5,FALSE)</f>
        <v>P2RY1</v>
      </c>
      <c r="C116" s="64">
        <v>6</v>
      </c>
      <c r="D116" s="69">
        <f t="shared" si="11"/>
        <v>0.13307240704500978</v>
      </c>
      <c r="E116" s="40">
        <f t="shared" si="10"/>
        <v>0.16406250000000003</v>
      </c>
      <c r="F116" s="40">
        <f t="shared" si="10"/>
        <v>9.5723014256619124E-2</v>
      </c>
      <c r="G116" s="40">
        <f t="shared" si="12"/>
        <v>9.5723014256619124E-2</v>
      </c>
      <c r="H116" s="40">
        <f t="shared" si="12"/>
        <v>0</v>
      </c>
      <c r="I116" s="40">
        <f t="shared" si="12"/>
        <v>0.15964523281596454</v>
      </c>
      <c r="J116" s="40">
        <f t="shared" si="13"/>
        <v>0.15964523281596454</v>
      </c>
      <c r="K116" s="40">
        <f t="shared" si="13"/>
        <v>0.30625000000000002</v>
      </c>
      <c r="L116" s="40" t="str">
        <f t="shared" si="13"/>
        <v/>
      </c>
      <c r="M116" s="40" t="str">
        <f t="shared" si="14"/>
        <v/>
      </c>
      <c r="N116" s="40" t="str">
        <f t="shared" si="14"/>
        <v/>
      </c>
      <c r="O116" s="40">
        <f t="shared" si="14"/>
        <v>0.31211498973305951</v>
      </c>
      <c r="P116" s="40">
        <f t="shared" si="14"/>
        <v>0.14653465346534655</v>
      </c>
      <c r="Q116" s="40">
        <f t="shared" si="14"/>
        <v>3.3126293995859216E-2</v>
      </c>
      <c r="R116" s="91" t="s">
        <v>31</v>
      </c>
      <c r="S116" s="91" t="s">
        <v>31</v>
      </c>
      <c r="T116" s="91" t="s">
        <v>31</v>
      </c>
      <c r="U116" s="56">
        <v>10.1</v>
      </c>
      <c r="V116" s="55">
        <v>11</v>
      </c>
      <c r="W116" s="55">
        <v>7.3</v>
      </c>
      <c r="X116" s="55">
        <v>2.2000000000000002</v>
      </c>
      <c r="Y116" s="55">
        <v>10.4</v>
      </c>
      <c r="Z116" s="55">
        <v>12.3</v>
      </c>
      <c r="AA116" s="55"/>
      <c r="AB116" s="55"/>
      <c r="AC116" s="55">
        <v>17.2</v>
      </c>
      <c r="AD116" s="55">
        <v>9.4</v>
      </c>
      <c r="AE116" s="55">
        <v>3.9</v>
      </c>
      <c r="AF116" s="56">
        <v>1.3</v>
      </c>
      <c r="AG116" s="55">
        <v>2.1</v>
      </c>
      <c r="AH116" s="55">
        <v>1.1000000000000001</v>
      </c>
      <c r="AI116" s="55">
        <v>1</v>
      </c>
      <c r="AJ116" s="55">
        <v>1.8</v>
      </c>
      <c r="AK116" s="55">
        <v>1.6</v>
      </c>
      <c r="AL116" s="55"/>
      <c r="AM116" s="55"/>
      <c r="AN116" s="55">
        <v>1.9</v>
      </c>
      <c r="AO116" s="55">
        <v>1</v>
      </c>
      <c r="AP116" s="55">
        <v>0.8</v>
      </c>
    </row>
    <row r="117" spans="1:42" x14ac:dyDescent="0.2">
      <c r="A117" s="54" t="s">
        <v>1420</v>
      </c>
      <c r="B117" s="54" t="str">
        <f>VLOOKUP(A117,RecNames!C:G,5,FALSE)</f>
        <v>P2Y10</v>
      </c>
      <c r="C117" s="64">
        <v>4</v>
      </c>
      <c r="D117" s="69" t="str">
        <f t="shared" si="11"/>
        <v/>
      </c>
      <c r="E117" s="40" t="str">
        <f t="shared" si="10"/>
        <v/>
      </c>
      <c r="F117" s="40">
        <f t="shared" si="10"/>
        <v>0.1425661914460285</v>
      </c>
      <c r="G117" s="40">
        <f t="shared" si="12"/>
        <v>0.1425661914460285</v>
      </c>
      <c r="H117" s="40">
        <f t="shared" si="12"/>
        <v>0.22580645161290322</v>
      </c>
      <c r="I117" s="40">
        <f t="shared" si="12"/>
        <v>0.21507760532150777</v>
      </c>
      <c r="J117" s="40">
        <f t="shared" si="13"/>
        <v>0.21507760532150777</v>
      </c>
      <c r="K117" s="40">
        <f t="shared" si="13"/>
        <v>0.45937499999999998</v>
      </c>
      <c r="L117" s="40">
        <f t="shared" si="13"/>
        <v>3.2679738562091498E-2</v>
      </c>
      <c r="M117" s="40">
        <f t="shared" si="14"/>
        <v>3.2679738562091498E-2</v>
      </c>
      <c r="N117" s="40">
        <f t="shared" si="14"/>
        <v>0.13759213759213759</v>
      </c>
      <c r="O117" s="40" t="str">
        <f t="shared" si="14"/>
        <v/>
      </c>
      <c r="P117" s="40">
        <f t="shared" si="14"/>
        <v>0.22970297029702968</v>
      </c>
      <c r="Q117" s="40">
        <f t="shared" si="14"/>
        <v>0.20289855072463767</v>
      </c>
      <c r="R117" s="91" t="s">
        <v>31</v>
      </c>
      <c r="S117" s="91" t="s">
        <v>31</v>
      </c>
      <c r="T117" s="91" t="s">
        <v>31</v>
      </c>
      <c r="U117" s="56"/>
      <c r="V117" s="55"/>
      <c r="W117" s="55">
        <v>9.6</v>
      </c>
      <c r="X117" s="55">
        <v>12.7</v>
      </c>
      <c r="Y117" s="55">
        <v>12.9</v>
      </c>
      <c r="Z117" s="55">
        <v>17.2</v>
      </c>
      <c r="AA117" s="55">
        <v>4.3</v>
      </c>
      <c r="AB117" s="55">
        <v>9.4</v>
      </c>
      <c r="AC117" s="55"/>
      <c r="AD117" s="55">
        <v>13.6</v>
      </c>
      <c r="AE117" s="55">
        <v>12.1</v>
      </c>
      <c r="AF117" s="56"/>
      <c r="AG117" s="55"/>
      <c r="AH117" s="55">
        <v>1.5</v>
      </c>
      <c r="AI117" s="55">
        <v>2.2000000000000002</v>
      </c>
      <c r="AJ117" s="55">
        <v>5.4</v>
      </c>
      <c r="AK117" s="55">
        <v>7.1</v>
      </c>
      <c r="AL117" s="55">
        <v>1.7</v>
      </c>
      <c r="AM117" s="55">
        <v>2.7</v>
      </c>
      <c r="AN117" s="55"/>
      <c r="AO117" s="55">
        <v>0.8</v>
      </c>
      <c r="AP117" s="55">
        <v>1.2</v>
      </c>
    </row>
    <row r="118" spans="1:42" x14ac:dyDescent="0.2">
      <c r="A118" s="54" t="s">
        <v>1421</v>
      </c>
      <c r="B118" s="54" t="str">
        <f>VLOOKUP(A118,RecNames!C:G,5,FALSE)</f>
        <v>P2Y11</v>
      </c>
      <c r="C118" s="64">
        <v>4</v>
      </c>
      <c r="D118" s="69">
        <f t="shared" si="11"/>
        <v>7.6320939334637974E-2</v>
      </c>
      <c r="E118" s="40">
        <f t="shared" si="10"/>
        <v>0.17382812500000003</v>
      </c>
      <c r="F118" s="40">
        <f t="shared" si="10"/>
        <v>0.28105906313645618</v>
      </c>
      <c r="G118" s="40">
        <f t="shared" si="12"/>
        <v>0.28105906313645618</v>
      </c>
      <c r="H118" s="40">
        <f t="shared" si="12"/>
        <v>0.26666666666666666</v>
      </c>
      <c r="I118" s="40">
        <f t="shared" si="12"/>
        <v>0.59866962305986704</v>
      </c>
      <c r="J118" s="40">
        <f t="shared" si="13"/>
        <v>0.59866962305986704</v>
      </c>
      <c r="K118" s="40">
        <f t="shared" si="13"/>
        <v>0.61562499999999998</v>
      </c>
      <c r="L118" s="40">
        <f t="shared" si="13"/>
        <v>0.18082788671023964</v>
      </c>
      <c r="M118" s="40">
        <f t="shared" si="14"/>
        <v>0.18082788671023964</v>
      </c>
      <c r="N118" s="40">
        <f t="shared" si="14"/>
        <v>0.11547911547911548</v>
      </c>
      <c r="O118" s="40">
        <f t="shared" si="14"/>
        <v>0.71868583162217659</v>
      </c>
      <c r="P118" s="40">
        <f t="shared" si="14"/>
        <v>0.32277227722772278</v>
      </c>
      <c r="Q118" s="40">
        <f t="shared" si="14"/>
        <v>0.20703933747412007</v>
      </c>
      <c r="R118" s="91" t="s">
        <v>31</v>
      </c>
      <c r="S118" s="91" t="s">
        <v>31</v>
      </c>
      <c r="T118" s="91" t="s">
        <v>31</v>
      </c>
      <c r="U118" s="56">
        <v>7.2</v>
      </c>
      <c r="V118" s="55">
        <v>11.5</v>
      </c>
      <c r="W118" s="55">
        <v>16.399999999999999</v>
      </c>
      <c r="X118" s="55">
        <v>14.6</v>
      </c>
      <c r="Y118" s="55">
        <v>30.2</v>
      </c>
      <c r="Z118" s="55">
        <v>22.2</v>
      </c>
      <c r="AA118" s="55">
        <v>11.1</v>
      </c>
      <c r="AB118" s="55">
        <v>8.5</v>
      </c>
      <c r="AC118" s="55">
        <v>37</v>
      </c>
      <c r="AD118" s="55">
        <v>18.3</v>
      </c>
      <c r="AE118" s="55">
        <v>12.3</v>
      </c>
      <c r="AF118" s="56">
        <v>1.7</v>
      </c>
      <c r="AG118" s="55">
        <v>3</v>
      </c>
      <c r="AH118" s="55">
        <v>3.1</v>
      </c>
      <c r="AI118" s="55">
        <v>3.2</v>
      </c>
      <c r="AJ118" s="55">
        <v>2</v>
      </c>
      <c r="AK118" s="55">
        <v>2</v>
      </c>
      <c r="AL118" s="55">
        <v>2.8</v>
      </c>
      <c r="AM118" s="55">
        <v>2</v>
      </c>
      <c r="AN118" s="55">
        <v>3</v>
      </c>
      <c r="AO118" s="55">
        <v>2.7</v>
      </c>
      <c r="AP118" s="55">
        <v>2.2999999999999998</v>
      </c>
    </row>
    <row r="119" spans="1:42" x14ac:dyDescent="0.2">
      <c r="A119" s="54" t="s">
        <v>1422</v>
      </c>
      <c r="B119" s="54" t="str">
        <f>VLOOKUP(A119,RecNames!C:G,5,FALSE)</f>
        <v>P2Y12</v>
      </c>
      <c r="C119" s="64">
        <v>6</v>
      </c>
      <c r="D119" s="69" t="str">
        <f t="shared" si="11"/>
        <v/>
      </c>
      <c r="E119" s="40" t="str">
        <f t="shared" si="10"/>
        <v/>
      </c>
      <c r="F119" s="40">
        <f t="shared" si="10"/>
        <v>0.1914460285132383</v>
      </c>
      <c r="G119" s="40">
        <f t="shared" si="12"/>
        <v>0.1914460285132383</v>
      </c>
      <c r="H119" s="40">
        <f t="shared" si="12"/>
        <v>0.14623655913978495</v>
      </c>
      <c r="I119" s="40">
        <f t="shared" si="12"/>
        <v>0.37915742793791585</v>
      </c>
      <c r="J119" s="40">
        <f t="shared" si="13"/>
        <v>0.37915742793791585</v>
      </c>
      <c r="K119" s="40">
        <f t="shared" si="13"/>
        <v>0.49687499999999996</v>
      </c>
      <c r="L119" s="40">
        <f t="shared" si="13"/>
        <v>0.23529411764705882</v>
      </c>
      <c r="M119" s="40">
        <f t="shared" si="14"/>
        <v>0.23529411764705882</v>
      </c>
      <c r="N119" s="40">
        <f t="shared" si="14"/>
        <v>0.42014742014742007</v>
      </c>
      <c r="O119" s="40" t="str">
        <f t="shared" si="14"/>
        <v/>
      </c>
      <c r="P119" s="40">
        <f t="shared" si="14"/>
        <v>0.53267326732673259</v>
      </c>
      <c r="Q119" s="40">
        <f t="shared" si="14"/>
        <v>0.45755693581780532</v>
      </c>
      <c r="R119" s="91" t="s">
        <v>31</v>
      </c>
      <c r="S119" s="91" t="s">
        <v>31</v>
      </c>
      <c r="T119" s="91" t="s">
        <v>31</v>
      </c>
      <c r="U119" s="56"/>
      <c r="V119" s="55"/>
      <c r="W119" s="55">
        <v>12</v>
      </c>
      <c r="X119" s="55">
        <v>9</v>
      </c>
      <c r="Y119" s="55">
        <v>20.3</v>
      </c>
      <c r="Z119" s="55">
        <v>18.399999999999999</v>
      </c>
      <c r="AA119" s="55">
        <v>13.6</v>
      </c>
      <c r="AB119" s="55">
        <v>20.9</v>
      </c>
      <c r="AC119" s="55"/>
      <c r="AD119" s="55">
        <v>28.9</v>
      </c>
      <c r="AE119" s="55">
        <v>24.4</v>
      </c>
      <c r="AF119" s="56"/>
      <c r="AG119" s="55"/>
      <c r="AH119" s="55">
        <v>2.8</v>
      </c>
      <c r="AI119" s="55">
        <v>2</v>
      </c>
      <c r="AJ119" s="55">
        <v>3.1</v>
      </c>
      <c r="AK119" s="55">
        <v>3.1</v>
      </c>
      <c r="AL119" s="55">
        <v>2.2000000000000002</v>
      </c>
      <c r="AM119" s="55">
        <v>2.1</v>
      </c>
      <c r="AN119" s="55"/>
      <c r="AO119" s="55">
        <v>3.1</v>
      </c>
      <c r="AP119" s="55">
        <v>3.3</v>
      </c>
    </row>
    <row r="120" spans="1:42" x14ac:dyDescent="0.2">
      <c r="A120" s="54" t="s">
        <v>1423</v>
      </c>
      <c r="B120" s="54" t="str">
        <f>VLOOKUP(A120,RecNames!C:G,5,FALSE)</f>
        <v>P2Y13</v>
      </c>
      <c r="C120" s="64">
        <v>3</v>
      </c>
      <c r="D120" s="69" t="str">
        <f t="shared" si="11"/>
        <v/>
      </c>
      <c r="E120" s="40" t="str">
        <f t="shared" si="10"/>
        <v/>
      </c>
      <c r="F120" s="40">
        <f t="shared" si="10"/>
        <v>0.1425661914460285</v>
      </c>
      <c r="G120" s="40">
        <f t="shared" si="12"/>
        <v>0.1425661914460285</v>
      </c>
      <c r="H120" s="40">
        <f t="shared" si="12"/>
        <v>7.7419354838709667E-2</v>
      </c>
      <c r="I120" s="40">
        <f t="shared" si="12"/>
        <v>0.12416851441241687</v>
      </c>
      <c r="J120" s="40">
        <f t="shared" si="13"/>
        <v>0.12416851441241687</v>
      </c>
      <c r="K120" s="40">
        <f t="shared" si="13"/>
        <v>0</v>
      </c>
      <c r="L120" s="40">
        <f t="shared" si="13"/>
        <v>0.31808278867102385</v>
      </c>
      <c r="M120" s="40">
        <f t="shared" si="14"/>
        <v>0.31808278867102385</v>
      </c>
      <c r="N120" s="40">
        <f t="shared" si="14"/>
        <v>0.35872235872235864</v>
      </c>
      <c r="O120" s="40">
        <f t="shared" si="14"/>
        <v>4.1067761806981518E-2</v>
      </c>
      <c r="P120" s="40">
        <f t="shared" si="14"/>
        <v>4.1584158415841579E-2</v>
      </c>
      <c r="Q120" s="40">
        <f t="shared" si="14"/>
        <v>8.2815734989648032E-2</v>
      </c>
      <c r="R120" s="91" t="s">
        <v>31</v>
      </c>
      <c r="S120" s="91" t="s">
        <v>31</v>
      </c>
      <c r="T120" s="91" t="s">
        <v>31</v>
      </c>
      <c r="U120" s="56"/>
      <c r="V120" s="55"/>
      <c r="W120" s="55">
        <v>9.6</v>
      </c>
      <c r="X120" s="55">
        <v>5.8</v>
      </c>
      <c r="Y120" s="55">
        <v>8.8000000000000007</v>
      </c>
      <c r="Z120" s="55">
        <v>2.5</v>
      </c>
      <c r="AA120" s="55">
        <v>17.399999999999999</v>
      </c>
      <c r="AB120" s="55">
        <v>18.399999999999999</v>
      </c>
      <c r="AC120" s="55">
        <v>4</v>
      </c>
      <c r="AD120" s="55">
        <v>4.0999999999999996</v>
      </c>
      <c r="AE120" s="55">
        <v>6.3</v>
      </c>
      <c r="AF120" s="56"/>
      <c r="AG120" s="55"/>
      <c r="AH120" s="55">
        <v>1.3</v>
      </c>
      <c r="AI120" s="55">
        <v>0.5</v>
      </c>
      <c r="AJ120" s="55">
        <v>2</v>
      </c>
      <c r="AK120" s="55">
        <v>1.2</v>
      </c>
      <c r="AL120" s="55">
        <v>1.2</v>
      </c>
      <c r="AM120" s="55">
        <v>2.4</v>
      </c>
      <c r="AN120" s="55">
        <v>0.5</v>
      </c>
      <c r="AO120" s="55">
        <v>0.2</v>
      </c>
      <c r="AP120" s="55">
        <v>0.7</v>
      </c>
    </row>
    <row r="121" spans="1:42" x14ac:dyDescent="0.2">
      <c r="A121" s="54" t="s">
        <v>1424</v>
      </c>
      <c r="B121" s="54" t="str">
        <f>VLOOKUP(A121,RecNames!C:G,5,FALSE)</f>
        <v>P2Y14</v>
      </c>
      <c r="C121" s="64">
        <v>5</v>
      </c>
      <c r="D121" s="69" t="str">
        <f t="shared" si="11"/>
        <v/>
      </c>
      <c r="E121" s="40" t="str">
        <f t="shared" si="10"/>
        <v/>
      </c>
      <c r="F121" s="40">
        <f t="shared" si="10"/>
        <v>7.3319755600814662E-2</v>
      </c>
      <c r="G121" s="40">
        <f t="shared" si="12"/>
        <v>7.3319755600814662E-2</v>
      </c>
      <c r="H121" s="40">
        <f t="shared" si="12"/>
        <v>2.1505376344086023E-2</v>
      </c>
      <c r="I121" s="40">
        <f t="shared" si="12"/>
        <v>8.2039911308204011E-2</v>
      </c>
      <c r="J121" s="40">
        <f t="shared" si="13"/>
        <v>8.2039911308204011E-2</v>
      </c>
      <c r="K121" s="40">
        <f t="shared" si="13"/>
        <v>6.5624999999999989E-2</v>
      </c>
      <c r="L121" s="40">
        <f t="shared" si="13"/>
        <v>2.6143790849673203E-2</v>
      </c>
      <c r="M121" s="40">
        <f t="shared" si="14"/>
        <v>2.6143790849673203E-2</v>
      </c>
      <c r="N121" s="40">
        <f t="shared" si="14"/>
        <v>9.3366093366093361E-2</v>
      </c>
      <c r="O121" s="40" t="str">
        <f t="shared" si="14"/>
        <v/>
      </c>
      <c r="P121" s="40" t="str">
        <f t="shared" si="14"/>
        <v/>
      </c>
      <c r="Q121" s="40" t="str">
        <f t="shared" si="14"/>
        <v/>
      </c>
      <c r="R121" s="91" t="s">
        <v>31</v>
      </c>
      <c r="S121" s="91" t="s">
        <v>31</v>
      </c>
      <c r="T121" s="91" t="s">
        <v>31</v>
      </c>
      <c r="U121" s="56"/>
      <c r="V121" s="55"/>
      <c r="W121" s="55">
        <v>6.2</v>
      </c>
      <c r="X121" s="55">
        <v>3.2</v>
      </c>
      <c r="Y121" s="55">
        <v>6.9</v>
      </c>
      <c r="Z121" s="55">
        <v>4.5999999999999996</v>
      </c>
      <c r="AA121" s="55">
        <v>4</v>
      </c>
      <c r="AB121" s="55">
        <v>7.6</v>
      </c>
      <c r="AC121" s="55"/>
      <c r="AD121" s="55"/>
      <c r="AE121" s="55"/>
      <c r="AF121" s="56"/>
      <c r="AG121" s="55"/>
      <c r="AH121" s="55">
        <v>0.9</v>
      </c>
      <c r="AI121" s="55">
        <v>0.4</v>
      </c>
      <c r="AJ121" s="55">
        <v>0.7</v>
      </c>
      <c r="AK121" s="55">
        <v>0.9</v>
      </c>
      <c r="AL121" s="55">
        <v>1.4</v>
      </c>
      <c r="AM121" s="55">
        <v>1</v>
      </c>
      <c r="AN121" s="55"/>
      <c r="AO121" s="55"/>
      <c r="AP121" s="55"/>
    </row>
    <row r="122" spans="1:42" x14ac:dyDescent="0.2">
      <c r="A122" s="54" t="s">
        <v>1425</v>
      </c>
      <c r="B122" s="54" t="str">
        <f>VLOOKUP(A122,RecNames!C:G,5,FALSE)</f>
        <v>P2RY2</v>
      </c>
      <c r="C122" s="64">
        <v>5</v>
      </c>
      <c r="D122" s="69">
        <f t="shared" si="11"/>
        <v>3.3268101761252451E-2</v>
      </c>
      <c r="E122" s="40">
        <f t="shared" si="10"/>
        <v>8.984375E-2</v>
      </c>
      <c r="F122" s="40" t="str">
        <f t="shared" si="10"/>
        <v/>
      </c>
      <c r="G122" s="40" t="str">
        <f t="shared" si="12"/>
        <v/>
      </c>
      <c r="H122" s="40" t="str">
        <f t="shared" si="12"/>
        <v/>
      </c>
      <c r="I122" s="40" t="str">
        <f t="shared" si="12"/>
        <v/>
      </c>
      <c r="J122" s="40" t="str">
        <f t="shared" si="13"/>
        <v/>
      </c>
      <c r="K122" s="40" t="str">
        <f t="shared" si="13"/>
        <v/>
      </c>
      <c r="L122" s="40" t="str">
        <f t="shared" si="13"/>
        <v/>
      </c>
      <c r="M122" s="40" t="str">
        <f t="shared" si="14"/>
        <v/>
      </c>
      <c r="N122" s="40" t="str">
        <f t="shared" si="14"/>
        <v/>
      </c>
      <c r="O122" s="40">
        <f t="shared" si="14"/>
        <v>0.13757700205338808</v>
      </c>
      <c r="P122" s="40">
        <f t="shared" si="14"/>
        <v>0.11881188118811881</v>
      </c>
      <c r="Q122" s="40">
        <f t="shared" si="14"/>
        <v>8.9026915113871619E-2</v>
      </c>
      <c r="R122" s="91" t="s">
        <v>31</v>
      </c>
      <c r="S122" s="91" t="s">
        <v>31</v>
      </c>
      <c r="T122" s="91" t="s">
        <v>31</v>
      </c>
      <c r="U122" s="56">
        <v>5</v>
      </c>
      <c r="V122" s="55">
        <v>7.2</v>
      </c>
      <c r="W122" s="55"/>
      <c r="X122" s="55"/>
      <c r="Y122" s="55"/>
      <c r="Z122" s="55"/>
      <c r="AA122" s="55"/>
      <c r="AB122" s="55"/>
      <c r="AC122" s="55">
        <v>8.6999999999999993</v>
      </c>
      <c r="AD122" s="55">
        <v>8</v>
      </c>
      <c r="AE122" s="55">
        <v>6.6</v>
      </c>
      <c r="AF122" s="56">
        <v>0.7</v>
      </c>
      <c r="AG122" s="55">
        <v>1.2</v>
      </c>
      <c r="AH122" s="55"/>
      <c r="AI122" s="55"/>
      <c r="AJ122" s="55"/>
      <c r="AK122" s="55"/>
      <c r="AL122" s="55"/>
      <c r="AM122" s="55"/>
      <c r="AN122" s="55">
        <v>1.2</v>
      </c>
      <c r="AO122" s="55">
        <v>1.3</v>
      </c>
      <c r="AP122" s="55">
        <v>1.1000000000000001</v>
      </c>
    </row>
    <row r="123" spans="1:42" x14ac:dyDescent="0.2">
      <c r="A123" s="54" t="s">
        <v>1426</v>
      </c>
      <c r="B123" s="54" t="str">
        <f>VLOOKUP(A123,RecNames!C:G,5,FALSE)</f>
        <v>P2RY4</v>
      </c>
      <c r="C123" s="64">
        <v>4</v>
      </c>
      <c r="D123" s="69">
        <f t="shared" si="11"/>
        <v>3.9138943248532287E-2</v>
      </c>
      <c r="E123" s="40">
        <f t="shared" si="10"/>
        <v>0.11523437500000001</v>
      </c>
      <c r="F123" s="40">
        <f t="shared" si="10"/>
        <v>0.15274949083503053</v>
      </c>
      <c r="G123" s="40">
        <f t="shared" si="12"/>
        <v>0.15274949083503053</v>
      </c>
      <c r="H123" s="40">
        <f t="shared" si="12"/>
        <v>4.3010752688172046E-2</v>
      </c>
      <c r="I123" s="40">
        <f t="shared" si="12"/>
        <v>0.1263858093126386</v>
      </c>
      <c r="J123" s="40">
        <f t="shared" si="13"/>
        <v>0.1263858093126386</v>
      </c>
      <c r="K123" s="40">
        <f t="shared" si="13"/>
        <v>0.17499999999999999</v>
      </c>
      <c r="L123" s="40" t="str">
        <f t="shared" si="13"/>
        <v/>
      </c>
      <c r="M123" s="40" t="str">
        <f t="shared" si="14"/>
        <v/>
      </c>
      <c r="N123" s="40" t="str">
        <f t="shared" si="14"/>
        <v/>
      </c>
      <c r="O123" s="40">
        <f t="shared" si="14"/>
        <v>0.13141683778234087</v>
      </c>
      <c r="P123" s="40">
        <f t="shared" si="14"/>
        <v>5.1485148514851475E-2</v>
      </c>
      <c r="Q123" s="40">
        <f t="shared" si="14"/>
        <v>0.18012422360248445</v>
      </c>
      <c r="R123" s="91" t="s">
        <v>31</v>
      </c>
      <c r="S123" s="91" t="s">
        <v>31</v>
      </c>
      <c r="T123" s="91" t="s">
        <v>31</v>
      </c>
      <c r="U123" s="56">
        <v>5.3</v>
      </c>
      <c r="V123" s="55">
        <v>8.5</v>
      </c>
      <c r="W123" s="55">
        <v>10.1</v>
      </c>
      <c r="X123" s="55">
        <v>4.2</v>
      </c>
      <c r="Y123" s="55">
        <v>8.9</v>
      </c>
      <c r="Z123" s="55">
        <v>8.1</v>
      </c>
      <c r="AA123" s="55"/>
      <c r="AB123" s="55"/>
      <c r="AC123" s="55">
        <v>8.4</v>
      </c>
      <c r="AD123" s="55">
        <v>4.5999999999999996</v>
      </c>
      <c r="AE123" s="55">
        <v>11</v>
      </c>
      <c r="AF123" s="56">
        <v>0.9</v>
      </c>
      <c r="AG123" s="55">
        <v>2.2999999999999998</v>
      </c>
      <c r="AH123" s="55">
        <v>2.2999999999999998</v>
      </c>
      <c r="AI123" s="55">
        <v>0.5</v>
      </c>
      <c r="AJ123" s="55">
        <v>1.5</v>
      </c>
      <c r="AK123" s="55">
        <v>1</v>
      </c>
      <c r="AL123" s="55"/>
      <c r="AM123" s="55"/>
      <c r="AN123" s="55">
        <v>0.5</v>
      </c>
      <c r="AO123" s="55">
        <v>0.3</v>
      </c>
      <c r="AP123" s="55">
        <v>1.6</v>
      </c>
    </row>
    <row r="124" spans="1:42" x14ac:dyDescent="0.2">
      <c r="A124" s="54" t="s">
        <v>1427</v>
      </c>
      <c r="B124" s="54" t="str">
        <f>VLOOKUP(A124,RecNames!C:G,5,FALSE)</f>
        <v>P2RY6</v>
      </c>
      <c r="C124" s="64">
        <v>4</v>
      </c>
      <c r="D124" s="69">
        <f t="shared" si="11"/>
        <v>0.16438356164383558</v>
      </c>
      <c r="E124" s="40">
        <f t="shared" si="10"/>
        <v>0.17968750000000003</v>
      </c>
      <c r="F124" s="40">
        <f t="shared" si="10"/>
        <v>4.0733197556008091E-3</v>
      </c>
      <c r="G124" s="40">
        <f t="shared" si="12"/>
        <v>4.0733197556008091E-3</v>
      </c>
      <c r="H124" s="40" t="str">
        <f t="shared" si="12"/>
        <v/>
      </c>
      <c r="I124" s="40">
        <f t="shared" si="12"/>
        <v>5.0997782705099783E-2</v>
      </c>
      <c r="J124" s="40">
        <f t="shared" si="13"/>
        <v>5.0997782705099783E-2</v>
      </c>
      <c r="K124" s="40">
        <f t="shared" si="13"/>
        <v>0.15</v>
      </c>
      <c r="L124" s="40" t="str">
        <f t="shared" si="13"/>
        <v/>
      </c>
      <c r="M124" s="40" t="str">
        <f t="shared" si="14"/>
        <v/>
      </c>
      <c r="N124" s="40" t="str">
        <f t="shared" si="14"/>
        <v/>
      </c>
      <c r="O124" s="40">
        <f t="shared" si="14"/>
        <v>0.13757700205338808</v>
      </c>
      <c r="P124" s="40">
        <f t="shared" si="14"/>
        <v>8.7128712871287137E-2</v>
      </c>
      <c r="Q124" s="40">
        <f t="shared" si="14"/>
        <v>0.11387163561076603</v>
      </c>
      <c r="R124" s="91" t="s">
        <v>31</v>
      </c>
      <c r="S124" s="91" t="s">
        <v>31</v>
      </c>
      <c r="T124" s="91" t="s">
        <v>31</v>
      </c>
      <c r="U124" s="56">
        <v>11.7</v>
      </c>
      <c r="V124" s="55">
        <v>11.8</v>
      </c>
      <c r="W124" s="55">
        <v>2.8</v>
      </c>
      <c r="X124" s="55"/>
      <c r="Y124" s="55">
        <v>5.5</v>
      </c>
      <c r="Z124" s="55">
        <v>7.3</v>
      </c>
      <c r="AA124" s="55"/>
      <c r="AB124" s="55"/>
      <c r="AC124" s="55">
        <v>8.6999999999999993</v>
      </c>
      <c r="AD124" s="55">
        <v>6.4</v>
      </c>
      <c r="AE124" s="55">
        <v>7.8</v>
      </c>
      <c r="AF124" s="56">
        <v>2.2999999999999998</v>
      </c>
      <c r="AG124" s="55">
        <v>2.1</v>
      </c>
      <c r="AH124" s="55">
        <v>1.3</v>
      </c>
      <c r="AI124" s="55"/>
      <c r="AJ124" s="55">
        <v>0.9</v>
      </c>
      <c r="AK124" s="55">
        <v>1.2</v>
      </c>
      <c r="AL124" s="55"/>
      <c r="AM124" s="55"/>
      <c r="AN124" s="55">
        <v>1.8</v>
      </c>
      <c r="AO124" s="55">
        <v>1.2</v>
      </c>
      <c r="AP124" s="55">
        <v>1.6</v>
      </c>
    </row>
    <row r="125" spans="1:42" x14ac:dyDescent="0.2">
      <c r="A125" s="54" t="s">
        <v>1428</v>
      </c>
      <c r="B125" s="54" t="str">
        <f>VLOOKUP(A125,RecNames!C:G,5,FALSE)</f>
        <v>PRLHR</v>
      </c>
      <c r="C125" s="64">
        <v>3</v>
      </c>
      <c r="D125" s="69" t="str">
        <f t="shared" si="11"/>
        <v/>
      </c>
      <c r="E125" s="40" t="str">
        <f t="shared" si="10"/>
        <v/>
      </c>
      <c r="F125" s="40">
        <f t="shared" si="10"/>
        <v>0.30346232179226068</v>
      </c>
      <c r="G125" s="40">
        <f t="shared" si="12"/>
        <v>0.30346232179226068</v>
      </c>
      <c r="H125" s="40">
        <f t="shared" si="12"/>
        <v>0.49032258064516132</v>
      </c>
      <c r="I125" s="40">
        <f t="shared" si="12"/>
        <v>0.31707317073170738</v>
      </c>
      <c r="J125" s="40">
        <f t="shared" si="13"/>
        <v>0.31707317073170738</v>
      </c>
      <c r="K125" s="40" t="str">
        <f t="shared" si="13"/>
        <v/>
      </c>
      <c r="L125" s="40">
        <f t="shared" si="13"/>
        <v>0.66013071895424835</v>
      </c>
      <c r="M125" s="40">
        <f t="shared" si="14"/>
        <v>0.66013071895424835</v>
      </c>
      <c r="N125" s="40">
        <f t="shared" si="14"/>
        <v>0.6805896805896805</v>
      </c>
      <c r="O125" s="40" t="str">
        <f t="shared" si="14"/>
        <v/>
      </c>
      <c r="P125" s="40" t="str">
        <f t="shared" si="14"/>
        <v/>
      </c>
      <c r="Q125" s="40">
        <f t="shared" si="14"/>
        <v>0.27122153209109734</v>
      </c>
      <c r="R125" s="91" t="s">
        <v>31</v>
      </c>
      <c r="S125" s="91" t="s">
        <v>31</v>
      </c>
      <c r="T125" s="91" t="s">
        <v>31</v>
      </c>
      <c r="U125" s="56"/>
      <c r="V125" s="55"/>
      <c r="W125" s="55">
        <v>17.5</v>
      </c>
      <c r="X125" s="55">
        <v>25</v>
      </c>
      <c r="Y125" s="55">
        <v>17.5</v>
      </c>
      <c r="Z125" s="55"/>
      <c r="AA125" s="55">
        <v>33.1</v>
      </c>
      <c r="AB125" s="55">
        <v>31.5</v>
      </c>
      <c r="AC125" s="55"/>
      <c r="AD125" s="55"/>
      <c r="AE125" s="55">
        <v>15.4</v>
      </c>
      <c r="AF125" s="56"/>
      <c r="AG125" s="55"/>
      <c r="AH125" s="55">
        <v>1.8</v>
      </c>
      <c r="AI125" s="55">
        <v>2.8</v>
      </c>
      <c r="AJ125" s="55">
        <v>2.5</v>
      </c>
      <c r="AK125" s="55"/>
      <c r="AL125" s="55">
        <v>2.7</v>
      </c>
      <c r="AM125" s="55">
        <v>1.2</v>
      </c>
      <c r="AN125" s="55"/>
      <c r="AO125" s="55"/>
      <c r="AP125" s="55">
        <v>2.1</v>
      </c>
    </row>
    <row r="126" spans="1:42" x14ac:dyDescent="0.2">
      <c r="A126" s="54" t="s">
        <v>1429</v>
      </c>
      <c r="B126" s="54" t="str">
        <f>VLOOKUP(A126,RecNames!C:G,5,FALSE)</f>
        <v>PTAFR</v>
      </c>
      <c r="C126" s="64">
        <v>5</v>
      </c>
      <c r="D126" s="69">
        <f t="shared" si="11"/>
        <v>0.36986301369863012</v>
      </c>
      <c r="E126" s="40">
        <f t="shared" si="10"/>
        <v>0.4140625</v>
      </c>
      <c r="F126" s="40">
        <f t="shared" si="10"/>
        <v>0.12219959266802444</v>
      </c>
      <c r="G126" s="40">
        <f t="shared" si="12"/>
        <v>0.12219959266802444</v>
      </c>
      <c r="H126" s="40">
        <f t="shared" si="12"/>
        <v>4.7311827956989252E-2</v>
      </c>
      <c r="I126" s="40">
        <f t="shared" si="12"/>
        <v>0.21951219512195122</v>
      </c>
      <c r="J126" s="40">
        <f t="shared" si="13"/>
        <v>0.21951219512195122</v>
      </c>
      <c r="K126" s="40">
        <f t="shared" si="13"/>
        <v>0.27187499999999998</v>
      </c>
      <c r="L126" s="40">
        <f t="shared" si="13"/>
        <v>0.10675381263616557</v>
      </c>
      <c r="M126" s="40">
        <f t="shared" si="14"/>
        <v>0.10675381263616557</v>
      </c>
      <c r="N126" s="40">
        <f t="shared" si="14"/>
        <v>4.6683046683046688E-2</v>
      </c>
      <c r="O126" s="40">
        <f t="shared" si="14"/>
        <v>0.22997946611909648</v>
      </c>
      <c r="P126" s="40">
        <f t="shared" si="14"/>
        <v>0.14059405940594058</v>
      </c>
      <c r="Q126" s="40">
        <f t="shared" si="14"/>
        <v>0.5610766045548653</v>
      </c>
      <c r="R126" s="91" t="s">
        <v>31</v>
      </c>
      <c r="S126" s="91" t="s">
        <v>31</v>
      </c>
      <c r="T126" s="91" t="s">
        <v>31</v>
      </c>
      <c r="U126" s="56">
        <v>22.2</v>
      </c>
      <c r="V126" s="55">
        <v>23.8</v>
      </c>
      <c r="W126" s="55">
        <v>8.6</v>
      </c>
      <c r="X126" s="55">
        <v>4.4000000000000004</v>
      </c>
      <c r="Y126" s="55">
        <v>13.1</v>
      </c>
      <c r="Z126" s="55">
        <v>11.2</v>
      </c>
      <c r="AA126" s="55">
        <v>7.7</v>
      </c>
      <c r="AB126" s="55">
        <v>5.7</v>
      </c>
      <c r="AC126" s="55">
        <v>13.2</v>
      </c>
      <c r="AD126" s="55">
        <v>9.1</v>
      </c>
      <c r="AE126" s="55">
        <v>29.4</v>
      </c>
      <c r="AF126" s="56">
        <v>2</v>
      </c>
      <c r="AG126" s="55">
        <v>2.2000000000000002</v>
      </c>
      <c r="AH126" s="55">
        <v>1</v>
      </c>
      <c r="AI126" s="55">
        <v>1</v>
      </c>
      <c r="AJ126" s="55">
        <v>1.5</v>
      </c>
      <c r="AK126" s="55">
        <v>2</v>
      </c>
      <c r="AL126" s="55">
        <v>1.6</v>
      </c>
      <c r="AM126" s="55">
        <v>1.3</v>
      </c>
      <c r="AN126" s="55">
        <v>1</v>
      </c>
      <c r="AO126" s="55">
        <v>1</v>
      </c>
      <c r="AP126" s="55">
        <v>2.6</v>
      </c>
    </row>
    <row r="127" spans="1:42" x14ac:dyDescent="0.2">
      <c r="A127" s="54" t="s">
        <v>1430</v>
      </c>
      <c r="B127" s="54" t="str">
        <f>VLOOKUP(A127,RecNames!C:G,5,FALSE)</f>
        <v>PD2R</v>
      </c>
      <c r="C127" s="64">
        <v>4</v>
      </c>
      <c r="D127" s="69">
        <f t="shared" si="11"/>
        <v>0.68297455968688858</v>
      </c>
      <c r="E127" s="40">
        <f t="shared" si="10"/>
        <v>0.6875</v>
      </c>
      <c r="F127" s="40" t="str">
        <f t="shared" si="10"/>
        <v/>
      </c>
      <c r="G127" s="40" t="str">
        <f t="shared" si="12"/>
        <v/>
      </c>
      <c r="H127" s="40" t="str">
        <f t="shared" si="12"/>
        <v/>
      </c>
      <c r="I127" s="40" t="str">
        <f t="shared" si="12"/>
        <v/>
      </c>
      <c r="J127" s="40" t="str">
        <f t="shared" si="13"/>
        <v/>
      </c>
      <c r="K127" s="40" t="str">
        <f t="shared" si="13"/>
        <v/>
      </c>
      <c r="L127" s="40">
        <f t="shared" si="13"/>
        <v>0.50326797385620903</v>
      </c>
      <c r="M127" s="40">
        <f t="shared" si="14"/>
        <v>0.50326797385620903</v>
      </c>
      <c r="N127" s="40">
        <f t="shared" si="14"/>
        <v>0.40540540540540537</v>
      </c>
      <c r="O127" s="40" t="str">
        <f t="shared" si="14"/>
        <v/>
      </c>
      <c r="P127" s="40">
        <f t="shared" si="14"/>
        <v>2.772277227722772E-2</v>
      </c>
      <c r="Q127" s="40">
        <f t="shared" si="14"/>
        <v>0.34161490683229812</v>
      </c>
      <c r="R127" s="91" t="s">
        <v>31</v>
      </c>
      <c r="S127" s="91" t="s">
        <v>31</v>
      </c>
      <c r="T127" s="91" t="s">
        <v>31</v>
      </c>
      <c r="U127" s="56">
        <v>38.200000000000003</v>
      </c>
      <c r="V127" s="55">
        <v>37.799999999999997</v>
      </c>
      <c r="W127" s="55"/>
      <c r="X127" s="55"/>
      <c r="Y127" s="55"/>
      <c r="Z127" s="55"/>
      <c r="AA127" s="55">
        <v>25.9</v>
      </c>
      <c r="AB127" s="55">
        <v>20.3</v>
      </c>
      <c r="AC127" s="55"/>
      <c r="AD127" s="55">
        <v>3.4</v>
      </c>
      <c r="AE127" s="55">
        <v>18.8</v>
      </c>
      <c r="AF127" s="56">
        <v>2.8</v>
      </c>
      <c r="AG127" s="55">
        <v>3</v>
      </c>
      <c r="AH127" s="55"/>
      <c r="AI127" s="55"/>
      <c r="AJ127" s="55"/>
      <c r="AK127" s="55"/>
      <c r="AL127" s="55">
        <v>3.5</v>
      </c>
      <c r="AM127" s="55">
        <v>4.4000000000000004</v>
      </c>
      <c r="AN127" s="55"/>
      <c r="AO127" s="55">
        <v>2</v>
      </c>
      <c r="AP127" s="55">
        <v>3.6</v>
      </c>
    </row>
    <row r="128" spans="1:42" x14ac:dyDescent="0.2">
      <c r="A128" s="54" t="s">
        <v>1431</v>
      </c>
      <c r="B128" s="54" t="str">
        <f>VLOOKUP(A128,RecNames!C:G,5,FALSE)</f>
        <v>PE2R1</v>
      </c>
      <c r="C128" s="64">
        <v>3</v>
      </c>
      <c r="D128" s="69">
        <f t="shared" si="11"/>
        <v>0.61643835616438347</v>
      </c>
      <c r="E128" s="40">
        <f t="shared" si="10"/>
        <v>0.60742187500000011</v>
      </c>
      <c r="F128" s="40">
        <f t="shared" si="10"/>
        <v>0.43991853360488792</v>
      </c>
      <c r="G128" s="40">
        <f t="shared" si="12"/>
        <v>0.43991853360488792</v>
      </c>
      <c r="H128" s="40">
        <f t="shared" si="12"/>
        <v>0.21075268817204301</v>
      </c>
      <c r="I128" s="40">
        <f t="shared" si="12"/>
        <v>0.18403547671840359</v>
      </c>
      <c r="J128" s="40">
        <f t="shared" si="13"/>
        <v>0.18403547671840359</v>
      </c>
      <c r="K128" s="40">
        <f t="shared" si="13"/>
        <v>0.19687500000000002</v>
      </c>
      <c r="L128" s="40">
        <f t="shared" si="13"/>
        <v>0.78867102396514155</v>
      </c>
      <c r="M128" s="40">
        <f t="shared" si="14"/>
        <v>0.78867102396514155</v>
      </c>
      <c r="N128" s="40">
        <f t="shared" si="14"/>
        <v>0.73218673218673214</v>
      </c>
      <c r="O128" s="40">
        <f t="shared" si="14"/>
        <v>0.1683778234086242</v>
      </c>
      <c r="P128" s="40">
        <f t="shared" si="14"/>
        <v>0.67920792079207915</v>
      </c>
      <c r="Q128" s="40">
        <f t="shared" si="14"/>
        <v>0.51966873706004135</v>
      </c>
      <c r="R128" s="91" t="s">
        <v>31</v>
      </c>
      <c r="S128" s="91" t="s">
        <v>31</v>
      </c>
      <c r="T128" s="91" t="s">
        <v>31</v>
      </c>
      <c r="U128" s="56">
        <v>34.799999999999997</v>
      </c>
      <c r="V128" s="55">
        <v>33.700000000000003</v>
      </c>
      <c r="W128" s="55">
        <v>24.2</v>
      </c>
      <c r="X128" s="55">
        <v>12</v>
      </c>
      <c r="Y128" s="55">
        <v>11.5</v>
      </c>
      <c r="Z128" s="55">
        <v>8.8000000000000007</v>
      </c>
      <c r="AA128" s="55">
        <v>39</v>
      </c>
      <c r="AB128" s="55">
        <v>33.6</v>
      </c>
      <c r="AC128" s="55">
        <v>10.199999999999999</v>
      </c>
      <c r="AD128" s="55">
        <v>36.299999999999997</v>
      </c>
      <c r="AE128" s="55">
        <v>27.4</v>
      </c>
      <c r="AF128" s="56">
        <v>2.4</v>
      </c>
      <c r="AG128" s="55">
        <v>2.2000000000000002</v>
      </c>
      <c r="AH128" s="55">
        <v>2.7</v>
      </c>
      <c r="AI128" s="55">
        <v>2.2000000000000002</v>
      </c>
      <c r="AJ128" s="55">
        <v>2.2000000000000002</v>
      </c>
      <c r="AK128" s="55">
        <v>1.9</v>
      </c>
      <c r="AL128" s="55">
        <v>2.8</v>
      </c>
      <c r="AM128" s="55">
        <v>1.6</v>
      </c>
      <c r="AN128" s="55">
        <v>1.1000000000000001</v>
      </c>
      <c r="AO128" s="55">
        <v>2.6</v>
      </c>
      <c r="AP128" s="55">
        <v>3.2</v>
      </c>
    </row>
    <row r="129" spans="1:42" x14ac:dyDescent="0.2">
      <c r="A129" s="54" t="s">
        <v>1432</v>
      </c>
      <c r="B129" s="54" t="str">
        <f>VLOOKUP(A129,RecNames!C:G,5,FALSE)</f>
        <v>PE2R2</v>
      </c>
      <c r="C129" s="64">
        <v>4</v>
      </c>
      <c r="D129" s="69">
        <f t="shared" si="11"/>
        <v>0.75538160469667315</v>
      </c>
      <c r="E129" s="40">
        <f t="shared" si="10"/>
        <v>0.66015625</v>
      </c>
      <c r="F129" s="40" t="str">
        <f t="shared" si="10"/>
        <v/>
      </c>
      <c r="G129" s="40" t="str">
        <f t="shared" si="12"/>
        <v/>
      </c>
      <c r="H129" s="40" t="str">
        <f t="shared" si="12"/>
        <v/>
      </c>
      <c r="I129" s="40" t="str">
        <f t="shared" si="12"/>
        <v/>
      </c>
      <c r="J129" s="40" t="str">
        <f t="shared" si="13"/>
        <v/>
      </c>
      <c r="K129" s="40" t="str">
        <f t="shared" si="13"/>
        <v/>
      </c>
      <c r="L129" s="40">
        <f t="shared" si="13"/>
        <v>9.8039215686274495E-2</v>
      </c>
      <c r="M129" s="40">
        <f t="shared" si="14"/>
        <v>9.8039215686274495E-2</v>
      </c>
      <c r="N129" s="40">
        <f t="shared" si="14"/>
        <v>3.9312039312039325E-2</v>
      </c>
      <c r="O129" s="40" t="str">
        <f t="shared" si="14"/>
        <v/>
      </c>
      <c r="P129" s="40" t="str">
        <f t="shared" si="14"/>
        <v/>
      </c>
      <c r="Q129" s="40" t="str">
        <f t="shared" si="14"/>
        <v/>
      </c>
      <c r="R129" s="91" t="s">
        <v>31</v>
      </c>
      <c r="S129" s="91" t="s">
        <v>31</v>
      </c>
      <c r="T129" s="91" t="s">
        <v>31</v>
      </c>
      <c r="U129" s="56">
        <v>41.9</v>
      </c>
      <c r="V129" s="55">
        <v>36.4</v>
      </c>
      <c r="W129" s="55"/>
      <c r="X129" s="55"/>
      <c r="Y129" s="55"/>
      <c r="Z129" s="55"/>
      <c r="AA129" s="55">
        <v>7.3</v>
      </c>
      <c r="AB129" s="55">
        <v>5.4</v>
      </c>
      <c r="AC129" s="55"/>
      <c r="AD129" s="55"/>
      <c r="AE129" s="55"/>
      <c r="AF129" s="56">
        <v>4.5999999999999996</v>
      </c>
      <c r="AG129" s="55">
        <v>3</v>
      </c>
      <c r="AH129" s="55"/>
      <c r="AI129" s="55"/>
      <c r="AJ129" s="55"/>
      <c r="AK129" s="55"/>
      <c r="AL129" s="55">
        <v>1.2</v>
      </c>
      <c r="AM129" s="55">
        <v>1.4</v>
      </c>
      <c r="AN129" s="55"/>
      <c r="AO129" s="55"/>
      <c r="AP129" s="55"/>
    </row>
    <row r="130" spans="1:42" x14ac:dyDescent="0.2">
      <c r="A130" s="54" t="s">
        <v>1433</v>
      </c>
      <c r="B130" s="54" t="str">
        <f>VLOOKUP(A130,RecNames!C:G,5,FALSE)</f>
        <v>PE2R3</v>
      </c>
      <c r="C130" s="64">
        <v>3</v>
      </c>
      <c r="D130" s="69">
        <f t="shared" si="11"/>
        <v>0.66536203522504889</v>
      </c>
      <c r="E130" s="40">
        <f t="shared" si="10"/>
        <v>0.6015625</v>
      </c>
      <c r="F130" s="40">
        <f t="shared" si="10"/>
        <v>0.86558044806517309</v>
      </c>
      <c r="G130" s="40">
        <f t="shared" si="12"/>
        <v>0.86558044806517309</v>
      </c>
      <c r="H130" s="40">
        <f t="shared" si="12"/>
        <v>0.83870967741935487</v>
      </c>
      <c r="I130" s="40">
        <f t="shared" si="12"/>
        <v>0.8625277161862529</v>
      </c>
      <c r="J130" s="40">
        <f t="shared" si="13"/>
        <v>0.8625277161862529</v>
      </c>
      <c r="K130" s="40">
        <f t="shared" si="13"/>
        <v>0.88749999999999996</v>
      </c>
      <c r="L130" s="40">
        <f t="shared" si="13"/>
        <v>0.46623093681917205</v>
      </c>
      <c r="M130" s="40">
        <f t="shared" si="14"/>
        <v>0.46623093681917205</v>
      </c>
      <c r="N130" s="40">
        <f t="shared" si="14"/>
        <v>0.73464373464373467</v>
      </c>
      <c r="O130" s="40">
        <f t="shared" si="14"/>
        <v>0.31006160164271046</v>
      </c>
      <c r="P130" s="40">
        <f t="shared" si="14"/>
        <v>0.80792079207920786</v>
      </c>
      <c r="Q130" s="40">
        <f t="shared" si="14"/>
        <v>0.82608695652173914</v>
      </c>
      <c r="R130" s="91" t="s">
        <v>31</v>
      </c>
      <c r="S130" s="91" t="s">
        <v>31</v>
      </c>
      <c r="T130" s="91" t="s">
        <v>31</v>
      </c>
      <c r="U130" s="56">
        <v>37.299999999999997</v>
      </c>
      <c r="V130" s="55">
        <v>33.4</v>
      </c>
      <c r="W130" s="55">
        <v>45.1</v>
      </c>
      <c r="X130" s="55">
        <v>41.2</v>
      </c>
      <c r="Y130" s="55">
        <v>42.1</v>
      </c>
      <c r="Z130" s="55">
        <v>30.9</v>
      </c>
      <c r="AA130" s="55">
        <v>24.2</v>
      </c>
      <c r="AB130" s="55">
        <v>33.700000000000003</v>
      </c>
      <c r="AC130" s="55">
        <v>17.100000000000001</v>
      </c>
      <c r="AD130" s="55">
        <v>42.8</v>
      </c>
      <c r="AE130" s="55">
        <v>42.2</v>
      </c>
      <c r="AF130" s="56">
        <v>3.1</v>
      </c>
      <c r="AG130" s="55">
        <v>3.3</v>
      </c>
      <c r="AH130" s="55">
        <v>2.6</v>
      </c>
      <c r="AI130" s="55">
        <v>3.1</v>
      </c>
      <c r="AJ130" s="55">
        <v>3.4</v>
      </c>
      <c r="AK130" s="55">
        <v>3.2</v>
      </c>
      <c r="AL130" s="55">
        <v>1.5</v>
      </c>
      <c r="AM130" s="55">
        <v>1.9</v>
      </c>
      <c r="AN130" s="55">
        <v>3</v>
      </c>
      <c r="AO130" s="55">
        <v>3.3</v>
      </c>
      <c r="AP130" s="55">
        <v>3.5</v>
      </c>
    </row>
    <row r="131" spans="1:42" x14ac:dyDescent="0.2">
      <c r="A131" s="54" t="s">
        <v>1434</v>
      </c>
      <c r="B131" s="54" t="str">
        <f>VLOOKUP(A131,RecNames!C:G,5,FALSE)</f>
        <v>PE2R4</v>
      </c>
      <c r="C131" s="64">
        <v>4</v>
      </c>
      <c r="D131" s="69">
        <f t="shared" si="11"/>
        <v>0.54207436399217224</v>
      </c>
      <c r="E131" s="40">
        <f t="shared" si="10"/>
        <v>0.521484375</v>
      </c>
      <c r="F131" s="40">
        <f t="shared" si="10"/>
        <v>0.54175152749490829</v>
      </c>
      <c r="G131" s="40">
        <f t="shared" si="12"/>
        <v>0.54175152749490829</v>
      </c>
      <c r="H131" s="40" t="str">
        <f t="shared" si="12"/>
        <v/>
      </c>
      <c r="I131" s="40" t="str">
        <f t="shared" si="12"/>
        <v/>
      </c>
      <c r="J131" s="40" t="str">
        <f t="shared" si="13"/>
        <v/>
      </c>
      <c r="K131" s="40" t="str">
        <f t="shared" si="13"/>
        <v/>
      </c>
      <c r="L131" s="40">
        <f t="shared" si="13"/>
        <v>0.12854030501089322</v>
      </c>
      <c r="M131" s="40">
        <f t="shared" si="14"/>
        <v>0.12854030501089322</v>
      </c>
      <c r="N131" s="40" t="str">
        <f t="shared" si="14"/>
        <v/>
      </c>
      <c r="O131" s="40" t="str">
        <f t="shared" si="14"/>
        <v/>
      </c>
      <c r="P131" s="40">
        <f t="shared" si="14"/>
        <v>0.13465346534653466</v>
      </c>
      <c r="Q131" s="40">
        <f t="shared" si="14"/>
        <v>0.16977225672877844</v>
      </c>
      <c r="R131" s="91" t="s">
        <v>31</v>
      </c>
      <c r="S131" s="91" t="s">
        <v>31</v>
      </c>
      <c r="T131" s="91" t="s">
        <v>31</v>
      </c>
      <c r="U131" s="56">
        <v>31</v>
      </c>
      <c r="V131" s="55">
        <v>29.3</v>
      </c>
      <c r="W131" s="55">
        <v>29.2</v>
      </c>
      <c r="X131" s="55"/>
      <c r="Y131" s="55"/>
      <c r="Z131" s="55"/>
      <c r="AA131" s="55">
        <v>8.6999999999999993</v>
      </c>
      <c r="AB131" s="55"/>
      <c r="AC131" s="55"/>
      <c r="AD131" s="55">
        <v>8.8000000000000007</v>
      </c>
      <c r="AE131" s="55">
        <v>10.5</v>
      </c>
      <c r="AF131" s="56">
        <v>4</v>
      </c>
      <c r="AG131" s="55">
        <v>3.3</v>
      </c>
      <c r="AH131" s="55">
        <v>2.4</v>
      </c>
      <c r="AI131" s="55"/>
      <c r="AJ131" s="55"/>
      <c r="AK131" s="55"/>
      <c r="AL131" s="55">
        <v>0.9</v>
      </c>
      <c r="AM131" s="55"/>
      <c r="AN131" s="55"/>
      <c r="AO131" s="55">
        <v>0.9</v>
      </c>
      <c r="AP131" s="55">
        <v>1.5</v>
      </c>
    </row>
    <row r="132" spans="1:42" x14ac:dyDescent="0.2">
      <c r="A132" s="54" t="s">
        <v>1435</v>
      </c>
      <c r="B132" s="54" t="str">
        <f>VLOOKUP(A132,RecNames!C:G,5,FALSE)</f>
        <v>PF2R</v>
      </c>
      <c r="C132" s="64">
        <v>3</v>
      </c>
      <c r="D132" s="69">
        <f t="shared" si="11"/>
        <v>0.54207436399217224</v>
      </c>
      <c r="E132" s="40">
        <f t="shared" si="10"/>
        <v>0.552734375</v>
      </c>
      <c r="F132" s="40">
        <f t="shared" si="10"/>
        <v>0.18737270875763748</v>
      </c>
      <c r="G132" s="40">
        <f t="shared" si="12"/>
        <v>0.18737270875763748</v>
      </c>
      <c r="H132" s="40">
        <f t="shared" si="12"/>
        <v>0.26881720430107525</v>
      </c>
      <c r="I132" s="40">
        <f t="shared" si="12"/>
        <v>0.13303769401330376</v>
      </c>
      <c r="J132" s="40">
        <f t="shared" si="13"/>
        <v>0.13303769401330376</v>
      </c>
      <c r="K132" s="40">
        <f t="shared" si="13"/>
        <v>0.19062499999999999</v>
      </c>
      <c r="L132" s="40">
        <f t="shared" si="13"/>
        <v>0.59477124183006536</v>
      </c>
      <c r="M132" s="40">
        <f t="shared" si="14"/>
        <v>0.59477124183006536</v>
      </c>
      <c r="N132" s="40">
        <f t="shared" si="14"/>
        <v>0.54054054054054046</v>
      </c>
      <c r="O132" s="40">
        <f t="shared" si="14"/>
        <v>0.32648870636550303</v>
      </c>
      <c r="P132" s="40">
        <f t="shared" si="14"/>
        <v>0.25940594059405941</v>
      </c>
      <c r="Q132" s="40">
        <f t="shared" si="14"/>
        <v>0.42236024844720488</v>
      </c>
      <c r="R132" s="91" t="s">
        <v>31</v>
      </c>
      <c r="S132" s="91" t="s">
        <v>31</v>
      </c>
      <c r="T132" s="91" t="s">
        <v>31</v>
      </c>
      <c r="U132" s="56">
        <v>31</v>
      </c>
      <c r="V132" s="55">
        <v>30.9</v>
      </c>
      <c r="W132" s="55">
        <v>11.8</v>
      </c>
      <c r="X132" s="55">
        <v>14.7</v>
      </c>
      <c r="Y132" s="55">
        <v>9.1999999999999993</v>
      </c>
      <c r="Z132" s="55">
        <v>8.6</v>
      </c>
      <c r="AA132" s="55">
        <v>30.1</v>
      </c>
      <c r="AB132" s="55">
        <v>25.8</v>
      </c>
      <c r="AC132" s="55">
        <v>17.899999999999999</v>
      </c>
      <c r="AD132" s="55">
        <v>15.1</v>
      </c>
      <c r="AE132" s="55">
        <v>22.7</v>
      </c>
      <c r="AF132" s="56">
        <v>2.7</v>
      </c>
      <c r="AG132" s="55">
        <v>4.0999999999999996</v>
      </c>
      <c r="AH132" s="55">
        <v>1.7</v>
      </c>
      <c r="AI132" s="55">
        <v>0.8</v>
      </c>
      <c r="AJ132" s="55">
        <v>0.4</v>
      </c>
      <c r="AK132" s="55">
        <v>1.9</v>
      </c>
      <c r="AL132" s="55">
        <v>1</v>
      </c>
      <c r="AM132" s="55">
        <v>5.0999999999999996</v>
      </c>
      <c r="AN132" s="55">
        <v>0.9</v>
      </c>
      <c r="AO132" s="55">
        <v>0.9</v>
      </c>
      <c r="AP132" s="55">
        <v>5.6</v>
      </c>
    </row>
    <row r="133" spans="1:42" x14ac:dyDescent="0.2">
      <c r="A133" s="54" t="s">
        <v>1436</v>
      </c>
      <c r="B133" s="54" t="str">
        <f>VLOOKUP(A133,RecNames!C:G,5,FALSE)</f>
        <v>PI2R</v>
      </c>
      <c r="C133" s="64">
        <v>3</v>
      </c>
      <c r="D133" s="69">
        <f t="shared" si="11"/>
        <v>0.80626223091976523</v>
      </c>
      <c r="E133" s="40">
        <f t="shared" si="10"/>
        <v>0.82031250000000011</v>
      </c>
      <c r="F133" s="40" t="str">
        <f t="shared" si="10"/>
        <v/>
      </c>
      <c r="G133" s="40" t="str">
        <f t="shared" si="12"/>
        <v/>
      </c>
      <c r="H133" s="40" t="str">
        <f t="shared" si="12"/>
        <v/>
      </c>
      <c r="I133" s="40" t="str">
        <f t="shared" si="12"/>
        <v/>
      </c>
      <c r="J133" s="40" t="str">
        <f t="shared" si="13"/>
        <v/>
      </c>
      <c r="K133" s="40" t="str">
        <f t="shared" si="13"/>
        <v/>
      </c>
      <c r="L133" s="40">
        <f t="shared" si="13"/>
        <v>0.73420479302832242</v>
      </c>
      <c r="M133" s="40">
        <f t="shared" si="14"/>
        <v>0.73420479302832242</v>
      </c>
      <c r="N133" s="40">
        <f t="shared" si="14"/>
        <v>0.11302211302211303</v>
      </c>
      <c r="O133" s="40" t="str">
        <f t="shared" si="14"/>
        <v/>
      </c>
      <c r="P133" s="40">
        <f t="shared" si="14"/>
        <v>0.13267326732673265</v>
      </c>
      <c r="Q133" s="40" t="str">
        <f t="shared" si="14"/>
        <v/>
      </c>
      <c r="R133" s="91" t="s">
        <v>31</v>
      </c>
      <c r="S133" s="91" t="s">
        <v>31</v>
      </c>
      <c r="T133" s="91" t="s">
        <v>31</v>
      </c>
      <c r="U133" s="56">
        <v>44.5</v>
      </c>
      <c r="V133" s="55">
        <v>44.6</v>
      </c>
      <c r="W133" s="55"/>
      <c r="X133" s="55"/>
      <c r="Y133" s="55"/>
      <c r="Z133" s="55"/>
      <c r="AA133" s="55">
        <v>36.5</v>
      </c>
      <c r="AB133" s="55">
        <v>8.4</v>
      </c>
      <c r="AC133" s="55"/>
      <c r="AD133" s="55">
        <v>8.6999999999999993</v>
      </c>
      <c r="AE133" s="55"/>
      <c r="AF133" s="56">
        <v>3.6</v>
      </c>
      <c r="AG133" s="55">
        <v>3.2</v>
      </c>
      <c r="AH133" s="55"/>
      <c r="AI133" s="55"/>
      <c r="AJ133" s="55"/>
      <c r="AK133" s="55"/>
      <c r="AL133" s="55">
        <v>3.3</v>
      </c>
      <c r="AM133" s="55">
        <v>5.4</v>
      </c>
      <c r="AN133" s="55"/>
      <c r="AO133" s="55">
        <v>1.8</v>
      </c>
      <c r="AP133" s="55"/>
    </row>
    <row r="134" spans="1:42" x14ac:dyDescent="0.2">
      <c r="A134" s="54" t="s">
        <v>1437</v>
      </c>
      <c r="B134" s="54" t="str">
        <f>VLOOKUP(A134,RecNames!C:G,5,FALSE)</f>
        <v>PTH1R</v>
      </c>
      <c r="C134" s="64">
        <v>3</v>
      </c>
      <c r="D134" s="69">
        <f t="shared" si="11"/>
        <v>0.60665362035225046</v>
      </c>
      <c r="E134" s="40">
        <f t="shared" si="10"/>
        <v>0.5859375</v>
      </c>
      <c r="F134" s="40" t="str">
        <f t="shared" si="10"/>
        <v/>
      </c>
      <c r="G134" s="40" t="str">
        <f t="shared" si="12"/>
        <v/>
      </c>
      <c r="H134" s="40" t="str">
        <f t="shared" si="12"/>
        <v/>
      </c>
      <c r="I134" s="40" t="str">
        <f t="shared" si="12"/>
        <v/>
      </c>
      <c r="J134" s="40" t="str">
        <f t="shared" si="13"/>
        <v/>
      </c>
      <c r="K134" s="40" t="str">
        <f t="shared" si="13"/>
        <v/>
      </c>
      <c r="L134" s="40">
        <f t="shared" si="13"/>
        <v>0.25925925925925919</v>
      </c>
      <c r="M134" s="40">
        <f t="shared" si="14"/>
        <v>0.25925925925925919</v>
      </c>
      <c r="N134" s="40">
        <f t="shared" si="14"/>
        <v>0.18427518427518427</v>
      </c>
      <c r="O134" s="40" t="str">
        <f t="shared" si="14"/>
        <v/>
      </c>
      <c r="P134" s="40" t="str">
        <f t="shared" si="14"/>
        <v/>
      </c>
      <c r="Q134" s="40" t="str">
        <f t="shared" si="14"/>
        <v/>
      </c>
      <c r="R134" s="91" t="s">
        <v>31</v>
      </c>
      <c r="S134" s="91" t="s">
        <v>31</v>
      </c>
      <c r="T134" s="91" t="s">
        <v>31</v>
      </c>
      <c r="U134" s="56">
        <v>34.299999999999997</v>
      </c>
      <c r="V134" s="55">
        <v>32.6</v>
      </c>
      <c r="W134" s="55"/>
      <c r="X134" s="55"/>
      <c r="Y134" s="55"/>
      <c r="Z134" s="55"/>
      <c r="AA134" s="55">
        <v>14.7</v>
      </c>
      <c r="AB134" s="55">
        <v>11.3</v>
      </c>
      <c r="AC134" s="55"/>
      <c r="AD134" s="55"/>
      <c r="AE134" s="55"/>
      <c r="AF134" s="56">
        <v>3.6</v>
      </c>
      <c r="AG134" s="55">
        <v>1.6</v>
      </c>
      <c r="AH134" s="55"/>
      <c r="AI134" s="55"/>
      <c r="AJ134" s="55"/>
      <c r="AK134" s="55"/>
      <c r="AL134" s="55">
        <v>3.7</v>
      </c>
      <c r="AM134" s="55">
        <v>2.9</v>
      </c>
      <c r="AN134" s="55"/>
      <c r="AO134" s="55"/>
      <c r="AP134" s="55"/>
    </row>
    <row r="135" spans="1:42" x14ac:dyDescent="0.2">
      <c r="A135" s="54" t="s">
        <v>1438</v>
      </c>
      <c r="B135" s="54" t="str">
        <f>VLOOKUP(A135,RecNames!C:G,5,FALSE)</f>
        <v>PTH2R</v>
      </c>
      <c r="C135" s="64">
        <v>3</v>
      </c>
      <c r="D135" s="69">
        <f t="shared" si="11"/>
        <v>0.47358121330724068</v>
      </c>
      <c r="E135" s="40">
        <f t="shared" si="10"/>
        <v>0.3828125</v>
      </c>
      <c r="F135" s="40">
        <f t="shared" si="10"/>
        <v>0.1079429735234216</v>
      </c>
      <c r="G135" s="40">
        <f t="shared" si="12"/>
        <v>0.1079429735234216</v>
      </c>
      <c r="H135" s="40">
        <f t="shared" si="12"/>
        <v>8.8172043010752682E-2</v>
      </c>
      <c r="I135" s="40">
        <f t="shared" si="12"/>
        <v>9.0909090909090912E-2</v>
      </c>
      <c r="J135" s="40">
        <f t="shared" si="13"/>
        <v>9.0909090909090912E-2</v>
      </c>
      <c r="K135" s="40">
        <f t="shared" si="13"/>
        <v>0.18125000000000002</v>
      </c>
      <c r="L135" s="40">
        <f t="shared" si="13"/>
        <v>0.33986928104575154</v>
      </c>
      <c r="M135" s="40">
        <f t="shared" si="14"/>
        <v>0.33986928104575154</v>
      </c>
      <c r="N135" s="40">
        <f t="shared" si="14"/>
        <v>0.29975429975429974</v>
      </c>
      <c r="O135" s="40">
        <f t="shared" si="14"/>
        <v>6.7761806981519498E-2</v>
      </c>
      <c r="P135" s="40">
        <f t="shared" si="14"/>
        <v>4.9504950495049507E-2</v>
      </c>
      <c r="Q135" s="40">
        <f t="shared" si="14"/>
        <v>0.11180124223602485</v>
      </c>
      <c r="R135" s="91" t="s">
        <v>31</v>
      </c>
      <c r="S135" s="91" t="s">
        <v>31</v>
      </c>
      <c r="T135" s="91" t="s">
        <v>31</v>
      </c>
      <c r="U135" s="56">
        <v>27.5</v>
      </c>
      <c r="V135" s="55">
        <v>22.2</v>
      </c>
      <c r="W135" s="55">
        <v>7.9</v>
      </c>
      <c r="X135" s="55">
        <v>6.3</v>
      </c>
      <c r="Y135" s="55">
        <v>7.3</v>
      </c>
      <c r="Z135" s="55">
        <v>8.3000000000000007</v>
      </c>
      <c r="AA135" s="55">
        <v>18.399999999999999</v>
      </c>
      <c r="AB135" s="55">
        <v>16</v>
      </c>
      <c r="AC135" s="55">
        <v>5.3</v>
      </c>
      <c r="AD135" s="55">
        <v>4.5</v>
      </c>
      <c r="AE135" s="55">
        <v>7.7</v>
      </c>
      <c r="AF135" s="56">
        <v>3</v>
      </c>
      <c r="AG135" s="55">
        <v>2.1</v>
      </c>
      <c r="AH135" s="55">
        <v>0.4</v>
      </c>
      <c r="AI135" s="55">
        <v>1.9</v>
      </c>
      <c r="AJ135" s="55">
        <v>0.6</v>
      </c>
      <c r="AK135" s="55">
        <v>0.1</v>
      </c>
      <c r="AL135" s="55">
        <v>2.2999999999999998</v>
      </c>
      <c r="AM135" s="55">
        <v>1.6</v>
      </c>
      <c r="AN135" s="55">
        <v>0.4</v>
      </c>
      <c r="AO135" s="55">
        <v>0.9</v>
      </c>
      <c r="AP135" s="55">
        <v>1.1000000000000001</v>
      </c>
    </row>
    <row r="136" spans="1:42" x14ac:dyDescent="0.2">
      <c r="A136" s="54" t="s">
        <v>1439</v>
      </c>
      <c r="B136" s="54" t="str">
        <f>VLOOKUP(A136,RecNames!C:G,5,FALSE)</f>
        <v>S1PR1</v>
      </c>
      <c r="C136" s="64">
        <v>3</v>
      </c>
      <c r="D136" s="69" t="str">
        <f t="shared" si="11"/>
        <v/>
      </c>
      <c r="E136" s="40" t="str">
        <f t="shared" si="10"/>
        <v/>
      </c>
      <c r="F136" s="40">
        <f t="shared" si="10"/>
        <v>0.47250509164969445</v>
      </c>
      <c r="G136" s="40">
        <f t="shared" si="12"/>
        <v>0.47250509164969445</v>
      </c>
      <c r="H136" s="40">
        <f t="shared" si="12"/>
        <v>0.32688172043010749</v>
      </c>
      <c r="I136" s="40">
        <f t="shared" si="12"/>
        <v>0.41241685144124179</v>
      </c>
      <c r="J136" s="40">
        <f t="shared" si="13"/>
        <v>0.41241685144124179</v>
      </c>
      <c r="K136" s="40">
        <f t="shared" si="13"/>
        <v>0.44687500000000002</v>
      </c>
      <c r="L136" s="40" t="str">
        <f t="shared" si="13"/>
        <v/>
      </c>
      <c r="M136" s="40" t="str">
        <f t="shared" si="14"/>
        <v/>
      </c>
      <c r="N136" s="40" t="str">
        <f t="shared" si="14"/>
        <v/>
      </c>
      <c r="O136" s="40" t="str">
        <f t="shared" si="14"/>
        <v/>
      </c>
      <c r="P136" s="40">
        <f t="shared" si="14"/>
        <v>0.37821782178217822</v>
      </c>
      <c r="Q136" s="40">
        <f t="shared" si="14"/>
        <v>0.45962732919254651</v>
      </c>
      <c r="R136" s="91" t="s">
        <v>31</v>
      </c>
      <c r="S136" s="91" t="s">
        <v>31</v>
      </c>
      <c r="T136" s="91" t="s">
        <v>31</v>
      </c>
      <c r="U136" s="56"/>
      <c r="V136" s="55"/>
      <c r="W136" s="55">
        <v>25.8</v>
      </c>
      <c r="X136" s="55">
        <v>17.399999999999999</v>
      </c>
      <c r="Y136" s="55">
        <v>21.8</v>
      </c>
      <c r="Z136" s="55">
        <v>16.8</v>
      </c>
      <c r="AA136" s="55"/>
      <c r="AB136" s="55"/>
      <c r="AC136" s="55"/>
      <c r="AD136" s="55">
        <v>21.1</v>
      </c>
      <c r="AE136" s="55">
        <v>24.5</v>
      </c>
      <c r="AF136" s="56"/>
      <c r="AG136" s="55"/>
      <c r="AH136" s="55">
        <v>2.8</v>
      </c>
      <c r="AI136" s="55">
        <v>1.1000000000000001</v>
      </c>
      <c r="AJ136" s="55">
        <v>0.4</v>
      </c>
      <c r="AK136" s="55">
        <v>2.2999999999999998</v>
      </c>
      <c r="AL136" s="55"/>
      <c r="AM136" s="55"/>
      <c r="AN136" s="55"/>
      <c r="AO136" s="55">
        <v>4.7</v>
      </c>
      <c r="AP136" s="55">
        <v>2.9</v>
      </c>
    </row>
    <row r="137" spans="1:42" x14ac:dyDescent="0.2">
      <c r="A137" s="54" t="s">
        <v>1440</v>
      </c>
      <c r="B137" s="54" t="str">
        <f>VLOOKUP(A137,RecNames!C:G,5,FALSE)</f>
        <v>S1PR2</v>
      </c>
      <c r="C137" s="64">
        <v>5</v>
      </c>
      <c r="D137" s="69">
        <f t="shared" si="11"/>
        <v>0.23679060665362037</v>
      </c>
      <c r="E137" s="40">
        <f t="shared" si="10"/>
        <v>0.23242187500000003</v>
      </c>
      <c r="F137" s="40">
        <f t="shared" si="10"/>
        <v>0.48472505091649687</v>
      </c>
      <c r="G137" s="40">
        <f t="shared" si="12"/>
        <v>0.48472505091649687</v>
      </c>
      <c r="H137" s="40">
        <f t="shared" si="12"/>
        <v>0.39139784946236555</v>
      </c>
      <c r="I137" s="40">
        <f t="shared" si="12"/>
        <v>0.50332594235033268</v>
      </c>
      <c r="J137" s="40">
        <f t="shared" si="13"/>
        <v>0.50332594235033268</v>
      </c>
      <c r="K137" s="40">
        <f t="shared" si="13"/>
        <v>0.35</v>
      </c>
      <c r="L137" s="40">
        <f t="shared" si="13"/>
        <v>0.50326797385620903</v>
      </c>
      <c r="M137" s="40">
        <f t="shared" si="14"/>
        <v>0.50326797385620903</v>
      </c>
      <c r="N137" s="40">
        <f t="shared" si="14"/>
        <v>0.49877149877149873</v>
      </c>
      <c r="O137" s="40">
        <f t="shared" si="14"/>
        <v>0.49897330595482547</v>
      </c>
      <c r="P137" s="40">
        <f t="shared" si="14"/>
        <v>0.41188118811881191</v>
      </c>
      <c r="Q137" s="40">
        <f t="shared" si="14"/>
        <v>0.10144927536231883</v>
      </c>
      <c r="R137" s="91" t="s">
        <v>31</v>
      </c>
      <c r="S137" s="91" t="s">
        <v>31</v>
      </c>
      <c r="T137" s="91" t="s">
        <v>31</v>
      </c>
      <c r="U137" s="56">
        <v>15.4</v>
      </c>
      <c r="V137" s="55">
        <v>14.5</v>
      </c>
      <c r="W137" s="55">
        <v>26.4</v>
      </c>
      <c r="X137" s="55">
        <v>20.399999999999999</v>
      </c>
      <c r="Y137" s="55">
        <v>25.9</v>
      </c>
      <c r="Z137" s="55">
        <v>13.7</v>
      </c>
      <c r="AA137" s="55">
        <v>25.9</v>
      </c>
      <c r="AB137" s="55">
        <v>24.1</v>
      </c>
      <c r="AC137" s="55">
        <v>26.3</v>
      </c>
      <c r="AD137" s="55">
        <v>22.8</v>
      </c>
      <c r="AE137" s="55">
        <v>7.2</v>
      </c>
      <c r="AF137" s="56">
        <v>1.5</v>
      </c>
      <c r="AG137" s="55">
        <v>2.6</v>
      </c>
      <c r="AH137" s="55">
        <v>2.2999999999999998</v>
      </c>
      <c r="AI137" s="55">
        <v>3.9</v>
      </c>
      <c r="AJ137" s="55">
        <v>2.9</v>
      </c>
      <c r="AK137" s="55">
        <v>1.2</v>
      </c>
      <c r="AL137" s="55">
        <v>4.2</v>
      </c>
      <c r="AM137" s="55">
        <v>3.6</v>
      </c>
      <c r="AN137" s="55">
        <v>3.6</v>
      </c>
      <c r="AO137" s="55">
        <v>3.5</v>
      </c>
      <c r="AP137" s="55">
        <v>2</v>
      </c>
    </row>
    <row r="138" spans="1:42" x14ac:dyDescent="0.2">
      <c r="A138" s="54" t="s">
        <v>1441</v>
      </c>
      <c r="B138" s="54" t="str">
        <f>VLOOKUP(A138,RecNames!C:G,5,FALSE)</f>
        <v>S1PR3</v>
      </c>
      <c r="C138" s="64">
        <v>4</v>
      </c>
      <c r="D138" s="69">
        <f t="shared" si="11"/>
        <v>0.61839530332681014</v>
      </c>
      <c r="E138" s="40">
        <f t="shared" si="10"/>
        <v>0.619140625</v>
      </c>
      <c r="F138" s="40">
        <f t="shared" si="10"/>
        <v>0.40733197556008144</v>
      </c>
      <c r="G138" s="40">
        <f t="shared" si="12"/>
        <v>0.40733197556008144</v>
      </c>
      <c r="H138" s="40">
        <f t="shared" si="12"/>
        <v>0.24731182795698925</v>
      </c>
      <c r="I138" s="40">
        <f t="shared" si="12"/>
        <v>0.27937915742793801</v>
      </c>
      <c r="J138" s="40">
        <f t="shared" si="13"/>
        <v>0.27937915742793801</v>
      </c>
      <c r="K138" s="40">
        <f t="shared" si="13"/>
        <v>0.21250000000000002</v>
      </c>
      <c r="L138" s="40">
        <f t="shared" si="13"/>
        <v>0.47930283224400866</v>
      </c>
      <c r="M138" s="40">
        <f t="shared" si="14"/>
        <v>0.47930283224400866</v>
      </c>
      <c r="N138" s="40">
        <f t="shared" si="14"/>
        <v>0.6412776412776412</v>
      </c>
      <c r="O138" s="40">
        <f t="shared" si="14"/>
        <v>0.54004106776180694</v>
      </c>
      <c r="P138" s="40">
        <f t="shared" si="14"/>
        <v>0.24554455445544554</v>
      </c>
      <c r="Q138" s="40">
        <f t="shared" si="14"/>
        <v>0.24637681159420285</v>
      </c>
      <c r="R138" s="91" t="s">
        <v>31</v>
      </c>
      <c r="S138" s="91" t="s">
        <v>31</v>
      </c>
      <c r="T138" s="91" t="s">
        <v>31</v>
      </c>
      <c r="U138" s="56">
        <v>34.9</v>
      </c>
      <c r="V138" s="55">
        <v>34.299999999999997</v>
      </c>
      <c r="W138" s="55">
        <v>22.6</v>
      </c>
      <c r="X138" s="55">
        <v>13.7</v>
      </c>
      <c r="Y138" s="55">
        <v>15.8</v>
      </c>
      <c r="Z138" s="55">
        <v>9.3000000000000007</v>
      </c>
      <c r="AA138" s="55">
        <v>24.8</v>
      </c>
      <c r="AB138" s="55">
        <v>29.9</v>
      </c>
      <c r="AC138" s="55">
        <v>28.3</v>
      </c>
      <c r="AD138" s="55">
        <v>14.4</v>
      </c>
      <c r="AE138" s="55">
        <v>14.2</v>
      </c>
      <c r="AF138" s="56">
        <v>1.6</v>
      </c>
      <c r="AG138" s="55">
        <v>2.9</v>
      </c>
      <c r="AH138" s="55">
        <v>3.2</v>
      </c>
      <c r="AI138" s="55">
        <v>3</v>
      </c>
      <c r="AJ138" s="55">
        <v>3</v>
      </c>
      <c r="AK138" s="55">
        <v>1.9</v>
      </c>
      <c r="AL138" s="55">
        <v>1.9</v>
      </c>
      <c r="AM138" s="55">
        <v>1.2</v>
      </c>
      <c r="AN138" s="55">
        <v>2.2999999999999998</v>
      </c>
      <c r="AO138" s="55">
        <v>3.2</v>
      </c>
      <c r="AP138" s="55">
        <v>2.9</v>
      </c>
    </row>
    <row r="139" spans="1:42" x14ac:dyDescent="0.2">
      <c r="A139" s="54" t="s">
        <v>1442</v>
      </c>
      <c r="B139" s="54" t="str">
        <f>VLOOKUP(A139,RecNames!C:G,5,FALSE)</f>
        <v>S1PR5</v>
      </c>
      <c r="C139" s="64">
        <v>4</v>
      </c>
      <c r="D139" s="69" t="str">
        <f t="shared" si="11"/>
        <v/>
      </c>
      <c r="E139" s="40" t="str">
        <f t="shared" si="10"/>
        <v/>
      </c>
      <c r="F139" s="40">
        <f t="shared" si="10"/>
        <v>0.18329938900203666</v>
      </c>
      <c r="G139" s="40">
        <f t="shared" si="12"/>
        <v>0.18329938900203666</v>
      </c>
      <c r="H139" s="40">
        <f t="shared" si="12"/>
        <v>0.37419354838709684</v>
      </c>
      <c r="I139" s="40" t="str">
        <f t="shared" si="12"/>
        <v/>
      </c>
      <c r="J139" s="40" t="str">
        <f t="shared" si="13"/>
        <v/>
      </c>
      <c r="K139" s="40" t="str">
        <f t="shared" si="13"/>
        <v/>
      </c>
      <c r="L139" s="40" t="str">
        <f t="shared" si="13"/>
        <v/>
      </c>
      <c r="M139" s="40" t="str">
        <f t="shared" si="14"/>
        <v/>
      </c>
      <c r="N139" s="40" t="str">
        <f t="shared" si="14"/>
        <v/>
      </c>
      <c r="O139" s="40" t="str">
        <f t="shared" si="14"/>
        <v/>
      </c>
      <c r="P139" s="40">
        <f t="shared" si="14"/>
        <v>3.9603960396039639E-3</v>
      </c>
      <c r="Q139" s="40">
        <f t="shared" si="14"/>
        <v>0.26708074534161486</v>
      </c>
      <c r="R139" s="91" t="s">
        <v>31</v>
      </c>
      <c r="S139" s="91" t="s">
        <v>31</v>
      </c>
      <c r="T139" s="91" t="s">
        <v>31</v>
      </c>
      <c r="U139" s="56"/>
      <c r="V139" s="55"/>
      <c r="W139" s="55">
        <v>11.6</v>
      </c>
      <c r="X139" s="55">
        <v>19.600000000000001</v>
      </c>
      <c r="Y139" s="55"/>
      <c r="Z139" s="55"/>
      <c r="AA139" s="55"/>
      <c r="AB139" s="55"/>
      <c r="AC139" s="55"/>
      <c r="AD139" s="55">
        <v>2.2000000000000002</v>
      </c>
      <c r="AE139" s="55">
        <v>15.2</v>
      </c>
      <c r="AF139" s="56"/>
      <c r="AG139" s="55"/>
      <c r="AH139" s="55">
        <v>1.7</v>
      </c>
      <c r="AI139" s="55">
        <v>4.2</v>
      </c>
      <c r="AJ139" s="55"/>
      <c r="AK139" s="55"/>
      <c r="AL139" s="55"/>
      <c r="AM139" s="55"/>
      <c r="AN139" s="55"/>
      <c r="AO139" s="55">
        <v>2.2000000000000002</v>
      </c>
      <c r="AP139" s="55">
        <v>5.5</v>
      </c>
    </row>
    <row r="140" spans="1:42" x14ac:dyDescent="0.2">
      <c r="A140" s="54" t="s">
        <v>1443</v>
      </c>
      <c r="B140" s="54" t="str">
        <f>VLOOKUP(A140,RecNames!C:G,5,FALSE)</f>
        <v>SSR1</v>
      </c>
      <c r="C140" s="64">
        <v>4</v>
      </c>
      <c r="D140" s="69" t="str">
        <f t="shared" si="11"/>
        <v/>
      </c>
      <c r="E140" s="40" t="str">
        <f t="shared" si="10"/>
        <v/>
      </c>
      <c r="F140" s="40">
        <f t="shared" si="10"/>
        <v>0.64969450101832993</v>
      </c>
      <c r="G140" s="40">
        <f t="shared" si="12"/>
        <v>0.64969450101832993</v>
      </c>
      <c r="H140" s="40">
        <f t="shared" si="12"/>
        <v>0.53118279569892468</v>
      </c>
      <c r="I140" s="40">
        <f t="shared" si="12"/>
        <v>0.4988913525498892</v>
      </c>
      <c r="J140" s="40">
        <f t="shared" si="13"/>
        <v>0.4988913525498892</v>
      </c>
      <c r="K140" s="40">
        <f t="shared" si="13"/>
        <v>0.3125</v>
      </c>
      <c r="L140" s="40" t="str">
        <f t="shared" si="13"/>
        <v/>
      </c>
      <c r="M140" s="40" t="str">
        <f t="shared" si="14"/>
        <v/>
      </c>
      <c r="N140" s="40">
        <f t="shared" si="14"/>
        <v>0.2874692874692874</v>
      </c>
      <c r="O140" s="40">
        <f t="shared" si="14"/>
        <v>0.24845995893223818</v>
      </c>
      <c r="P140" s="40">
        <f t="shared" si="14"/>
        <v>0.63168316831683169</v>
      </c>
      <c r="Q140" s="40">
        <f t="shared" si="14"/>
        <v>0.15734989648033126</v>
      </c>
      <c r="R140" s="91" t="s">
        <v>31</v>
      </c>
      <c r="S140" s="91" t="s">
        <v>31</v>
      </c>
      <c r="T140" s="91" t="s">
        <v>31</v>
      </c>
      <c r="U140" s="56"/>
      <c r="V140" s="55"/>
      <c r="W140" s="55">
        <v>34.5</v>
      </c>
      <c r="X140" s="55">
        <v>26.9</v>
      </c>
      <c r="Y140" s="55">
        <v>25.7</v>
      </c>
      <c r="Z140" s="55">
        <v>12.5</v>
      </c>
      <c r="AA140" s="55"/>
      <c r="AB140" s="55">
        <v>15.5</v>
      </c>
      <c r="AC140" s="55">
        <v>14.1</v>
      </c>
      <c r="AD140" s="55">
        <v>33.9</v>
      </c>
      <c r="AE140" s="55">
        <v>9.9</v>
      </c>
      <c r="AF140" s="56"/>
      <c r="AG140" s="55"/>
      <c r="AH140" s="55">
        <v>1.6</v>
      </c>
      <c r="AI140" s="55">
        <v>1.2</v>
      </c>
      <c r="AJ140" s="55">
        <v>3</v>
      </c>
      <c r="AK140" s="55">
        <v>1.6</v>
      </c>
      <c r="AL140" s="55"/>
      <c r="AM140" s="55">
        <v>3.9</v>
      </c>
      <c r="AN140" s="55">
        <v>3.4</v>
      </c>
      <c r="AO140" s="55">
        <v>3.2</v>
      </c>
      <c r="AP140" s="55">
        <v>1.9</v>
      </c>
    </row>
    <row r="141" spans="1:42" x14ac:dyDescent="0.2">
      <c r="A141" s="54" t="s">
        <v>1444</v>
      </c>
      <c r="B141" s="54" t="str">
        <f>VLOOKUP(A141,RecNames!C:G,5,FALSE)</f>
        <v>SSR2</v>
      </c>
      <c r="C141" s="64">
        <v>4</v>
      </c>
      <c r="D141" s="69" t="str">
        <f t="shared" si="11"/>
        <v/>
      </c>
      <c r="E141" s="40" t="str">
        <f t="shared" si="10"/>
        <v/>
      </c>
      <c r="F141" s="40">
        <f t="shared" si="10"/>
        <v>0.5315682281059062</v>
      </c>
      <c r="G141" s="40">
        <f t="shared" si="12"/>
        <v>0.5315682281059062</v>
      </c>
      <c r="H141" s="40">
        <f t="shared" si="12"/>
        <v>0.72258064516129017</v>
      </c>
      <c r="I141" s="40">
        <f t="shared" si="12"/>
        <v>0.35698447893569851</v>
      </c>
      <c r="J141" s="40">
        <f t="shared" si="13"/>
        <v>0.35698447893569851</v>
      </c>
      <c r="K141" s="40">
        <f t="shared" si="13"/>
        <v>0.23749999999999999</v>
      </c>
      <c r="L141" s="40" t="str">
        <f t="shared" si="13"/>
        <v/>
      </c>
      <c r="M141" s="40" t="str">
        <f t="shared" si="14"/>
        <v/>
      </c>
      <c r="N141" s="40">
        <f t="shared" si="14"/>
        <v>0.46683046683046681</v>
      </c>
      <c r="O141" s="40">
        <f t="shared" si="14"/>
        <v>0.15400410677618068</v>
      </c>
      <c r="P141" s="40" t="str">
        <f t="shared" si="14"/>
        <v/>
      </c>
      <c r="Q141" s="40" t="str">
        <f t="shared" si="14"/>
        <v/>
      </c>
      <c r="R141" s="91" t="s">
        <v>31</v>
      </c>
      <c r="S141" s="91" t="s">
        <v>31</v>
      </c>
      <c r="T141" s="91" t="s">
        <v>31</v>
      </c>
      <c r="U141" s="56"/>
      <c r="V141" s="55"/>
      <c r="W141" s="55">
        <v>28.7</v>
      </c>
      <c r="X141" s="55">
        <v>35.799999999999997</v>
      </c>
      <c r="Y141" s="55">
        <v>19.3</v>
      </c>
      <c r="Z141" s="55">
        <v>10.1</v>
      </c>
      <c r="AA141" s="55"/>
      <c r="AB141" s="55">
        <v>22.8</v>
      </c>
      <c r="AC141" s="55">
        <v>9.5</v>
      </c>
      <c r="AD141" s="55"/>
      <c r="AE141" s="55"/>
      <c r="AF141" s="56"/>
      <c r="AG141" s="55"/>
      <c r="AH141" s="55">
        <v>5.2</v>
      </c>
      <c r="AI141" s="55">
        <v>3.8</v>
      </c>
      <c r="AJ141" s="55">
        <v>5.3</v>
      </c>
      <c r="AK141" s="55">
        <v>3.2</v>
      </c>
      <c r="AL141" s="55"/>
      <c r="AM141" s="55">
        <v>3.8</v>
      </c>
      <c r="AN141" s="55">
        <v>3</v>
      </c>
      <c r="AO141" s="55"/>
      <c r="AP141" s="55"/>
    </row>
    <row r="142" spans="1:42" x14ac:dyDescent="0.2">
      <c r="A142" s="54" t="s">
        <v>1445</v>
      </c>
      <c r="B142" s="54" t="str">
        <f>VLOOKUP(A142,RecNames!C:G,5,FALSE)</f>
        <v>SSR3</v>
      </c>
      <c r="C142" s="64">
        <v>8</v>
      </c>
      <c r="D142" s="69" t="str">
        <f t="shared" si="11"/>
        <v/>
      </c>
      <c r="E142" s="40" t="str">
        <f t="shared" si="10"/>
        <v/>
      </c>
      <c r="F142" s="40">
        <f t="shared" si="10"/>
        <v>0.62525458248472499</v>
      </c>
      <c r="G142" s="40">
        <f t="shared" si="12"/>
        <v>0.62525458248472499</v>
      </c>
      <c r="H142" s="40">
        <f t="shared" si="12"/>
        <v>0.69462365591397845</v>
      </c>
      <c r="I142" s="40">
        <f t="shared" si="12"/>
        <v>0.32815964523281604</v>
      </c>
      <c r="J142" s="40">
        <f t="shared" si="13"/>
        <v>0.32815964523281604</v>
      </c>
      <c r="K142" s="40">
        <f t="shared" si="13"/>
        <v>0.30625000000000002</v>
      </c>
      <c r="L142" s="40">
        <f t="shared" si="13"/>
        <v>2.3965141612200435E-2</v>
      </c>
      <c r="M142" s="40">
        <f t="shared" si="14"/>
        <v>2.3965141612200435E-2</v>
      </c>
      <c r="N142" s="40">
        <f t="shared" si="14"/>
        <v>0.27764127764127766</v>
      </c>
      <c r="O142" s="40">
        <f t="shared" si="14"/>
        <v>0.14373716632443531</v>
      </c>
      <c r="P142" s="40">
        <f t="shared" si="14"/>
        <v>0.10297029702970298</v>
      </c>
      <c r="Q142" s="40" t="str">
        <f t="shared" si="14"/>
        <v/>
      </c>
      <c r="R142" s="91" t="s">
        <v>31</v>
      </c>
      <c r="S142" s="91" t="s">
        <v>31</v>
      </c>
      <c r="T142" s="91" t="s">
        <v>31</v>
      </c>
      <c r="U142" s="56"/>
      <c r="V142" s="55"/>
      <c r="W142" s="55">
        <v>33.299999999999997</v>
      </c>
      <c r="X142" s="55">
        <v>34.5</v>
      </c>
      <c r="Y142" s="55">
        <v>18</v>
      </c>
      <c r="Z142" s="55">
        <v>12.3</v>
      </c>
      <c r="AA142" s="55">
        <v>3.9</v>
      </c>
      <c r="AB142" s="55">
        <v>15.1</v>
      </c>
      <c r="AC142" s="55">
        <v>9</v>
      </c>
      <c r="AD142" s="55">
        <v>7.2</v>
      </c>
      <c r="AE142" s="55"/>
      <c r="AF142" s="56"/>
      <c r="AG142" s="55"/>
      <c r="AH142" s="55">
        <v>3.9</v>
      </c>
      <c r="AI142" s="55">
        <v>3</v>
      </c>
      <c r="AJ142" s="55">
        <v>4.3</v>
      </c>
      <c r="AK142" s="55">
        <v>2.8</v>
      </c>
      <c r="AL142" s="55">
        <v>1.3</v>
      </c>
      <c r="AM142" s="55">
        <v>3</v>
      </c>
      <c r="AN142" s="55">
        <v>2.7</v>
      </c>
      <c r="AO142" s="55">
        <v>2.9</v>
      </c>
      <c r="AP142" s="55"/>
    </row>
    <row r="143" spans="1:42" x14ac:dyDescent="0.2">
      <c r="A143" s="54" t="s">
        <v>1446</v>
      </c>
      <c r="B143" s="54" t="str">
        <f>VLOOKUP(A143,RecNames!C:G,5,FALSE)</f>
        <v>SSR4</v>
      </c>
      <c r="C143" s="64">
        <v>3</v>
      </c>
      <c r="D143" s="69" t="str">
        <f t="shared" si="11"/>
        <v/>
      </c>
      <c r="E143" s="40" t="str">
        <f t="shared" si="10"/>
        <v/>
      </c>
      <c r="F143" s="40">
        <f t="shared" si="10"/>
        <v>0.67006109979633399</v>
      </c>
      <c r="G143" s="40">
        <f t="shared" si="12"/>
        <v>0.67006109979633399</v>
      </c>
      <c r="H143" s="40">
        <f t="shared" si="12"/>
        <v>0.65806451612903216</v>
      </c>
      <c r="I143" s="40">
        <f t="shared" si="12"/>
        <v>0.35033259423503332</v>
      </c>
      <c r="J143" s="40">
        <f t="shared" si="13"/>
        <v>0.35033259423503332</v>
      </c>
      <c r="K143" s="40">
        <f t="shared" si="13"/>
        <v>0.21562500000000001</v>
      </c>
      <c r="L143" s="40" t="str">
        <f t="shared" si="13"/>
        <v/>
      </c>
      <c r="M143" s="40" t="str">
        <f t="shared" si="14"/>
        <v/>
      </c>
      <c r="N143" s="40">
        <f t="shared" si="14"/>
        <v>0.19656019656019655</v>
      </c>
      <c r="O143" s="40">
        <f t="shared" si="14"/>
        <v>0.14168377823408623</v>
      </c>
      <c r="P143" s="40">
        <f t="shared" si="14"/>
        <v>0.53465346534653468</v>
      </c>
      <c r="Q143" s="40" t="str">
        <f t="shared" si="14"/>
        <v/>
      </c>
      <c r="R143" s="91" t="s">
        <v>31</v>
      </c>
      <c r="S143" s="91" t="s">
        <v>31</v>
      </c>
      <c r="T143" s="91" t="s">
        <v>31</v>
      </c>
      <c r="U143" s="56"/>
      <c r="V143" s="55"/>
      <c r="W143" s="55">
        <v>35.5</v>
      </c>
      <c r="X143" s="55">
        <v>32.799999999999997</v>
      </c>
      <c r="Y143" s="55">
        <v>19</v>
      </c>
      <c r="Z143" s="55">
        <v>9.4</v>
      </c>
      <c r="AA143" s="55"/>
      <c r="AB143" s="55">
        <v>11.8</v>
      </c>
      <c r="AC143" s="55">
        <v>8.9</v>
      </c>
      <c r="AD143" s="55">
        <v>29</v>
      </c>
      <c r="AE143" s="55"/>
      <c r="AF143" s="56"/>
      <c r="AG143" s="55"/>
      <c r="AH143" s="55">
        <v>0.9</v>
      </c>
      <c r="AI143" s="55">
        <v>2.2000000000000002</v>
      </c>
      <c r="AJ143" s="55">
        <v>3.8</v>
      </c>
      <c r="AK143" s="55">
        <v>3.3</v>
      </c>
      <c r="AL143" s="55"/>
      <c r="AM143" s="55">
        <v>1.9</v>
      </c>
      <c r="AN143" s="55">
        <v>2.2999999999999998</v>
      </c>
      <c r="AO143" s="55">
        <v>4.5</v>
      </c>
      <c r="AP143" s="55"/>
    </row>
    <row r="144" spans="1:42" x14ac:dyDescent="0.2">
      <c r="A144" s="54" t="s">
        <v>1447</v>
      </c>
      <c r="B144" s="54" t="str">
        <f>VLOOKUP(A144,RecNames!C:G,5,FALSE)</f>
        <v>SSR5</v>
      </c>
      <c r="C144" s="64">
        <v>3</v>
      </c>
      <c r="D144" s="69">
        <f t="shared" si="11"/>
        <v>0.28180039138943247</v>
      </c>
      <c r="E144" s="40">
        <f t="shared" si="10"/>
        <v>0.21289062500000003</v>
      </c>
      <c r="F144" s="40">
        <f t="shared" si="10"/>
        <v>0.91242362525458243</v>
      </c>
      <c r="G144" s="40">
        <f t="shared" si="12"/>
        <v>0.91242362525458243</v>
      </c>
      <c r="H144" s="40">
        <f t="shared" si="12"/>
        <v>0.79139784946236558</v>
      </c>
      <c r="I144" s="40">
        <f t="shared" si="12"/>
        <v>0.89578713968957879</v>
      </c>
      <c r="J144" s="40">
        <f t="shared" si="13"/>
        <v>0.89578713968957879</v>
      </c>
      <c r="K144" s="40">
        <f t="shared" si="13"/>
        <v>0.90625</v>
      </c>
      <c r="L144" s="40">
        <f t="shared" si="13"/>
        <v>0.73856209150326801</v>
      </c>
      <c r="M144" s="40">
        <f t="shared" si="14"/>
        <v>0.73856209150326801</v>
      </c>
      <c r="N144" s="40">
        <f t="shared" si="14"/>
        <v>0.78132678132678124</v>
      </c>
      <c r="O144" s="40">
        <f t="shared" si="14"/>
        <v>0.85420944558521561</v>
      </c>
      <c r="P144" s="40">
        <f t="shared" si="14"/>
        <v>0.87722772277227712</v>
      </c>
      <c r="Q144" s="40">
        <f t="shared" si="14"/>
        <v>0.63975155279503104</v>
      </c>
      <c r="R144" s="91" t="s">
        <v>31</v>
      </c>
      <c r="S144" s="91" t="s">
        <v>31</v>
      </c>
      <c r="T144" s="91" t="s">
        <v>31</v>
      </c>
      <c r="U144" s="56">
        <v>17.7</v>
      </c>
      <c r="V144" s="55">
        <v>13.5</v>
      </c>
      <c r="W144" s="55">
        <v>47.4</v>
      </c>
      <c r="X144" s="55">
        <v>39</v>
      </c>
      <c r="Y144" s="55">
        <v>43.6</v>
      </c>
      <c r="Z144" s="55">
        <v>31.5</v>
      </c>
      <c r="AA144" s="55">
        <v>36.700000000000003</v>
      </c>
      <c r="AB144" s="55">
        <v>35.6</v>
      </c>
      <c r="AC144" s="55">
        <v>43.6</v>
      </c>
      <c r="AD144" s="55">
        <v>46.3</v>
      </c>
      <c r="AE144" s="55">
        <v>33.200000000000003</v>
      </c>
      <c r="AF144" s="56">
        <v>1.2</v>
      </c>
      <c r="AG144" s="55">
        <v>1.6</v>
      </c>
      <c r="AH144" s="55">
        <v>1.3</v>
      </c>
      <c r="AI144" s="55">
        <v>1.5</v>
      </c>
      <c r="AJ144" s="55">
        <v>1.7</v>
      </c>
      <c r="AK144" s="55">
        <v>2.2999999999999998</v>
      </c>
      <c r="AL144" s="55">
        <v>3.7</v>
      </c>
      <c r="AM144" s="55">
        <v>2.5</v>
      </c>
      <c r="AN144" s="55">
        <v>2.5</v>
      </c>
      <c r="AO144" s="55">
        <v>2.2000000000000002</v>
      </c>
      <c r="AP144" s="55">
        <v>1.6</v>
      </c>
    </row>
    <row r="145" spans="1:42" x14ac:dyDescent="0.2">
      <c r="A145" s="54" t="s">
        <v>1448</v>
      </c>
      <c r="B145" s="54" t="str">
        <f>VLOOKUP(A145,RecNames!C:G,5,FALSE)</f>
        <v>NK1R</v>
      </c>
      <c r="C145" s="64">
        <v>3</v>
      </c>
      <c r="D145" s="69">
        <f t="shared" si="11"/>
        <v>0.84148727984344418</v>
      </c>
      <c r="E145" s="40">
        <f t="shared" si="10"/>
        <v>0.82421875</v>
      </c>
      <c r="F145" s="40">
        <f t="shared" si="10"/>
        <v>0.86558044806517309</v>
      </c>
      <c r="G145" s="40">
        <f t="shared" si="12"/>
        <v>0.86558044806517309</v>
      </c>
      <c r="H145" s="40">
        <f t="shared" si="12"/>
        <v>0.88172043010752688</v>
      </c>
      <c r="I145" s="40">
        <f t="shared" si="12"/>
        <v>0.91130820399113077</v>
      </c>
      <c r="J145" s="40">
        <f t="shared" si="13"/>
        <v>0.91130820399113077</v>
      </c>
      <c r="K145" s="40">
        <f t="shared" si="13"/>
        <v>0.97187500000000004</v>
      </c>
      <c r="L145" s="40">
        <f t="shared" si="13"/>
        <v>0.80827886710239649</v>
      </c>
      <c r="M145" s="40">
        <f t="shared" si="14"/>
        <v>0.80827886710239649</v>
      </c>
      <c r="N145" s="40">
        <f t="shared" si="14"/>
        <v>0.90417690417690422</v>
      </c>
      <c r="O145" s="40">
        <f t="shared" si="14"/>
        <v>0.80287474332648867</v>
      </c>
      <c r="P145" s="40">
        <f t="shared" si="14"/>
        <v>0.89702970297029694</v>
      </c>
      <c r="Q145" s="40">
        <f t="shared" si="14"/>
        <v>0.8902691511387163</v>
      </c>
      <c r="R145" s="91" t="s">
        <v>31</v>
      </c>
      <c r="S145" s="91" t="s">
        <v>31</v>
      </c>
      <c r="T145" s="91" t="s">
        <v>31</v>
      </c>
      <c r="U145" s="56">
        <v>46.3</v>
      </c>
      <c r="V145" s="55">
        <v>44.8</v>
      </c>
      <c r="W145" s="55">
        <v>45.1</v>
      </c>
      <c r="X145" s="55">
        <v>43.2</v>
      </c>
      <c r="Y145" s="55">
        <v>44.3</v>
      </c>
      <c r="Z145" s="55">
        <v>33.6</v>
      </c>
      <c r="AA145" s="55">
        <v>39.9</v>
      </c>
      <c r="AB145" s="55">
        <v>40.6</v>
      </c>
      <c r="AC145" s="55">
        <v>41.1</v>
      </c>
      <c r="AD145" s="55">
        <v>47.3</v>
      </c>
      <c r="AE145" s="55">
        <v>45.3</v>
      </c>
      <c r="AF145" s="56">
        <v>2.2999999999999998</v>
      </c>
      <c r="AG145" s="55">
        <v>2.1</v>
      </c>
      <c r="AH145" s="55">
        <v>2.9</v>
      </c>
      <c r="AI145" s="55">
        <v>2.7</v>
      </c>
      <c r="AJ145" s="55">
        <v>2.4</v>
      </c>
      <c r="AK145" s="55">
        <v>1.1000000000000001</v>
      </c>
      <c r="AL145" s="55">
        <v>3.1</v>
      </c>
      <c r="AM145" s="55">
        <v>2.8</v>
      </c>
      <c r="AN145" s="55">
        <v>2.5</v>
      </c>
      <c r="AO145" s="55">
        <v>2.9</v>
      </c>
      <c r="AP145" s="55">
        <v>3</v>
      </c>
    </row>
    <row r="146" spans="1:42" x14ac:dyDescent="0.2">
      <c r="A146" s="54" t="s">
        <v>1449</v>
      </c>
      <c r="B146" s="54" t="str">
        <f>VLOOKUP(A146,RecNames!C:G,5,FALSE)</f>
        <v>NK3R</v>
      </c>
      <c r="C146" s="64">
        <v>3</v>
      </c>
      <c r="D146" s="69">
        <f t="shared" si="11"/>
        <v>0.48140900195694708</v>
      </c>
      <c r="E146" s="40">
        <f t="shared" si="10"/>
        <v>0.45703125</v>
      </c>
      <c r="F146" s="40">
        <f t="shared" si="10"/>
        <v>0.62729124236252543</v>
      </c>
      <c r="G146" s="40">
        <f t="shared" si="12"/>
        <v>0.62729124236252543</v>
      </c>
      <c r="H146" s="40">
        <f t="shared" si="12"/>
        <v>0.5268817204301075</v>
      </c>
      <c r="I146" s="40">
        <f t="shared" si="12"/>
        <v>0.5254988913525499</v>
      </c>
      <c r="J146" s="40">
        <f t="shared" si="13"/>
        <v>0.5254988913525499</v>
      </c>
      <c r="K146" s="40">
        <f t="shared" si="13"/>
        <v>0.546875</v>
      </c>
      <c r="L146" s="40">
        <f t="shared" si="13"/>
        <v>0.64270152505446609</v>
      </c>
      <c r="M146" s="40">
        <f t="shared" si="14"/>
        <v>0.64270152505446609</v>
      </c>
      <c r="N146" s="40">
        <f t="shared" si="14"/>
        <v>0.6609336609336609</v>
      </c>
      <c r="O146" s="40">
        <f t="shared" si="14"/>
        <v>0.43531827515400406</v>
      </c>
      <c r="P146" s="40">
        <f t="shared" si="14"/>
        <v>0.5663366336633664</v>
      </c>
      <c r="Q146" s="40">
        <f t="shared" si="14"/>
        <v>0.48861283643892328</v>
      </c>
      <c r="R146" s="91" t="s">
        <v>31</v>
      </c>
      <c r="S146" s="91" t="s">
        <v>31</v>
      </c>
      <c r="T146" s="91" t="s">
        <v>31</v>
      </c>
      <c r="U146" s="56">
        <v>27.9</v>
      </c>
      <c r="V146" s="55">
        <v>26</v>
      </c>
      <c r="W146" s="55">
        <v>33.4</v>
      </c>
      <c r="X146" s="55">
        <v>26.7</v>
      </c>
      <c r="Y146" s="55">
        <v>26.9</v>
      </c>
      <c r="Z146" s="55">
        <v>20</v>
      </c>
      <c r="AA146" s="55">
        <v>32.299999999999997</v>
      </c>
      <c r="AB146" s="55">
        <v>30.7</v>
      </c>
      <c r="AC146" s="55">
        <v>23.2</v>
      </c>
      <c r="AD146" s="55">
        <v>30.6</v>
      </c>
      <c r="AE146" s="55">
        <v>25.9</v>
      </c>
      <c r="AF146" s="56">
        <v>2.9</v>
      </c>
      <c r="AG146" s="55">
        <v>3.9</v>
      </c>
      <c r="AH146" s="55">
        <v>1.7</v>
      </c>
      <c r="AI146" s="55">
        <v>1.9</v>
      </c>
      <c r="AJ146" s="55">
        <v>3.3</v>
      </c>
      <c r="AK146" s="55">
        <v>3.8</v>
      </c>
      <c r="AL146" s="55">
        <v>1.3</v>
      </c>
      <c r="AM146" s="55">
        <v>2.5</v>
      </c>
      <c r="AN146" s="55">
        <v>4</v>
      </c>
      <c r="AO146" s="55">
        <v>3.8</v>
      </c>
      <c r="AP146" s="55">
        <v>3.7</v>
      </c>
    </row>
    <row r="147" spans="1:42" x14ac:dyDescent="0.2">
      <c r="A147" s="54" t="s">
        <v>1450</v>
      </c>
      <c r="B147" s="54" t="str">
        <f>VLOOKUP(A147,RecNames!C:G,5,FALSE)</f>
        <v>NK2R</v>
      </c>
      <c r="C147" s="64">
        <v>4</v>
      </c>
      <c r="D147" s="69">
        <f t="shared" si="11"/>
        <v>0.67906066536203524</v>
      </c>
      <c r="E147" s="40">
        <f t="shared" si="10"/>
        <v>0.62890625</v>
      </c>
      <c r="F147" s="40">
        <f t="shared" si="10"/>
        <v>0.68228105906313641</v>
      </c>
      <c r="G147" s="40">
        <f t="shared" si="12"/>
        <v>0.68228105906313641</v>
      </c>
      <c r="H147" s="40">
        <f t="shared" si="12"/>
        <v>0.66881720430107527</v>
      </c>
      <c r="I147" s="40">
        <f t="shared" si="12"/>
        <v>0.47450110864745021</v>
      </c>
      <c r="J147" s="40">
        <f t="shared" si="13"/>
        <v>0.47450110864745021</v>
      </c>
      <c r="K147" s="40">
        <f t="shared" si="13"/>
        <v>0.453125</v>
      </c>
      <c r="L147" s="40">
        <f t="shared" si="13"/>
        <v>0.71677559912854039</v>
      </c>
      <c r="M147" s="40">
        <f t="shared" si="14"/>
        <v>0.71677559912854039</v>
      </c>
      <c r="N147" s="40">
        <f t="shared" si="14"/>
        <v>0.78378378378378377</v>
      </c>
      <c r="O147" s="40">
        <f t="shared" si="14"/>
        <v>0.4291581108829568</v>
      </c>
      <c r="P147" s="40">
        <f t="shared" si="14"/>
        <v>0.57425742574257421</v>
      </c>
      <c r="Q147" s="40">
        <f t="shared" si="14"/>
        <v>0.71014492753623193</v>
      </c>
      <c r="R147" s="91" t="s">
        <v>31</v>
      </c>
      <c r="S147" s="91" t="s">
        <v>31</v>
      </c>
      <c r="T147" s="91" t="s">
        <v>31</v>
      </c>
      <c r="U147" s="56">
        <v>38</v>
      </c>
      <c r="V147" s="55">
        <v>34.799999999999997</v>
      </c>
      <c r="W147" s="55">
        <v>36.1</v>
      </c>
      <c r="X147" s="55">
        <v>33.299999999999997</v>
      </c>
      <c r="Y147" s="55">
        <v>24.6</v>
      </c>
      <c r="Z147" s="55">
        <v>17</v>
      </c>
      <c r="AA147" s="55">
        <v>35.700000000000003</v>
      </c>
      <c r="AB147" s="55">
        <v>35.700000000000003</v>
      </c>
      <c r="AC147" s="55">
        <v>22.9</v>
      </c>
      <c r="AD147" s="55">
        <v>31</v>
      </c>
      <c r="AE147" s="55">
        <v>36.6</v>
      </c>
      <c r="AF147" s="56">
        <v>4.5999999999999996</v>
      </c>
      <c r="AG147" s="55">
        <v>5.6</v>
      </c>
      <c r="AH147" s="55">
        <v>3.9</v>
      </c>
      <c r="AI147" s="55">
        <v>3.9</v>
      </c>
      <c r="AJ147" s="55">
        <v>4.2</v>
      </c>
      <c r="AK147" s="55">
        <v>2.2000000000000002</v>
      </c>
      <c r="AL147" s="55">
        <v>1.2</v>
      </c>
      <c r="AM147" s="55">
        <v>1.5</v>
      </c>
      <c r="AN147" s="55">
        <v>5.8</v>
      </c>
      <c r="AO147" s="55">
        <v>5.9</v>
      </c>
      <c r="AP147" s="55">
        <v>4.3</v>
      </c>
    </row>
    <row r="148" spans="1:42" x14ac:dyDescent="0.2">
      <c r="A148" s="54" t="s">
        <v>1451</v>
      </c>
      <c r="B148" s="54" t="str">
        <f>VLOOKUP(A148,RecNames!C:G,5,FALSE)</f>
        <v>TA2R</v>
      </c>
      <c r="C148" s="64">
        <v>4</v>
      </c>
      <c r="D148" s="69">
        <f t="shared" si="11"/>
        <v>0.87671232876712335</v>
      </c>
      <c r="E148" s="40">
        <f t="shared" si="10"/>
        <v>0.873046875</v>
      </c>
      <c r="F148" s="40">
        <f t="shared" si="10"/>
        <v>0.93482688391038693</v>
      </c>
      <c r="G148" s="40">
        <f t="shared" si="12"/>
        <v>0.93482688391038693</v>
      </c>
      <c r="H148" s="40">
        <f t="shared" si="12"/>
        <v>0.75483870967741928</v>
      </c>
      <c r="I148" s="40">
        <f t="shared" si="12"/>
        <v>0.46784922394678502</v>
      </c>
      <c r="J148" s="40">
        <f t="shared" si="13"/>
        <v>0.46784922394678502</v>
      </c>
      <c r="K148" s="40">
        <f t="shared" si="13"/>
        <v>0.28125</v>
      </c>
      <c r="L148" s="40">
        <f t="shared" si="13"/>
        <v>0.88671023965141604</v>
      </c>
      <c r="M148" s="40">
        <f t="shared" si="14"/>
        <v>0.88671023965141604</v>
      </c>
      <c r="N148" s="40">
        <f t="shared" si="14"/>
        <v>0.9410319410319411</v>
      </c>
      <c r="O148" s="40">
        <f t="shared" si="14"/>
        <v>0.29774127310061599</v>
      </c>
      <c r="P148" s="40">
        <f t="shared" si="14"/>
        <v>0.89306930693069309</v>
      </c>
      <c r="Q148" s="40">
        <f t="shared" si="14"/>
        <v>1</v>
      </c>
      <c r="R148" s="91" t="s">
        <v>31</v>
      </c>
      <c r="S148" s="91" t="s">
        <v>31</v>
      </c>
      <c r="T148" s="91" t="s">
        <v>31</v>
      </c>
      <c r="U148" s="56">
        <v>48.1</v>
      </c>
      <c r="V148" s="55">
        <v>47.3</v>
      </c>
      <c r="W148" s="55">
        <v>48.5</v>
      </c>
      <c r="X148" s="55">
        <v>37.299999999999997</v>
      </c>
      <c r="Y148" s="55">
        <v>24.3</v>
      </c>
      <c r="Z148" s="55">
        <v>11.5</v>
      </c>
      <c r="AA148" s="55">
        <v>43.5</v>
      </c>
      <c r="AB148" s="55">
        <v>42.1</v>
      </c>
      <c r="AC148" s="55">
        <v>16.5</v>
      </c>
      <c r="AD148" s="55">
        <v>47.1</v>
      </c>
      <c r="AE148" s="55">
        <v>50.6</v>
      </c>
      <c r="AF148" s="56">
        <v>2.2999999999999998</v>
      </c>
      <c r="AG148" s="55">
        <v>1.4</v>
      </c>
      <c r="AH148" s="55">
        <v>2.5</v>
      </c>
      <c r="AI148" s="55">
        <v>2.4</v>
      </c>
      <c r="AJ148" s="55">
        <v>4</v>
      </c>
      <c r="AK148" s="55">
        <v>3.6</v>
      </c>
      <c r="AL148" s="55">
        <v>1.1000000000000001</v>
      </c>
      <c r="AM148" s="55">
        <v>0.8</v>
      </c>
      <c r="AN148" s="55">
        <v>4.7</v>
      </c>
      <c r="AO148" s="55">
        <v>2.6</v>
      </c>
      <c r="AP148" s="55">
        <v>2.1</v>
      </c>
    </row>
    <row r="149" spans="1:42" x14ac:dyDescent="0.2">
      <c r="A149" s="54" t="s">
        <v>1452</v>
      </c>
      <c r="B149" s="54" t="str">
        <f>VLOOKUP(A149,RecNames!C:G,5,FALSE)</f>
        <v>UR2R</v>
      </c>
      <c r="C149" s="64">
        <v>5</v>
      </c>
      <c r="D149" s="69">
        <f t="shared" si="11"/>
        <v>0.51467710371819964</v>
      </c>
      <c r="E149" s="40">
        <f t="shared" si="10"/>
        <v>0.546875</v>
      </c>
      <c r="F149" s="40">
        <f t="shared" si="10"/>
        <v>0.29735234215885947</v>
      </c>
      <c r="G149" s="40">
        <f t="shared" si="12"/>
        <v>0.29735234215885947</v>
      </c>
      <c r="H149" s="40">
        <f t="shared" si="12"/>
        <v>0.18279569892473119</v>
      </c>
      <c r="I149" s="40">
        <f t="shared" si="12"/>
        <v>0.24168514412416853</v>
      </c>
      <c r="J149" s="40">
        <f t="shared" si="13"/>
        <v>0.24168514412416853</v>
      </c>
      <c r="K149" s="40">
        <f t="shared" si="13"/>
        <v>0.50624999999999998</v>
      </c>
      <c r="L149" s="40">
        <f t="shared" si="13"/>
        <v>0.18082788671023964</v>
      </c>
      <c r="M149" s="40">
        <f t="shared" si="14"/>
        <v>0.18082788671023964</v>
      </c>
      <c r="N149" s="40">
        <f t="shared" si="14"/>
        <v>0.27027027027027023</v>
      </c>
      <c r="O149" s="40">
        <f t="shared" si="14"/>
        <v>0.37987679671457902</v>
      </c>
      <c r="P149" s="40">
        <f t="shared" si="14"/>
        <v>0.58415841584158412</v>
      </c>
      <c r="Q149" s="40">
        <f t="shared" si="14"/>
        <v>0.30227743271221524</v>
      </c>
      <c r="R149" s="91" t="s">
        <v>31</v>
      </c>
      <c r="S149" s="91" t="s">
        <v>31</v>
      </c>
      <c r="T149" s="91" t="s">
        <v>31</v>
      </c>
      <c r="U149" s="56">
        <v>29.6</v>
      </c>
      <c r="V149" s="55">
        <v>30.6</v>
      </c>
      <c r="W149" s="55">
        <v>17.2</v>
      </c>
      <c r="X149" s="55">
        <v>10.7</v>
      </c>
      <c r="Y149" s="55">
        <v>14.1</v>
      </c>
      <c r="Z149" s="55">
        <v>18.7</v>
      </c>
      <c r="AA149" s="55">
        <v>11.1</v>
      </c>
      <c r="AB149" s="55">
        <v>14.8</v>
      </c>
      <c r="AC149" s="55">
        <v>20.5</v>
      </c>
      <c r="AD149" s="55">
        <v>31.5</v>
      </c>
      <c r="AE149" s="55">
        <v>16.899999999999999</v>
      </c>
      <c r="AF149" s="56">
        <v>2.9</v>
      </c>
      <c r="AG149" s="55">
        <v>3.1</v>
      </c>
      <c r="AH149" s="55">
        <v>2</v>
      </c>
      <c r="AI149" s="55">
        <v>0.9</v>
      </c>
      <c r="AJ149" s="55">
        <v>1.1000000000000001</v>
      </c>
      <c r="AK149" s="55">
        <v>1.7</v>
      </c>
      <c r="AL149" s="55">
        <v>1</v>
      </c>
      <c r="AM149" s="55">
        <v>1.6</v>
      </c>
      <c r="AN149" s="55">
        <v>1.9</v>
      </c>
      <c r="AO149" s="55">
        <v>2.9</v>
      </c>
      <c r="AP149" s="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topLeftCell="B1" zoomScale="140" zoomScaleNormal="140" workbookViewId="0">
      <pane ySplit="1" topLeftCell="A51" activePane="bottomLeft" state="frozen"/>
      <selection activeCell="B1" sqref="B1:G1048576"/>
      <selection pane="bottomLeft" activeCell="G78" sqref="G78"/>
    </sheetView>
  </sheetViews>
  <sheetFormatPr baseColWidth="10" defaultRowHeight="16" x14ac:dyDescent="0.2"/>
  <cols>
    <col min="1" max="1" width="7.1640625" bestFit="1" customWidth="1"/>
    <col min="2" max="2" width="11.1640625" style="48" customWidth="1"/>
    <col min="3" max="3" width="10.1640625" style="48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8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42" customFormat="1" ht="32" x14ac:dyDescent="0.2">
      <c r="A1" s="42" t="s">
        <v>805</v>
      </c>
      <c r="B1" s="43" t="s">
        <v>806</v>
      </c>
      <c r="C1" s="43" t="s">
        <v>807</v>
      </c>
      <c r="D1" s="44" t="s">
        <v>808</v>
      </c>
      <c r="E1" s="42" t="s">
        <v>809</v>
      </c>
      <c r="F1" s="44" t="s">
        <v>810</v>
      </c>
      <c r="G1" s="42" t="s">
        <v>805</v>
      </c>
      <c r="H1" s="45" t="s">
        <v>15</v>
      </c>
      <c r="I1" s="46" t="s">
        <v>16</v>
      </c>
      <c r="J1" s="42" t="s">
        <v>17</v>
      </c>
      <c r="K1" s="47" t="s">
        <v>811</v>
      </c>
      <c r="L1" s="42" t="s">
        <v>812</v>
      </c>
      <c r="M1" s="42" t="s">
        <v>16</v>
      </c>
      <c r="N1" s="42" t="s">
        <v>15</v>
      </c>
      <c r="O1" s="42" t="s">
        <v>813</v>
      </c>
    </row>
    <row r="2" spans="1:15" x14ac:dyDescent="0.2">
      <c r="A2" t="s">
        <v>18</v>
      </c>
      <c r="B2" s="48" t="s">
        <v>19</v>
      </c>
      <c r="C2" s="48" t="s">
        <v>20</v>
      </c>
      <c r="E2" t="s">
        <v>19</v>
      </c>
      <c r="F2" t="s">
        <v>20</v>
      </c>
      <c r="G2" t="str">
        <f t="shared" ref="G2:G65" si="0">A2</f>
        <v>5HT1A</v>
      </c>
      <c r="H2" s="9" t="s">
        <v>21</v>
      </c>
      <c r="I2" s="10" t="s">
        <v>22</v>
      </c>
      <c r="J2" s="8" t="s">
        <v>23</v>
      </c>
      <c r="K2" s="1" t="s">
        <v>814</v>
      </c>
      <c r="L2" t="s">
        <v>815</v>
      </c>
      <c r="M2" t="s">
        <v>816</v>
      </c>
      <c r="N2" t="s">
        <v>817</v>
      </c>
      <c r="O2" s="8" t="str" cm="1">
        <f t="array" ref="O2">_xlfn.IFS(COUNTBLANK(B2:C2)=0,"BI",COUNTBLANK(B2:C2)=2,"-",COUNTBLANK(B2)=0,"B",COUNTBLANK(C2)=0,"I")</f>
        <v>BI</v>
      </c>
    </row>
    <row r="3" spans="1:15" x14ac:dyDescent="0.2">
      <c r="A3" t="s">
        <v>24</v>
      </c>
      <c r="B3" s="48" t="s">
        <v>25</v>
      </c>
      <c r="C3" s="48" t="s">
        <v>26</v>
      </c>
      <c r="E3" t="s">
        <v>25</v>
      </c>
      <c r="F3" t="s">
        <v>26</v>
      </c>
      <c r="G3" t="str">
        <f t="shared" si="0"/>
        <v>5HT1B</v>
      </c>
      <c r="H3" s="9" t="s">
        <v>21</v>
      </c>
      <c r="I3" s="10" t="s">
        <v>22</v>
      </c>
      <c r="J3" s="8" t="s">
        <v>23</v>
      </c>
      <c r="K3" s="1" t="s">
        <v>818</v>
      </c>
      <c r="L3" t="s">
        <v>819</v>
      </c>
      <c r="M3" t="s">
        <v>816</v>
      </c>
      <c r="N3" t="s">
        <v>817</v>
      </c>
      <c r="O3" s="8" t="str" cm="1">
        <f t="array" ref="O3">_xlfn.IFS(COUNTBLANK(B3:C3)=0,"BI",COUNTBLANK(B3:C3)=2,"-",COUNTBLANK(B3)=0,"B",COUNTBLANK(C3)=0,"I")</f>
        <v>BI</v>
      </c>
    </row>
    <row r="4" spans="1:15" x14ac:dyDescent="0.2">
      <c r="A4" t="s">
        <v>27</v>
      </c>
      <c r="B4" s="48" t="s">
        <v>28</v>
      </c>
      <c r="C4" s="48" t="s">
        <v>29</v>
      </c>
      <c r="E4" t="s">
        <v>28</v>
      </c>
      <c r="F4" t="s">
        <v>29</v>
      </c>
      <c r="G4" t="str">
        <f t="shared" si="0"/>
        <v>5HT1D</v>
      </c>
      <c r="H4" s="9" t="s">
        <v>21</v>
      </c>
      <c r="I4" s="10" t="s">
        <v>22</v>
      </c>
      <c r="J4" s="8" t="s">
        <v>23</v>
      </c>
      <c r="K4" s="1" t="s">
        <v>820</v>
      </c>
      <c r="L4" t="s">
        <v>821</v>
      </c>
      <c r="M4" t="s">
        <v>816</v>
      </c>
      <c r="N4" t="s">
        <v>817</v>
      </c>
      <c r="O4" s="8" t="str" cm="1">
        <f t="array" ref="O4">_xlfn.IFS(COUNTBLANK(B4:C4)=0,"BI",COUNTBLANK(B4:C4)=2,"-",COUNTBLANK(B4)=0,"B",COUNTBLANK(C4)=0,"I")</f>
        <v>BI</v>
      </c>
    </row>
    <row r="5" spans="1:15" x14ac:dyDescent="0.2">
      <c r="A5" t="s">
        <v>30</v>
      </c>
      <c r="B5" s="48" t="s">
        <v>31</v>
      </c>
      <c r="C5" s="48" t="s">
        <v>32</v>
      </c>
      <c r="E5" t="s">
        <v>33</v>
      </c>
      <c r="F5" t="s">
        <v>32</v>
      </c>
      <c r="G5" t="str">
        <f t="shared" si="0"/>
        <v>5HT1E</v>
      </c>
      <c r="H5" s="9" t="s">
        <v>21</v>
      </c>
      <c r="I5" s="10" t="s">
        <v>22</v>
      </c>
      <c r="J5" s="8" t="s">
        <v>23</v>
      </c>
      <c r="K5" s="1" t="s">
        <v>31</v>
      </c>
      <c r="L5" t="s">
        <v>31</v>
      </c>
      <c r="M5" t="s">
        <v>31</v>
      </c>
      <c r="N5" t="s">
        <v>31</v>
      </c>
      <c r="O5" s="8" t="str" cm="1">
        <f t="array" ref="O5">_xlfn.IFS(COUNTBLANK(B5:C5)=0,"BI",COUNTBLANK(B5:C5)=2,"-",COUNTBLANK(B5)=0,"B",COUNTBLANK(C5)=0,"I")</f>
        <v>I</v>
      </c>
    </row>
    <row r="6" spans="1:15" x14ac:dyDescent="0.2">
      <c r="A6" t="s">
        <v>34</v>
      </c>
      <c r="B6" s="48" t="s">
        <v>31</v>
      </c>
      <c r="C6" s="48" t="s">
        <v>35</v>
      </c>
      <c r="E6" t="s">
        <v>36</v>
      </c>
      <c r="F6" t="s">
        <v>35</v>
      </c>
      <c r="G6" t="str">
        <f t="shared" si="0"/>
        <v>5HT1F</v>
      </c>
      <c r="H6" s="9" t="s">
        <v>21</v>
      </c>
      <c r="I6" s="10" t="s">
        <v>22</v>
      </c>
      <c r="J6" s="8" t="s">
        <v>23</v>
      </c>
      <c r="K6" s="1" t="s">
        <v>31</v>
      </c>
      <c r="L6" t="s">
        <v>31</v>
      </c>
      <c r="M6" t="s">
        <v>31</v>
      </c>
      <c r="N6" t="s">
        <v>31</v>
      </c>
      <c r="O6" s="8" t="str" cm="1">
        <f t="array" ref="O6">_xlfn.IFS(COUNTBLANK(B6:C6)=0,"BI",COUNTBLANK(B6:C6)=2,"-",COUNTBLANK(B6)=0,"B",COUNTBLANK(C6)=0,"I")</f>
        <v>I</v>
      </c>
    </row>
    <row r="7" spans="1:15" x14ac:dyDescent="0.2">
      <c r="A7" t="s">
        <v>37</v>
      </c>
      <c r="B7" s="48" t="s">
        <v>38</v>
      </c>
      <c r="C7" s="48" t="s">
        <v>39</v>
      </c>
      <c r="E7" t="s">
        <v>38</v>
      </c>
      <c r="F7" t="s">
        <v>39</v>
      </c>
      <c r="G7" t="str">
        <f t="shared" si="0"/>
        <v>5HT2A</v>
      </c>
      <c r="H7" s="9" t="s">
        <v>21</v>
      </c>
      <c r="I7" s="10" t="s">
        <v>22</v>
      </c>
      <c r="J7" s="8" t="s">
        <v>23</v>
      </c>
      <c r="K7" s="1" t="s">
        <v>822</v>
      </c>
      <c r="L7" t="s">
        <v>823</v>
      </c>
      <c r="M7" t="s">
        <v>816</v>
      </c>
      <c r="N7" t="s">
        <v>817</v>
      </c>
      <c r="O7" s="8" t="str" cm="1">
        <f t="array" ref="O7">_xlfn.IFS(COUNTBLANK(B7:C7)=0,"BI",COUNTBLANK(B7:C7)=2,"-",COUNTBLANK(B7)=0,"B",COUNTBLANK(C7)=0,"I")</f>
        <v>BI</v>
      </c>
    </row>
    <row r="8" spans="1:15" x14ac:dyDescent="0.2">
      <c r="A8" t="s">
        <v>40</v>
      </c>
      <c r="B8" s="48" t="s">
        <v>41</v>
      </c>
      <c r="C8" s="48" t="s">
        <v>42</v>
      </c>
      <c r="E8" t="s">
        <v>41</v>
      </c>
      <c r="F8" t="s">
        <v>42</v>
      </c>
      <c r="G8" t="str">
        <f t="shared" si="0"/>
        <v>5HT2B</v>
      </c>
      <c r="H8" s="9" t="s">
        <v>21</v>
      </c>
      <c r="I8" s="10" t="s">
        <v>22</v>
      </c>
      <c r="J8" s="8" t="s">
        <v>23</v>
      </c>
      <c r="K8" s="1" t="s">
        <v>824</v>
      </c>
      <c r="L8" t="s">
        <v>825</v>
      </c>
      <c r="M8" t="s">
        <v>816</v>
      </c>
      <c r="N8" t="s">
        <v>817</v>
      </c>
      <c r="O8" s="8" t="str" cm="1">
        <f t="array" ref="O8">_xlfn.IFS(COUNTBLANK(B8:C8)=0,"BI",COUNTBLANK(B8:C8)=2,"-",COUNTBLANK(B8)=0,"B",COUNTBLANK(C8)=0,"I")</f>
        <v>BI</v>
      </c>
    </row>
    <row r="9" spans="1:15" x14ac:dyDescent="0.2">
      <c r="A9" t="s">
        <v>43</v>
      </c>
      <c r="B9" s="48" t="s">
        <v>44</v>
      </c>
      <c r="C9" s="48" t="s">
        <v>45</v>
      </c>
      <c r="E9" t="s">
        <v>44</v>
      </c>
      <c r="F9" t="s">
        <v>45</v>
      </c>
      <c r="G9" t="str">
        <f t="shared" si="0"/>
        <v>5HT2C</v>
      </c>
      <c r="H9" s="9" t="s">
        <v>21</v>
      </c>
      <c r="I9" s="10" t="s">
        <v>22</v>
      </c>
      <c r="J9" s="8" t="s">
        <v>23</v>
      </c>
      <c r="K9" s="1" t="s">
        <v>826</v>
      </c>
      <c r="L9" t="s">
        <v>827</v>
      </c>
      <c r="M9" t="s">
        <v>816</v>
      </c>
      <c r="N9" t="s">
        <v>817</v>
      </c>
      <c r="O9" s="8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46</v>
      </c>
      <c r="B10" s="48" t="s">
        <v>31</v>
      </c>
      <c r="C10" s="48" t="s">
        <v>47</v>
      </c>
      <c r="E10" t="s">
        <v>48</v>
      </c>
      <c r="F10" t="s">
        <v>47</v>
      </c>
      <c r="G10" t="str">
        <f t="shared" si="0"/>
        <v>5HT4R</v>
      </c>
      <c r="H10" s="9" t="s">
        <v>21</v>
      </c>
      <c r="I10" s="10" t="s">
        <v>22</v>
      </c>
      <c r="J10" s="8" t="s">
        <v>23</v>
      </c>
      <c r="K10" s="1" t="s">
        <v>31</v>
      </c>
      <c r="L10" t="s">
        <v>31</v>
      </c>
      <c r="M10" t="s">
        <v>31</v>
      </c>
      <c r="N10" t="s">
        <v>31</v>
      </c>
      <c r="O10" s="8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49</v>
      </c>
      <c r="B11" s="48" t="s">
        <v>31</v>
      </c>
      <c r="C11" s="48" t="s">
        <v>31</v>
      </c>
      <c r="E11" t="s">
        <v>31</v>
      </c>
      <c r="F11" t="s">
        <v>31</v>
      </c>
      <c r="G11" t="str">
        <f t="shared" si="0"/>
        <v>5HT5A</v>
      </c>
      <c r="H11" s="9" t="s">
        <v>21</v>
      </c>
      <c r="I11" s="10" t="s">
        <v>22</v>
      </c>
      <c r="J11" s="8" t="s">
        <v>23</v>
      </c>
      <c r="K11" s="1" t="s">
        <v>31</v>
      </c>
      <c r="L11" t="s">
        <v>31</v>
      </c>
      <c r="M11" t="s">
        <v>31</v>
      </c>
      <c r="N11" t="s">
        <v>31</v>
      </c>
      <c r="O11" s="8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50</v>
      </c>
      <c r="B12" s="48" t="s">
        <v>31</v>
      </c>
      <c r="C12" s="48" t="s">
        <v>51</v>
      </c>
      <c r="E12" t="s">
        <v>52</v>
      </c>
      <c r="F12" t="s">
        <v>51</v>
      </c>
      <c r="G12" t="str">
        <f t="shared" si="0"/>
        <v>5HT6R</v>
      </c>
      <c r="H12" s="9" t="s">
        <v>21</v>
      </c>
      <c r="I12" s="10" t="s">
        <v>22</v>
      </c>
      <c r="J12" s="8" t="s">
        <v>23</v>
      </c>
      <c r="K12" s="1" t="s">
        <v>31</v>
      </c>
      <c r="L12" t="s">
        <v>31</v>
      </c>
      <c r="M12" t="s">
        <v>31</v>
      </c>
      <c r="N12" t="s">
        <v>31</v>
      </c>
      <c r="O12" s="8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53</v>
      </c>
      <c r="B13" s="48" t="s">
        <v>31</v>
      </c>
      <c r="C13" s="48" t="s">
        <v>54</v>
      </c>
      <c r="E13" t="s">
        <v>55</v>
      </c>
      <c r="F13" t="s">
        <v>54</v>
      </c>
      <c r="G13" t="str">
        <f t="shared" si="0"/>
        <v>5HT7R</v>
      </c>
      <c r="H13" s="9" t="s">
        <v>21</v>
      </c>
      <c r="I13" s="10" t="s">
        <v>22</v>
      </c>
      <c r="J13" s="8" t="s">
        <v>23</v>
      </c>
      <c r="K13" s="1" t="s">
        <v>31</v>
      </c>
      <c r="L13" t="s">
        <v>31</v>
      </c>
      <c r="M13" t="s">
        <v>31</v>
      </c>
      <c r="N13" t="s">
        <v>31</v>
      </c>
      <c r="O13" s="8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56</v>
      </c>
      <c r="B14" s="48" t="s">
        <v>57</v>
      </c>
      <c r="C14" s="48" t="s">
        <v>58</v>
      </c>
      <c r="E14" t="s">
        <v>59</v>
      </c>
      <c r="F14" t="s">
        <v>58</v>
      </c>
      <c r="G14" t="str">
        <f t="shared" si="0"/>
        <v>ACM1</v>
      </c>
      <c r="H14" s="9" t="s">
        <v>60</v>
      </c>
      <c r="I14" s="10" t="s">
        <v>22</v>
      </c>
      <c r="J14" s="8" t="s">
        <v>23</v>
      </c>
      <c r="K14" s="1" t="s">
        <v>828</v>
      </c>
      <c r="L14" t="s">
        <v>829</v>
      </c>
      <c r="M14" t="s">
        <v>816</v>
      </c>
      <c r="N14" t="s">
        <v>830</v>
      </c>
      <c r="O14" s="8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61</v>
      </c>
      <c r="B15" s="48" t="s">
        <v>62</v>
      </c>
      <c r="C15" s="48" t="s">
        <v>63</v>
      </c>
      <c r="E15" t="s">
        <v>64</v>
      </c>
      <c r="F15" t="s">
        <v>63</v>
      </c>
      <c r="G15" t="str">
        <f t="shared" si="0"/>
        <v>ACM2</v>
      </c>
      <c r="H15" s="9" t="s">
        <v>60</v>
      </c>
      <c r="I15" s="10" t="s">
        <v>22</v>
      </c>
      <c r="J15" s="8" t="s">
        <v>23</v>
      </c>
      <c r="K15" s="1" t="s">
        <v>831</v>
      </c>
      <c r="L15" t="s">
        <v>832</v>
      </c>
      <c r="M15" t="s">
        <v>816</v>
      </c>
      <c r="N15" t="s">
        <v>830</v>
      </c>
      <c r="O15" s="8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65</v>
      </c>
      <c r="B16" s="48" t="s">
        <v>66</v>
      </c>
      <c r="C16" s="48" t="s">
        <v>67</v>
      </c>
      <c r="E16" t="s">
        <v>68</v>
      </c>
      <c r="F16" t="s">
        <v>67</v>
      </c>
      <c r="G16" t="str">
        <f t="shared" si="0"/>
        <v>ACM3</v>
      </c>
      <c r="H16" s="9" t="s">
        <v>60</v>
      </c>
      <c r="I16" s="10" t="s">
        <v>22</v>
      </c>
      <c r="J16" s="8" t="s">
        <v>23</v>
      </c>
      <c r="K16" s="1" t="s">
        <v>833</v>
      </c>
      <c r="L16" t="s">
        <v>834</v>
      </c>
      <c r="M16" t="s">
        <v>816</v>
      </c>
      <c r="N16" t="s">
        <v>830</v>
      </c>
      <c r="O16" s="8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69</v>
      </c>
      <c r="B17" s="48" t="s">
        <v>70</v>
      </c>
      <c r="C17" s="48" t="s">
        <v>71</v>
      </c>
      <c r="E17" t="s">
        <v>72</v>
      </c>
      <c r="F17" t="s">
        <v>71</v>
      </c>
      <c r="G17" t="str">
        <f t="shared" si="0"/>
        <v>ACM4</v>
      </c>
      <c r="H17" s="9" t="s">
        <v>60</v>
      </c>
      <c r="I17" s="10" t="s">
        <v>22</v>
      </c>
      <c r="J17" s="8" t="s">
        <v>23</v>
      </c>
      <c r="K17" s="1" t="s">
        <v>835</v>
      </c>
      <c r="L17" t="s">
        <v>836</v>
      </c>
      <c r="M17" t="s">
        <v>816</v>
      </c>
      <c r="N17" t="s">
        <v>830</v>
      </c>
      <c r="O17" s="8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73</v>
      </c>
      <c r="B18" s="48" t="s">
        <v>31</v>
      </c>
      <c r="C18" s="48" t="s">
        <v>74</v>
      </c>
      <c r="E18" t="s">
        <v>75</v>
      </c>
      <c r="F18" t="s">
        <v>74</v>
      </c>
      <c r="G18" t="str">
        <f t="shared" si="0"/>
        <v>ACM5</v>
      </c>
      <c r="H18" s="9" t="s">
        <v>60</v>
      </c>
      <c r="I18" s="10" t="s">
        <v>22</v>
      </c>
      <c r="J18" s="8" t="s">
        <v>23</v>
      </c>
      <c r="K18" s="1" t="s">
        <v>31</v>
      </c>
      <c r="L18" t="s">
        <v>31</v>
      </c>
      <c r="M18" t="s">
        <v>31</v>
      </c>
      <c r="N18" t="s">
        <v>31</v>
      </c>
      <c r="O18" s="8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76</v>
      </c>
      <c r="B19" s="48" t="s">
        <v>77</v>
      </c>
      <c r="C19" s="48" t="s">
        <v>78</v>
      </c>
      <c r="E19" t="s">
        <v>77</v>
      </c>
      <c r="F19" t="s">
        <v>78</v>
      </c>
      <c r="G19" t="str">
        <f t="shared" si="0"/>
        <v>AA1R</v>
      </c>
      <c r="H19" s="9" t="s">
        <v>4</v>
      </c>
      <c r="I19" s="10" t="s">
        <v>79</v>
      </c>
      <c r="J19" s="8" t="s">
        <v>23</v>
      </c>
      <c r="K19" s="1" t="s">
        <v>837</v>
      </c>
      <c r="L19" t="s">
        <v>838</v>
      </c>
      <c r="M19" t="s">
        <v>839</v>
      </c>
      <c r="N19" t="s">
        <v>840</v>
      </c>
      <c r="O19" s="8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48" t="s">
        <v>1</v>
      </c>
      <c r="C20" s="48" t="s">
        <v>80</v>
      </c>
      <c r="E20" t="s">
        <v>1</v>
      </c>
      <c r="F20" t="s">
        <v>80</v>
      </c>
      <c r="G20" t="str">
        <f t="shared" si="0"/>
        <v>AA2AR</v>
      </c>
      <c r="H20" s="9" t="s">
        <v>4</v>
      </c>
      <c r="I20" s="10" t="s">
        <v>79</v>
      </c>
      <c r="J20" s="8" t="s">
        <v>23</v>
      </c>
      <c r="K20" s="1" t="s">
        <v>841</v>
      </c>
      <c r="L20" t="s">
        <v>842</v>
      </c>
      <c r="M20" t="s">
        <v>839</v>
      </c>
      <c r="N20" t="s">
        <v>840</v>
      </c>
      <c r="O20" s="8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81</v>
      </c>
      <c r="B21" s="48" t="s">
        <v>82</v>
      </c>
      <c r="C21" s="48" t="s">
        <v>83</v>
      </c>
      <c r="E21" t="s">
        <v>82</v>
      </c>
      <c r="F21" t="s">
        <v>83</v>
      </c>
      <c r="G21" t="str">
        <f t="shared" si="0"/>
        <v>AA2BR</v>
      </c>
      <c r="H21" s="9" t="s">
        <v>4</v>
      </c>
      <c r="I21" s="10" t="s">
        <v>79</v>
      </c>
      <c r="J21" s="8" t="s">
        <v>23</v>
      </c>
      <c r="K21" s="1" t="s">
        <v>843</v>
      </c>
      <c r="L21" t="s">
        <v>844</v>
      </c>
      <c r="M21" t="s">
        <v>839</v>
      </c>
      <c r="N21" t="s">
        <v>840</v>
      </c>
      <c r="O21" s="8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84</v>
      </c>
      <c r="B22" s="48" t="s">
        <v>85</v>
      </c>
      <c r="C22" s="48" t="s">
        <v>86</v>
      </c>
      <c r="E22" t="s">
        <v>85</v>
      </c>
      <c r="F22" t="s">
        <v>86</v>
      </c>
      <c r="G22" t="str">
        <f t="shared" si="0"/>
        <v>AA3R</v>
      </c>
      <c r="H22" s="9" t="s">
        <v>4</v>
      </c>
      <c r="I22" s="10" t="s">
        <v>79</v>
      </c>
      <c r="J22" s="8" t="s">
        <v>23</v>
      </c>
      <c r="K22" s="1" t="s">
        <v>845</v>
      </c>
      <c r="L22" t="s">
        <v>846</v>
      </c>
      <c r="M22" t="s">
        <v>839</v>
      </c>
      <c r="N22" t="s">
        <v>840</v>
      </c>
      <c r="O22" s="8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87</v>
      </c>
      <c r="C23" s="48" t="s">
        <v>31</v>
      </c>
      <c r="E23" t="s">
        <v>31</v>
      </c>
      <c r="F23" t="s">
        <v>31</v>
      </c>
      <c r="G23" t="str">
        <f t="shared" si="0"/>
        <v>BAI1</v>
      </c>
      <c r="H23" s="9" t="s">
        <v>88</v>
      </c>
      <c r="I23" s="10" t="s">
        <v>89</v>
      </c>
      <c r="J23" s="8" t="s">
        <v>90</v>
      </c>
      <c r="O23" s="8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91</v>
      </c>
      <c r="B24" s="48" t="s">
        <v>31</v>
      </c>
      <c r="C24" s="48" t="s">
        <v>31</v>
      </c>
      <c r="E24" t="s">
        <v>31</v>
      </c>
      <c r="F24" t="s">
        <v>31</v>
      </c>
      <c r="G24" t="str">
        <f t="shared" si="0"/>
        <v>BAI2</v>
      </c>
      <c r="H24" s="9" t="s">
        <v>88</v>
      </c>
      <c r="I24" s="10" t="s">
        <v>89</v>
      </c>
      <c r="J24" s="8" t="s">
        <v>90</v>
      </c>
      <c r="O24" s="8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92</v>
      </c>
      <c r="B25" s="48" t="s">
        <v>31</v>
      </c>
      <c r="C25" s="48" t="s">
        <v>31</v>
      </c>
      <c r="E25" t="s">
        <v>31</v>
      </c>
      <c r="F25" t="s">
        <v>31</v>
      </c>
      <c r="G25" t="str">
        <f t="shared" si="0"/>
        <v>BAI3</v>
      </c>
      <c r="H25" s="9" t="s">
        <v>88</v>
      </c>
      <c r="I25" s="10" t="s">
        <v>89</v>
      </c>
      <c r="J25" s="8" t="s">
        <v>90</v>
      </c>
      <c r="O25" s="8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93</v>
      </c>
      <c r="B26" s="48" t="s">
        <v>31</v>
      </c>
      <c r="C26" s="48" t="s">
        <v>31</v>
      </c>
      <c r="E26" t="s">
        <v>31</v>
      </c>
      <c r="F26" t="s">
        <v>31</v>
      </c>
      <c r="G26" t="str">
        <f t="shared" si="0"/>
        <v>CD97</v>
      </c>
      <c r="H26" s="9" t="s">
        <v>88</v>
      </c>
      <c r="I26" s="10" t="s">
        <v>89</v>
      </c>
      <c r="J26" s="8" t="s">
        <v>90</v>
      </c>
      <c r="K26" s="1" t="s">
        <v>31</v>
      </c>
      <c r="L26" t="s">
        <v>31</v>
      </c>
      <c r="M26" t="s">
        <v>31</v>
      </c>
      <c r="N26" t="s">
        <v>31</v>
      </c>
      <c r="O26" s="8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94</v>
      </c>
      <c r="B27" s="48" t="s">
        <v>31</v>
      </c>
      <c r="C27" s="48" t="s">
        <v>31</v>
      </c>
      <c r="E27" t="s">
        <v>31</v>
      </c>
      <c r="F27" t="s">
        <v>31</v>
      </c>
      <c r="G27" t="str">
        <f t="shared" si="0"/>
        <v>CELR1</v>
      </c>
      <c r="H27" s="9" t="s">
        <v>88</v>
      </c>
      <c r="I27" s="10" t="s">
        <v>89</v>
      </c>
      <c r="J27" s="8" t="s">
        <v>90</v>
      </c>
      <c r="K27" s="1" t="s">
        <v>31</v>
      </c>
      <c r="L27" t="s">
        <v>31</v>
      </c>
      <c r="M27" t="s">
        <v>31</v>
      </c>
      <c r="N27" t="s">
        <v>31</v>
      </c>
      <c r="O27" s="8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95</v>
      </c>
      <c r="B28" s="48" t="s">
        <v>31</v>
      </c>
      <c r="C28" s="48" t="s">
        <v>31</v>
      </c>
      <c r="E28" t="s">
        <v>31</v>
      </c>
      <c r="F28" t="s">
        <v>31</v>
      </c>
      <c r="G28" t="str">
        <f t="shared" si="0"/>
        <v>CELR2</v>
      </c>
      <c r="H28" s="9" t="s">
        <v>88</v>
      </c>
      <c r="I28" s="10" t="s">
        <v>89</v>
      </c>
      <c r="J28" s="8" t="s">
        <v>90</v>
      </c>
      <c r="K28" s="1" t="s">
        <v>31</v>
      </c>
      <c r="L28" t="s">
        <v>31</v>
      </c>
      <c r="M28" t="s">
        <v>31</v>
      </c>
      <c r="N28" t="s">
        <v>31</v>
      </c>
      <c r="O28" s="8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96</v>
      </c>
      <c r="B29" s="48" t="s">
        <v>31</v>
      </c>
      <c r="C29" s="48" t="s">
        <v>31</v>
      </c>
      <c r="E29" t="s">
        <v>31</v>
      </c>
      <c r="F29" t="s">
        <v>31</v>
      </c>
      <c r="G29" t="str">
        <f t="shared" si="0"/>
        <v>CELR3</v>
      </c>
      <c r="H29" s="9" t="s">
        <v>88</v>
      </c>
      <c r="I29" s="10" t="s">
        <v>89</v>
      </c>
      <c r="J29" s="8" t="s">
        <v>90</v>
      </c>
      <c r="K29" s="1" t="s">
        <v>31</v>
      </c>
      <c r="L29" t="s">
        <v>31</v>
      </c>
      <c r="M29" t="s">
        <v>31</v>
      </c>
      <c r="N29" t="s">
        <v>31</v>
      </c>
      <c r="O29" s="8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97</v>
      </c>
      <c r="B30" s="48" t="s">
        <v>31</v>
      </c>
      <c r="C30" s="48" t="s">
        <v>31</v>
      </c>
      <c r="E30" t="s">
        <v>31</v>
      </c>
      <c r="F30" t="s">
        <v>31</v>
      </c>
      <c r="G30" t="str">
        <f t="shared" si="0"/>
        <v>ELTD1</v>
      </c>
      <c r="H30" s="9" t="s">
        <v>88</v>
      </c>
      <c r="I30" s="10" t="s">
        <v>89</v>
      </c>
      <c r="J30" s="8" t="s">
        <v>90</v>
      </c>
      <c r="O30" s="8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98</v>
      </c>
      <c r="B31" s="48" t="s">
        <v>31</v>
      </c>
      <c r="C31" s="48" t="s">
        <v>31</v>
      </c>
      <c r="E31" t="s">
        <v>31</v>
      </c>
      <c r="F31" t="s">
        <v>31</v>
      </c>
      <c r="G31" t="str">
        <f t="shared" si="0"/>
        <v>EMR1</v>
      </c>
      <c r="H31" s="9" t="s">
        <v>88</v>
      </c>
      <c r="I31" s="10" t="s">
        <v>89</v>
      </c>
      <c r="J31" s="8" t="s">
        <v>90</v>
      </c>
      <c r="O31" s="8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99</v>
      </c>
      <c r="B32" s="48" t="s">
        <v>31</v>
      </c>
      <c r="C32" s="48" t="s">
        <v>31</v>
      </c>
      <c r="E32" t="s">
        <v>31</v>
      </c>
      <c r="F32" t="s">
        <v>31</v>
      </c>
      <c r="G32" t="str">
        <f t="shared" si="0"/>
        <v>EMR2</v>
      </c>
      <c r="H32" s="9" t="s">
        <v>88</v>
      </c>
      <c r="I32" s="10" t="s">
        <v>89</v>
      </c>
      <c r="J32" s="8" t="s">
        <v>90</v>
      </c>
      <c r="O32" s="8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100</v>
      </c>
      <c r="B33" s="48" t="s">
        <v>31</v>
      </c>
      <c r="C33" s="48" t="s">
        <v>31</v>
      </c>
      <c r="E33" t="s">
        <v>31</v>
      </c>
      <c r="F33" t="s">
        <v>31</v>
      </c>
      <c r="G33" t="str">
        <f t="shared" si="0"/>
        <v>EMR3</v>
      </c>
      <c r="H33" s="9" t="s">
        <v>88</v>
      </c>
      <c r="I33" s="10" t="s">
        <v>89</v>
      </c>
      <c r="J33" s="8" t="s">
        <v>90</v>
      </c>
      <c r="O33" s="8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101</v>
      </c>
      <c r="B34" s="48" t="s">
        <v>31</v>
      </c>
      <c r="C34" s="48" t="s">
        <v>31</v>
      </c>
      <c r="E34" t="s">
        <v>31</v>
      </c>
      <c r="F34" t="s">
        <v>31</v>
      </c>
      <c r="G34" t="str">
        <f t="shared" si="0"/>
        <v>EMR4</v>
      </c>
      <c r="H34" s="9" t="s">
        <v>88</v>
      </c>
      <c r="I34" s="10" t="s">
        <v>89</v>
      </c>
      <c r="J34" s="8" t="s">
        <v>90</v>
      </c>
      <c r="O34" s="8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102</v>
      </c>
      <c r="B35" s="48" t="s">
        <v>31</v>
      </c>
      <c r="C35" s="48" t="s">
        <v>31</v>
      </c>
      <c r="E35" t="s">
        <v>31</v>
      </c>
      <c r="F35" t="s">
        <v>31</v>
      </c>
      <c r="G35" t="str">
        <f t="shared" si="0"/>
        <v>GP110</v>
      </c>
      <c r="H35" s="9" t="s">
        <v>88</v>
      </c>
      <c r="I35" s="10" t="s">
        <v>89</v>
      </c>
      <c r="J35" s="8" t="s">
        <v>90</v>
      </c>
      <c r="O35" s="8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103</v>
      </c>
      <c r="B36" s="48" t="s">
        <v>31</v>
      </c>
      <c r="C36" s="48" t="s">
        <v>31</v>
      </c>
      <c r="E36" t="s">
        <v>31</v>
      </c>
      <c r="F36" t="s">
        <v>31</v>
      </c>
      <c r="G36" t="str">
        <f t="shared" si="0"/>
        <v>GP111</v>
      </c>
      <c r="H36" s="9" t="s">
        <v>88</v>
      </c>
      <c r="I36" s="10" t="s">
        <v>89</v>
      </c>
      <c r="J36" s="8" t="s">
        <v>90</v>
      </c>
      <c r="O36" s="8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104</v>
      </c>
      <c r="B37" s="48" t="s">
        <v>31</v>
      </c>
      <c r="C37" s="48" t="s">
        <v>31</v>
      </c>
      <c r="E37" t="s">
        <v>31</v>
      </c>
      <c r="F37" t="s">
        <v>31</v>
      </c>
      <c r="G37" t="str">
        <f t="shared" si="0"/>
        <v>GP112</v>
      </c>
      <c r="H37" s="9" t="s">
        <v>88</v>
      </c>
      <c r="I37" s="10" t="s">
        <v>89</v>
      </c>
      <c r="J37" s="8" t="s">
        <v>90</v>
      </c>
      <c r="O37" s="8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105</v>
      </c>
      <c r="B38" s="48" t="s">
        <v>31</v>
      </c>
      <c r="C38" s="48" t="s">
        <v>31</v>
      </c>
      <c r="E38" t="s">
        <v>31</v>
      </c>
      <c r="F38" t="s">
        <v>31</v>
      </c>
      <c r="G38" t="str">
        <f t="shared" si="0"/>
        <v>GP113</v>
      </c>
      <c r="H38" s="9" t="s">
        <v>88</v>
      </c>
      <c r="I38" s="10" t="s">
        <v>89</v>
      </c>
      <c r="J38" s="8" t="s">
        <v>90</v>
      </c>
      <c r="O38" s="8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106</v>
      </c>
      <c r="B39" s="48" t="s">
        <v>31</v>
      </c>
      <c r="C39" s="48" t="s">
        <v>31</v>
      </c>
      <c r="E39" t="s">
        <v>31</v>
      </c>
      <c r="F39" t="s">
        <v>31</v>
      </c>
      <c r="G39" t="str">
        <f t="shared" si="0"/>
        <v>GP114</v>
      </c>
      <c r="H39" s="9" t="s">
        <v>88</v>
      </c>
      <c r="I39" s="10" t="s">
        <v>89</v>
      </c>
      <c r="J39" s="8" t="s">
        <v>90</v>
      </c>
      <c r="O39" s="8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107</v>
      </c>
      <c r="B40" s="48" t="s">
        <v>31</v>
      </c>
      <c r="C40" s="48" t="s">
        <v>31</v>
      </c>
      <c r="E40" t="s">
        <v>31</v>
      </c>
      <c r="F40" t="s">
        <v>31</v>
      </c>
      <c r="G40" t="str">
        <f t="shared" si="0"/>
        <v>GP115</v>
      </c>
      <c r="H40" s="9" t="s">
        <v>88</v>
      </c>
      <c r="I40" s="10" t="s">
        <v>89</v>
      </c>
      <c r="J40" s="8" t="s">
        <v>90</v>
      </c>
      <c r="O40" s="8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108</v>
      </c>
      <c r="B41" s="48" t="s">
        <v>31</v>
      </c>
      <c r="C41" s="48" t="s">
        <v>31</v>
      </c>
      <c r="E41" t="s">
        <v>31</v>
      </c>
      <c r="F41" t="s">
        <v>31</v>
      </c>
      <c r="G41" t="str">
        <f t="shared" si="0"/>
        <v>GP116</v>
      </c>
      <c r="H41" s="9" t="s">
        <v>88</v>
      </c>
      <c r="I41" s="10" t="s">
        <v>89</v>
      </c>
      <c r="J41" s="8" t="s">
        <v>90</v>
      </c>
      <c r="O41" s="8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109</v>
      </c>
      <c r="B42" s="48" t="s">
        <v>31</v>
      </c>
      <c r="C42" s="48" t="s">
        <v>31</v>
      </c>
      <c r="E42" t="s">
        <v>31</v>
      </c>
      <c r="F42" t="s">
        <v>31</v>
      </c>
      <c r="G42" t="str">
        <f t="shared" si="0"/>
        <v>GP123</v>
      </c>
      <c r="H42" s="9" t="s">
        <v>88</v>
      </c>
      <c r="I42" s="10" t="s">
        <v>89</v>
      </c>
      <c r="J42" s="8" t="s">
        <v>90</v>
      </c>
      <c r="O42" s="8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110</v>
      </c>
      <c r="B43" s="48" t="s">
        <v>31</v>
      </c>
      <c r="C43" s="48" t="s">
        <v>31</v>
      </c>
      <c r="E43" t="s">
        <v>31</v>
      </c>
      <c r="F43" t="s">
        <v>31</v>
      </c>
      <c r="G43" t="str">
        <f t="shared" si="0"/>
        <v>GP124</v>
      </c>
      <c r="H43" s="9" t="s">
        <v>88</v>
      </c>
      <c r="I43" s="10" t="s">
        <v>89</v>
      </c>
      <c r="J43" s="8" t="s">
        <v>90</v>
      </c>
      <c r="O43" s="8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111</v>
      </c>
      <c r="B44" s="48" t="s">
        <v>31</v>
      </c>
      <c r="C44" s="48" t="s">
        <v>31</v>
      </c>
      <c r="E44" t="s">
        <v>31</v>
      </c>
      <c r="F44" t="s">
        <v>31</v>
      </c>
      <c r="G44" t="str">
        <f t="shared" si="0"/>
        <v>GP125</v>
      </c>
      <c r="H44" s="9" t="s">
        <v>88</v>
      </c>
      <c r="I44" s="10" t="s">
        <v>89</v>
      </c>
      <c r="J44" s="8" t="s">
        <v>90</v>
      </c>
      <c r="O44" s="8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112</v>
      </c>
      <c r="B45" s="48" t="s">
        <v>31</v>
      </c>
      <c r="C45" s="48" t="s">
        <v>31</v>
      </c>
      <c r="E45" t="s">
        <v>31</v>
      </c>
      <c r="F45" t="s">
        <v>31</v>
      </c>
      <c r="G45" t="str">
        <f t="shared" si="0"/>
        <v>AGRG6</v>
      </c>
      <c r="H45" s="9" t="s">
        <v>88</v>
      </c>
      <c r="I45" s="10" t="s">
        <v>89</v>
      </c>
      <c r="J45" s="8" t="s">
        <v>90</v>
      </c>
      <c r="K45" s="1" t="s">
        <v>31</v>
      </c>
      <c r="L45" t="s">
        <v>31</v>
      </c>
      <c r="M45" t="s">
        <v>31</v>
      </c>
      <c r="N45" t="s">
        <v>31</v>
      </c>
      <c r="O45" s="8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113</v>
      </c>
      <c r="B46" s="48" t="s">
        <v>31</v>
      </c>
      <c r="C46" s="48" t="s">
        <v>31</v>
      </c>
      <c r="E46" t="s">
        <v>31</v>
      </c>
      <c r="F46" t="s">
        <v>31</v>
      </c>
      <c r="G46" t="str">
        <f t="shared" si="0"/>
        <v>GP128</v>
      </c>
      <c r="H46" s="9" t="s">
        <v>88</v>
      </c>
      <c r="I46" s="10" t="s">
        <v>89</v>
      </c>
      <c r="J46" s="8" t="s">
        <v>90</v>
      </c>
      <c r="O46" s="8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114</v>
      </c>
      <c r="B47" s="48" t="s">
        <v>31</v>
      </c>
      <c r="C47" s="48" t="s">
        <v>31</v>
      </c>
      <c r="E47" t="s">
        <v>31</v>
      </c>
      <c r="F47" t="s">
        <v>31</v>
      </c>
      <c r="G47" t="str">
        <f t="shared" si="0"/>
        <v>GP133</v>
      </c>
      <c r="H47" s="9" t="s">
        <v>88</v>
      </c>
      <c r="I47" s="10" t="s">
        <v>89</v>
      </c>
      <c r="J47" s="8" t="s">
        <v>90</v>
      </c>
      <c r="O47" s="8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115</v>
      </c>
      <c r="B48" s="48" t="s">
        <v>31</v>
      </c>
      <c r="C48" s="48" t="s">
        <v>31</v>
      </c>
      <c r="E48" t="s">
        <v>31</v>
      </c>
      <c r="F48" t="s">
        <v>31</v>
      </c>
      <c r="G48" t="str">
        <f t="shared" si="0"/>
        <v>GP144</v>
      </c>
      <c r="H48" s="9" t="s">
        <v>88</v>
      </c>
      <c r="I48" s="10" t="s">
        <v>89</v>
      </c>
      <c r="J48" s="8" t="s">
        <v>90</v>
      </c>
      <c r="O48" s="8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116</v>
      </c>
      <c r="B49" s="48" t="s">
        <v>31</v>
      </c>
      <c r="C49" s="48" t="s">
        <v>31</v>
      </c>
      <c r="E49" t="s">
        <v>31</v>
      </c>
      <c r="F49" t="s">
        <v>31</v>
      </c>
      <c r="G49" t="str">
        <f t="shared" si="0"/>
        <v>GPR56</v>
      </c>
      <c r="H49" s="9" t="s">
        <v>88</v>
      </c>
      <c r="I49" s="10" t="s">
        <v>89</v>
      </c>
      <c r="J49" s="8" t="s">
        <v>90</v>
      </c>
      <c r="O49" s="8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117</v>
      </c>
      <c r="B50" s="48" t="s">
        <v>31</v>
      </c>
      <c r="C50" s="48" t="s">
        <v>31</v>
      </c>
      <c r="E50" t="s">
        <v>31</v>
      </c>
      <c r="F50" t="s">
        <v>31</v>
      </c>
      <c r="G50" t="str">
        <f t="shared" si="0"/>
        <v>GPR64</v>
      </c>
      <c r="H50" s="9" t="s">
        <v>88</v>
      </c>
      <c r="I50" s="10" t="s">
        <v>89</v>
      </c>
      <c r="J50" s="8" t="s">
        <v>90</v>
      </c>
      <c r="O50" s="8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118</v>
      </c>
      <c r="B51" s="48" t="s">
        <v>31</v>
      </c>
      <c r="C51" s="48" t="s">
        <v>31</v>
      </c>
      <c r="E51" t="s">
        <v>31</v>
      </c>
      <c r="F51" t="s">
        <v>31</v>
      </c>
      <c r="G51" t="str">
        <f t="shared" si="0"/>
        <v>GPR97</v>
      </c>
      <c r="H51" s="9" t="s">
        <v>88</v>
      </c>
      <c r="I51" s="10" t="s">
        <v>89</v>
      </c>
      <c r="J51" s="8" t="s">
        <v>90</v>
      </c>
      <c r="O51" s="8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119</v>
      </c>
      <c r="B52" s="48" t="s">
        <v>31</v>
      </c>
      <c r="C52" s="48" t="s">
        <v>31</v>
      </c>
      <c r="E52" t="s">
        <v>31</v>
      </c>
      <c r="F52" t="s">
        <v>31</v>
      </c>
      <c r="G52" t="str">
        <f t="shared" si="0"/>
        <v>GPR98</v>
      </c>
      <c r="H52" s="9" t="s">
        <v>88</v>
      </c>
      <c r="I52" s="10" t="s">
        <v>89</v>
      </c>
      <c r="J52" s="8" t="s">
        <v>90</v>
      </c>
      <c r="K52" s="1" t="s">
        <v>31</v>
      </c>
      <c r="L52" t="s">
        <v>31</v>
      </c>
      <c r="M52" t="s">
        <v>31</v>
      </c>
      <c r="N52" t="s">
        <v>31</v>
      </c>
      <c r="O52" s="8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120</v>
      </c>
      <c r="B53" s="48" t="s">
        <v>31</v>
      </c>
      <c r="C53" s="48" t="s">
        <v>31</v>
      </c>
      <c r="E53" t="s">
        <v>31</v>
      </c>
      <c r="F53" t="s">
        <v>31</v>
      </c>
      <c r="G53" t="str">
        <f t="shared" si="0"/>
        <v>LPHN1</v>
      </c>
      <c r="H53" s="9" t="s">
        <v>88</v>
      </c>
      <c r="I53" s="10" t="s">
        <v>89</v>
      </c>
      <c r="J53" s="8" t="s">
        <v>90</v>
      </c>
      <c r="O53" s="8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121</v>
      </c>
      <c r="B54" s="48" t="s">
        <v>31</v>
      </c>
      <c r="C54" s="48" t="s">
        <v>31</v>
      </c>
      <c r="E54" t="s">
        <v>31</v>
      </c>
      <c r="F54" t="s">
        <v>31</v>
      </c>
      <c r="G54" t="str">
        <f t="shared" si="0"/>
        <v>LPHN2</v>
      </c>
      <c r="H54" s="9" t="s">
        <v>88</v>
      </c>
      <c r="I54" s="10" t="s">
        <v>89</v>
      </c>
      <c r="J54" s="8" t="s">
        <v>90</v>
      </c>
      <c r="O54" s="8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122</v>
      </c>
      <c r="B55" s="48" t="s">
        <v>31</v>
      </c>
      <c r="C55" s="48" t="s">
        <v>31</v>
      </c>
      <c r="E55" t="s">
        <v>31</v>
      </c>
      <c r="F55" t="s">
        <v>31</v>
      </c>
      <c r="G55" t="str">
        <f t="shared" si="0"/>
        <v>LPHN3</v>
      </c>
      <c r="H55" s="9" t="s">
        <v>88</v>
      </c>
      <c r="I55" s="10" t="s">
        <v>89</v>
      </c>
      <c r="J55" s="8" t="s">
        <v>90</v>
      </c>
      <c r="O55" s="8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123</v>
      </c>
      <c r="B56" s="48" t="s">
        <v>124</v>
      </c>
      <c r="C56" s="48" t="s">
        <v>125</v>
      </c>
      <c r="E56" t="s">
        <v>126</v>
      </c>
      <c r="F56" t="s">
        <v>125</v>
      </c>
      <c r="G56" t="str">
        <f t="shared" si="0"/>
        <v>ADA1A</v>
      </c>
      <c r="H56" s="9" t="s">
        <v>127</v>
      </c>
      <c r="I56" s="10" t="s">
        <v>22</v>
      </c>
      <c r="J56" s="8" t="s">
        <v>23</v>
      </c>
      <c r="K56" s="1" t="s">
        <v>847</v>
      </c>
      <c r="L56" t="s">
        <v>848</v>
      </c>
      <c r="M56" t="s">
        <v>816</v>
      </c>
      <c r="N56" t="s">
        <v>127</v>
      </c>
      <c r="O56" s="8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128</v>
      </c>
      <c r="B57" s="48" t="s">
        <v>31</v>
      </c>
      <c r="C57" s="48" t="s">
        <v>129</v>
      </c>
      <c r="E57" t="s">
        <v>130</v>
      </c>
      <c r="F57" t="s">
        <v>129</v>
      </c>
      <c r="G57" t="str">
        <f t="shared" si="0"/>
        <v>ADA1B</v>
      </c>
      <c r="H57" s="9" t="s">
        <v>127</v>
      </c>
      <c r="I57" s="10" t="s">
        <v>22</v>
      </c>
      <c r="J57" s="8" t="s">
        <v>23</v>
      </c>
      <c r="K57" s="1" t="s">
        <v>31</v>
      </c>
      <c r="L57" t="s">
        <v>31</v>
      </c>
      <c r="M57" t="s">
        <v>31</v>
      </c>
      <c r="N57" t="s">
        <v>31</v>
      </c>
      <c r="O57" s="8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131</v>
      </c>
      <c r="B58" s="48" t="s">
        <v>31</v>
      </c>
      <c r="C58" s="48" t="s">
        <v>132</v>
      </c>
      <c r="E58" t="s">
        <v>133</v>
      </c>
      <c r="F58" t="s">
        <v>132</v>
      </c>
      <c r="G58" t="str">
        <f t="shared" si="0"/>
        <v>ADA1D</v>
      </c>
      <c r="H58" s="9" t="s">
        <v>127</v>
      </c>
      <c r="I58" s="10" t="s">
        <v>22</v>
      </c>
      <c r="J58" s="8" t="s">
        <v>23</v>
      </c>
      <c r="K58" s="1" t="s">
        <v>31</v>
      </c>
      <c r="L58" t="s">
        <v>31</v>
      </c>
      <c r="M58" t="s">
        <v>31</v>
      </c>
      <c r="N58" t="s">
        <v>31</v>
      </c>
      <c r="O58" s="8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134</v>
      </c>
      <c r="B59" s="48" t="s">
        <v>135</v>
      </c>
      <c r="C59" s="48" t="s">
        <v>136</v>
      </c>
      <c r="E59" t="s">
        <v>137</v>
      </c>
      <c r="F59" t="s">
        <v>136</v>
      </c>
      <c r="G59" t="str">
        <f t="shared" si="0"/>
        <v>ADA2A</v>
      </c>
      <c r="H59" s="9" t="s">
        <v>127</v>
      </c>
      <c r="I59" s="10" t="s">
        <v>22</v>
      </c>
      <c r="J59" s="8" t="s">
        <v>23</v>
      </c>
      <c r="K59" s="1" t="s">
        <v>849</v>
      </c>
      <c r="L59" t="s">
        <v>850</v>
      </c>
      <c r="M59" t="s">
        <v>816</v>
      </c>
      <c r="N59" t="s">
        <v>127</v>
      </c>
      <c r="O59" s="8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138</v>
      </c>
      <c r="B60" s="48" t="s">
        <v>139</v>
      </c>
      <c r="C60" s="48" t="s">
        <v>140</v>
      </c>
      <c r="E60" t="s">
        <v>141</v>
      </c>
      <c r="F60" t="s">
        <v>140</v>
      </c>
      <c r="G60" t="str">
        <f t="shared" si="0"/>
        <v>ADA2B</v>
      </c>
      <c r="H60" s="9" t="s">
        <v>127</v>
      </c>
      <c r="I60" s="10" t="s">
        <v>22</v>
      </c>
      <c r="J60" s="8" t="s">
        <v>23</v>
      </c>
      <c r="K60" s="1" t="s">
        <v>851</v>
      </c>
      <c r="L60" t="s">
        <v>852</v>
      </c>
      <c r="M60" t="s">
        <v>816</v>
      </c>
      <c r="N60" t="s">
        <v>127</v>
      </c>
      <c r="O60" s="8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142</v>
      </c>
      <c r="B61" s="48" t="s">
        <v>143</v>
      </c>
      <c r="C61" s="48" t="s">
        <v>144</v>
      </c>
      <c r="E61" t="s">
        <v>145</v>
      </c>
      <c r="F61" t="s">
        <v>144</v>
      </c>
      <c r="G61" t="str">
        <f t="shared" si="0"/>
        <v>ADA2C</v>
      </c>
      <c r="H61" s="9" t="s">
        <v>127</v>
      </c>
      <c r="I61" s="10" t="s">
        <v>22</v>
      </c>
      <c r="J61" s="8" t="s">
        <v>23</v>
      </c>
      <c r="K61" s="1" t="s">
        <v>853</v>
      </c>
      <c r="L61" t="s">
        <v>854</v>
      </c>
      <c r="M61" t="s">
        <v>816</v>
      </c>
      <c r="N61" t="s">
        <v>127</v>
      </c>
      <c r="O61" s="8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146</v>
      </c>
      <c r="B62" s="48" t="s">
        <v>147</v>
      </c>
      <c r="C62" s="48" t="s">
        <v>146</v>
      </c>
      <c r="E62" t="s">
        <v>148</v>
      </c>
      <c r="F62" t="s">
        <v>146</v>
      </c>
      <c r="G62" t="str">
        <f t="shared" si="0"/>
        <v>ADRB1</v>
      </c>
      <c r="H62" s="9" t="s">
        <v>127</v>
      </c>
      <c r="I62" s="10" t="s">
        <v>22</v>
      </c>
      <c r="J62" s="8" t="s">
        <v>23</v>
      </c>
      <c r="K62" s="1" t="s">
        <v>855</v>
      </c>
      <c r="L62" t="s">
        <v>856</v>
      </c>
      <c r="M62" t="s">
        <v>816</v>
      </c>
      <c r="N62" t="s">
        <v>127</v>
      </c>
      <c r="O62" s="8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149</v>
      </c>
      <c r="B63" s="48" t="s">
        <v>150</v>
      </c>
      <c r="C63" s="48" t="s">
        <v>149</v>
      </c>
      <c r="E63" t="s">
        <v>151</v>
      </c>
      <c r="F63" t="s">
        <v>149</v>
      </c>
      <c r="G63" t="str">
        <f t="shared" si="0"/>
        <v>ADRB2</v>
      </c>
      <c r="H63" s="9" t="s">
        <v>127</v>
      </c>
      <c r="I63" s="10" t="s">
        <v>22</v>
      </c>
      <c r="J63" s="8" t="s">
        <v>23</v>
      </c>
      <c r="K63" s="1" t="s">
        <v>857</v>
      </c>
      <c r="L63" t="s">
        <v>858</v>
      </c>
      <c r="M63" t="s">
        <v>816</v>
      </c>
      <c r="N63" t="s">
        <v>127</v>
      </c>
      <c r="O63" s="8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152</v>
      </c>
      <c r="B64" s="48" t="s">
        <v>31</v>
      </c>
      <c r="C64" s="48" t="s">
        <v>152</v>
      </c>
      <c r="E64" t="s">
        <v>153</v>
      </c>
      <c r="F64" t="s">
        <v>152</v>
      </c>
      <c r="G64" t="str">
        <f t="shared" si="0"/>
        <v>ADRB3</v>
      </c>
      <c r="H64" s="9" t="s">
        <v>127</v>
      </c>
      <c r="I64" s="10" t="s">
        <v>22</v>
      </c>
      <c r="J64" s="8" t="s">
        <v>23</v>
      </c>
      <c r="K64" s="1" t="s">
        <v>31</v>
      </c>
      <c r="L64" t="s">
        <v>31</v>
      </c>
      <c r="M64" t="s">
        <v>31</v>
      </c>
      <c r="N64" t="s">
        <v>31</v>
      </c>
      <c r="O64" s="8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154</v>
      </c>
      <c r="B65" s="48" t="s">
        <v>155</v>
      </c>
      <c r="C65" s="48" t="s">
        <v>154</v>
      </c>
      <c r="E65" t="s">
        <v>156</v>
      </c>
      <c r="F65" t="s">
        <v>154</v>
      </c>
      <c r="G65" t="str">
        <f t="shared" si="0"/>
        <v>AGTR1</v>
      </c>
      <c r="H65" s="9" t="s">
        <v>157</v>
      </c>
      <c r="I65" s="10" t="s">
        <v>158</v>
      </c>
      <c r="J65" s="8" t="s">
        <v>23</v>
      </c>
      <c r="K65" s="1" t="s">
        <v>859</v>
      </c>
      <c r="L65" t="s">
        <v>860</v>
      </c>
      <c r="M65" t="s">
        <v>861</v>
      </c>
      <c r="N65" t="s">
        <v>862</v>
      </c>
      <c r="O65" s="8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159</v>
      </c>
      <c r="B66" s="48" t="s">
        <v>31</v>
      </c>
      <c r="C66" s="48" t="s">
        <v>31</v>
      </c>
      <c r="E66" t="s">
        <v>31</v>
      </c>
      <c r="F66" t="s">
        <v>31</v>
      </c>
      <c r="G66" t="str">
        <f t="shared" ref="G66:G74" si="1">A66</f>
        <v>AGTR2</v>
      </c>
      <c r="H66" s="9" t="s">
        <v>157</v>
      </c>
      <c r="I66" s="10" t="s">
        <v>158</v>
      </c>
      <c r="J66" s="8" t="s">
        <v>23</v>
      </c>
      <c r="K66" s="1" t="s">
        <v>31</v>
      </c>
      <c r="L66" t="s">
        <v>31</v>
      </c>
      <c r="M66" t="s">
        <v>31</v>
      </c>
      <c r="N66" t="s">
        <v>31</v>
      </c>
      <c r="O66" s="8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160</v>
      </c>
      <c r="B67" s="48" t="s">
        <v>160</v>
      </c>
      <c r="C67" s="48" t="s">
        <v>161</v>
      </c>
      <c r="E67" t="s">
        <v>161</v>
      </c>
      <c r="F67" t="s">
        <v>161</v>
      </c>
      <c r="G67" t="str">
        <f t="shared" si="1"/>
        <v>APJ</v>
      </c>
      <c r="H67" s="9" t="s">
        <v>162</v>
      </c>
      <c r="I67" s="10" t="s">
        <v>158</v>
      </c>
      <c r="J67" s="8" t="s">
        <v>23</v>
      </c>
      <c r="K67" s="1" t="s">
        <v>863</v>
      </c>
      <c r="L67" t="s">
        <v>864</v>
      </c>
      <c r="M67" t="s">
        <v>861</v>
      </c>
      <c r="N67" t="s">
        <v>865</v>
      </c>
      <c r="O67" s="8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163</v>
      </c>
      <c r="B68" s="48" t="s">
        <v>164</v>
      </c>
      <c r="C68" s="48" t="s">
        <v>31</v>
      </c>
      <c r="E68" t="s">
        <v>31</v>
      </c>
      <c r="F68" t="s">
        <v>31</v>
      </c>
      <c r="G68" t="str">
        <f t="shared" si="1"/>
        <v>GPBAR</v>
      </c>
      <c r="H68" s="9" t="s">
        <v>165</v>
      </c>
      <c r="I68" s="10" t="s">
        <v>166</v>
      </c>
      <c r="J68" s="8" t="s">
        <v>23</v>
      </c>
      <c r="K68" s="1" t="s">
        <v>866</v>
      </c>
      <c r="L68" t="s">
        <v>867</v>
      </c>
      <c r="M68" t="s">
        <v>868</v>
      </c>
      <c r="N68" t="s">
        <v>869</v>
      </c>
      <c r="O68" s="8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167</v>
      </c>
      <c r="B69" s="48" t="s">
        <v>31</v>
      </c>
      <c r="C69" s="48" t="s">
        <v>31</v>
      </c>
      <c r="E69" t="s">
        <v>31</v>
      </c>
      <c r="F69" t="s">
        <v>31</v>
      </c>
      <c r="G69" t="str">
        <f t="shared" si="1"/>
        <v>BRS3</v>
      </c>
      <c r="H69" s="9" t="s">
        <v>168</v>
      </c>
      <c r="I69" s="10" t="s">
        <v>158</v>
      </c>
      <c r="J69" s="8" t="s">
        <v>23</v>
      </c>
      <c r="K69" s="1" t="s">
        <v>31</v>
      </c>
      <c r="L69" t="s">
        <v>31</v>
      </c>
      <c r="M69" t="s">
        <v>31</v>
      </c>
      <c r="N69" t="s">
        <v>31</v>
      </c>
      <c r="O69" s="8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169</v>
      </c>
      <c r="B70" s="48" t="s">
        <v>31</v>
      </c>
      <c r="C70" s="48" t="s">
        <v>169</v>
      </c>
      <c r="E70" t="s">
        <v>170</v>
      </c>
      <c r="F70" t="s">
        <v>169</v>
      </c>
      <c r="G70" t="str">
        <f t="shared" si="1"/>
        <v>GRPR</v>
      </c>
      <c r="H70" s="9" t="s">
        <v>168</v>
      </c>
      <c r="I70" s="10" t="s">
        <v>158</v>
      </c>
      <c r="J70" s="8" t="s">
        <v>23</v>
      </c>
      <c r="K70" s="1" t="s">
        <v>31</v>
      </c>
      <c r="L70" t="s">
        <v>31</v>
      </c>
      <c r="M70" t="s">
        <v>31</v>
      </c>
      <c r="N70" t="s">
        <v>31</v>
      </c>
      <c r="O70" s="8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171</v>
      </c>
      <c r="B71" s="48" t="s">
        <v>31</v>
      </c>
      <c r="C71" s="48" t="s">
        <v>171</v>
      </c>
      <c r="E71" t="s">
        <v>172</v>
      </c>
      <c r="F71" t="s">
        <v>171</v>
      </c>
      <c r="G71" t="str">
        <f t="shared" si="1"/>
        <v>NMBR</v>
      </c>
      <c r="H71" s="9" t="s">
        <v>168</v>
      </c>
      <c r="I71" s="10" t="s">
        <v>158</v>
      </c>
      <c r="J71" s="8" t="s">
        <v>23</v>
      </c>
      <c r="K71" s="1" t="s">
        <v>31</v>
      </c>
      <c r="L71" t="s">
        <v>31</v>
      </c>
      <c r="M71" t="s">
        <v>31</v>
      </c>
      <c r="N71" t="s">
        <v>31</v>
      </c>
      <c r="O71" s="8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173</v>
      </c>
      <c r="B72" s="48" t="s">
        <v>174</v>
      </c>
      <c r="C72" s="48" t="s">
        <v>175</v>
      </c>
      <c r="E72" t="s">
        <v>176</v>
      </c>
      <c r="F72" t="s">
        <v>175</v>
      </c>
      <c r="G72" t="str">
        <f t="shared" si="1"/>
        <v>BKRB1</v>
      </c>
      <c r="H72" s="9" t="s">
        <v>177</v>
      </c>
      <c r="I72" s="10" t="s">
        <v>158</v>
      </c>
      <c r="J72" s="8" t="s">
        <v>23</v>
      </c>
      <c r="K72" s="1" t="s">
        <v>870</v>
      </c>
      <c r="L72" t="s">
        <v>871</v>
      </c>
      <c r="M72" t="s">
        <v>861</v>
      </c>
      <c r="N72" t="s">
        <v>872</v>
      </c>
      <c r="O72" s="8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178</v>
      </c>
      <c r="B73" s="48" t="s">
        <v>179</v>
      </c>
      <c r="C73" s="48" t="s">
        <v>180</v>
      </c>
      <c r="E73" t="s">
        <v>90</v>
      </c>
      <c r="F73" t="s">
        <v>180</v>
      </c>
      <c r="G73" t="str">
        <f t="shared" si="1"/>
        <v>BKRB2</v>
      </c>
      <c r="H73" s="9" t="s">
        <v>177</v>
      </c>
      <c r="I73" s="10" t="s">
        <v>158</v>
      </c>
      <c r="J73" s="8" t="s">
        <v>23</v>
      </c>
      <c r="K73" s="1" t="s">
        <v>873</v>
      </c>
      <c r="L73" t="s">
        <v>874</v>
      </c>
      <c r="M73" t="s">
        <v>861</v>
      </c>
      <c r="N73" t="s">
        <v>872</v>
      </c>
      <c r="O73" s="8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181</v>
      </c>
      <c r="B74" s="48" t="s">
        <v>182</v>
      </c>
      <c r="C74" s="48" t="s">
        <v>31</v>
      </c>
      <c r="E74" t="s">
        <v>31</v>
      </c>
      <c r="F74" t="s">
        <v>31</v>
      </c>
      <c r="G74" t="str">
        <f t="shared" si="1"/>
        <v>CALCR</v>
      </c>
      <c r="H74" s="9" t="s">
        <v>183</v>
      </c>
      <c r="I74" s="10" t="s">
        <v>158</v>
      </c>
      <c r="J74" s="8" t="s">
        <v>176</v>
      </c>
      <c r="K74" s="1" t="s">
        <v>875</v>
      </c>
      <c r="L74" t="s">
        <v>876</v>
      </c>
      <c r="M74" t="s">
        <v>861</v>
      </c>
      <c r="N74" t="s">
        <v>877</v>
      </c>
      <c r="O74" s="8" t="str" cm="1">
        <f t="array" ref="O74">_xlfn.IFS(COUNTBLANK(B74:C74)=0,"BI",COUNTBLANK(B74:C74)=2,"-",COUNTBLANK(B74)=0,"B",COUNTBLANK(C74)=0,"I")</f>
        <v>B</v>
      </c>
    </row>
    <row r="75" spans="1:15" s="12" customFormat="1" x14ac:dyDescent="0.2">
      <c r="A75" t="s">
        <v>740</v>
      </c>
      <c r="B75" s="49" t="s">
        <v>184</v>
      </c>
      <c r="C75" s="49"/>
      <c r="E75" t="s">
        <v>31</v>
      </c>
      <c r="F75" t="s">
        <v>31</v>
      </c>
      <c r="G75" s="11" t="s">
        <v>878</v>
      </c>
      <c r="H75" s="13" t="s">
        <v>183</v>
      </c>
      <c r="I75" s="14" t="s">
        <v>158</v>
      </c>
      <c r="J75" s="8" t="s">
        <v>176</v>
      </c>
      <c r="K75" s="50"/>
      <c r="O75" s="8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185</v>
      </c>
      <c r="B76" s="48" t="s">
        <v>31</v>
      </c>
      <c r="C76" s="48" t="s">
        <v>31</v>
      </c>
      <c r="F76" t="s">
        <v>31</v>
      </c>
      <c r="G76" t="str">
        <f t="shared" ref="G76:G139" si="2">A76</f>
        <v>CALRL</v>
      </c>
      <c r="H76" s="9" t="s">
        <v>183</v>
      </c>
      <c r="I76" s="10" t="s">
        <v>158</v>
      </c>
      <c r="J76" s="8" t="s">
        <v>176</v>
      </c>
      <c r="K76" s="1" t="s">
        <v>31</v>
      </c>
      <c r="L76" t="s">
        <v>31</v>
      </c>
      <c r="M76" t="s">
        <v>31</v>
      </c>
      <c r="N76" t="s">
        <v>31</v>
      </c>
      <c r="O76" s="8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186</v>
      </c>
      <c r="B77" s="48" t="s">
        <v>31</v>
      </c>
      <c r="C77" s="48" t="s">
        <v>31</v>
      </c>
      <c r="F77" t="s">
        <v>31</v>
      </c>
      <c r="G77" t="str">
        <f t="shared" si="2"/>
        <v>CASR</v>
      </c>
      <c r="H77" s="9" t="s">
        <v>187</v>
      </c>
      <c r="I77" s="10" t="s">
        <v>188</v>
      </c>
      <c r="J77" s="8" t="s">
        <v>189</v>
      </c>
      <c r="K77" s="1" t="s">
        <v>31</v>
      </c>
      <c r="L77" t="s">
        <v>31</v>
      </c>
      <c r="M77" t="s">
        <v>31</v>
      </c>
      <c r="N77" t="s">
        <v>31</v>
      </c>
      <c r="O77" s="8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190</v>
      </c>
      <c r="B78" s="48" t="s">
        <v>31</v>
      </c>
      <c r="C78" s="48" t="s">
        <v>31</v>
      </c>
      <c r="F78" t="s">
        <v>31</v>
      </c>
      <c r="G78" t="str">
        <f t="shared" si="2"/>
        <v>GPC6A</v>
      </c>
      <c r="H78" s="9" t="s">
        <v>187</v>
      </c>
      <c r="I78" s="10" t="s">
        <v>188</v>
      </c>
      <c r="J78" s="8" t="s">
        <v>189</v>
      </c>
      <c r="K78" s="1" t="s">
        <v>31</v>
      </c>
      <c r="L78" t="s">
        <v>31</v>
      </c>
      <c r="M78" t="s">
        <v>31</v>
      </c>
      <c r="N78" t="s">
        <v>31</v>
      </c>
      <c r="O78" s="8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191</v>
      </c>
      <c r="B79" s="48" t="s">
        <v>192</v>
      </c>
      <c r="C79" s="48" t="s">
        <v>191</v>
      </c>
      <c r="F79" t="s">
        <v>191</v>
      </c>
      <c r="G79" t="str">
        <f t="shared" si="2"/>
        <v>CNR1</v>
      </c>
      <c r="H79" s="9" t="s">
        <v>193</v>
      </c>
      <c r="I79" s="10" t="s">
        <v>194</v>
      </c>
      <c r="J79" s="8" t="s">
        <v>23</v>
      </c>
      <c r="K79" s="1" t="s">
        <v>879</v>
      </c>
      <c r="L79" t="s">
        <v>880</v>
      </c>
      <c r="M79" t="s">
        <v>881</v>
      </c>
      <c r="N79" t="s">
        <v>882</v>
      </c>
      <c r="O79" s="8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195</v>
      </c>
      <c r="B80" s="48" t="s">
        <v>196</v>
      </c>
      <c r="C80" s="48" t="s">
        <v>195</v>
      </c>
      <c r="F80" t="s">
        <v>195</v>
      </c>
      <c r="G80" t="str">
        <f t="shared" si="2"/>
        <v>CNR2</v>
      </c>
      <c r="H80" s="9" t="s">
        <v>193</v>
      </c>
      <c r="I80" s="10" t="s">
        <v>194</v>
      </c>
      <c r="J80" s="8" t="s">
        <v>23</v>
      </c>
      <c r="K80" s="1" t="s">
        <v>883</v>
      </c>
      <c r="L80" t="s">
        <v>884</v>
      </c>
      <c r="M80" t="s">
        <v>881</v>
      </c>
      <c r="N80" t="s">
        <v>882</v>
      </c>
      <c r="O80" s="8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197</v>
      </c>
      <c r="B81" s="48" t="s">
        <v>31</v>
      </c>
      <c r="C81" s="48" t="s">
        <v>198</v>
      </c>
      <c r="F81" t="s">
        <v>198</v>
      </c>
      <c r="G81" t="str">
        <f t="shared" si="2"/>
        <v>CML1</v>
      </c>
      <c r="H81" s="9" t="s">
        <v>199</v>
      </c>
      <c r="I81" s="10" t="s">
        <v>200</v>
      </c>
      <c r="J81" s="8" t="s">
        <v>23</v>
      </c>
      <c r="K81" s="1" t="s">
        <v>31</v>
      </c>
      <c r="L81" t="s">
        <v>31</v>
      </c>
      <c r="M81" t="s">
        <v>31</v>
      </c>
      <c r="N81" t="s">
        <v>31</v>
      </c>
      <c r="O81" s="8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201</v>
      </c>
      <c r="B82" s="48" t="s">
        <v>31</v>
      </c>
      <c r="C82" s="48" t="s">
        <v>31</v>
      </c>
      <c r="F82" t="s">
        <v>31</v>
      </c>
      <c r="G82" t="str">
        <f t="shared" si="2"/>
        <v>ACKR1</v>
      </c>
      <c r="H82" s="9" t="s">
        <v>202</v>
      </c>
      <c r="I82" s="10" t="s">
        <v>200</v>
      </c>
      <c r="J82" s="8" t="s">
        <v>23</v>
      </c>
      <c r="K82" s="1" t="s">
        <v>31</v>
      </c>
      <c r="L82" t="s">
        <v>31</v>
      </c>
      <c r="M82" t="s">
        <v>31</v>
      </c>
      <c r="N82" t="s">
        <v>31</v>
      </c>
      <c r="O82" s="8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203</v>
      </c>
      <c r="B83" s="48" t="s">
        <v>31</v>
      </c>
      <c r="C83" s="48" t="s">
        <v>31</v>
      </c>
      <c r="F83" t="s">
        <v>31</v>
      </c>
      <c r="G83" t="str">
        <f t="shared" si="2"/>
        <v>ACKR2</v>
      </c>
      <c r="H83" s="9" t="s">
        <v>202</v>
      </c>
      <c r="I83" s="10" t="s">
        <v>200</v>
      </c>
      <c r="J83" s="8" t="s">
        <v>23</v>
      </c>
      <c r="K83" s="1" t="s">
        <v>31</v>
      </c>
      <c r="L83" t="s">
        <v>31</v>
      </c>
      <c r="M83" t="s">
        <v>31</v>
      </c>
      <c r="N83" t="s">
        <v>31</v>
      </c>
      <c r="O83" s="8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204</v>
      </c>
      <c r="B84" s="48" t="s">
        <v>31</v>
      </c>
      <c r="C84" s="48" t="s">
        <v>31</v>
      </c>
      <c r="F84" t="s">
        <v>31</v>
      </c>
      <c r="G84" t="str">
        <f t="shared" si="2"/>
        <v>ACKR3</v>
      </c>
      <c r="H84" s="9" t="s">
        <v>202</v>
      </c>
      <c r="I84" s="10" t="s">
        <v>200</v>
      </c>
      <c r="J84" s="8" t="s">
        <v>23</v>
      </c>
      <c r="K84" s="1" t="s">
        <v>31</v>
      </c>
      <c r="L84" t="s">
        <v>31</v>
      </c>
      <c r="M84" t="s">
        <v>31</v>
      </c>
      <c r="N84" t="s">
        <v>31</v>
      </c>
      <c r="O84" s="8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205</v>
      </c>
      <c r="B85" s="48" t="s">
        <v>31</v>
      </c>
      <c r="C85" s="48" t="s">
        <v>31</v>
      </c>
      <c r="F85" t="s">
        <v>31</v>
      </c>
      <c r="G85" t="str">
        <f t="shared" si="2"/>
        <v>ACKR4</v>
      </c>
      <c r="H85" s="9" t="s">
        <v>202</v>
      </c>
      <c r="I85" s="10" t="s">
        <v>200</v>
      </c>
      <c r="J85" s="8" t="s">
        <v>23</v>
      </c>
      <c r="K85" s="1" t="s">
        <v>31</v>
      </c>
      <c r="L85" t="s">
        <v>31</v>
      </c>
      <c r="M85" t="s">
        <v>31</v>
      </c>
      <c r="N85" t="s">
        <v>31</v>
      </c>
      <c r="O85" s="8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206</v>
      </c>
      <c r="B86" s="48" t="s">
        <v>31</v>
      </c>
      <c r="C86" s="48" t="s">
        <v>31</v>
      </c>
      <c r="F86" t="s">
        <v>31</v>
      </c>
      <c r="G86" t="str">
        <f t="shared" si="2"/>
        <v>CCR1</v>
      </c>
      <c r="H86" s="9" t="s">
        <v>202</v>
      </c>
      <c r="I86" s="10" t="s">
        <v>200</v>
      </c>
      <c r="J86" s="8" t="s">
        <v>23</v>
      </c>
      <c r="K86" s="1" t="s">
        <v>31</v>
      </c>
      <c r="L86" t="s">
        <v>31</v>
      </c>
      <c r="M86" t="s">
        <v>31</v>
      </c>
      <c r="N86" t="s">
        <v>31</v>
      </c>
      <c r="O86" s="8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207</v>
      </c>
      <c r="B87" s="48" t="s">
        <v>31</v>
      </c>
      <c r="C87" s="48" t="s">
        <v>31</v>
      </c>
      <c r="F87" t="s">
        <v>31</v>
      </c>
      <c r="G87" t="str">
        <f t="shared" si="2"/>
        <v>CCR10</v>
      </c>
      <c r="H87" s="9" t="s">
        <v>202</v>
      </c>
      <c r="I87" s="10" t="s">
        <v>200</v>
      </c>
      <c r="J87" s="8" t="s">
        <v>23</v>
      </c>
      <c r="K87" s="1" t="s">
        <v>31</v>
      </c>
      <c r="L87" t="s">
        <v>31</v>
      </c>
      <c r="M87" t="s">
        <v>31</v>
      </c>
      <c r="N87" t="s">
        <v>31</v>
      </c>
      <c r="O87" s="8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208</v>
      </c>
      <c r="B88" s="48" t="s">
        <v>31</v>
      </c>
      <c r="C88" s="48" t="s">
        <v>31</v>
      </c>
      <c r="F88" t="s">
        <v>31</v>
      </c>
      <c r="G88" t="str">
        <f t="shared" si="2"/>
        <v>CCR2</v>
      </c>
      <c r="H88" s="9" t="s">
        <v>202</v>
      </c>
      <c r="I88" s="10" t="s">
        <v>200</v>
      </c>
      <c r="J88" s="8" t="s">
        <v>23</v>
      </c>
      <c r="K88" s="1" t="s">
        <v>31</v>
      </c>
      <c r="L88" t="s">
        <v>31</v>
      </c>
      <c r="M88" t="s">
        <v>31</v>
      </c>
      <c r="N88" t="s">
        <v>31</v>
      </c>
      <c r="O88" s="8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209</v>
      </c>
      <c r="B89" s="48" t="s">
        <v>31</v>
      </c>
      <c r="C89" s="48" t="s">
        <v>31</v>
      </c>
      <c r="F89" t="s">
        <v>31</v>
      </c>
      <c r="G89" t="str">
        <f t="shared" si="2"/>
        <v>CCR3</v>
      </c>
      <c r="H89" s="9" t="s">
        <v>202</v>
      </c>
      <c r="I89" s="10" t="s">
        <v>200</v>
      </c>
      <c r="J89" s="8" t="s">
        <v>23</v>
      </c>
      <c r="K89" s="1" t="s">
        <v>31</v>
      </c>
      <c r="L89" t="s">
        <v>31</v>
      </c>
      <c r="M89" t="s">
        <v>31</v>
      </c>
      <c r="N89" t="s">
        <v>31</v>
      </c>
      <c r="O89" s="8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210</v>
      </c>
      <c r="B90" s="48" t="s">
        <v>31</v>
      </c>
      <c r="C90" s="48" t="s">
        <v>31</v>
      </c>
      <c r="F90" t="s">
        <v>31</v>
      </c>
      <c r="G90" t="str">
        <f t="shared" si="2"/>
        <v>CCR4</v>
      </c>
      <c r="H90" s="9" t="s">
        <v>202</v>
      </c>
      <c r="I90" s="10" t="s">
        <v>200</v>
      </c>
      <c r="J90" s="8" t="s">
        <v>23</v>
      </c>
      <c r="K90" s="1" t="s">
        <v>31</v>
      </c>
      <c r="L90" t="s">
        <v>31</v>
      </c>
      <c r="M90" t="s">
        <v>31</v>
      </c>
      <c r="N90" t="s">
        <v>31</v>
      </c>
      <c r="O90" s="8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211</v>
      </c>
      <c r="B91" s="48" t="s">
        <v>211</v>
      </c>
      <c r="C91" s="48" t="s">
        <v>31</v>
      </c>
      <c r="F91" t="s">
        <v>31</v>
      </c>
      <c r="G91" t="str">
        <f t="shared" si="2"/>
        <v>CCR5</v>
      </c>
      <c r="H91" s="9" t="s">
        <v>202</v>
      </c>
      <c r="I91" s="10" t="s">
        <v>200</v>
      </c>
      <c r="J91" s="8" t="s">
        <v>23</v>
      </c>
      <c r="K91" s="1" t="s">
        <v>885</v>
      </c>
      <c r="L91" t="s">
        <v>886</v>
      </c>
      <c r="M91" t="s">
        <v>887</v>
      </c>
      <c r="N91" t="s">
        <v>888</v>
      </c>
      <c r="O91" s="8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212</v>
      </c>
      <c r="B92" s="48" t="s">
        <v>212</v>
      </c>
      <c r="C92" s="48" t="s">
        <v>31</v>
      </c>
      <c r="F92" t="s">
        <v>31</v>
      </c>
      <c r="G92" t="str">
        <f t="shared" si="2"/>
        <v>CCR6</v>
      </c>
      <c r="H92" s="9" t="s">
        <v>202</v>
      </c>
      <c r="I92" s="10" t="s">
        <v>200</v>
      </c>
      <c r="J92" s="8" t="s">
        <v>23</v>
      </c>
      <c r="K92" s="1" t="s">
        <v>889</v>
      </c>
      <c r="L92" t="s">
        <v>890</v>
      </c>
      <c r="M92" t="s">
        <v>887</v>
      </c>
      <c r="N92" t="s">
        <v>888</v>
      </c>
      <c r="O92" s="8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213</v>
      </c>
      <c r="B93" s="48" t="s">
        <v>31</v>
      </c>
      <c r="C93" s="48" t="s">
        <v>31</v>
      </c>
      <c r="F93" t="s">
        <v>31</v>
      </c>
      <c r="G93" t="str">
        <f t="shared" si="2"/>
        <v>CCR7</v>
      </c>
      <c r="H93" s="9" t="s">
        <v>202</v>
      </c>
      <c r="I93" s="10" t="s">
        <v>200</v>
      </c>
      <c r="J93" s="8" t="s">
        <v>23</v>
      </c>
      <c r="K93" s="1" t="s">
        <v>31</v>
      </c>
      <c r="L93" t="s">
        <v>31</v>
      </c>
      <c r="M93" t="s">
        <v>31</v>
      </c>
      <c r="N93" t="s">
        <v>31</v>
      </c>
      <c r="O93" s="8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214</v>
      </c>
      <c r="B94" s="48" t="s">
        <v>31</v>
      </c>
      <c r="C94" s="48" t="s">
        <v>31</v>
      </c>
      <c r="F94" t="s">
        <v>31</v>
      </c>
      <c r="G94" t="str">
        <f t="shared" si="2"/>
        <v>CCR8</v>
      </c>
      <c r="H94" s="9" t="s">
        <v>202</v>
      </c>
      <c r="I94" s="10" t="s">
        <v>200</v>
      </c>
      <c r="J94" s="8" t="s">
        <v>23</v>
      </c>
      <c r="K94" s="1" t="s">
        <v>31</v>
      </c>
      <c r="L94" t="s">
        <v>31</v>
      </c>
      <c r="M94" t="s">
        <v>31</v>
      </c>
      <c r="N94" t="s">
        <v>31</v>
      </c>
      <c r="O94" s="8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215</v>
      </c>
      <c r="B95" s="48" t="s">
        <v>31</v>
      </c>
      <c r="C95" s="48" t="s">
        <v>31</v>
      </c>
      <c r="F95" t="s">
        <v>31</v>
      </c>
      <c r="G95" t="str">
        <f t="shared" si="2"/>
        <v>CCR9</v>
      </c>
      <c r="H95" s="9" t="s">
        <v>202</v>
      </c>
      <c r="I95" s="10" t="s">
        <v>200</v>
      </c>
      <c r="J95" s="8" t="s">
        <v>23</v>
      </c>
      <c r="K95" s="1" t="s">
        <v>31</v>
      </c>
      <c r="L95" t="s">
        <v>31</v>
      </c>
      <c r="M95" t="s">
        <v>31</v>
      </c>
      <c r="N95" t="s">
        <v>31</v>
      </c>
      <c r="O95" s="8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216</v>
      </c>
      <c r="B96" s="48" t="s">
        <v>31</v>
      </c>
      <c r="C96" s="48" t="s">
        <v>31</v>
      </c>
      <c r="F96" t="s">
        <v>31</v>
      </c>
      <c r="G96" t="str">
        <f t="shared" si="2"/>
        <v>CCRL2</v>
      </c>
      <c r="H96" s="9" t="s">
        <v>202</v>
      </c>
      <c r="I96" s="10" t="s">
        <v>200</v>
      </c>
      <c r="J96" s="8" t="s">
        <v>23</v>
      </c>
      <c r="K96" s="1" t="s">
        <v>31</v>
      </c>
      <c r="L96" t="s">
        <v>31</v>
      </c>
      <c r="M96" t="s">
        <v>31</v>
      </c>
      <c r="N96" t="s">
        <v>31</v>
      </c>
      <c r="O96" s="8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217</v>
      </c>
      <c r="B97" s="48" t="s">
        <v>31</v>
      </c>
      <c r="C97" s="48" t="s">
        <v>31</v>
      </c>
      <c r="F97" t="s">
        <v>31</v>
      </c>
      <c r="G97" t="str">
        <f t="shared" si="2"/>
        <v>CX3C1</v>
      </c>
      <c r="H97" s="9" t="s">
        <v>202</v>
      </c>
      <c r="I97" s="10" t="s">
        <v>200</v>
      </c>
      <c r="J97" s="8" t="s">
        <v>23</v>
      </c>
      <c r="K97" s="1" t="s">
        <v>31</v>
      </c>
      <c r="L97" t="s">
        <v>31</v>
      </c>
      <c r="M97" t="s">
        <v>31</v>
      </c>
      <c r="N97" t="s">
        <v>31</v>
      </c>
      <c r="O97" s="8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218</v>
      </c>
      <c r="B98" s="48" t="s">
        <v>31</v>
      </c>
      <c r="C98" s="48" t="s">
        <v>31</v>
      </c>
      <c r="F98" t="s">
        <v>31</v>
      </c>
      <c r="G98" t="str">
        <f t="shared" si="2"/>
        <v>CXCR1</v>
      </c>
      <c r="H98" s="9" t="s">
        <v>202</v>
      </c>
      <c r="I98" s="10" t="s">
        <v>200</v>
      </c>
      <c r="J98" s="8" t="s">
        <v>23</v>
      </c>
      <c r="K98" s="1" t="s">
        <v>31</v>
      </c>
      <c r="L98" t="s">
        <v>31</v>
      </c>
      <c r="M98" t="s">
        <v>31</v>
      </c>
      <c r="N98" t="s">
        <v>31</v>
      </c>
      <c r="O98" s="8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219</v>
      </c>
      <c r="B99" s="48" t="s">
        <v>219</v>
      </c>
      <c r="C99" s="48" t="s">
        <v>31</v>
      </c>
      <c r="F99" t="s">
        <v>31</v>
      </c>
      <c r="G99" t="str">
        <f t="shared" si="2"/>
        <v>CXCR2</v>
      </c>
      <c r="H99" s="9" t="s">
        <v>202</v>
      </c>
      <c r="I99" s="10" t="s">
        <v>200</v>
      </c>
      <c r="J99" s="8" t="s">
        <v>23</v>
      </c>
      <c r="K99" s="1" t="s">
        <v>891</v>
      </c>
      <c r="L99" t="s">
        <v>892</v>
      </c>
      <c r="M99" t="s">
        <v>887</v>
      </c>
      <c r="N99" t="s">
        <v>888</v>
      </c>
      <c r="O99" s="8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220</v>
      </c>
      <c r="B100" s="48" t="s">
        <v>31</v>
      </c>
      <c r="C100" s="48" t="s">
        <v>31</v>
      </c>
      <c r="F100" t="s">
        <v>31</v>
      </c>
      <c r="G100" t="str">
        <f t="shared" si="2"/>
        <v>CXCR3</v>
      </c>
      <c r="H100" s="9" t="s">
        <v>202</v>
      </c>
      <c r="I100" s="10" t="s">
        <v>200</v>
      </c>
      <c r="J100" s="8" t="s">
        <v>23</v>
      </c>
      <c r="K100" s="1" t="s">
        <v>31</v>
      </c>
      <c r="L100" t="s">
        <v>31</v>
      </c>
      <c r="M100" t="s">
        <v>31</v>
      </c>
      <c r="N100" t="s">
        <v>31</v>
      </c>
      <c r="O100" s="8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221</v>
      </c>
      <c r="B101" s="48" t="s">
        <v>221</v>
      </c>
      <c r="C101" s="48" t="s">
        <v>31</v>
      </c>
      <c r="F101" t="s">
        <v>31</v>
      </c>
      <c r="G101" t="str">
        <f t="shared" si="2"/>
        <v>CXCR4</v>
      </c>
      <c r="H101" s="9" t="s">
        <v>202</v>
      </c>
      <c r="I101" s="10" t="s">
        <v>200</v>
      </c>
      <c r="J101" s="8" t="s">
        <v>23</v>
      </c>
      <c r="K101" s="1" t="s">
        <v>893</v>
      </c>
      <c r="L101" t="s">
        <v>894</v>
      </c>
      <c r="M101" t="s">
        <v>887</v>
      </c>
      <c r="N101" t="s">
        <v>888</v>
      </c>
      <c r="O101" s="8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222</v>
      </c>
      <c r="B102" s="48" t="s">
        <v>222</v>
      </c>
      <c r="C102" s="48" t="s">
        <v>31</v>
      </c>
      <c r="F102" t="s">
        <v>31</v>
      </c>
      <c r="G102" t="str">
        <f t="shared" si="2"/>
        <v>CXCR5</v>
      </c>
      <c r="H102" s="9" t="s">
        <v>202</v>
      </c>
      <c r="I102" s="10" t="s">
        <v>200</v>
      </c>
      <c r="J102" s="8" t="s">
        <v>23</v>
      </c>
      <c r="K102" s="1" t="s">
        <v>895</v>
      </c>
      <c r="L102" t="s">
        <v>896</v>
      </c>
      <c r="M102" t="s">
        <v>887</v>
      </c>
      <c r="N102" t="s">
        <v>888</v>
      </c>
      <c r="O102" s="8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223</v>
      </c>
      <c r="B103" s="48" t="s">
        <v>31</v>
      </c>
      <c r="C103" s="48" t="s">
        <v>31</v>
      </c>
      <c r="F103" t="s">
        <v>31</v>
      </c>
      <c r="G103" t="str">
        <f t="shared" si="2"/>
        <v>CXCR6</v>
      </c>
      <c r="H103" s="9" t="s">
        <v>202</v>
      </c>
      <c r="I103" s="10" t="s">
        <v>200</v>
      </c>
      <c r="J103" s="8" t="s">
        <v>23</v>
      </c>
      <c r="K103" s="1" t="s">
        <v>31</v>
      </c>
      <c r="L103" t="s">
        <v>31</v>
      </c>
      <c r="M103" t="s">
        <v>31</v>
      </c>
      <c r="N103" t="s">
        <v>31</v>
      </c>
      <c r="O103" s="8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224</v>
      </c>
      <c r="B104" s="48" t="s">
        <v>31</v>
      </c>
      <c r="C104" s="48" t="s">
        <v>31</v>
      </c>
      <c r="F104" t="s">
        <v>31</v>
      </c>
      <c r="G104" t="str">
        <f t="shared" si="2"/>
        <v>XCR1</v>
      </c>
      <c r="H104" s="9" t="s">
        <v>202</v>
      </c>
      <c r="I104" s="10" t="s">
        <v>200</v>
      </c>
      <c r="J104" s="8" t="s">
        <v>23</v>
      </c>
      <c r="K104" s="1" t="s">
        <v>31</v>
      </c>
      <c r="L104" t="s">
        <v>31</v>
      </c>
      <c r="M104" t="s">
        <v>31</v>
      </c>
      <c r="N104" t="s">
        <v>31</v>
      </c>
      <c r="O104" s="8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225</v>
      </c>
      <c r="B105" s="48" t="s">
        <v>226</v>
      </c>
      <c r="C105" s="48" t="s">
        <v>225</v>
      </c>
      <c r="F105" t="s">
        <v>225</v>
      </c>
      <c r="G105" t="str">
        <f t="shared" si="2"/>
        <v>CCKAR</v>
      </c>
      <c r="H105" s="9" t="s">
        <v>227</v>
      </c>
      <c r="I105" s="10" t="s">
        <v>158</v>
      </c>
      <c r="J105" s="8" t="s">
        <v>23</v>
      </c>
      <c r="K105" s="1" t="s">
        <v>897</v>
      </c>
      <c r="L105" t="s">
        <v>898</v>
      </c>
      <c r="M105" t="s">
        <v>861</v>
      </c>
      <c r="N105" t="s">
        <v>899</v>
      </c>
      <c r="O105" s="8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228</v>
      </c>
      <c r="B106" s="48" t="s">
        <v>31</v>
      </c>
      <c r="C106" s="48" t="s">
        <v>229</v>
      </c>
      <c r="F106" t="s">
        <v>229</v>
      </c>
      <c r="G106" t="str">
        <f t="shared" si="2"/>
        <v>GASR</v>
      </c>
      <c r="H106" s="9" t="s">
        <v>227</v>
      </c>
      <c r="I106" s="10" t="s">
        <v>158</v>
      </c>
      <c r="J106" s="8" t="s">
        <v>23</v>
      </c>
      <c r="K106" s="1" t="s">
        <v>31</v>
      </c>
      <c r="L106" t="s">
        <v>31</v>
      </c>
      <c r="M106" t="s">
        <v>31</v>
      </c>
      <c r="N106" t="s">
        <v>31</v>
      </c>
      <c r="O106" s="8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230</v>
      </c>
      <c r="B107" s="48" t="s">
        <v>31</v>
      </c>
      <c r="C107" s="48" t="s">
        <v>31</v>
      </c>
      <c r="F107" t="s">
        <v>31</v>
      </c>
      <c r="G107" t="str">
        <f t="shared" si="2"/>
        <v>ETBR2</v>
      </c>
      <c r="H107" s="9" t="s">
        <v>231</v>
      </c>
      <c r="I107" s="10" t="s">
        <v>89</v>
      </c>
      <c r="J107" s="8" t="s">
        <v>23</v>
      </c>
      <c r="K107" s="1" t="s">
        <v>31</v>
      </c>
      <c r="L107" t="s">
        <v>31</v>
      </c>
      <c r="M107" t="s">
        <v>31</v>
      </c>
      <c r="N107" t="s">
        <v>31</v>
      </c>
      <c r="O107" s="8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232</v>
      </c>
      <c r="B108" s="48" t="s">
        <v>31</v>
      </c>
      <c r="C108" s="48" t="s">
        <v>31</v>
      </c>
      <c r="F108" t="s">
        <v>31</v>
      </c>
      <c r="G108" t="str">
        <f t="shared" si="2"/>
        <v>GP101</v>
      </c>
      <c r="H108" s="9" t="s">
        <v>231</v>
      </c>
      <c r="I108" s="10" t="s">
        <v>89</v>
      </c>
      <c r="J108" s="8" t="s">
        <v>23</v>
      </c>
      <c r="K108" s="1" t="s">
        <v>31</v>
      </c>
      <c r="L108" t="s">
        <v>31</v>
      </c>
      <c r="M108" t="s">
        <v>31</v>
      </c>
      <c r="N108" t="s">
        <v>31</v>
      </c>
      <c r="O108" s="8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233</v>
      </c>
      <c r="B109" s="48" t="s">
        <v>31</v>
      </c>
      <c r="C109" s="48" t="s">
        <v>234</v>
      </c>
      <c r="F109" t="s">
        <v>234</v>
      </c>
      <c r="G109" t="str">
        <f t="shared" si="2"/>
        <v>GP132</v>
      </c>
      <c r="H109" s="9" t="s">
        <v>231</v>
      </c>
      <c r="I109" s="10" t="s">
        <v>89</v>
      </c>
      <c r="J109" s="8" t="s">
        <v>23</v>
      </c>
      <c r="K109" s="1" t="s">
        <v>31</v>
      </c>
      <c r="L109" t="s">
        <v>31</v>
      </c>
      <c r="M109" t="s">
        <v>31</v>
      </c>
      <c r="N109" t="s">
        <v>31</v>
      </c>
      <c r="O109" s="8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235</v>
      </c>
      <c r="B110" s="48" t="s">
        <v>31</v>
      </c>
      <c r="C110" s="48" t="s">
        <v>31</v>
      </c>
      <c r="F110" t="s">
        <v>31</v>
      </c>
      <c r="G110" t="str">
        <f t="shared" si="2"/>
        <v>GP135</v>
      </c>
      <c r="H110" s="9" t="s">
        <v>231</v>
      </c>
      <c r="I110" s="10" t="s">
        <v>89</v>
      </c>
      <c r="J110" s="8" t="s">
        <v>23</v>
      </c>
      <c r="K110" s="1" t="s">
        <v>31</v>
      </c>
      <c r="L110" t="s">
        <v>31</v>
      </c>
      <c r="M110" t="s">
        <v>31</v>
      </c>
      <c r="N110" t="s">
        <v>31</v>
      </c>
      <c r="O110" s="8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236</v>
      </c>
      <c r="B111" s="48" t="s">
        <v>31</v>
      </c>
      <c r="C111" s="48" t="s">
        <v>31</v>
      </c>
      <c r="F111" t="s">
        <v>31</v>
      </c>
      <c r="G111" t="str">
        <f t="shared" si="2"/>
        <v>GP139</v>
      </c>
      <c r="H111" s="9" t="s">
        <v>231</v>
      </c>
      <c r="I111" s="10" t="s">
        <v>89</v>
      </c>
      <c r="J111" s="8" t="s">
        <v>23</v>
      </c>
      <c r="K111" s="1" t="s">
        <v>31</v>
      </c>
      <c r="L111" t="s">
        <v>31</v>
      </c>
      <c r="M111" t="s">
        <v>31</v>
      </c>
      <c r="N111" t="s">
        <v>31</v>
      </c>
      <c r="O111" s="8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237</v>
      </c>
      <c r="B112" s="48" t="s">
        <v>31</v>
      </c>
      <c r="C112" s="48" t="s">
        <v>31</v>
      </c>
      <c r="F112" t="s">
        <v>31</v>
      </c>
      <c r="G112" t="str">
        <f t="shared" si="2"/>
        <v>GP141</v>
      </c>
      <c r="H112" s="9" t="s">
        <v>231</v>
      </c>
      <c r="I112" s="10" t="s">
        <v>89</v>
      </c>
      <c r="J112" s="8" t="s">
        <v>23</v>
      </c>
      <c r="K112" s="1" t="s">
        <v>31</v>
      </c>
      <c r="L112" t="s">
        <v>31</v>
      </c>
      <c r="M112" t="s">
        <v>31</v>
      </c>
      <c r="N112" t="s">
        <v>31</v>
      </c>
      <c r="O112" s="8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238</v>
      </c>
      <c r="B113" s="48" t="s">
        <v>31</v>
      </c>
      <c r="C113" s="48" t="s">
        <v>31</v>
      </c>
      <c r="F113" t="s">
        <v>31</v>
      </c>
      <c r="G113" t="str">
        <f t="shared" si="2"/>
        <v>GP142</v>
      </c>
      <c r="H113" s="9" t="s">
        <v>231</v>
      </c>
      <c r="I113" s="10" t="s">
        <v>89</v>
      </c>
      <c r="J113" s="8" t="s">
        <v>23</v>
      </c>
      <c r="K113" s="1" t="s">
        <v>31</v>
      </c>
      <c r="L113" t="s">
        <v>31</v>
      </c>
      <c r="M113" t="s">
        <v>31</v>
      </c>
      <c r="N113" t="s">
        <v>31</v>
      </c>
      <c r="O113" s="8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239</v>
      </c>
      <c r="B114" s="48" t="s">
        <v>31</v>
      </c>
      <c r="C114" s="48" t="s">
        <v>31</v>
      </c>
      <c r="F114" t="s">
        <v>31</v>
      </c>
      <c r="G114" t="str">
        <f t="shared" si="2"/>
        <v>GP146</v>
      </c>
      <c r="H114" s="9" t="s">
        <v>231</v>
      </c>
      <c r="I114" s="10" t="s">
        <v>89</v>
      </c>
      <c r="J114" s="8" t="s">
        <v>23</v>
      </c>
      <c r="K114" s="1" t="s">
        <v>31</v>
      </c>
      <c r="L114" t="s">
        <v>31</v>
      </c>
      <c r="M114" t="s">
        <v>31</v>
      </c>
      <c r="N114" t="s">
        <v>31</v>
      </c>
      <c r="O114" s="8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240</v>
      </c>
      <c r="B115" s="48" t="s">
        <v>31</v>
      </c>
      <c r="C115" s="48" t="s">
        <v>31</v>
      </c>
      <c r="F115" t="s">
        <v>31</v>
      </c>
      <c r="G115" t="str">
        <f t="shared" si="2"/>
        <v>GP148</v>
      </c>
      <c r="H115" s="9" t="s">
        <v>231</v>
      </c>
      <c r="I115" s="10" t="s">
        <v>89</v>
      </c>
      <c r="J115" s="8" t="s">
        <v>23</v>
      </c>
      <c r="K115" s="1" t="s">
        <v>31</v>
      </c>
      <c r="L115" t="s">
        <v>31</v>
      </c>
      <c r="M115" t="s">
        <v>31</v>
      </c>
      <c r="N115" t="s">
        <v>31</v>
      </c>
      <c r="O115" s="8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241</v>
      </c>
      <c r="B116" s="48" t="s">
        <v>31</v>
      </c>
      <c r="C116" s="48" t="s">
        <v>31</v>
      </c>
      <c r="F116" t="s">
        <v>31</v>
      </c>
      <c r="G116" t="str">
        <f t="shared" si="2"/>
        <v>GP149</v>
      </c>
      <c r="H116" s="9" t="s">
        <v>231</v>
      </c>
      <c r="I116" s="10" t="s">
        <v>89</v>
      </c>
      <c r="J116" s="8" t="s">
        <v>23</v>
      </c>
      <c r="K116" s="1" t="s">
        <v>31</v>
      </c>
      <c r="L116" t="s">
        <v>31</v>
      </c>
      <c r="M116" t="s">
        <v>31</v>
      </c>
      <c r="N116" t="s">
        <v>31</v>
      </c>
      <c r="O116" s="8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242</v>
      </c>
      <c r="B117" s="48" t="s">
        <v>31</v>
      </c>
      <c r="C117" s="48" t="s">
        <v>31</v>
      </c>
      <c r="F117" t="s">
        <v>31</v>
      </c>
      <c r="G117" t="str">
        <f t="shared" si="2"/>
        <v>GP150</v>
      </c>
      <c r="H117" s="9" t="s">
        <v>231</v>
      </c>
      <c r="I117" s="10" t="s">
        <v>89</v>
      </c>
      <c r="J117" s="8" t="s">
        <v>23</v>
      </c>
      <c r="K117" s="1" t="s">
        <v>31</v>
      </c>
      <c r="L117" t="s">
        <v>31</v>
      </c>
      <c r="M117" t="s">
        <v>31</v>
      </c>
      <c r="N117" t="s">
        <v>31</v>
      </c>
      <c r="O117" s="8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243</v>
      </c>
      <c r="B118" s="48" t="s">
        <v>31</v>
      </c>
      <c r="C118" s="48" t="s">
        <v>31</v>
      </c>
      <c r="F118" t="s">
        <v>31</v>
      </c>
      <c r="G118" t="str">
        <f t="shared" si="2"/>
        <v>GP151</v>
      </c>
      <c r="H118" s="9" t="s">
        <v>231</v>
      </c>
      <c r="I118" s="10" t="s">
        <v>89</v>
      </c>
      <c r="J118" s="8" t="s">
        <v>23</v>
      </c>
      <c r="K118" s="1" t="s">
        <v>31</v>
      </c>
      <c r="L118" t="s">
        <v>31</v>
      </c>
      <c r="M118" t="s">
        <v>31</v>
      </c>
      <c r="N118" t="s">
        <v>31</v>
      </c>
      <c r="O118" s="8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244</v>
      </c>
      <c r="B119" s="48" t="s">
        <v>31</v>
      </c>
      <c r="C119" s="48" t="s">
        <v>31</v>
      </c>
      <c r="F119" t="s">
        <v>31</v>
      </c>
      <c r="G119" t="str">
        <f t="shared" si="2"/>
        <v>GP152</v>
      </c>
      <c r="H119" s="9" t="s">
        <v>231</v>
      </c>
      <c r="I119" s="10" t="s">
        <v>89</v>
      </c>
      <c r="J119" s="8" t="s">
        <v>23</v>
      </c>
      <c r="K119" s="1" t="s">
        <v>31</v>
      </c>
      <c r="L119" t="s">
        <v>31</v>
      </c>
      <c r="M119" t="s">
        <v>31</v>
      </c>
      <c r="N119" t="s">
        <v>31</v>
      </c>
      <c r="O119" s="8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245</v>
      </c>
      <c r="B120" s="48" t="s">
        <v>31</v>
      </c>
      <c r="C120" s="48" t="s">
        <v>31</v>
      </c>
      <c r="F120" t="s">
        <v>31</v>
      </c>
      <c r="G120" t="str">
        <f t="shared" si="2"/>
        <v>GP153</v>
      </c>
      <c r="H120" s="9" t="s">
        <v>231</v>
      </c>
      <c r="I120" s="10" t="s">
        <v>89</v>
      </c>
      <c r="J120" s="8" t="s">
        <v>23</v>
      </c>
      <c r="K120" s="1" t="s">
        <v>31</v>
      </c>
      <c r="L120" t="s">
        <v>31</v>
      </c>
      <c r="M120" t="s">
        <v>31</v>
      </c>
      <c r="N120" t="s">
        <v>31</v>
      </c>
      <c r="O120" s="8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246</v>
      </c>
      <c r="B121" s="48" t="s">
        <v>31</v>
      </c>
      <c r="C121" s="48" t="s">
        <v>31</v>
      </c>
      <c r="F121" t="s">
        <v>31</v>
      </c>
      <c r="G121" t="str">
        <f t="shared" si="2"/>
        <v>GP160</v>
      </c>
      <c r="H121" s="9" t="s">
        <v>231</v>
      </c>
      <c r="I121" s="10" t="s">
        <v>89</v>
      </c>
      <c r="J121" s="8" t="s">
        <v>23</v>
      </c>
      <c r="K121" s="1" t="s">
        <v>31</v>
      </c>
      <c r="L121" t="s">
        <v>31</v>
      </c>
      <c r="M121" t="s">
        <v>31</v>
      </c>
      <c r="N121" t="s">
        <v>31</v>
      </c>
      <c r="O121" s="8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247</v>
      </c>
      <c r="B122" s="48" t="s">
        <v>31</v>
      </c>
      <c r="C122" s="48" t="s">
        <v>31</v>
      </c>
      <c r="F122" t="s">
        <v>31</v>
      </c>
      <c r="G122" t="str">
        <f t="shared" si="2"/>
        <v>GP161</v>
      </c>
      <c r="H122" s="9" t="s">
        <v>231</v>
      </c>
      <c r="I122" s="10" t="s">
        <v>89</v>
      </c>
      <c r="J122" s="8" t="s">
        <v>23</v>
      </c>
      <c r="K122" s="1" t="s">
        <v>31</v>
      </c>
      <c r="L122" t="s">
        <v>31</v>
      </c>
      <c r="M122" t="s">
        <v>31</v>
      </c>
      <c r="N122" t="s">
        <v>31</v>
      </c>
      <c r="O122" s="8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248</v>
      </c>
      <c r="B123" s="48" t="s">
        <v>31</v>
      </c>
      <c r="C123" s="48" t="s">
        <v>31</v>
      </c>
      <c r="F123" t="s">
        <v>31</v>
      </c>
      <c r="G123" t="str">
        <f t="shared" si="2"/>
        <v>GP162</v>
      </c>
      <c r="H123" s="9" t="s">
        <v>231</v>
      </c>
      <c r="I123" s="10" t="s">
        <v>89</v>
      </c>
      <c r="J123" s="8" t="s">
        <v>23</v>
      </c>
      <c r="K123" s="1" t="s">
        <v>31</v>
      </c>
      <c r="L123" t="s">
        <v>31</v>
      </c>
      <c r="M123" t="s">
        <v>31</v>
      </c>
      <c r="N123" t="s">
        <v>31</v>
      </c>
      <c r="O123" s="8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249</v>
      </c>
      <c r="B124" s="48" t="s">
        <v>31</v>
      </c>
      <c r="C124" s="48" t="s">
        <v>31</v>
      </c>
      <c r="F124" t="s">
        <v>31</v>
      </c>
      <c r="G124" t="str">
        <f t="shared" si="2"/>
        <v>GP171</v>
      </c>
      <c r="H124" s="9" t="s">
        <v>231</v>
      </c>
      <c r="I124" s="10" t="s">
        <v>89</v>
      </c>
      <c r="J124" s="8" t="s">
        <v>23</v>
      </c>
      <c r="K124" s="1" t="s">
        <v>31</v>
      </c>
      <c r="L124" t="s">
        <v>31</v>
      </c>
      <c r="M124" t="s">
        <v>31</v>
      </c>
      <c r="N124" t="s">
        <v>31</v>
      </c>
      <c r="O124" s="8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250</v>
      </c>
      <c r="B125" s="48" t="s">
        <v>31</v>
      </c>
      <c r="C125" s="48" t="s">
        <v>31</v>
      </c>
      <c r="F125" t="s">
        <v>31</v>
      </c>
      <c r="G125" t="str">
        <f t="shared" si="2"/>
        <v>GP173</v>
      </c>
      <c r="H125" s="9" t="s">
        <v>231</v>
      </c>
      <c r="I125" s="10" t="s">
        <v>89</v>
      </c>
      <c r="J125" s="8" t="s">
        <v>23</v>
      </c>
      <c r="K125" s="1" t="s">
        <v>31</v>
      </c>
      <c r="L125" t="s">
        <v>31</v>
      </c>
      <c r="M125" t="s">
        <v>31</v>
      </c>
      <c r="N125" t="s">
        <v>31</v>
      </c>
      <c r="O125" s="8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251</v>
      </c>
      <c r="B126" s="48" t="s">
        <v>31</v>
      </c>
      <c r="C126" s="48" t="s">
        <v>252</v>
      </c>
      <c r="F126" t="s">
        <v>252</v>
      </c>
      <c r="G126" t="str">
        <f t="shared" si="2"/>
        <v>GP174</v>
      </c>
      <c r="H126" s="9" t="s">
        <v>231</v>
      </c>
      <c r="I126" s="10" t="s">
        <v>89</v>
      </c>
      <c r="J126" s="8" t="s">
        <v>23</v>
      </c>
      <c r="K126" s="1" t="s">
        <v>31</v>
      </c>
      <c r="L126" t="s">
        <v>31</v>
      </c>
      <c r="M126" t="s">
        <v>31</v>
      </c>
      <c r="N126" t="s">
        <v>31</v>
      </c>
      <c r="O126" s="8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253</v>
      </c>
      <c r="B127" s="48" t="s">
        <v>31</v>
      </c>
      <c r="C127" s="48" t="s">
        <v>31</v>
      </c>
      <c r="F127" t="s">
        <v>31</v>
      </c>
      <c r="G127" t="str">
        <f t="shared" si="2"/>
        <v>GP176</v>
      </c>
      <c r="H127" s="9" t="s">
        <v>231</v>
      </c>
      <c r="I127" s="10" t="s">
        <v>89</v>
      </c>
      <c r="J127" s="8" t="s">
        <v>23</v>
      </c>
      <c r="K127" s="1" t="s">
        <v>31</v>
      </c>
      <c r="L127" t="s">
        <v>31</v>
      </c>
      <c r="M127" t="s">
        <v>31</v>
      </c>
      <c r="N127" t="s">
        <v>31</v>
      </c>
      <c r="O127" s="8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254</v>
      </c>
      <c r="B128" s="48" t="s">
        <v>31</v>
      </c>
      <c r="C128" s="48" t="s">
        <v>31</v>
      </c>
      <c r="F128" t="s">
        <v>31</v>
      </c>
      <c r="G128" t="str">
        <f t="shared" si="2"/>
        <v>GP182</v>
      </c>
      <c r="H128" s="9" t="s">
        <v>231</v>
      </c>
      <c r="I128" s="10" t="s">
        <v>89</v>
      </c>
      <c r="J128" s="8" t="s">
        <v>23</v>
      </c>
      <c r="K128" s="1" t="s">
        <v>31</v>
      </c>
      <c r="L128" t="s">
        <v>31</v>
      </c>
      <c r="M128" t="s">
        <v>31</v>
      </c>
      <c r="N128" t="s">
        <v>31</v>
      </c>
      <c r="O128" s="8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255</v>
      </c>
      <c r="B129" s="48" t="s">
        <v>256</v>
      </c>
      <c r="C129" s="48" t="s">
        <v>256</v>
      </c>
      <c r="F129" t="s">
        <v>256</v>
      </c>
      <c r="G129" t="str">
        <f t="shared" si="2"/>
        <v>GP183</v>
      </c>
      <c r="H129" s="9" t="s">
        <v>231</v>
      </c>
      <c r="I129" s="10" t="s">
        <v>89</v>
      </c>
      <c r="J129" s="8" t="s">
        <v>23</v>
      </c>
      <c r="K129" s="1" t="s">
        <v>900</v>
      </c>
      <c r="L129" t="s">
        <v>901</v>
      </c>
      <c r="M129" t="s">
        <v>902</v>
      </c>
      <c r="N129" t="s">
        <v>903</v>
      </c>
      <c r="O129" s="8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257</v>
      </c>
      <c r="B130" s="48" t="s">
        <v>31</v>
      </c>
      <c r="C130" s="48" t="s">
        <v>31</v>
      </c>
      <c r="F130" t="s">
        <v>31</v>
      </c>
      <c r="G130" t="str">
        <f t="shared" si="2"/>
        <v>GPR1</v>
      </c>
      <c r="H130" s="9" t="s">
        <v>231</v>
      </c>
      <c r="I130" s="10" t="s">
        <v>89</v>
      </c>
      <c r="J130" s="8" t="s">
        <v>23</v>
      </c>
      <c r="K130" s="1" t="s">
        <v>31</v>
      </c>
      <c r="L130" t="s">
        <v>31</v>
      </c>
      <c r="M130" t="s">
        <v>31</v>
      </c>
      <c r="N130" t="s">
        <v>31</v>
      </c>
      <c r="O130" s="8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258</v>
      </c>
      <c r="B131" s="48" t="s">
        <v>31</v>
      </c>
      <c r="C131" s="48" t="s">
        <v>31</v>
      </c>
      <c r="F131" t="s">
        <v>31</v>
      </c>
      <c r="G131" t="str">
        <f t="shared" si="2"/>
        <v>GPR12</v>
      </c>
      <c r="H131" s="9" t="s">
        <v>231</v>
      </c>
      <c r="I131" s="10" t="s">
        <v>89</v>
      </c>
      <c r="J131" s="8" t="s">
        <v>23</v>
      </c>
      <c r="K131" s="1" t="s">
        <v>31</v>
      </c>
      <c r="L131" t="s">
        <v>31</v>
      </c>
      <c r="M131" t="s">
        <v>31</v>
      </c>
      <c r="N131" t="s">
        <v>31</v>
      </c>
      <c r="O131" s="8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259</v>
      </c>
      <c r="B132" s="48" t="s">
        <v>31</v>
      </c>
      <c r="C132" s="48" t="s">
        <v>31</v>
      </c>
      <c r="F132" t="s">
        <v>31</v>
      </c>
      <c r="G132" t="str">
        <f t="shared" si="2"/>
        <v>GPR15</v>
      </c>
      <c r="H132" s="9" t="s">
        <v>231</v>
      </c>
      <c r="I132" s="10" t="s">
        <v>89</v>
      </c>
      <c r="J132" s="8" t="s">
        <v>23</v>
      </c>
      <c r="K132" s="1" t="s">
        <v>31</v>
      </c>
      <c r="L132" t="s">
        <v>31</v>
      </c>
      <c r="M132" t="s">
        <v>31</v>
      </c>
      <c r="N132" t="s">
        <v>31</v>
      </c>
      <c r="O132" s="8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260</v>
      </c>
      <c r="B133" s="48" t="s">
        <v>31</v>
      </c>
      <c r="C133" s="48" t="s">
        <v>260</v>
      </c>
      <c r="F133" t="s">
        <v>260</v>
      </c>
      <c r="G133" t="str">
        <f t="shared" si="2"/>
        <v>GPR17</v>
      </c>
      <c r="H133" s="9" t="s">
        <v>231</v>
      </c>
      <c r="I133" s="10" t="s">
        <v>89</v>
      </c>
      <c r="J133" s="8" t="s">
        <v>23</v>
      </c>
      <c r="K133" s="1" t="s">
        <v>31</v>
      </c>
      <c r="L133" t="s">
        <v>31</v>
      </c>
      <c r="M133" t="s">
        <v>31</v>
      </c>
      <c r="N133" t="s">
        <v>31</v>
      </c>
      <c r="O133" s="8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261</v>
      </c>
      <c r="B134" s="48" t="s">
        <v>31</v>
      </c>
      <c r="C134" s="48" t="s">
        <v>31</v>
      </c>
      <c r="F134" t="s">
        <v>31</v>
      </c>
      <c r="G134" t="str">
        <f t="shared" si="2"/>
        <v>GPR19</v>
      </c>
      <c r="H134" s="9" t="s">
        <v>231</v>
      </c>
      <c r="I134" s="10" t="s">
        <v>89</v>
      </c>
      <c r="J134" s="8" t="s">
        <v>23</v>
      </c>
      <c r="K134" s="1" t="s">
        <v>31</v>
      </c>
      <c r="L134" t="s">
        <v>31</v>
      </c>
      <c r="M134" t="s">
        <v>31</v>
      </c>
      <c r="N134" t="s">
        <v>31</v>
      </c>
      <c r="O134" s="8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262</v>
      </c>
      <c r="B135" s="48" t="s">
        <v>31</v>
      </c>
      <c r="C135" s="48" t="s">
        <v>31</v>
      </c>
      <c r="F135" t="s">
        <v>31</v>
      </c>
      <c r="G135" t="str">
        <f t="shared" si="2"/>
        <v>GPR20</v>
      </c>
      <c r="H135" s="9" t="s">
        <v>231</v>
      </c>
      <c r="I135" s="10" t="s">
        <v>89</v>
      </c>
      <c r="J135" s="8" t="s">
        <v>23</v>
      </c>
      <c r="K135" s="1" t="s">
        <v>31</v>
      </c>
      <c r="L135" t="s">
        <v>31</v>
      </c>
      <c r="M135" t="s">
        <v>31</v>
      </c>
      <c r="N135" t="s">
        <v>31</v>
      </c>
      <c r="O135" s="8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263</v>
      </c>
      <c r="B136" s="48" t="s">
        <v>31</v>
      </c>
      <c r="C136" s="48" t="s">
        <v>31</v>
      </c>
      <c r="F136" t="s">
        <v>31</v>
      </c>
      <c r="G136" t="str">
        <f t="shared" si="2"/>
        <v>GPR21</v>
      </c>
      <c r="H136" s="9" t="s">
        <v>231</v>
      </c>
      <c r="I136" s="10" t="s">
        <v>89</v>
      </c>
      <c r="J136" s="8" t="s">
        <v>23</v>
      </c>
      <c r="K136" s="1" t="s">
        <v>31</v>
      </c>
      <c r="L136" t="s">
        <v>31</v>
      </c>
      <c r="M136" t="s">
        <v>31</v>
      </c>
      <c r="N136" t="s">
        <v>31</v>
      </c>
      <c r="O136" s="8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264</v>
      </c>
      <c r="B137" s="48" t="s">
        <v>31</v>
      </c>
      <c r="C137" s="48" t="s">
        <v>31</v>
      </c>
      <c r="F137" t="s">
        <v>31</v>
      </c>
      <c r="G137" t="str">
        <f t="shared" si="2"/>
        <v>GPR22</v>
      </c>
      <c r="H137" s="9" t="s">
        <v>231</v>
      </c>
      <c r="I137" s="10" t="s">
        <v>89</v>
      </c>
      <c r="J137" s="8" t="s">
        <v>23</v>
      </c>
      <c r="K137" s="1" t="s">
        <v>31</v>
      </c>
      <c r="L137" t="s">
        <v>31</v>
      </c>
      <c r="M137" t="s">
        <v>31</v>
      </c>
      <c r="N137" t="s">
        <v>31</v>
      </c>
      <c r="O137" s="8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265</v>
      </c>
      <c r="B138" s="48" t="s">
        <v>31</v>
      </c>
      <c r="C138" s="48" t="s">
        <v>31</v>
      </c>
      <c r="F138" t="s">
        <v>31</v>
      </c>
      <c r="G138" t="str">
        <f t="shared" si="2"/>
        <v>GPR25</v>
      </c>
      <c r="H138" s="9" t="s">
        <v>231</v>
      </c>
      <c r="I138" s="10" t="s">
        <v>89</v>
      </c>
      <c r="J138" s="8" t="s">
        <v>23</v>
      </c>
      <c r="K138" s="1" t="s">
        <v>31</v>
      </c>
      <c r="L138" t="s">
        <v>31</v>
      </c>
      <c r="M138" t="s">
        <v>31</v>
      </c>
      <c r="N138" t="s">
        <v>31</v>
      </c>
      <c r="O138" s="8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266</v>
      </c>
      <c r="B139" s="48" t="s">
        <v>31</v>
      </c>
      <c r="C139" s="48" t="s">
        <v>31</v>
      </c>
      <c r="F139" t="s">
        <v>31</v>
      </c>
      <c r="G139" t="str">
        <f t="shared" si="2"/>
        <v>GPR26</v>
      </c>
      <c r="H139" s="9" t="s">
        <v>231</v>
      </c>
      <c r="I139" s="10" t="s">
        <v>89</v>
      </c>
      <c r="J139" s="8" t="s">
        <v>23</v>
      </c>
      <c r="K139" s="1" t="s">
        <v>31</v>
      </c>
      <c r="L139" t="s">
        <v>31</v>
      </c>
      <c r="M139" t="s">
        <v>31</v>
      </c>
      <c r="N139" t="s">
        <v>31</v>
      </c>
      <c r="O139" s="8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267</v>
      </c>
      <c r="B140" s="48" t="s">
        <v>31</v>
      </c>
      <c r="C140" s="48" t="s">
        <v>31</v>
      </c>
      <c r="F140" t="s">
        <v>31</v>
      </c>
      <c r="G140" t="str">
        <f t="shared" ref="G140:G203" si="3">A140</f>
        <v>GPR27</v>
      </c>
      <c r="H140" s="9" t="s">
        <v>231</v>
      </c>
      <c r="I140" s="10" t="s">
        <v>89</v>
      </c>
      <c r="J140" s="8" t="s">
        <v>23</v>
      </c>
      <c r="K140" s="1" t="s">
        <v>31</v>
      </c>
      <c r="L140" t="s">
        <v>31</v>
      </c>
      <c r="M140" t="s">
        <v>31</v>
      </c>
      <c r="N140" t="s">
        <v>31</v>
      </c>
      <c r="O140" s="8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268</v>
      </c>
      <c r="B141" s="48" t="s">
        <v>31</v>
      </c>
      <c r="C141" s="48" t="s">
        <v>31</v>
      </c>
      <c r="F141" t="s">
        <v>31</v>
      </c>
      <c r="G141" t="str">
        <f t="shared" si="3"/>
        <v>GPR3</v>
      </c>
      <c r="H141" s="9" t="s">
        <v>231</v>
      </c>
      <c r="I141" s="10" t="s">
        <v>89</v>
      </c>
      <c r="J141" s="8" t="s">
        <v>23</v>
      </c>
      <c r="K141" s="1" t="s">
        <v>31</v>
      </c>
      <c r="L141" t="s">
        <v>31</v>
      </c>
      <c r="M141" t="s">
        <v>31</v>
      </c>
      <c r="N141" t="s">
        <v>31</v>
      </c>
      <c r="O141" s="8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269</v>
      </c>
      <c r="B142" s="48" t="s">
        <v>31</v>
      </c>
      <c r="C142" s="48" t="s">
        <v>31</v>
      </c>
      <c r="F142" t="s">
        <v>31</v>
      </c>
      <c r="G142" t="str">
        <f t="shared" si="3"/>
        <v>GPR31</v>
      </c>
      <c r="H142" s="9" t="s">
        <v>231</v>
      </c>
      <c r="I142" s="10" t="s">
        <v>89</v>
      </c>
      <c r="J142" s="8" t="s">
        <v>23</v>
      </c>
      <c r="K142" s="1" t="s">
        <v>31</v>
      </c>
      <c r="L142" t="s">
        <v>31</v>
      </c>
      <c r="M142" t="s">
        <v>31</v>
      </c>
      <c r="N142" t="s">
        <v>31</v>
      </c>
      <c r="O142" s="8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270</v>
      </c>
      <c r="B143" s="48" t="s">
        <v>31</v>
      </c>
      <c r="C143" s="48" t="s">
        <v>31</v>
      </c>
      <c r="F143" t="s">
        <v>31</v>
      </c>
      <c r="G143" t="str">
        <f t="shared" si="3"/>
        <v>GPR32</v>
      </c>
      <c r="H143" s="9" t="s">
        <v>231</v>
      </c>
      <c r="I143" s="10" t="s">
        <v>89</v>
      </c>
      <c r="J143" s="8" t="s">
        <v>23</v>
      </c>
      <c r="K143" s="1" t="s">
        <v>31</v>
      </c>
      <c r="L143" t="s">
        <v>31</v>
      </c>
      <c r="M143" t="s">
        <v>31</v>
      </c>
      <c r="N143" t="s">
        <v>31</v>
      </c>
      <c r="O143" s="8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271</v>
      </c>
      <c r="B144" s="48" t="s">
        <v>31</v>
      </c>
      <c r="C144" s="48" t="s">
        <v>31</v>
      </c>
      <c r="F144" t="s">
        <v>31</v>
      </c>
      <c r="G144" t="str">
        <f t="shared" si="3"/>
        <v>GPR33</v>
      </c>
      <c r="H144" s="9" t="s">
        <v>231</v>
      </c>
      <c r="I144" s="10" t="s">
        <v>89</v>
      </c>
      <c r="J144" s="8" t="s">
        <v>23</v>
      </c>
      <c r="K144" s="1" t="s">
        <v>31</v>
      </c>
      <c r="L144" t="s">
        <v>31</v>
      </c>
      <c r="M144" t="s">
        <v>31</v>
      </c>
      <c r="N144" t="s">
        <v>31</v>
      </c>
      <c r="O144" s="8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272</v>
      </c>
      <c r="B145" s="48" t="s">
        <v>31</v>
      </c>
      <c r="C145" s="48" t="s">
        <v>272</v>
      </c>
      <c r="F145" t="s">
        <v>272</v>
      </c>
      <c r="G145" t="str">
        <f t="shared" si="3"/>
        <v>GPR34</v>
      </c>
      <c r="H145" s="9" t="s">
        <v>231</v>
      </c>
      <c r="I145" s="10" t="s">
        <v>89</v>
      </c>
      <c r="J145" s="8" t="s">
        <v>23</v>
      </c>
      <c r="K145" s="1" t="s">
        <v>31</v>
      </c>
      <c r="L145" t="s">
        <v>31</v>
      </c>
      <c r="M145" t="s">
        <v>31</v>
      </c>
      <c r="N145" t="s">
        <v>31</v>
      </c>
      <c r="O145" s="8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273</v>
      </c>
      <c r="B146" s="48" t="s">
        <v>31</v>
      </c>
      <c r="C146" s="48" t="s">
        <v>273</v>
      </c>
      <c r="F146" t="s">
        <v>273</v>
      </c>
      <c r="G146" t="str">
        <f t="shared" si="3"/>
        <v>GPR35</v>
      </c>
      <c r="H146" s="9" t="s">
        <v>231</v>
      </c>
      <c r="I146" s="10" t="s">
        <v>89</v>
      </c>
      <c r="J146" s="8" t="s">
        <v>23</v>
      </c>
      <c r="K146" s="1" t="s">
        <v>31</v>
      </c>
      <c r="L146" t="s">
        <v>31</v>
      </c>
      <c r="M146" t="s">
        <v>31</v>
      </c>
      <c r="N146" t="s">
        <v>31</v>
      </c>
      <c r="O146" s="8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274</v>
      </c>
      <c r="B147" s="48" t="s">
        <v>31</v>
      </c>
      <c r="C147" s="48" t="s">
        <v>31</v>
      </c>
      <c r="F147" t="s">
        <v>31</v>
      </c>
      <c r="G147" t="str">
        <f t="shared" si="3"/>
        <v>GPR37</v>
      </c>
      <c r="H147" s="9" t="s">
        <v>231</v>
      </c>
      <c r="I147" s="10" t="s">
        <v>89</v>
      </c>
      <c r="J147" s="8" t="s">
        <v>23</v>
      </c>
      <c r="K147" s="1" t="s">
        <v>31</v>
      </c>
      <c r="L147" t="s">
        <v>31</v>
      </c>
      <c r="M147" t="s">
        <v>31</v>
      </c>
      <c r="N147" t="s">
        <v>31</v>
      </c>
      <c r="O147" s="8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275</v>
      </c>
      <c r="B148" s="48" t="s">
        <v>275</v>
      </c>
      <c r="C148" s="48" t="s">
        <v>31</v>
      </c>
      <c r="F148" t="s">
        <v>31</v>
      </c>
      <c r="G148" t="str">
        <f t="shared" si="3"/>
        <v>GPR39</v>
      </c>
      <c r="H148" s="9" t="s">
        <v>231</v>
      </c>
      <c r="I148" s="10" t="s">
        <v>89</v>
      </c>
      <c r="J148" s="8" t="s">
        <v>23</v>
      </c>
      <c r="K148" s="1" t="s">
        <v>904</v>
      </c>
      <c r="L148" t="s">
        <v>905</v>
      </c>
      <c r="M148" t="s">
        <v>902</v>
      </c>
      <c r="N148" t="s">
        <v>903</v>
      </c>
      <c r="O148" s="8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276</v>
      </c>
      <c r="B149" s="48" t="s">
        <v>276</v>
      </c>
      <c r="C149" s="48" t="s">
        <v>31</v>
      </c>
      <c r="F149" t="s">
        <v>31</v>
      </c>
      <c r="G149" t="str">
        <f t="shared" si="3"/>
        <v>GPR4</v>
      </c>
      <c r="H149" s="9" t="s">
        <v>231</v>
      </c>
      <c r="I149" s="10" t="s">
        <v>89</v>
      </c>
      <c r="J149" s="8" t="s">
        <v>23</v>
      </c>
      <c r="K149" s="1" t="s">
        <v>906</v>
      </c>
      <c r="L149" t="s">
        <v>907</v>
      </c>
      <c r="M149" t="s">
        <v>902</v>
      </c>
      <c r="N149" t="s">
        <v>903</v>
      </c>
      <c r="O149" s="8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277</v>
      </c>
      <c r="B150" s="48" t="s">
        <v>31</v>
      </c>
      <c r="C150" s="48" t="s">
        <v>31</v>
      </c>
      <c r="F150" t="s">
        <v>31</v>
      </c>
      <c r="G150" t="str">
        <f t="shared" si="3"/>
        <v>GPR45</v>
      </c>
      <c r="H150" s="9" t="s">
        <v>231</v>
      </c>
      <c r="I150" s="10" t="s">
        <v>89</v>
      </c>
      <c r="J150" s="8" t="s">
        <v>23</v>
      </c>
      <c r="K150" s="1" t="s">
        <v>31</v>
      </c>
      <c r="L150" t="s">
        <v>31</v>
      </c>
      <c r="M150" t="s">
        <v>31</v>
      </c>
      <c r="N150" t="s">
        <v>31</v>
      </c>
      <c r="O150" s="8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278</v>
      </c>
      <c r="B151" s="48" t="s">
        <v>31</v>
      </c>
      <c r="C151" s="48" t="s">
        <v>31</v>
      </c>
      <c r="F151" t="s">
        <v>31</v>
      </c>
      <c r="G151" t="str">
        <f t="shared" si="3"/>
        <v>GPR52</v>
      </c>
      <c r="H151" s="9" t="s">
        <v>231</v>
      </c>
      <c r="I151" s="10" t="s">
        <v>89</v>
      </c>
      <c r="J151" s="8" t="s">
        <v>23</v>
      </c>
      <c r="K151" s="1" t="s">
        <v>31</v>
      </c>
      <c r="L151" t="s">
        <v>31</v>
      </c>
      <c r="M151" t="s">
        <v>31</v>
      </c>
      <c r="N151" t="s">
        <v>31</v>
      </c>
      <c r="O151" s="8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279</v>
      </c>
      <c r="B152" s="48" t="s">
        <v>31</v>
      </c>
      <c r="C152" s="48" t="s">
        <v>31</v>
      </c>
      <c r="F152" t="s">
        <v>31</v>
      </c>
      <c r="G152" t="str">
        <f t="shared" si="3"/>
        <v>GPR6</v>
      </c>
      <c r="H152" s="9" t="s">
        <v>231</v>
      </c>
      <c r="I152" s="10" t="s">
        <v>89</v>
      </c>
      <c r="J152" s="8" t="s">
        <v>23</v>
      </c>
      <c r="K152" s="1" t="s">
        <v>31</v>
      </c>
      <c r="L152" t="s">
        <v>31</v>
      </c>
      <c r="M152" t="s">
        <v>31</v>
      </c>
      <c r="N152" t="s">
        <v>31</v>
      </c>
      <c r="O152" s="8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280</v>
      </c>
      <c r="B153" s="48" t="s">
        <v>31</v>
      </c>
      <c r="C153" s="48" t="s">
        <v>31</v>
      </c>
      <c r="F153" t="s">
        <v>31</v>
      </c>
      <c r="G153" t="str">
        <f t="shared" si="3"/>
        <v>GPR61</v>
      </c>
      <c r="H153" s="9" t="s">
        <v>231</v>
      </c>
      <c r="I153" s="10" t="s">
        <v>89</v>
      </c>
      <c r="J153" s="8" t="s">
        <v>23</v>
      </c>
      <c r="K153" s="1" t="s">
        <v>31</v>
      </c>
      <c r="L153" t="s">
        <v>31</v>
      </c>
      <c r="M153" t="s">
        <v>31</v>
      </c>
      <c r="N153" t="s">
        <v>31</v>
      </c>
      <c r="O153" s="8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281</v>
      </c>
      <c r="B154" s="48" t="s">
        <v>31</v>
      </c>
      <c r="C154" s="48" t="s">
        <v>31</v>
      </c>
      <c r="F154" t="s">
        <v>31</v>
      </c>
      <c r="G154" t="str">
        <f t="shared" si="3"/>
        <v>GPR62</v>
      </c>
      <c r="H154" s="9" t="s">
        <v>231</v>
      </c>
      <c r="I154" s="10" t="s">
        <v>89</v>
      </c>
      <c r="J154" s="8" t="s">
        <v>23</v>
      </c>
      <c r="K154" s="1" t="s">
        <v>31</v>
      </c>
      <c r="L154" t="s">
        <v>31</v>
      </c>
      <c r="M154" t="s">
        <v>31</v>
      </c>
      <c r="N154" t="s">
        <v>31</v>
      </c>
      <c r="O154" s="8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282</v>
      </c>
      <c r="B155" s="48" t="s">
        <v>31</v>
      </c>
      <c r="C155" s="48" t="s">
        <v>31</v>
      </c>
      <c r="F155" t="s">
        <v>31</v>
      </c>
      <c r="G155" t="str">
        <f t="shared" si="3"/>
        <v>GPR63</v>
      </c>
      <c r="H155" s="9" t="s">
        <v>231</v>
      </c>
      <c r="I155" s="10" t="s">
        <v>89</v>
      </c>
      <c r="J155" s="8" t="s">
        <v>23</v>
      </c>
      <c r="K155" s="1" t="s">
        <v>31</v>
      </c>
      <c r="L155" t="s">
        <v>31</v>
      </c>
      <c r="M155" t="s">
        <v>31</v>
      </c>
      <c r="N155" t="s">
        <v>31</v>
      </c>
      <c r="O155" s="8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283</v>
      </c>
      <c r="B156" s="48" t="s">
        <v>31</v>
      </c>
      <c r="C156" s="48" t="s">
        <v>31</v>
      </c>
      <c r="F156" t="s">
        <v>31</v>
      </c>
      <c r="G156" t="str">
        <f t="shared" si="3"/>
        <v>GPR75</v>
      </c>
      <c r="H156" s="9" t="s">
        <v>231</v>
      </c>
      <c r="I156" s="10" t="s">
        <v>89</v>
      </c>
      <c r="J156" s="8" t="s">
        <v>23</v>
      </c>
      <c r="K156" s="1" t="s">
        <v>31</v>
      </c>
      <c r="L156" t="s">
        <v>31</v>
      </c>
      <c r="M156" t="s">
        <v>31</v>
      </c>
      <c r="N156" t="s">
        <v>31</v>
      </c>
      <c r="O156" s="8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284</v>
      </c>
      <c r="B157" s="48" t="s">
        <v>31</v>
      </c>
      <c r="C157" s="48" t="s">
        <v>31</v>
      </c>
      <c r="F157" t="s">
        <v>31</v>
      </c>
      <c r="G157" t="str">
        <f t="shared" si="3"/>
        <v>GPR78</v>
      </c>
      <c r="H157" s="9" t="s">
        <v>231</v>
      </c>
      <c r="I157" s="10" t="s">
        <v>89</v>
      </c>
      <c r="J157" s="8" t="s">
        <v>23</v>
      </c>
      <c r="K157" s="1" t="s">
        <v>31</v>
      </c>
      <c r="L157" t="s">
        <v>31</v>
      </c>
      <c r="M157" t="s">
        <v>31</v>
      </c>
      <c r="N157" t="s">
        <v>31</v>
      </c>
      <c r="O157" s="8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285</v>
      </c>
      <c r="B158" s="48" t="s">
        <v>31</v>
      </c>
      <c r="C158" s="48" t="s">
        <v>31</v>
      </c>
      <c r="F158" t="s">
        <v>31</v>
      </c>
      <c r="G158" t="str">
        <f t="shared" si="3"/>
        <v>GPR82</v>
      </c>
      <c r="H158" s="9" t="s">
        <v>231</v>
      </c>
      <c r="I158" s="10" t="s">
        <v>89</v>
      </c>
      <c r="J158" s="8" t="s">
        <v>23</v>
      </c>
      <c r="K158" s="1" t="s">
        <v>31</v>
      </c>
      <c r="L158" t="s">
        <v>31</v>
      </c>
      <c r="M158" t="s">
        <v>31</v>
      </c>
      <c r="N158" t="s">
        <v>31</v>
      </c>
      <c r="O158" s="8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286</v>
      </c>
      <c r="B159" s="48" t="s">
        <v>31</v>
      </c>
      <c r="C159" s="48" t="s">
        <v>31</v>
      </c>
      <c r="F159" t="s">
        <v>31</v>
      </c>
      <c r="G159" t="str">
        <f t="shared" si="3"/>
        <v>GPR83</v>
      </c>
      <c r="H159" s="9" t="s">
        <v>231</v>
      </c>
      <c r="I159" s="10" t="s">
        <v>89</v>
      </c>
      <c r="J159" s="8" t="s">
        <v>23</v>
      </c>
      <c r="K159" s="1" t="s">
        <v>31</v>
      </c>
      <c r="L159" t="s">
        <v>31</v>
      </c>
      <c r="M159" t="s">
        <v>31</v>
      </c>
      <c r="N159" t="s">
        <v>31</v>
      </c>
      <c r="O159" s="8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287</v>
      </c>
      <c r="B160" s="48" t="s">
        <v>287</v>
      </c>
      <c r="C160" s="48" t="s">
        <v>287</v>
      </c>
      <c r="F160" t="s">
        <v>287</v>
      </c>
      <c r="G160" t="str">
        <f t="shared" si="3"/>
        <v>GPR84</v>
      </c>
      <c r="H160" s="9" t="s">
        <v>231</v>
      </c>
      <c r="I160" s="10" t="s">
        <v>89</v>
      </c>
      <c r="J160" s="8" t="s">
        <v>23</v>
      </c>
      <c r="K160" s="1" t="s">
        <v>908</v>
      </c>
      <c r="L160" t="s">
        <v>909</v>
      </c>
      <c r="M160" t="s">
        <v>902</v>
      </c>
      <c r="N160" t="s">
        <v>903</v>
      </c>
      <c r="O160" s="8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288</v>
      </c>
      <c r="B161" s="48" t="s">
        <v>31</v>
      </c>
      <c r="C161" s="48" t="s">
        <v>31</v>
      </c>
      <c r="F161" t="s">
        <v>31</v>
      </c>
      <c r="G161" t="str">
        <f t="shared" si="3"/>
        <v>GPR85</v>
      </c>
      <c r="H161" s="9" t="s">
        <v>231</v>
      </c>
      <c r="I161" s="10" t="s">
        <v>89</v>
      </c>
      <c r="J161" s="8" t="s">
        <v>23</v>
      </c>
      <c r="K161" s="1" t="s">
        <v>31</v>
      </c>
      <c r="L161" t="s">
        <v>31</v>
      </c>
      <c r="M161" t="s">
        <v>31</v>
      </c>
      <c r="N161" t="s">
        <v>31</v>
      </c>
      <c r="O161" s="8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289</v>
      </c>
      <c r="B162" s="48" t="s">
        <v>31</v>
      </c>
      <c r="C162" s="48" t="s">
        <v>31</v>
      </c>
      <c r="F162" t="s">
        <v>31</v>
      </c>
      <c r="G162" t="str">
        <f t="shared" si="3"/>
        <v>GPR87</v>
      </c>
      <c r="H162" s="9" t="s">
        <v>231</v>
      </c>
      <c r="I162" s="10" t="s">
        <v>89</v>
      </c>
      <c r="J162" s="8" t="s">
        <v>23</v>
      </c>
      <c r="K162" s="1" t="s">
        <v>31</v>
      </c>
      <c r="L162" t="s">
        <v>31</v>
      </c>
      <c r="M162" t="s">
        <v>31</v>
      </c>
      <c r="N162" t="s">
        <v>31</v>
      </c>
      <c r="O162" s="8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290</v>
      </c>
      <c r="B163" s="48" t="s">
        <v>31</v>
      </c>
      <c r="C163" s="48" t="s">
        <v>31</v>
      </c>
      <c r="F163" t="s">
        <v>31</v>
      </c>
      <c r="G163" t="str">
        <f t="shared" si="3"/>
        <v>GPR88</v>
      </c>
      <c r="H163" s="9" t="s">
        <v>231</v>
      </c>
      <c r="I163" s="10" t="s">
        <v>89</v>
      </c>
      <c r="J163" s="8" t="s">
        <v>23</v>
      </c>
      <c r="K163" s="1" t="s">
        <v>31</v>
      </c>
      <c r="L163" t="s">
        <v>31</v>
      </c>
      <c r="M163" t="s">
        <v>31</v>
      </c>
      <c r="N163" t="s">
        <v>31</v>
      </c>
      <c r="O163" s="8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291</v>
      </c>
      <c r="B164" s="48" t="s">
        <v>31</v>
      </c>
      <c r="C164" s="48" t="s">
        <v>31</v>
      </c>
      <c r="F164" t="s">
        <v>31</v>
      </c>
      <c r="G164" t="str">
        <f t="shared" si="3"/>
        <v>LGR4</v>
      </c>
      <c r="H164" s="9" t="s">
        <v>231</v>
      </c>
      <c r="I164" s="10" t="s">
        <v>89</v>
      </c>
      <c r="J164" s="8" t="s">
        <v>23</v>
      </c>
      <c r="K164" s="1" t="s">
        <v>31</v>
      </c>
      <c r="L164" t="s">
        <v>31</v>
      </c>
      <c r="M164" t="s">
        <v>31</v>
      </c>
      <c r="N164" t="s">
        <v>31</v>
      </c>
      <c r="O164" s="8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292</v>
      </c>
      <c r="B165" s="48" t="s">
        <v>31</v>
      </c>
      <c r="C165" s="48" t="s">
        <v>31</v>
      </c>
      <c r="F165" t="s">
        <v>31</v>
      </c>
      <c r="G165" t="str">
        <f t="shared" si="3"/>
        <v>LGR5</v>
      </c>
      <c r="H165" s="9" t="s">
        <v>231</v>
      </c>
      <c r="I165" s="10" t="s">
        <v>89</v>
      </c>
      <c r="J165" s="8" t="s">
        <v>23</v>
      </c>
      <c r="K165" s="1" t="s">
        <v>31</v>
      </c>
      <c r="L165" t="s">
        <v>31</v>
      </c>
      <c r="M165" t="s">
        <v>31</v>
      </c>
      <c r="N165" t="s">
        <v>31</v>
      </c>
      <c r="O165" s="8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293</v>
      </c>
      <c r="B166" s="48" t="s">
        <v>31</v>
      </c>
      <c r="C166" s="48" t="s">
        <v>31</v>
      </c>
      <c r="F166" t="s">
        <v>31</v>
      </c>
      <c r="G166" t="str">
        <f t="shared" si="3"/>
        <v>LGR6</v>
      </c>
      <c r="H166" s="9" t="s">
        <v>231</v>
      </c>
      <c r="I166" s="10" t="s">
        <v>89</v>
      </c>
      <c r="J166" s="8" t="s">
        <v>23</v>
      </c>
      <c r="K166" s="1" t="s">
        <v>31</v>
      </c>
      <c r="L166" t="s">
        <v>31</v>
      </c>
      <c r="M166" t="s">
        <v>31</v>
      </c>
      <c r="N166" t="s">
        <v>31</v>
      </c>
      <c r="O166" s="8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294</v>
      </c>
      <c r="B167" s="48" t="s">
        <v>31</v>
      </c>
      <c r="C167" s="48" t="s">
        <v>31</v>
      </c>
      <c r="F167" t="s">
        <v>31</v>
      </c>
      <c r="G167" t="str">
        <f t="shared" si="3"/>
        <v>MAS</v>
      </c>
      <c r="H167" s="9" t="s">
        <v>231</v>
      </c>
      <c r="I167" s="10" t="s">
        <v>89</v>
      </c>
      <c r="J167" s="8" t="s">
        <v>23</v>
      </c>
      <c r="K167" s="1" t="s">
        <v>31</v>
      </c>
      <c r="L167" t="s">
        <v>31</v>
      </c>
      <c r="M167" t="s">
        <v>31</v>
      </c>
      <c r="N167" t="s">
        <v>31</v>
      </c>
      <c r="O167" s="8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295</v>
      </c>
      <c r="B168" s="48" t="s">
        <v>31</v>
      </c>
      <c r="C168" s="48" t="s">
        <v>31</v>
      </c>
      <c r="F168" t="s">
        <v>31</v>
      </c>
      <c r="G168" t="str">
        <f t="shared" si="3"/>
        <v>MAS1L</v>
      </c>
      <c r="H168" s="9" t="s">
        <v>231</v>
      </c>
      <c r="I168" s="10" t="s">
        <v>89</v>
      </c>
      <c r="J168" s="8" t="s">
        <v>23</v>
      </c>
      <c r="K168" s="1" t="s">
        <v>31</v>
      </c>
      <c r="L168" t="s">
        <v>31</v>
      </c>
      <c r="M168" t="s">
        <v>31</v>
      </c>
      <c r="N168" t="s">
        <v>31</v>
      </c>
      <c r="O168" s="8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296</v>
      </c>
      <c r="B169" s="48" t="s">
        <v>31</v>
      </c>
      <c r="C169" s="48" t="s">
        <v>31</v>
      </c>
      <c r="F169" t="s">
        <v>31</v>
      </c>
      <c r="G169" t="str">
        <f t="shared" si="3"/>
        <v>MRGRD</v>
      </c>
      <c r="H169" s="9" t="s">
        <v>231</v>
      </c>
      <c r="I169" s="10" t="s">
        <v>89</v>
      </c>
      <c r="J169" s="8" t="s">
        <v>23</v>
      </c>
      <c r="K169" s="1" t="s">
        <v>31</v>
      </c>
      <c r="L169" t="s">
        <v>31</v>
      </c>
      <c r="M169" t="s">
        <v>31</v>
      </c>
      <c r="N169" t="s">
        <v>31</v>
      </c>
      <c r="O169" s="8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297</v>
      </c>
      <c r="B170" s="48" t="s">
        <v>31</v>
      </c>
      <c r="C170" s="48" t="s">
        <v>31</v>
      </c>
      <c r="F170" t="s">
        <v>31</v>
      </c>
      <c r="G170" t="str">
        <f t="shared" si="3"/>
        <v>MRGRE</v>
      </c>
      <c r="H170" s="9" t="s">
        <v>231</v>
      </c>
      <c r="I170" s="10" t="s">
        <v>89</v>
      </c>
      <c r="J170" s="8" t="s">
        <v>23</v>
      </c>
      <c r="K170" s="1" t="s">
        <v>31</v>
      </c>
      <c r="L170" t="s">
        <v>31</v>
      </c>
      <c r="M170" t="s">
        <v>31</v>
      </c>
      <c r="N170" t="s">
        <v>31</v>
      </c>
      <c r="O170" s="8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298</v>
      </c>
      <c r="B171" s="48" t="s">
        <v>31</v>
      </c>
      <c r="C171" s="48" t="s">
        <v>31</v>
      </c>
      <c r="F171" t="s">
        <v>31</v>
      </c>
      <c r="G171" t="str">
        <f t="shared" si="3"/>
        <v>MRGRF</v>
      </c>
      <c r="H171" s="9" t="s">
        <v>231</v>
      </c>
      <c r="I171" s="10" t="s">
        <v>89</v>
      </c>
      <c r="J171" s="8" t="s">
        <v>23</v>
      </c>
      <c r="K171" s="1" t="s">
        <v>31</v>
      </c>
      <c r="L171" t="s">
        <v>31</v>
      </c>
      <c r="M171" t="s">
        <v>31</v>
      </c>
      <c r="N171" t="s">
        <v>31</v>
      </c>
      <c r="O171" s="8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299</v>
      </c>
      <c r="B172" s="48" t="s">
        <v>31</v>
      </c>
      <c r="C172" s="48" t="s">
        <v>31</v>
      </c>
      <c r="F172" t="s">
        <v>31</v>
      </c>
      <c r="G172" t="str">
        <f t="shared" si="3"/>
        <v>MRGRG</v>
      </c>
      <c r="H172" s="9" t="s">
        <v>231</v>
      </c>
      <c r="I172" s="10" t="s">
        <v>89</v>
      </c>
      <c r="J172" s="8" t="s">
        <v>23</v>
      </c>
      <c r="K172" s="1" t="s">
        <v>31</v>
      </c>
      <c r="L172" t="s">
        <v>31</v>
      </c>
      <c r="M172" t="s">
        <v>31</v>
      </c>
      <c r="N172" t="s">
        <v>31</v>
      </c>
      <c r="O172" s="8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300</v>
      </c>
      <c r="B173" s="48" t="s">
        <v>31</v>
      </c>
      <c r="C173" s="48" t="s">
        <v>301</v>
      </c>
      <c r="F173" t="s">
        <v>301</v>
      </c>
      <c r="G173" t="str">
        <f t="shared" si="3"/>
        <v>MRGX1</v>
      </c>
      <c r="H173" s="9" t="s">
        <v>231</v>
      </c>
      <c r="I173" s="10" t="s">
        <v>89</v>
      </c>
      <c r="J173" s="8" t="s">
        <v>23</v>
      </c>
      <c r="K173" s="1" t="s">
        <v>31</v>
      </c>
      <c r="L173" t="s">
        <v>31</v>
      </c>
      <c r="M173" t="s">
        <v>31</v>
      </c>
      <c r="N173" t="s">
        <v>31</v>
      </c>
      <c r="O173" s="8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302</v>
      </c>
      <c r="B174" s="48" t="s">
        <v>31</v>
      </c>
      <c r="C174" s="48" t="s">
        <v>303</v>
      </c>
      <c r="F174" t="s">
        <v>303</v>
      </c>
      <c r="G174" t="str">
        <f t="shared" si="3"/>
        <v>MRGX2</v>
      </c>
      <c r="H174" s="9" t="s">
        <v>231</v>
      </c>
      <c r="I174" s="10" t="s">
        <v>89</v>
      </c>
      <c r="J174" s="8" t="s">
        <v>23</v>
      </c>
      <c r="K174" s="1" t="s">
        <v>31</v>
      </c>
      <c r="L174" t="s">
        <v>31</v>
      </c>
      <c r="M174" t="s">
        <v>31</v>
      </c>
      <c r="N174" t="s">
        <v>31</v>
      </c>
      <c r="O174" s="8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304</v>
      </c>
      <c r="B175" s="48" t="s">
        <v>31</v>
      </c>
      <c r="C175" s="48" t="s">
        <v>31</v>
      </c>
      <c r="F175" t="s">
        <v>31</v>
      </c>
      <c r="G175" t="str">
        <f t="shared" si="3"/>
        <v>MRGX3</v>
      </c>
      <c r="H175" s="9" t="s">
        <v>231</v>
      </c>
      <c r="I175" s="10" t="s">
        <v>89</v>
      </c>
      <c r="J175" s="8" t="s">
        <v>23</v>
      </c>
      <c r="K175" s="1" t="s">
        <v>31</v>
      </c>
      <c r="L175" t="s">
        <v>31</v>
      </c>
      <c r="M175" t="s">
        <v>31</v>
      </c>
      <c r="N175" t="s">
        <v>31</v>
      </c>
      <c r="O175" s="8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305</v>
      </c>
      <c r="B176" s="48" t="s">
        <v>31</v>
      </c>
      <c r="C176" s="48" t="s">
        <v>31</v>
      </c>
      <c r="F176" t="s">
        <v>31</v>
      </c>
      <c r="G176" t="str">
        <f t="shared" si="3"/>
        <v>MRGX4</v>
      </c>
      <c r="H176" s="9" t="s">
        <v>231</v>
      </c>
      <c r="I176" s="10" t="s">
        <v>89</v>
      </c>
      <c r="J176" s="8" t="s">
        <v>23</v>
      </c>
      <c r="K176" s="1" t="s">
        <v>31</v>
      </c>
      <c r="L176" t="s">
        <v>31</v>
      </c>
      <c r="M176" t="s">
        <v>31</v>
      </c>
      <c r="N176" t="s">
        <v>31</v>
      </c>
      <c r="O176" s="8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306</v>
      </c>
      <c r="B177" s="48" t="s">
        <v>31</v>
      </c>
      <c r="C177" s="48" t="s">
        <v>31</v>
      </c>
      <c r="F177" t="s">
        <v>31</v>
      </c>
      <c r="G177" t="str">
        <f t="shared" si="3"/>
        <v>MTR1L</v>
      </c>
      <c r="H177" s="9" t="s">
        <v>231</v>
      </c>
      <c r="I177" s="10" t="s">
        <v>89</v>
      </c>
      <c r="J177" s="8" t="s">
        <v>23</v>
      </c>
      <c r="K177" s="1" t="s">
        <v>31</v>
      </c>
      <c r="L177" t="s">
        <v>31</v>
      </c>
      <c r="M177" t="s">
        <v>31</v>
      </c>
      <c r="N177" t="s">
        <v>31</v>
      </c>
      <c r="O177" s="8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307</v>
      </c>
      <c r="B178" s="48" t="s">
        <v>308</v>
      </c>
      <c r="C178" s="48" t="s">
        <v>31</v>
      </c>
      <c r="F178" t="s">
        <v>31</v>
      </c>
      <c r="G178" t="str">
        <f t="shared" si="3"/>
        <v>OGR1</v>
      </c>
      <c r="H178" s="9" t="s">
        <v>231</v>
      </c>
      <c r="I178" s="10" t="s">
        <v>89</v>
      </c>
      <c r="J178" s="8" t="s">
        <v>23</v>
      </c>
      <c r="K178" s="1" t="s">
        <v>910</v>
      </c>
      <c r="L178" t="s">
        <v>911</v>
      </c>
      <c r="M178" t="s">
        <v>902</v>
      </c>
      <c r="N178" t="s">
        <v>903</v>
      </c>
      <c r="O178" s="8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309</v>
      </c>
      <c r="B179" s="48" t="s">
        <v>31</v>
      </c>
      <c r="C179" s="48" t="s">
        <v>31</v>
      </c>
      <c r="F179" t="s">
        <v>31</v>
      </c>
      <c r="G179" t="str">
        <f t="shared" si="3"/>
        <v>P2RY8</v>
      </c>
      <c r="H179" s="9" t="s">
        <v>231</v>
      </c>
      <c r="I179" s="10" t="s">
        <v>89</v>
      </c>
      <c r="J179" s="8" t="s">
        <v>23</v>
      </c>
      <c r="K179" s="1" t="s">
        <v>31</v>
      </c>
      <c r="L179" t="s">
        <v>31</v>
      </c>
      <c r="M179" t="s">
        <v>31</v>
      </c>
      <c r="N179" t="s">
        <v>31</v>
      </c>
      <c r="O179" s="8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310</v>
      </c>
      <c r="B180" s="48" t="s">
        <v>31</v>
      </c>
      <c r="C180" s="48" t="s">
        <v>311</v>
      </c>
      <c r="F180" t="s">
        <v>311</v>
      </c>
      <c r="G180" t="str">
        <f t="shared" si="3"/>
        <v>P2Y10</v>
      </c>
      <c r="H180" s="9" t="s">
        <v>231</v>
      </c>
      <c r="I180" s="10" t="s">
        <v>89</v>
      </c>
      <c r="J180" s="8" t="s">
        <v>23</v>
      </c>
      <c r="K180" s="1" t="s">
        <v>31</v>
      </c>
      <c r="L180" t="s">
        <v>31</v>
      </c>
      <c r="M180" t="s">
        <v>31</v>
      </c>
      <c r="N180" t="s">
        <v>31</v>
      </c>
      <c r="O180" s="8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312</v>
      </c>
      <c r="B181" s="48" t="s">
        <v>313</v>
      </c>
      <c r="C181" s="48" t="s">
        <v>31</v>
      </c>
      <c r="F181" t="s">
        <v>31</v>
      </c>
      <c r="G181" t="str">
        <f t="shared" si="3"/>
        <v>PSYR</v>
      </c>
      <c r="H181" s="9" t="s">
        <v>231</v>
      </c>
      <c r="I181" s="10" t="s">
        <v>89</v>
      </c>
      <c r="J181" s="8" t="s">
        <v>23</v>
      </c>
      <c r="K181" s="1" t="s">
        <v>912</v>
      </c>
      <c r="L181" t="s">
        <v>913</v>
      </c>
      <c r="M181" t="s">
        <v>902</v>
      </c>
      <c r="N181" t="s">
        <v>903</v>
      </c>
      <c r="O181" s="8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314</v>
      </c>
      <c r="B182" s="48" t="s">
        <v>31</v>
      </c>
      <c r="C182" s="48" t="s">
        <v>31</v>
      </c>
      <c r="F182" t="s">
        <v>31</v>
      </c>
      <c r="G182" t="str">
        <f t="shared" si="3"/>
        <v>TAAR2</v>
      </c>
      <c r="H182" s="9" t="s">
        <v>231</v>
      </c>
      <c r="I182" s="10" t="s">
        <v>89</v>
      </c>
      <c r="J182" s="8" t="s">
        <v>23</v>
      </c>
      <c r="K182" s="1" t="s">
        <v>31</v>
      </c>
      <c r="L182" t="s">
        <v>31</v>
      </c>
      <c r="M182" t="s">
        <v>31</v>
      </c>
      <c r="N182" t="s">
        <v>31</v>
      </c>
      <c r="O182" s="8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315</v>
      </c>
      <c r="B183" s="48" t="s">
        <v>31</v>
      </c>
      <c r="C183" s="48" t="s">
        <v>31</v>
      </c>
      <c r="F183" t="s">
        <v>31</v>
      </c>
      <c r="G183" t="str">
        <f t="shared" si="3"/>
        <v>TAAR3</v>
      </c>
      <c r="H183" s="9" t="s">
        <v>231</v>
      </c>
      <c r="I183" s="10" t="s">
        <v>89</v>
      </c>
      <c r="J183" s="8" t="s">
        <v>23</v>
      </c>
      <c r="K183" s="1" t="s">
        <v>31</v>
      </c>
      <c r="L183" t="s">
        <v>31</v>
      </c>
      <c r="M183" t="s">
        <v>31</v>
      </c>
      <c r="N183" t="s">
        <v>31</v>
      </c>
      <c r="O183" s="8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316</v>
      </c>
      <c r="B184" s="48" t="s">
        <v>31</v>
      </c>
      <c r="C184" s="48" t="s">
        <v>31</v>
      </c>
      <c r="F184" t="s">
        <v>31</v>
      </c>
      <c r="G184" t="str">
        <f t="shared" si="3"/>
        <v>TAAR5</v>
      </c>
      <c r="H184" s="9" t="s">
        <v>231</v>
      </c>
      <c r="I184" s="10" t="s">
        <v>89</v>
      </c>
      <c r="J184" s="8" t="s">
        <v>23</v>
      </c>
      <c r="K184" s="1" t="s">
        <v>31</v>
      </c>
      <c r="L184" t="s">
        <v>31</v>
      </c>
      <c r="M184" t="s">
        <v>31</v>
      </c>
      <c r="N184" t="s">
        <v>31</v>
      </c>
      <c r="O184" s="8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317</v>
      </c>
      <c r="B185" s="48" t="s">
        <v>31</v>
      </c>
      <c r="C185" s="48" t="s">
        <v>31</v>
      </c>
      <c r="F185" t="s">
        <v>31</v>
      </c>
      <c r="G185" t="str">
        <f t="shared" si="3"/>
        <v>TAAR6</v>
      </c>
      <c r="H185" s="9" t="s">
        <v>231</v>
      </c>
      <c r="I185" s="10" t="s">
        <v>89</v>
      </c>
      <c r="J185" s="8" t="s">
        <v>23</v>
      </c>
      <c r="K185" s="1" t="s">
        <v>31</v>
      </c>
      <c r="L185" t="s">
        <v>31</v>
      </c>
      <c r="M185" t="s">
        <v>31</v>
      </c>
      <c r="N185" t="s">
        <v>31</v>
      </c>
      <c r="O185" s="8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318</v>
      </c>
      <c r="B186" s="48" t="s">
        <v>31</v>
      </c>
      <c r="C186" s="48" t="s">
        <v>31</v>
      </c>
      <c r="F186" t="s">
        <v>31</v>
      </c>
      <c r="G186" t="str">
        <f t="shared" si="3"/>
        <v>TAAR8</v>
      </c>
      <c r="H186" s="9" t="s">
        <v>231</v>
      </c>
      <c r="I186" s="10" t="s">
        <v>89</v>
      </c>
      <c r="J186" s="8" t="s">
        <v>23</v>
      </c>
      <c r="K186" s="1" t="s">
        <v>31</v>
      </c>
      <c r="L186" t="s">
        <v>31</v>
      </c>
      <c r="M186" t="s">
        <v>31</v>
      </c>
      <c r="N186" t="s">
        <v>31</v>
      </c>
      <c r="O186" s="8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319</v>
      </c>
      <c r="B187" s="48" t="s">
        <v>31</v>
      </c>
      <c r="C187" s="48" t="s">
        <v>31</v>
      </c>
      <c r="F187" t="s">
        <v>31</v>
      </c>
      <c r="G187" t="str">
        <f t="shared" si="3"/>
        <v>TAAR9</v>
      </c>
      <c r="H187" s="9" t="s">
        <v>231</v>
      </c>
      <c r="I187" s="10" t="s">
        <v>89</v>
      </c>
      <c r="J187" s="8" t="s">
        <v>23</v>
      </c>
      <c r="K187" s="1" t="s">
        <v>31</v>
      </c>
      <c r="L187" t="s">
        <v>31</v>
      </c>
      <c r="M187" t="s">
        <v>31</v>
      </c>
      <c r="N187" t="s">
        <v>31</v>
      </c>
      <c r="O187" s="8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320</v>
      </c>
      <c r="B188" s="48" t="s">
        <v>31</v>
      </c>
      <c r="C188" s="48" t="s">
        <v>31</v>
      </c>
      <c r="F188" t="s">
        <v>31</v>
      </c>
      <c r="G188" t="str">
        <f t="shared" si="3"/>
        <v>GP156</v>
      </c>
      <c r="H188" s="9" t="s">
        <v>321</v>
      </c>
      <c r="I188" s="10" t="s">
        <v>89</v>
      </c>
      <c r="J188" s="8" t="s">
        <v>189</v>
      </c>
      <c r="K188" s="1" t="s">
        <v>31</v>
      </c>
      <c r="L188" t="s">
        <v>31</v>
      </c>
      <c r="M188" t="s">
        <v>31</v>
      </c>
      <c r="N188" t="s">
        <v>31</v>
      </c>
      <c r="O188" s="8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322</v>
      </c>
      <c r="B189" s="48" t="s">
        <v>31</v>
      </c>
      <c r="C189" s="48" t="s">
        <v>31</v>
      </c>
      <c r="F189" t="s">
        <v>31</v>
      </c>
      <c r="G189" t="str">
        <f t="shared" si="3"/>
        <v>GP158</v>
      </c>
      <c r="H189" s="9" t="s">
        <v>321</v>
      </c>
      <c r="I189" s="10" t="s">
        <v>89</v>
      </c>
      <c r="J189" s="8" t="s">
        <v>189</v>
      </c>
      <c r="K189" s="1" t="s">
        <v>31</v>
      </c>
      <c r="L189" t="s">
        <v>31</v>
      </c>
      <c r="M189" t="s">
        <v>31</v>
      </c>
      <c r="N189" t="s">
        <v>31</v>
      </c>
      <c r="O189" s="8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323</v>
      </c>
      <c r="B190" s="48" t="s">
        <v>31</v>
      </c>
      <c r="C190" s="48" t="s">
        <v>31</v>
      </c>
      <c r="F190" t="s">
        <v>31</v>
      </c>
      <c r="G190" t="str">
        <f t="shared" si="3"/>
        <v>GP179</v>
      </c>
      <c r="H190" s="9" t="s">
        <v>321</v>
      </c>
      <c r="I190" s="10" t="s">
        <v>89</v>
      </c>
      <c r="J190" s="8" t="s">
        <v>189</v>
      </c>
      <c r="K190" s="1" t="s">
        <v>31</v>
      </c>
      <c r="L190" t="s">
        <v>31</v>
      </c>
      <c r="M190" t="s">
        <v>31</v>
      </c>
      <c r="N190" t="s">
        <v>31</v>
      </c>
      <c r="O190" s="8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324</v>
      </c>
      <c r="B191" s="48" t="s">
        <v>31</v>
      </c>
      <c r="C191" s="48" t="s">
        <v>31</v>
      </c>
      <c r="F191" t="s">
        <v>31</v>
      </c>
      <c r="G191" t="str">
        <f t="shared" si="3"/>
        <v>GPC5B</v>
      </c>
      <c r="H191" s="9" t="s">
        <v>321</v>
      </c>
      <c r="I191" s="10" t="s">
        <v>89</v>
      </c>
      <c r="J191" s="8" t="s">
        <v>189</v>
      </c>
      <c r="K191" s="1" t="s">
        <v>31</v>
      </c>
      <c r="L191" t="s">
        <v>31</v>
      </c>
      <c r="M191" t="s">
        <v>31</v>
      </c>
      <c r="N191" t="s">
        <v>31</v>
      </c>
      <c r="O191" s="8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325</v>
      </c>
      <c r="B192" s="48" t="s">
        <v>31</v>
      </c>
      <c r="C192" s="48" t="s">
        <v>31</v>
      </c>
      <c r="F192" t="s">
        <v>31</v>
      </c>
      <c r="G192" t="str">
        <f t="shared" si="3"/>
        <v>GPC5C</v>
      </c>
      <c r="H192" s="9" t="s">
        <v>321</v>
      </c>
      <c r="I192" s="10" t="s">
        <v>89</v>
      </c>
      <c r="J192" s="8" t="s">
        <v>189</v>
      </c>
      <c r="K192" s="1" t="s">
        <v>31</v>
      </c>
      <c r="L192" t="s">
        <v>31</v>
      </c>
      <c r="M192" t="s">
        <v>31</v>
      </c>
      <c r="N192" t="s">
        <v>31</v>
      </c>
      <c r="O192" s="8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326</v>
      </c>
      <c r="B193" s="48" t="s">
        <v>31</v>
      </c>
      <c r="C193" s="48" t="s">
        <v>31</v>
      </c>
      <c r="F193" t="s">
        <v>31</v>
      </c>
      <c r="G193" t="str">
        <f t="shared" si="3"/>
        <v>GPC5D</v>
      </c>
      <c r="H193" s="9" t="s">
        <v>321</v>
      </c>
      <c r="I193" s="10" t="s">
        <v>89</v>
      </c>
      <c r="J193" s="8" t="s">
        <v>189</v>
      </c>
      <c r="K193" s="1" t="s">
        <v>31</v>
      </c>
      <c r="L193" t="s">
        <v>31</v>
      </c>
      <c r="M193" t="s">
        <v>31</v>
      </c>
      <c r="N193" t="s">
        <v>31</v>
      </c>
      <c r="O193" s="8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327</v>
      </c>
      <c r="B194" s="48" t="s">
        <v>31</v>
      </c>
      <c r="C194" s="48" t="s">
        <v>31</v>
      </c>
      <c r="F194" t="s">
        <v>31</v>
      </c>
      <c r="G194" t="str">
        <f t="shared" si="3"/>
        <v>RAI3</v>
      </c>
      <c r="H194" s="9" t="s">
        <v>321</v>
      </c>
      <c r="I194" s="10" t="s">
        <v>89</v>
      </c>
      <c r="J194" s="8" t="s">
        <v>189</v>
      </c>
      <c r="K194" s="1" t="s">
        <v>31</v>
      </c>
      <c r="L194" t="s">
        <v>31</v>
      </c>
      <c r="M194" t="s">
        <v>31</v>
      </c>
      <c r="N194" t="s">
        <v>31</v>
      </c>
      <c r="O194" s="8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328</v>
      </c>
      <c r="B195" s="48" t="s">
        <v>31</v>
      </c>
      <c r="C195" s="48" t="s">
        <v>31</v>
      </c>
      <c r="F195" t="s">
        <v>31</v>
      </c>
      <c r="G195" t="str">
        <f t="shared" si="3"/>
        <v>C3AR</v>
      </c>
      <c r="H195" s="9" t="s">
        <v>329</v>
      </c>
      <c r="I195" s="10" t="s">
        <v>158</v>
      </c>
      <c r="J195" s="8" t="s">
        <v>23</v>
      </c>
      <c r="K195" s="1" t="s">
        <v>31</v>
      </c>
      <c r="L195" t="s">
        <v>31</v>
      </c>
      <c r="M195" t="s">
        <v>31</v>
      </c>
      <c r="N195" t="s">
        <v>31</v>
      </c>
      <c r="O195" s="8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330</v>
      </c>
      <c r="B196" s="48" t="s">
        <v>331</v>
      </c>
      <c r="C196" s="48" t="s">
        <v>31</v>
      </c>
      <c r="F196" t="s">
        <v>31</v>
      </c>
      <c r="G196" t="str">
        <f t="shared" si="3"/>
        <v>C5AR1</v>
      </c>
      <c r="H196" s="9" t="s">
        <v>329</v>
      </c>
      <c r="I196" s="10" t="s">
        <v>158</v>
      </c>
      <c r="J196" s="8" t="s">
        <v>23</v>
      </c>
      <c r="K196" s="1" t="s">
        <v>914</v>
      </c>
      <c r="L196" t="s">
        <v>915</v>
      </c>
      <c r="M196" t="s">
        <v>861</v>
      </c>
      <c r="N196" t="s">
        <v>916</v>
      </c>
      <c r="O196" s="8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332</v>
      </c>
      <c r="B197" s="48" t="s">
        <v>31</v>
      </c>
      <c r="C197" s="48" t="s">
        <v>31</v>
      </c>
      <c r="F197" t="s">
        <v>31</v>
      </c>
      <c r="G197" t="str">
        <f t="shared" si="3"/>
        <v>C5AR2</v>
      </c>
      <c r="H197" s="9" t="s">
        <v>329</v>
      </c>
      <c r="I197" s="10" t="s">
        <v>158</v>
      </c>
      <c r="J197" s="8" t="s">
        <v>23</v>
      </c>
      <c r="K197" s="1" t="s">
        <v>31</v>
      </c>
      <c r="L197" t="s">
        <v>31</v>
      </c>
      <c r="M197" t="s">
        <v>31</v>
      </c>
      <c r="N197" t="s">
        <v>31</v>
      </c>
      <c r="O197" s="8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333</v>
      </c>
      <c r="B198" s="48" t="s">
        <v>333</v>
      </c>
      <c r="C198" s="48" t="s">
        <v>31</v>
      </c>
      <c r="F198" t="s">
        <v>31</v>
      </c>
      <c r="G198" t="str">
        <f t="shared" si="3"/>
        <v>CRFR1</v>
      </c>
      <c r="H198" s="9" t="s">
        <v>334</v>
      </c>
      <c r="I198" s="10" t="s">
        <v>158</v>
      </c>
      <c r="J198" s="8" t="s">
        <v>176</v>
      </c>
      <c r="K198" s="1" t="s">
        <v>917</v>
      </c>
      <c r="L198" t="s">
        <v>918</v>
      </c>
      <c r="M198" t="s">
        <v>861</v>
      </c>
      <c r="N198" t="s">
        <v>919</v>
      </c>
      <c r="O198" s="8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335</v>
      </c>
      <c r="B199" s="48" t="s">
        <v>335</v>
      </c>
      <c r="C199" s="48" t="s">
        <v>31</v>
      </c>
      <c r="F199" t="s">
        <v>31</v>
      </c>
      <c r="G199" t="str">
        <f t="shared" si="3"/>
        <v>CRFR2</v>
      </c>
      <c r="H199" s="9" t="s">
        <v>334</v>
      </c>
      <c r="I199" s="10" t="s">
        <v>158</v>
      </c>
      <c r="J199" s="8" t="s">
        <v>176</v>
      </c>
      <c r="K199" s="1" t="s">
        <v>920</v>
      </c>
      <c r="L199" t="s">
        <v>921</v>
      </c>
      <c r="M199" t="s">
        <v>861</v>
      </c>
      <c r="N199" t="s">
        <v>919</v>
      </c>
      <c r="O199" s="8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336</v>
      </c>
      <c r="B200" s="48" t="s">
        <v>337</v>
      </c>
      <c r="C200" s="48" t="s">
        <v>336</v>
      </c>
      <c r="F200" t="s">
        <v>336</v>
      </c>
      <c r="G200" t="str">
        <f t="shared" si="3"/>
        <v>DRD1</v>
      </c>
      <c r="H200" s="9" t="s">
        <v>338</v>
      </c>
      <c r="I200" s="10" t="s">
        <v>22</v>
      </c>
      <c r="J200" s="8" t="s">
        <v>23</v>
      </c>
      <c r="K200" s="1" t="s">
        <v>922</v>
      </c>
      <c r="L200" t="s">
        <v>923</v>
      </c>
      <c r="M200" t="s">
        <v>816</v>
      </c>
      <c r="N200" t="s">
        <v>924</v>
      </c>
      <c r="O200" s="8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339</v>
      </c>
      <c r="B201" s="48" t="s">
        <v>340</v>
      </c>
      <c r="C201" s="48" t="s">
        <v>339</v>
      </c>
      <c r="F201" t="s">
        <v>339</v>
      </c>
      <c r="G201" t="str">
        <f t="shared" si="3"/>
        <v>DRD2</v>
      </c>
      <c r="H201" s="9" t="s">
        <v>338</v>
      </c>
      <c r="I201" s="10" t="s">
        <v>22</v>
      </c>
      <c r="J201" s="8" t="s">
        <v>23</v>
      </c>
      <c r="K201" s="1" t="s">
        <v>925</v>
      </c>
      <c r="L201" t="s">
        <v>926</v>
      </c>
      <c r="M201" t="s">
        <v>816</v>
      </c>
      <c r="N201" t="s">
        <v>924</v>
      </c>
      <c r="O201" s="8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341</v>
      </c>
      <c r="B202" s="48" t="s">
        <v>31</v>
      </c>
      <c r="C202" s="48" t="s">
        <v>341</v>
      </c>
      <c r="F202" t="s">
        <v>341</v>
      </c>
      <c r="G202" t="str">
        <f t="shared" si="3"/>
        <v>DRD3</v>
      </c>
      <c r="H202" s="9" t="s">
        <v>338</v>
      </c>
      <c r="I202" s="10" t="s">
        <v>22</v>
      </c>
      <c r="J202" s="8" t="s">
        <v>23</v>
      </c>
      <c r="K202" s="1" t="s">
        <v>31</v>
      </c>
      <c r="L202" t="s">
        <v>31</v>
      </c>
      <c r="M202" t="s">
        <v>31</v>
      </c>
      <c r="N202" t="s">
        <v>31</v>
      </c>
      <c r="O202" s="8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342</v>
      </c>
      <c r="B203" s="48" t="s">
        <v>31</v>
      </c>
      <c r="C203" s="48" t="s">
        <v>342</v>
      </c>
      <c r="F203" t="s">
        <v>342</v>
      </c>
      <c r="G203" t="str">
        <f t="shared" si="3"/>
        <v>DRD4</v>
      </c>
      <c r="H203" s="9" t="s">
        <v>338</v>
      </c>
      <c r="I203" s="10" t="s">
        <v>22</v>
      </c>
      <c r="J203" s="8" t="s">
        <v>23</v>
      </c>
      <c r="K203" s="1" t="s">
        <v>31</v>
      </c>
      <c r="L203" t="s">
        <v>31</v>
      </c>
      <c r="M203" t="s">
        <v>31</v>
      </c>
      <c r="N203" t="s">
        <v>31</v>
      </c>
      <c r="O203" s="8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343</v>
      </c>
      <c r="B204" s="48" t="s">
        <v>344</v>
      </c>
      <c r="C204" s="48" t="s">
        <v>343</v>
      </c>
      <c r="F204" t="s">
        <v>343</v>
      </c>
      <c r="G204" t="str">
        <f t="shared" ref="G204:G267" si="4">A204</f>
        <v>DRD5</v>
      </c>
      <c r="H204" s="9" t="s">
        <v>338</v>
      </c>
      <c r="I204" s="10" t="s">
        <v>22</v>
      </c>
      <c r="J204" s="8" t="s">
        <v>23</v>
      </c>
      <c r="K204" s="1" t="s">
        <v>927</v>
      </c>
      <c r="L204" t="s">
        <v>928</v>
      </c>
      <c r="M204" t="s">
        <v>816</v>
      </c>
      <c r="N204" t="s">
        <v>924</v>
      </c>
      <c r="O204" s="8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345</v>
      </c>
      <c r="B205" s="48" t="s">
        <v>346</v>
      </c>
      <c r="C205" s="48" t="s">
        <v>345</v>
      </c>
      <c r="F205" t="s">
        <v>345</v>
      </c>
      <c r="G205" t="str">
        <f t="shared" si="4"/>
        <v>EDNRA</v>
      </c>
      <c r="H205" s="9" t="s">
        <v>347</v>
      </c>
      <c r="I205" s="10" t="s">
        <v>158</v>
      </c>
      <c r="J205" s="8" t="s">
        <v>23</v>
      </c>
      <c r="K205" s="1" t="s">
        <v>929</v>
      </c>
      <c r="L205" t="s">
        <v>930</v>
      </c>
      <c r="M205" t="s">
        <v>861</v>
      </c>
      <c r="N205" t="s">
        <v>931</v>
      </c>
      <c r="O205" s="8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348</v>
      </c>
      <c r="B206" s="48" t="s">
        <v>31</v>
      </c>
      <c r="C206" s="48" t="s">
        <v>348</v>
      </c>
      <c r="F206" t="s">
        <v>348</v>
      </c>
      <c r="G206" t="str">
        <f t="shared" si="4"/>
        <v>EDNRB</v>
      </c>
      <c r="H206" s="9" t="s">
        <v>347</v>
      </c>
      <c r="I206" s="10" t="s">
        <v>158</v>
      </c>
      <c r="J206" s="8" t="s">
        <v>23</v>
      </c>
      <c r="K206" s="1" t="s">
        <v>31</v>
      </c>
      <c r="L206" t="s">
        <v>31</v>
      </c>
      <c r="M206" t="s">
        <v>31</v>
      </c>
      <c r="N206" t="s">
        <v>31</v>
      </c>
      <c r="O206" s="8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349</v>
      </c>
      <c r="B207" s="48" t="s">
        <v>31</v>
      </c>
      <c r="C207" s="48" t="s">
        <v>31</v>
      </c>
      <c r="F207" t="s">
        <v>31</v>
      </c>
      <c r="G207" t="str">
        <f t="shared" si="4"/>
        <v>GPER1</v>
      </c>
      <c r="H207" s="9" t="s">
        <v>350</v>
      </c>
      <c r="I207" s="10" t="s">
        <v>166</v>
      </c>
      <c r="J207" s="8" t="s">
        <v>23</v>
      </c>
      <c r="K207" s="1" t="s">
        <v>31</v>
      </c>
      <c r="L207" t="s">
        <v>31</v>
      </c>
      <c r="M207" t="s">
        <v>31</v>
      </c>
      <c r="N207" t="s">
        <v>31</v>
      </c>
      <c r="O207" s="8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351</v>
      </c>
      <c r="B208" s="48" t="s">
        <v>31</v>
      </c>
      <c r="C208" s="48" t="s">
        <v>351</v>
      </c>
      <c r="F208" t="s">
        <v>351</v>
      </c>
      <c r="G208" t="str">
        <f t="shared" si="4"/>
        <v>FPR1</v>
      </c>
      <c r="H208" s="9" t="s">
        <v>352</v>
      </c>
      <c r="I208" s="10" t="s">
        <v>158</v>
      </c>
      <c r="J208" s="8" t="s">
        <v>23</v>
      </c>
      <c r="K208" s="1" t="s">
        <v>31</v>
      </c>
      <c r="L208" t="s">
        <v>31</v>
      </c>
      <c r="M208" t="s">
        <v>31</v>
      </c>
      <c r="N208" t="s">
        <v>31</v>
      </c>
      <c r="O208" s="8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353</v>
      </c>
      <c r="B209" s="48" t="s">
        <v>31</v>
      </c>
      <c r="C209" s="48" t="s">
        <v>353</v>
      </c>
      <c r="F209" t="s">
        <v>353</v>
      </c>
      <c r="G209" t="str">
        <f t="shared" si="4"/>
        <v>FPR2</v>
      </c>
      <c r="H209" s="9" t="s">
        <v>352</v>
      </c>
      <c r="I209" s="10" t="s">
        <v>158</v>
      </c>
      <c r="J209" s="8" t="s">
        <v>23</v>
      </c>
      <c r="K209" s="1" t="s">
        <v>31</v>
      </c>
      <c r="L209" t="s">
        <v>31</v>
      </c>
      <c r="M209" t="s">
        <v>31</v>
      </c>
      <c r="N209" t="s">
        <v>31</v>
      </c>
      <c r="O209" s="8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354</v>
      </c>
      <c r="B210" s="48" t="s">
        <v>31</v>
      </c>
      <c r="C210" s="48" t="s">
        <v>31</v>
      </c>
      <c r="F210" t="s">
        <v>31</v>
      </c>
      <c r="G210" t="str">
        <f t="shared" si="4"/>
        <v>FPR3</v>
      </c>
      <c r="H210" s="9" t="s">
        <v>352</v>
      </c>
      <c r="I210" s="10" t="s">
        <v>158</v>
      </c>
      <c r="J210" s="8" t="s">
        <v>23</v>
      </c>
      <c r="K210" s="1" t="s">
        <v>31</v>
      </c>
      <c r="L210" t="s">
        <v>31</v>
      </c>
      <c r="M210" t="s">
        <v>31</v>
      </c>
      <c r="N210" t="s">
        <v>31</v>
      </c>
      <c r="O210" s="8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355</v>
      </c>
      <c r="B211" s="48" t="s">
        <v>31</v>
      </c>
      <c r="C211" s="48" t="s">
        <v>355</v>
      </c>
      <c r="F211" t="s">
        <v>355</v>
      </c>
      <c r="G211" t="str">
        <f t="shared" si="4"/>
        <v>FFAR1</v>
      </c>
      <c r="H211" s="9" t="s">
        <v>356</v>
      </c>
      <c r="I211" s="10" t="s">
        <v>194</v>
      </c>
      <c r="J211" s="8" t="s">
        <v>23</v>
      </c>
      <c r="K211" s="1" t="s">
        <v>31</v>
      </c>
      <c r="L211" t="s">
        <v>31</v>
      </c>
      <c r="M211" t="s">
        <v>31</v>
      </c>
      <c r="N211" t="s">
        <v>31</v>
      </c>
      <c r="O211" s="8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357</v>
      </c>
      <c r="B212" s="48" t="s">
        <v>358</v>
      </c>
      <c r="C212" s="48" t="s">
        <v>357</v>
      </c>
      <c r="F212" t="s">
        <v>357</v>
      </c>
      <c r="G212" t="str">
        <f t="shared" si="4"/>
        <v>FFAR2</v>
      </c>
      <c r="H212" s="9" t="s">
        <v>356</v>
      </c>
      <c r="I212" s="10" t="s">
        <v>194</v>
      </c>
      <c r="J212" s="8" t="s">
        <v>23</v>
      </c>
      <c r="K212" s="1" t="s">
        <v>932</v>
      </c>
      <c r="L212" t="s">
        <v>933</v>
      </c>
      <c r="M212" t="s">
        <v>881</v>
      </c>
      <c r="N212" t="s">
        <v>934</v>
      </c>
      <c r="O212" s="8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359</v>
      </c>
      <c r="B213" s="48" t="s">
        <v>360</v>
      </c>
      <c r="C213" s="48" t="s">
        <v>359</v>
      </c>
      <c r="F213" t="s">
        <v>359</v>
      </c>
      <c r="G213" t="str">
        <f t="shared" si="4"/>
        <v>FFAR3</v>
      </c>
      <c r="H213" s="9" t="s">
        <v>356</v>
      </c>
      <c r="I213" s="10" t="s">
        <v>194</v>
      </c>
      <c r="J213" s="8" t="s">
        <v>23</v>
      </c>
      <c r="K213" s="1" t="s">
        <v>935</v>
      </c>
      <c r="L213" t="s">
        <v>936</v>
      </c>
      <c r="M213" t="s">
        <v>881</v>
      </c>
      <c r="N213" t="s">
        <v>934</v>
      </c>
      <c r="O213" s="8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361</v>
      </c>
      <c r="B214" s="48" t="s">
        <v>362</v>
      </c>
      <c r="C214" s="48" t="s">
        <v>361</v>
      </c>
      <c r="F214" t="s">
        <v>361</v>
      </c>
      <c r="G214" t="str">
        <f t="shared" si="4"/>
        <v>FFAR4</v>
      </c>
      <c r="H214" s="9" t="s">
        <v>356</v>
      </c>
      <c r="I214" s="10" t="s">
        <v>194</v>
      </c>
      <c r="J214" s="8" t="s">
        <v>23</v>
      </c>
      <c r="K214" s="1" t="s">
        <v>937</v>
      </c>
      <c r="L214" t="s">
        <v>938</v>
      </c>
      <c r="M214" t="s">
        <v>881</v>
      </c>
      <c r="N214" t="s">
        <v>934</v>
      </c>
      <c r="O214" s="8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363</v>
      </c>
      <c r="B215" s="48" t="s">
        <v>31</v>
      </c>
      <c r="C215" s="48" t="s">
        <v>31</v>
      </c>
      <c r="F215" t="s">
        <v>31</v>
      </c>
      <c r="G215" t="str">
        <f t="shared" si="4"/>
        <v>GPR42</v>
      </c>
      <c r="H215" s="9" t="s">
        <v>356</v>
      </c>
      <c r="I215" s="10" t="s">
        <v>194</v>
      </c>
      <c r="J215" s="8" t="s">
        <v>23</v>
      </c>
      <c r="K215" s="1" t="s">
        <v>31</v>
      </c>
      <c r="L215" t="s">
        <v>31</v>
      </c>
      <c r="M215" t="s">
        <v>31</v>
      </c>
      <c r="N215" t="s">
        <v>31</v>
      </c>
      <c r="O215" s="8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364</v>
      </c>
      <c r="B216" s="48" t="s">
        <v>31</v>
      </c>
      <c r="C216" s="48" t="s">
        <v>31</v>
      </c>
      <c r="F216" t="s">
        <v>31</v>
      </c>
      <c r="G216" t="str">
        <f t="shared" si="4"/>
        <v>FZD1</v>
      </c>
      <c r="H216" s="9" t="s">
        <v>365</v>
      </c>
      <c r="I216" s="10" t="s">
        <v>200</v>
      </c>
      <c r="J216" s="8" t="s">
        <v>366</v>
      </c>
      <c r="K216" s="1" t="s">
        <v>31</v>
      </c>
      <c r="L216" t="s">
        <v>31</v>
      </c>
      <c r="M216" t="s">
        <v>31</v>
      </c>
      <c r="N216" t="s">
        <v>31</v>
      </c>
      <c r="O216" s="8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367</v>
      </c>
      <c r="B217" s="48" t="s">
        <v>31</v>
      </c>
      <c r="C217" s="48" t="s">
        <v>31</v>
      </c>
      <c r="F217" t="s">
        <v>31</v>
      </c>
      <c r="G217" t="str">
        <f t="shared" si="4"/>
        <v>FZD10</v>
      </c>
      <c r="H217" s="9" t="s">
        <v>365</v>
      </c>
      <c r="I217" s="10" t="s">
        <v>200</v>
      </c>
      <c r="J217" s="8" t="s">
        <v>366</v>
      </c>
      <c r="K217" s="1" t="s">
        <v>31</v>
      </c>
      <c r="L217" t="s">
        <v>31</v>
      </c>
      <c r="M217" t="s">
        <v>31</v>
      </c>
      <c r="N217" t="s">
        <v>31</v>
      </c>
      <c r="O217" s="8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368</v>
      </c>
      <c r="B218" s="48" t="s">
        <v>31</v>
      </c>
      <c r="C218" s="48" t="s">
        <v>31</v>
      </c>
      <c r="F218" t="s">
        <v>31</v>
      </c>
      <c r="G218" t="str">
        <f t="shared" si="4"/>
        <v>FZD2</v>
      </c>
      <c r="H218" s="9" t="s">
        <v>365</v>
      </c>
      <c r="I218" s="10" t="s">
        <v>200</v>
      </c>
      <c r="J218" s="8" t="s">
        <v>366</v>
      </c>
      <c r="K218" s="1" t="s">
        <v>31</v>
      </c>
      <c r="L218" t="s">
        <v>31</v>
      </c>
      <c r="M218" t="s">
        <v>31</v>
      </c>
      <c r="N218" t="s">
        <v>31</v>
      </c>
      <c r="O218" s="8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369</v>
      </c>
      <c r="B219" s="48" t="s">
        <v>31</v>
      </c>
      <c r="C219" s="48" t="s">
        <v>31</v>
      </c>
      <c r="F219" t="s">
        <v>31</v>
      </c>
      <c r="G219" t="str">
        <f t="shared" si="4"/>
        <v>FZD3</v>
      </c>
      <c r="H219" s="9" t="s">
        <v>365</v>
      </c>
      <c r="I219" s="10" t="s">
        <v>200</v>
      </c>
      <c r="J219" s="8" t="s">
        <v>366</v>
      </c>
      <c r="K219" s="1" t="s">
        <v>31</v>
      </c>
      <c r="L219" t="s">
        <v>31</v>
      </c>
      <c r="M219" t="s">
        <v>31</v>
      </c>
      <c r="N219" t="s">
        <v>31</v>
      </c>
      <c r="O219" s="8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370</v>
      </c>
      <c r="B220" s="48" t="s">
        <v>31</v>
      </c>
      <c r="C220" s="48" t="s">
        <v>31</v>
      </c>
      <c r="F220" t="s">
        <v>31</v>
      </c>
      <c r="G220" t="str">
        <f t="shared" si="4"/>
        <v>FZD4</v>
      </c>
      <c r="H220" s="9" t="s">
        <v>365</v>
      </c>
      <c r="I220" s="10" t="s">
        <v>200</v>
      </c>
      <c r="J220" s="8" t="s">
        <v>366</v>
      </c>
      <c r="K220" s="1" t="s">
        <v>31</v>
      </c>
      <c r="L220" t="s">
        <v>31</v>
      </c>
      <c r="M220" t="s">
        <v>31</v>
      </c>
      <c r="N220" t="s">
        <v>31</v>
      </c>
      <c r="O220" s="8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371</v>
      </c>
      <c r="B221" s="48" t="s">
        <v>31</v>
      </c>
      <c r="C221" s="48" t="s">
        <v>31</v>
      </c>
      <c r="F221" t="s">
        <v>31</v>
      </c>
      <c r="G221" t="str">
        <f t="shared" si="4"/>
        <v>FZD5</v>
      </c>
      <c r="H221" s="9" t="s">
        <v>365</v>
      </c>
      <c r="I221" s="10" t="s">
        <v>200</v>
      </c>
      <c r="J221" s="8" t="s">
        <v>366</v>
      </c>
      <c r="K221" s="1" t="s">
        <v>31</v>
      </c>
      <c r="L221" t="s">
        <v>31</v>
      </c>
      <c r="M221" t="s">
        <v>31</v>
      </c>
      <c r="N221" t="s">
        <v>31</v>
      </c>
      <c r="O221" s="8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372</v>
      </c>
      <c r="B222" s="48" t="s">
        <v>31</v>
      </c>
      <c r="C222" s="48" t="s">
        <v>31</v>
      </c>
      <c r="F222" t="s">
        <v>31</v>
      </c>
      <c r="G222" t="str">
        <f t="shared" si="4"/>
        <v>FZD6</v>
      </c>
      <c r="H222" s="9" t="s">
        <v>365</v>
      </c>
      <c r="I222" s="10" t="s">
        <v>200</v>
      </c>
      <c r="J222" s="8" t="s">
        <v>366</v>
      </c>
      <c r="K222" s="1" t="s">
        <v>31</v>
      </c>
      <c r="L222" t="s">
        <v>31</v>
      </c>
      <c r="M222" t="s">
        <v>31</v>
      </c>
      <c r="N222" t="s">
        <v>31</v>
      </c>
      <c r="O222" s="8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373</v>
      </c>
      <c r="B223" s="48" t="s">
        <v>31</v>
      </c>
      <c r="C223" s="48" t="s">
        <v>31</v>
      </c>
      <c r="F223" t="s">
        <v>31</v>
      </c>
      <c r="G223" t="str">
        <f t="shared" si="4"/>
        <v>FZD7</v>
      </c>
      <c r="H223" s="9" t="s">
        <v>365</v>
      </c>
      <c r="I223" s="10" t="s">
        <v>200</v>
      </c>
      <c r="J223" s="8" t="s">
        <v>366</v>
      </c>
      <c r="K223" s="1" t="s">
        <v>31</v>
      </c>
      <c r="L223" t="s">
        <v>31</v>
      </c>
      <c r="M223" t="s">
        <v>31</v>
      </c>
      <c r="N223" t="s">
        <v>31</v>
      </c>
      <c r="O223" s="8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374</v>
      </c>
      <c r="B224" s="48" t="s">
        <v>31</v>
      </c>
      <c r="C224" s="48" t="s">
        <v>31</v>
      </c>
      <c r="F224" t="s">
        <v>31</v>
      </c>
      <c r="G224" t="str">
        <f t="shared" si="4"/>
        <v>FZD8</v>
      </c>
      <c r="H224" s="9" t="s">
        <v>365</v>
      </c>
      <c r="I224" s="10" t="s">
        <v>200</v>
      </c>
      <c r="J224" s="8" t="s">
        <v>366</v>
      </c>
      <c r="K224" s="1" t="s">
        <v>31</v>
      </c>
      <c r="L224" t="s">
        <v>31</v>
      </c>
      <c r="M224" t="s">
        <v>31</v>
      </c>
      <c r="N224" t="s">
        <v>31</v>
      </c>
      <c r="O224" s="8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375</v>
      </c>
      <c r="B225" s="48" t="s">
        <v>31</v>
      </c>
      <c r="C225" s="48" t="s">
        <v>31</v>
      </c>
      <c r="F225" t="s">
        <v>31</v>
      </c>
      <c r="G225" t="str">
        <f t="shared" si="4"/>
        <v>FZD9</v>
      </c>
      <c r="H225" s="9" t="s">
        <v>365</v>
      </c>
      <c r="I225" s="10" t="s">
        <v>200</v>
      </c>
      <c r="J225" s="8" t="s">
        <v>366</v>
      </c>
      <c r="K225" s="1" t="s">
        <v>31</v>
      </c>
      <c r="L225" t="s">
        <v>31</v>
      </c>
      <c r="M225" t="s">
        <v>31</v>
      </c>
      <c r="N225" t="s">
        <v>31</v>
      </c>
      <c r="O225" s="8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376</v>
      </c>
      <c r="B226" s="48" t="s">
        <v>31</v>
      </c>
      <c r="C226" s="48" t="s">
        <v>31</v>
      </c>
      <c r="F226" t="s">
        <v>31</v>
      </c>
      <c r="G226" t="str">
        <f t="shared" si="4"/>
        <v>SMO</v>
      </c>
      <c r="H226" s="9" t="s">
        <v>365</v>
      </c>
      <c r="I226" s="10" t="s">
        <v>200</v>
      </c>
      <c r="J226" s="8" t="s">
        <v>366</v>
      </c>
      <c r="K226" s="1" t="s">
        <v>31</v>
      </c>
      <c r="L226" t="s">
        <v>31</v>
      </c>
      <c r="M226" t="s">
        <v>31</v>
      </c>
      <c r="N226" t="s">
        <v>31</v>
      </c>
      <c r="O226" s="8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377</v>
      </c>
      <c r="B227" s="48" t="s">
        <v>31</v>
      </c>
      <c r="C227" s="48" t="s">
        <v>31</v>
      </c>
      <c r="F227" t="s">
        <v>31</v>
      </c>
      <c r="G227" t="str">
        <f t="shared" si="4"/>
        <v>GABR1</v>
      </c>
      <c r="H227" s="9" t="s">
        <v>378</v>
      </c>
      <c r="I227" s="10" t="s">
        <v>379</v>
      </c>
      <c r="J227" s="8" t="s">
        <v>189</v>
      </c>
      <c r="K227" s="1" t="s">
        <v>31</v>
      </c>
      <c r="L227" t="s">
        <v>31</v>
      </c>
      <c r="M227" t="s">
        <v>31</v>
      </c>
      <c r="N227" t="s">
        <v>31</v>
      </c>
      <c r="O227" s="8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380</v>
      </c>
      <c r="B228" s="48" t="s">
        <v>31</v>
      </c>
      <c r="C228" s="48" t="s">
        <v>31</v>
      </c>
      <c r="F228" t="s">
        <v>31</v>
      </c>
      <c r="G228" t="str">
        <f t="shared" si="4"/>
        <v>GABR2</v>
      </c>
      <c r="H228" s="9" t="s">
        <v>378</v>
      </c>
      <c r="I228" s="10" t="s">
        <v>379</v>
      </c>
      <c r="J228" s="8" t="s">
        <v>189</v>
      </c>
      <c r="K228" s="1" t="s">
        <v>31</v>
      </c>
      <c r="L228" t="s">
        <v>31</v>
      </c>
      <c r="M228" t="s">
        <v>31</v>
      </c>
      <c r="N228" t="s">
        <v>31</v>
      </c>
      <c r="O228" s="8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381</v>
      </c>
      <c r="B229" s="48" t="s">
        <v>31</v>
      </c>
      <c r="C229" s="48" t="s">
        <v>381</v>
      </c>
      <c r="F229" t="s">
        <v>381</v>
      </c>
      <c r="G229" t="str">
        <f t="shared" si="4"/>
        <v>GALR1</v>
      </c>
      <c r="H229" s="9" t="s">
        <v>382</v>
      </c>
      <c r="I229" s="10" t="s">
        <v>158</v>
      </c>
      <c r="J229" s="8" t="s">
        <v>23</v>
      </c>
      <c r="K229" s="1" t="s">
        <v>31</v>
      </c>
      <c r="L229" t="s">
        <v>31</v>
      </c>
      <c r="M229" t="s">
        <v>31</v>
      </c>
      <c r="N229" t="s">
        <v>31</v>
      </c>
      <c r="O229" s="8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383</v>
      </c>
      <c r="B230" s="48" t="s">
        <v>31</v>
      </c>
      <c r="C230" s="48" t="s">
        <v>383</v>
      </c>
      <c r="F230" t="s">
        <v>383</v>
      </c>
      <c r="G230" t="str">
        <f t="shared" si="4"/>
        <v>GALR2</v>
      </c>
      <c r="H230" s="9" t="s">
        <v>382</v>
      </c>
      <c r="I230" s="10" t="s">
        <v>158</v>
      </c>
      <c r="J230" s="8" t="s">
        <v>23</v>
      </c>
      <c r="K230" s="1" t="s">
        <v>31</v>
      </c>
      <c r="L230" t="s">
        <v>31</v>
      </c>
      <c r="M230" t="s">
        <v>31</v>
      </c>
      <c r="N230" t="s">
        <v>31</v>
      </c>
      <c r="O230" s="8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384</v>
      </c>
      <c r="B231" s="48" t="s">
        <v>31</v>
      </c>
      <c r="C231" s="48" t="s">
        <v>384</v>
      </c>
      <c r="F231" t="s">
        <v>384</v>
      </c>
      <c r="G231" t="str">
        <f t="shared" si="4"/>
        <v>GALR3</v>
      </c>
      <c r="H231" s="9" t="s">
        <v>382</v>
      </c>
      <c r="I231" s="10" t="s">
        <v>158</v>
      </c>
      <c r="J231" s="8" t="s">
        <v>23</v>
      </c>
      <c r="K231" s="1" t="s">
        <v>31</v>
      </c>
      <c r="L231" t="s">
        <v>31</v>
      </c>
      <c r="M231" t="s">
        <v>31</v>
      </c>
      <c r="N231" t="s">
        <v>31</v>
      </c>
      <c r="O231" s="8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385</v>
      </c>
      <c r="B232" s="48" t="s">
        <v>385</v>
      </c>
      <c r="C232" s="48" t="s">
        <v>385</v>
      </c>
      <c r="F232" t="s">
        <v>385</v>
      </c>
      <c r="G232" t="str">
        <f t="shared" si="4"/>
        <v>GHSR</v>
      </c>
      <c r="H232" s="9" t="s">
        <v>386</v>
      </c>
      <c r="I232" s="10" t="s">
        <v>158</v>
      </c>
      <c r="J232" s="8" t="s">
        <v>23</v>
      </c>
      <c r="K232" s="1" t="s">
        <v>939</v>
      </c>
      <c r="L232" t="s">
        <v>940</v>
      </c>
      <c r="M232" t="s">
        <v>861</v>
      </c>
      <c r="N232" t="s">
        <v>941</v>
      </c>
      <c r="O232" s="8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387</v>
      </c>
      <c r="B233" s="48" t="s">
        <v>31</v>
      </c>
      <c r="C233" s="48" t="s">
        <v>31</v>
      </c>
      <c r="F233" t="s">
        <v>31</v>
      </c>
      <c r="G233" t="str">
        <f t="shared" si="4"/>
        <v>GHRHR</v>
      </c>
      <c r="H233" s="9" t="s">
        <v>388</v>
      </c>
      <c r="I233" s="10" t="s">
        <v>158</v>
      </c>
      <c r="J233" s="8" t="s">
        <v>176</v>
      </c>
      <c r="K233" s="1" t="s">
        <v>31</v>
      </c>
      <c r="L233" t="s">
        <v>31</v>
      </c>
      <c r="M233" t="s">
        <v>31</v>
      </c>
      <c r="N233" t="s">
        <v>31</v>
      </c>
      <c r="O233" s="8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389</v>
      </c>
      <c r="B234" s="48" t="s">
        <v>389</v>
      </c>
      <c r="C234" s="48" t="s">
        <v>389</v>
      </c>
      <c r="F234" t="s">
        <v>389</v>
      </c>
      <c r="G234" t="str">
        <f t="shared" si="4"/>
        <v>GIPR</v>
      </c>
      <c r="H234" s="9" t="s">
        <v>388</v>
      </c>
      <c r="I234" s="10" t="s">
        <v>158</v>
      </c>
      <c r="J234" s="8" t="s">
        <v>176</v>
      </c>
      <c r="K234" s="1" t="s">
        <v>942</v>
      </c>
      <c r="L234" t="s">
        <v>943</v>
      </c>
      <c r="M234" t="s">
        <v>861</v>
      </c>
      <c r="N234" t="s">
        <v>944</v>
      </c>
      <c r="O234" s="8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390</v>
      </c>
      <c r="B235" s="48" t="s">
        <v>391</v>
      </c>
      <c r="C235" s="48" t="s">
        <v>31</v>
      </c>
      <c r="F235" t="s">
        <v>31</v>
      </c>
      <c r="G235" t="str">
        <f t="shared" si="4"/>
        <v>GLP1R</v>
      </c>
      <c r="H235" s="9" t="s">
        <v>388</v>
      </c>
      <c r="I235" s="10" t="s">
        <v>158</v>
      </c>
      <c r="J235" s="8" t="s">
        <v>176</v>
      </c>
      <c r="K235" s="1" t="s">
        <v>945</v>
      </c>
      <c r="L235" t="s">
        <v>946</v>
      </c>
      <c r="M235" t="s">
        <v>861</v>
      </c>
      <c r="N235" t="s">
        <v>944</v>
      </c>
      <c r="O235" s="8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392</v>
      </c>
      <c r="B236" s="48" t="s">
        <v>393</v>
      </c>
      <c r="C236" s="48" t="s">
        <v>31</v>
      </c>
      <c r="F236" t="s">
        <v>31</v>
      </c>
      <c r="G236" t="str">
        <f t="shared" si="4"/>
        <v>GLP2R</v>
      </c>
      <c r="H236" s="9" t="s">
        <v>388</v>
      </c>
      <c r="I236" s="10" t="s">
        <v>158</v>
      </c>
      <c r="J236" s="8" t="s">
        <v>176</v>
      </c>
      <c r="K236" s="1" t="s">
        <v>947</v>
      </c>
      <c r="L236" t="s">
        <v>948</v>
      </c>
      <c r="M236" t="s">
        <v>861</v>
      </c>
      <c r="N236" t="s">
        <v>944</v>
      </c>
      <c r="O236" s="8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394</v>
      </c>
      <c r="B237" s="48" t="s">
        <v>395</v>
      </c>
      <c r="C237" s="48" t="s">
        <v>31</v>
      </c>
      <c r="F237" t="s">
        <v>31</v>
      </c>
      <c r="G237" t="str">
        <f t="shared" si="4"/>
        <v>GLR</v>
      </c>
      <c r="H237" s="9" t="s">
        <v>388</v>
      </c>
      <c r="I237" s="10" t="s">
        <v>158</v>
      </c>
      <c r="J237" s="8" t="s">
        <v>176</v>
      </c>
      <c r="K237" s="1" t="s">
        <v>949</v>
      </c>
      <c r="L237" t="s">
        <v>950</v>
      </c>
      <c r="M237" t="s">
        <v>861</v>
      </c>
      <c r="N237" t="s">
        <v>944</v>
      </c>
      <c r="O237" s="8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396</v>
      </c>
      <c r="B238" s="48" t="s">
        <v>31</v>
      </c>
      <c r="C238" s="48" t="s">
        <v>31</v>
      </c>
      <c r="F238" t="s">
        <v>31</v>
      </c>
      <c r="G238" t="str">
        <f t="shared" si="4"/>
        <v>SCTR</v>
      </c>
      <c r="H238" s="9" t="s">
        <v>388</v>
      </c>
      <c r="I238" s="10" t="s">
        <v>158</v>
      </c>
      <c r="J238" s="8" t="s">
        <v>176</v>
      </c>
      <c r="K238" s="1" t="s">
        <v>31</v>
      </c>
      <c r="L238" t="s">
        <v>31</v>
      </c>
      <c r="M238" t="s">
        <v>31</v>
      </c>
      <c r="N238" t="s">
        <v>31</v>
      </c>
      <c r="O238" s="8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397</v>
      </c>
      <c r="B239" s="48" t="s">
        <v>31</v>
      </c>
      <c r="C239" s="48" t="s">
        <v>31</v>
      </c>
      <c r="F239" t="s">
        <v>31</v>
      </c>
      <c r="G239" t="str">
        <f t="shared" si="4"/>
        <v>FSHR</v>
      </c>
      <c r="H239" s="9" t="s">
        <v>398</v>
      </c>
      <c r="I239" s="10" t="s">
        <v>200</v>
      </c>
      <c r="J239" s="8" t="s">
        <v>23</v>
      </c>
      <c r="K239" s="1" t="s">
        <v>31</v>
      </c>
      <c r="L239" t="s">
        <v>31</v>
      </c>
      <c r="M239" t="s">
        <v>31</v>
      </c>
      <c r="N239" t="s">
        <v>31</v>
      </c>
      <c r="O239" s="8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399</v>
      </c>
      <c r="B240" s="48" t="s">
        <v>31</v>
      </c>
      <c r="C240" s="48" t="s">
        <v>31</v>
      </c>
      <c r="F240" t="s">
        <v>31</v>
      </c>
      <c r="G240" t="str">
        <f t="shared" si="4"/>
        <v>LSHR</v>
      </c>
      <c r="H240" s="9" t="s">
        <v>398</v>
      </c>
      <c r="I240" s="10" t="s">
        <v>200</v>
      </c>
      <c r="J240" s="8" t="s">
        <v>23</v>
      </c>
      <c r="K240" s="1" t="s">
        <v>31</v>
      </c>
      <c r="L240" t="s">
        <v>31</v>
      </c>
      <c r="M240" t="s">
        <v>31</v>
      </c>
      <c r="N240" t="s">
        <v>31</v>
      </c>
      <c r="O240" s="8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400</v>
      </c>
      <c r="B241" s="48" t="s">
        <v>31</v>
      </c>
      <c r="C241" s="48" t="s">
        <v>31</v>
      </c>
      <c r="F241" t="s">
        <v>31</v>
      </c>
      <c r="G241" t="str">
        <f t="shared" si="4"/>
        <v>TSHR</v>
      </c>
      <c r="H241" s="9" t="s">
        <v>398</v>
      </c>
      <c r="I241" s="10" t="s">
        <v>200</v>
      </c>
      <c r="J241" s="8" t="s">
        <v>23</v>
      </c>
      <c r="K241" s="1" t="s">
        <v>31</v>
      </c>
      <c r="L241" t="s">
        <v>31</v>
      </c>
      <c r="M241" t="s">
        <v>31</v>
      </c>
      <c r="N241" t="s">
        <v>31</v>
      </c>
      <c r="O241" s="8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401</v>
      </c>
      <c r="B242" s="48" t="s">
        <v>402</v>
      </c>
      <c r="C242" s="48" t="s">
        <v>401</v>
      </c>
      <c r="F242" t="s">
        <v>401</v>
      </c>
      <c r="G242" t="str">
        <f t="shared" si="4"/>
        <v>GNRHR</v>
      </c>
      <c r="H242" s="9" t="s">
        <v>403</v>
      </c>
      <c r="I242" s="10" t="s">
        <v>158</v>
      </c>
      <c r="J242" s="8" t="s">
        <v>23</v>
      </c>
      <c r="K242" s="1" t="s">
        <v>951</v>
      </c>
      <c r="L242" t="s">
        <v>952</v>
      </c>
      <c r="M242" t="s">
        <v>861</v>
      </c>
      <c r="N242" t="s">
        <v>953</v>
      </c>
      <c r="O242" s="8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404</v>
      </c>
      <c r="B243" s="48" t="s">
        <v>31</v>
      </c>
      <c r="C243" s="48" t="s">
        <v>31</v>
      </c>
      <c r="F243" t="s">
        <v>31</v>
      </c>
      <c r="G243" t="str">
        <f t="shared" si="4"/>
        <v>GNRR2</v>
      </c>
      <c r="H243" s="9" t="s">
        <v>403</v>
      </c>
      <c r="I243" s="10" t="s">
        <v>158</v>
      </c>
      <c r="J243" s="8" t="s">
        <v>23</v>
      </c>
      <c r="O243" s="8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405</v>
      </c>
      <c r="B244" s="48" t="s">
        <v>31</v>
      </c>
      <c r="C244" s="48" t="s">
        <v>406</v>
      </c>
      <c r="F244" t="s">
        <v>406</v>
      </c>
      <c r="G244" t="str">
        <f t="shared" si="4"/>
        <v>GP119</v>
      </c>
      <c r="H244" s="9" t="s">
        <v>407</v>
      </c>
      <c r="I244" s="10" t="s">
        <v>194</v>
      </c>
      <c r="J244" s="8" t="s">
        <v>23</v>
      </c>
      <c r="K244" s="1" t="s">
        <v>31</v>
      </c>
      <c r="L244" t="s">
        <v>31</v>
      </c>
      <c r="M244" t="s">
        <v>31</v>
      </c>
      <c r="N244" t="s">
        <v>31</v>
      </c>
      <c r="O244" s="8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407</v>
      </c>
      <c r="B245" s="48" t="s">
        <v>31</v>
      </c>
      <c r="C245" s="48" t="s">
        <v>31</v>
      </c>
      <c r="F245" t="s">
        <v>31</v>
      </c>
      <c r="G245" t="str">
        <f t="shared" si="4"/>
        <v>GPR18</v>
      </c>
      <c r="H245" s="9" t="s">
        <v>407</v>
      </c>
      <c r="I245" s="10" t="s">
        <v>194</v>
      </c>
      <c r="J245" s="8" t="s">
        <v>23</v>
      </c>
      <c r="K245" s="1" t="s">
        <v>31</v>
      </c>
      <c r="L245" t="s">
        <v>31</v>
      </c>
      <c r="M245" t="s">
        <v>31</v>
      </c>
      <c r="N245" t="s">
        <v>31</v>
      </c>
      <c r="O245" s="8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408</v>
      </c>
      <c r="B246" s="48" t="s">
        <v>31</v>
      </c>
      <c r="C246" s="48" t="s">
        <v>408</v>
      </c>
      <c r="F246" t="s">
        <v>408</v>
      </c>
      <c r="G246" t="str">
        <f t="shared" si="4"/>
        <v>GPR55</v>
      </c>
      <c r="H246" s="9" t="s">
        <v>407</v>
      </c>
      <c r="I246" s="10" t="s">
        <v>194</v>
      </c>
      <c r="J246" s="8" t="s">
        <v>23</v>
      </c>
      <c r="K246" s="1" t="s">
        <v>31</v>
      </c>
      <c r="L246" t="s">
        <v>31</v>
      </c>
      <c r="M246" t="s">
        <v>31</v>
      </c>
      <c r="N246" t="s">
        <v>31</v>
      </c>
      <c r="O246" s="8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409</v>
      </c>
      <c r="B247" s="48" t="s">
        <v>410</v>
      </c>
      <c r="C247" s="48" t="s">
        <v>409</v>
      </c>
      <c r="F247" t="s">
        <v>409</v>
      </c>
      <c r="G247" t="str">
        <f t="shared" si="4"/>
        <v>HRH1</v>
      </c>
      <c r="H247" s="9" t="s">
        <v>411</v>
      </c>
      <c r="I247" s="10" t="s">
        <v>22</v>
      </c>
      <c r="J247" s="8" t="s">
        <v>23</v>
      </c>
      <c r="K247" s="1" t="s">
        <v>954</v>
      </c>
      <c r="L247" t="s">
        <v>955</v>
      </c>
      <c r="M247" t="s">
        <v>816</v>
      </c>
      <c r="N247" t="s">
        <v>956</v>
      </c>
      <c r="O247" s="8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412</v>
      </c>
      <c r="B248" s="48" t="s">
        <v>413</v>
      </c>
      <c r="C248" s="48" t="s">
        <v>412</v>
      </c>
      <c r="F248" t="s">
        <v>412</v>
      </c>
      <c r="G248" t="str">
        <f t="shared" si="4"/>
        <v>HRH2</v>
      </c>
      <c r="H248" s="9" t="s">
        <v>411</v>
      </c>
      <c r="I248" s="10" t="s">
        <v>22</v>
      </c>
      <c r="J248" s="8" t="s">
        <v>23</v>
      </c>
      <c r="K248" s="1" t="s">
        <v>957</v>
      </c>
      <c r="L248" t="s">
        <v>958</v>
      </c>
      <c r="M248" t="s">
        <v>816</v>
      </c>
      <c r="N248" t="s">
        <v>956</v>
      </c>
      <c r="O248" s="8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414</v>
      </c>
      <c r="B249" s="48" t="s">
        <v>31</v>
      </c>
      <c r="C249" s="48" t="s">
        <v>414</v>
      </c>
      <c r="F249" t="s">
        <v>414</v>
      </c>
      <c r="G249" t="str">
        <f t="shared" si="4"/>
        <v>HRH3</v>
      </c>
      <c r="H249" s="9" t="s">
        <v>411</v>
      </c>
      <c r="I249" s="10" t="s">
        <v>22</v>
      </c>
      <c r="J249" s="8" t="s">
        <v>23</v>
      </c>
      <c r="K249" s="1" t="s">
        <v>31</v>
      </c>
      <c r="L249" t="s">
        <v>31</v>
      </c>
      <c r="M249" t="s">
        <v>31</v>
      </c>
      <c r="N249" t="s">
        <v>31</v>
      </c>
      <c r="O249" s="8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415</v>
      </c>
      <c r="B250" s="48" t="s">
        <v>31</v>
      </c>
      <c r="C250" s="48" t="s">
        <v>415</v>
      </c>
      <c r="F250" t="s">
        <v>415</v>
      </c>
      <c r="G250" t="str">
        <f t="shared" si="4"/>
        <v>HRH4</v>
      </c>
      <c r="H250" s="9" t="s">
        <v>411</v>
      </c>
      <c r="I250" s="10" t="s">
        <v>22</v>
      </c>
      <c r="J250" s="8" t="s">
        <v>23</v>
      </c>
      <c r="K250" s="1" t="s">
        <v>31</v>
      </c>
      <c r="L250" t="s">
        <v>31</v>
      </c>
      <c r="M250" t="s">
        <v>31</v>
      </c>
      <c r="N250" t="s">
        <v>31</v>
      </c>
      <c r="O250" s="8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416</v>
      </c>
      <c r="B251" s="48" t="s">
        <v>31</v>
      </c>
      <c r="C251" s="48" t="s">
        <v>31</v>
      </c>
      <c r="F251" t="s">
        <v>31</v>
      </c>
      <c r="G251" t="str">
        <f t="shared" si="4"/>
        <v>HCAR1</v>
      </c>
      <c r="H251" s="9" t="s">
        <v>417</v>
      </c>
      <c r="I251" s="10" t="s">
        <v>418</v>
      </c>
      <c r="J251" s="8" t="s">
        <v>23</v>
      </c>
      <c r="K251" s="1" t="s">
        <v>31</v>
      </c>
      <c r="L251" t="s">
        <v>31</v>
      </c>
      <c r="M251" t="s">
        <v>31</v>
      </c>
      <c r="N251" t="s">
        <v>31</v>
      </c>
      <c r="O251" s="8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419</v>
      </c>
      <c r="B252" s="48" t="s">
        <v>420</v>
      </c>
      <c r="C252" s="48" t="s">
        <v>31</v>
      </c>
      <c r="F252" t="s">
        <v>31</v>
      </c>
      <c r="G252" t="str">
        <f t="shared" si="4"/>
        <v>HCAR2</v>
      </c>
      <c r="H252" s="9" t="s">
        <v>417</v>
      </c>
      <c r="I252" s="10" t="s">
        <v>418</v>
      </c>
      <c r="J252" s="8" t="s">
        <v>23</v>
      </c>
      <c r="K252" s="1" t="s">
        <v>959</v>
      </c>
      <c r="L252" t="s">
        <v>960</v>
      </c>
      <c r="M252" t="s">
        <v>961</v>
      </c>
      <c r="N252" t="s">
        <v>962</v>
      </c>
      <c r="O252" s="8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421</v>
      </c>
      <c r="B253" s="48" t="s">
        <v>421</v>
      </c>
      <c r="C253" s="48" t="s">
        <v>31</v>
      </c>
      <c r="F253" t="s">
        <v>31</v>
      </c>
      <c r="G253" t="str">
        <f t="shared" si="4"/>
        <v>HCAR3</v>
      </c>
      <c r="H253" s="9" t="s">
        <v>417</v>
      </c>
      <c r="I253" s="10" t="s">
        <v>418</v>
      </c>
      <c r="J253" s="8" t="s">
        <v>23</v>
      </c>
      <c r="K253" s="1" t="s">
        <v>963</v>
      </c>
      <c r="L253" t="s">
        <v>964</v>
      </c>
      <c r="M253" t="s">
        <v>961</v>
      </c>
      <c r="N253" t="s">
        <v>962</v>
      </c>
      <c r="O253" s="8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422</v>
      </c>
      <c r="B254" s="48" t="s">
        <v>31</v>
      </c>
      <c r="C254" s="48" t="s">
        <v>423</v>
      </c>
      <c r="F254" t="s">
        <v>423</v>
      </c>
      <c r="G254" t="str">
        <f t="shared" si="4"/>
        <v>KISSR</v>
      </c>
      <c r="H254" s="9" t="s">
        <v>424</v>
      </c>
      <c r="I254" s="10" t="s">
        <v>158</v>
      </c>
      <c r="J254" s="8" t="s">
        <v>23</v>
      </c>
      <c r="K254" s="1" t="s">
        <v>31</v>
      </c>
      <c r="L254" t="s">
        <v>31</v>
      </c>
      <c r="M254" t="s">
        <v>31</v>
      </c>
      <c r="N254" t="s">
        <v>31</v>
      </c>
      <c r="O254" s="8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425</v>
      </c>
      <c r="B255" s="48" t="s">
        <v>426</v>
      </c>
      <c r="C255" s="48" t="s">
        <v>427</v>
      </c>
      <c r="F255" t="s">
        <v>427</v>
      </c>
      <c r="G255" t="str">
        <f t="shared" si="4"/>
        <v>CLTR1</v>
      </c>
      <c r="H255" s="9" t="s">
        <v>428</v>
      </c>
      <c r="I255" s="10" t="s">
        <v>194</v>
      </c>
      <c r="J255" s="8" t="s">
        <v>23</v>
      </c>
      <c r="K255" s="1" t="s">
        <v>965</v>
      </c>
      <c r="L255" t="s">
        <v>966</v>
      </c>
      <c r="M255" t="s">
        <v>881</v>
      </c>
      <c r="N255" t="s">
        <v>967</v>
      </c>
      <c r="O255" s="8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429</v>
      </c>
      <c r="B256" s="48" t="s">
        <v>430</v>
      </c>
      <c r="C256" s="48" t="s">
        <v>431</v>
      </c>
      <c r="F256" t="s">
        <v>431</v>
      </c>
      <c r="G256" t="str">
        <f t="shared" si="4"/>
        <v>CLTR2</v>
      </c>
      <c r="H256" s="9" t="s">
        <v>428</v>
      </c>
      <c r="I256" s="10" t="s">
        <v>194</v>
      </c>
      <c r="J256" s="8" t="s">
        <v>23</v>
      </c>
      <c r="K256" s="1" t="s">
        <v>968</v>
      </c>
      <c r="L256" t="s">
        <v>969</v>
      </c>
      <c r="M256" t="s">
        <v>881</v>
      </c>
      <c r="N256" t="s">
        <v>967</v>
      </c>
      <c r="O256" s="8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432</v>
      </c>
      <c r="B257" s="48" t="s">
        <v>433</v>
      </c>
      <c r="C257" s="48" t="s">
        <v>31</v>
      </c>
      <c r="F257" t="s">
        <v>31</v>
      </c>
      <c r="G257" t="str">
        <f t="shared" si="4"/>
        <v>LT4R1</v>
      </c>
      <c r="H257" s="9" t="s">
        <v>428</v>
      </c>
      <c r="I257" s="10" t="s">
        <v>194</v>
      </c>
      <c r="J257" s="8" t="s">
        <v>23</v>
      </c>
      <c r="K257" s="1" t="s">
        <v>970</v>
      </c>
      <c r="L257" t="s">
        <v>971</v>
      </c>
      <c r="M257" t="s">
        <v>881</v>
      </c>
      <c r="N257" t="s">
        <v>967</v>
      </c>
      <c r="O257" s="8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434</v>
      </c>
      <c r="B258" s="48" t="s">
        <v>435</v>
      </c>
      <c r="C258" s="48" t="s">
        <v>436</v>
      </c>
      <c r="F258" t="s">
        <v>436</v>
      </c>
      <c r="G258" t="str">
        <f t="shared" si="4"/>
        <v>LT4R2</v>
      </c>
      <c r="H258" s="9" t="s">
        <v>428</v>
      </c>
      <c r="I258" s="10" t="s">
        <v>194</v>
      </c>
      <c r="J258" s="8" t="s">
        <v>23</v>
      </c>
      <c r="K258" s="1" t="s">
        <v>972</v>
      </c>
      <c r="L258" t="s">
        <v>973</v>
      </c>
      <c r="M258" t="s">
        <v>881</v>
      </c>
      <c r="N258" t="s">
        <v>967</v>
      </c>
      <c r="O258" s="8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437</v>
      </c>
      <c r="B259" s="48" t="s">
        <v>31</v>
      </c>
      <c r="C259" s="48" t="s">
        <v>31</v>
      </c>
      <c r="F259" t="s">
        <v>31</v>
      </c>
      <c r="G259" t="str">
        <f t="shared" si="4"/>
        <v>OXER1</v>
      </c>
      <c r="H259" s="9" t="s">
        <v>428</v>
      </c>
      <c r="I259" s="10" t="s">
        <v>194</v>
      </c>
      <c r="J259" s="8" t="s">
        <v>23</v>
      </c>
      <c r="K259" s="1" t="s">
        <v>31</v>
      </c>
      <c r="L259" t="s">
        <v>31</v>
      </c>
      <c r="M259" t="s">
        <v>31</v>
      </c>
      <c r="N259" t="s">
        <v>31</v>
      </c>
      <c r="O259" s="8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438</v>
      </c>
      <c r="B260" s="48" t="s">
        <v>438</v>
      </c>
      <c r="C260" s="48" t="s">
        <v>438</v>
      </c>
      <c r="F260" t="s">
        <v>438</v>
      </c>
      <c r="G260" t="str">
        <f t="shared" si="4"/>
        <v>LPAR1</v>
      </c>
      <c r="H260" s="9" t="s">
        <v>439</v>
      </c>
      <c r="I260" s="10" t="s">
        <v>194</v>
      </c>
      <c r="J260" s="8" t="s">
        <v>23</v>
      </c>
      <c r="K260" s="1" t="s">
        <v>974</v>
      </c>
      <c r="L260" t="s">
        <v>975</v>
      </c>
      <c r="M260" t="s">
        <v>881</v>
      </c>
      <c r="N260" t="s">
        <v>976</v>
      </c>
      <c r="O260" s="8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440</v>
      </c>
      <c r="B261" s="48" t="s">
        <v>440</v>
      </c>
      <c r="C261" s="48" t="s">
        <v>440</v>
      </c>
      <c r="F261" t="s">
        <v>440</v>
      </c>
      <c r="G261" t="str">
        <f t="shared" si="4"/>
        <v>LPAR2</v>
      </c>
      <c r="H261" s="9" t="s">
        <v>439</v>
      </c>
      <c r="I261" s="10" t="s">
        <v>194</v>
      </c>
      <c r="J261" s="8" t="s">
        <v>23</v>
      </c>
      <c r="K261" s="1" t="s">
        <v>977</v>
      </c>
      <c r="L261" t="s">
        <v>978</v>
      </c>
      <c r="M261" t="s">
        <v>881</v>
      </c>
      <c r="N261" t="s">
        <v>976</v>
      </c>
      <c r="O261" s="8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441</v>
      </c>
      <c r="B262" s="48" t="s">
        <v>31</v>
      </c>
      <c r="C262" s="48" t="s">
        <v>441</v>
      </c>
      <c r="F262" t="s">
        <v>441</v>
      </c>
      <c r="G262" t="str">
        <f t="shared" si="4"/>
        <v>LPAR3</v>
      </c>
      <c r="H262" s="9" t="s">
        <v>439</v>
      </c>
      <c r="I262" s="10" t="s">
        <v>194</v>
      </c>
      <c r="J262" s="8" t="s">
        <v>23</v>
      </c>
      <c r="K262" s="1" t="s">
        <v>31</v>
      </c>
      <c r="L262" t="s">
        <v>31</v>
      </c>
      <c r="M262" t="s">
        <v>31</v>
      </c>
      <c r="N262" t="s">
        <v>31</v>
      </c>
      <c r="O262" s="8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442</v>
      </c>
      <c r="B263" s="48" t="s">
        <v>31</v>
      </c>
      <c r="C263" s="48" t="s">
        <v>442</v>
      </c>
      <c r="F263" t="s">
        <v>442</v>
      </c>
      <c r="G263" t="str">
        <f t="shared" si="4"/>
        <v>LPAR4</v>
      </c>
      <c r="H263" s="9" t="s">
        <v>439</v>
      </c>
      <c r="I263" s="10" t="s">
        <v>194</v>
      </c>
      <c r="J263" s="8" t="s">
        <v>23</v>
      </c>
      <c r="K263" s="1" t="s">
        <v>31</v>
      </c>
      <c r="L263" t="s">
        <v>31</v>
      </c>
      <c r="M263" t="s">
        <v>31</v>
      </c>
      <c r="N263" t="s">
        <v>31</v>
      </c>
      <c r="O263" s="8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443</v>
      </c>
      <c r="B264" s="48" t="s">
        <v>31</v>
      </c>
      <c r="C264" s="48" t="s">
        <v>443</v>
      </c>
      <c r="F264" t="s">
        <v>443</v>
      </c>
      <c r="G264" t="str">
        <f t="shared" si="4"/>
        <v>LPAR5</v>
      </c>
      <c r="H264" s="9" t="s">
        <v>439</v>
      </c>
      <c r="I264" s="10" t="s">
        <v>194</v>
      </c>
      <c r="J264" s="8" t="s">
        <v>23</v>
      </c>
      <c r="K264" s="1" t="s">
        <v>31</v>
      </c>
      <c r="L264" t="s">
        <v>31</v>
      </c>
      <c r="M264" t="s">
        <v>31</v>
      </c>
      <c r="N264" t="s">
        <v>31</v>
      </c>
      <c r="O264" s="8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444</v>
      </c>
      <c r="B265" s="48" t="s">
        <v>31</v>
      </c>
      <c r="C265" s="48" t="s">
        <v>444</v>
      </c>
      <c r="F265" t="s">
        <v>444</v>
      </c>
      <c r="G265" t="str">
        <f t="shared" si="4"/>
        <v>LPAR6</v>
      </c>
      <c r="H265" s="9" t="s">
        <v>439</v>
      </c>
      <c r="I265" s="10" t="s">
        <v>194</v>
      </c>
      <c r="J265" s="8" t="s">
        <v>23</v>
      </c>
      <c r="K265" s="1" t="s">
        <v>31</v>
      </c>
      <c r="L265" t="s">
        <v>31</v>
      </c>
      <c r="M265" t="s">
        <v>31</v>
      </c>
      <c r="N265" t="s">
        <v>31</v>
      </c>
      <c r="O265" s="8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445</v>
      </c>
      <c r="B266" s="48" t="s">
        <v>445</v>
      </c>
      <c r="C266" s="48" t="s">
        <v>445</v>
      </c>
      <c r="F266" t="s">
        <v>445</v>
      </c>
      <c r="G266" t="str">
        <f t="shared" si="4"/>
        <v>S1PR1</v>
      </c>
      <c r="H266" s="9" t="s">
        <v>446</v>
      </c>
      <c r="I266" s="10" t="s">
        <v>194</v>
      </c>
      <c r="J266" s="8" t="s">
        <v>23</v>
      </c>
      <c r="K266" s="1" t="s">
        <v>979</v>
      </c>
      <c r="L266" t="s">
        <v>980</v>
      </c>
      <c r="M266" t="s">
        <v>881</v>
      </c>
      <c r="N266" t="s">
        <v>981</v>
      </c>
      <c r="O266" s="8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447</v>
      </c>
      <c r="B267" s="48" t="s">
        <v>31</v>
      </c>
      <c r="C267" s="48" t="s">
        <v>447</v>
      </c>
      <c r="F267" t="s">
        <v>447</v>
      </c>
      <c r="G267" t="str">
        <f t="shared" si="4"/>
        <v>S1PR2</v>
      </c>
      <c r="H267" s="9" t="s">
        <v>446</v>
      </c>
      <c r="I267" s="10" t="s">
        <v>194</v>
      </c>
      <c r="J267" s="8" t="s">
        <v>23</v>
      </c>
      <c r="K267" s="1" t="s">
        <v>31</v>
      </c>
      <c r="L267" t="s">
        <v>31</v>
      </c>
      <c r="M267" t="s">
        <v>31</v>
      </c>
      <c r="N267" t="s">
        <v>31</v>
      </c>
      <c r="O267" s="8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448</v>
      </c>
      <c r="B268" s="48" t="s">
        <v>31</v>
      </c>
      <c r="C268" s="48" t="s">
        <v>448</v>
      </c>
      <c r="F268" t="s">
        <v>448</v>
      </c>
      <c r="G268" t="str">
        <f t="shared" ref="G268:G331" si="5">A268</f>
        <v>S1PR3</v>
      </c>
      <c r="H268" s="9" t="s">
        <v>446</v>
      </c>
      <c r="I268" s="10" t="s">
        <v>194</v>
      </c>
      <c r="J268" s="8" t="s">
        <v>23</v>
      </c>
      <c r="K268" s="1" t="s">
        <v>31</v>
      </c>
      <c r="L268" t="s">
        <v>31</v>
      </c>
      <c r="M268" t="s">
        <v>31</v>
      </c>
      <c r="N268" t="s">
        <v>31</v>
      </c>
      <c r="O268" s="8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449</v>
      </c>
      <c r="B269" s="48" t="s">
        <v>31</v>
      </c>
      <c r="C269" s="48" t="s">
        <v>31</v>
      </c>
      <c r="F269" t="s">
        <v>31</v>
      </c>
      <c r="G269" t="str">
        <f t="shared" si="5"/>
        <v>S1PR4</v>
      </c>
      <c r="H269" s="9" t="s">
        <v>446</v>
      </c>
      <c r="I269" s="10" t="s">
        <v>194</v>
      </c>
      <c r="J269" s="8" t="s">
        <v>23</v>
      </c>
      <c r="K269" s="1" t="s">
        <v>31</v>
      </c>
      <c r="L269" t="s">
        <v>31</v>
      </c>
      <c r="M269" t="s">
        <v>31</v>
      </c>
      <c r="N269" t="s">
        <v>31</v>
      </c>
      <c r="O269" s="8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450</v>
      </c>
      <c r="B270" s="48" t="s">
        <v>31</v>
      </c>
      <c r="C270" s="48" t="s">
        <v>450</v>
      </c>
      <c r="F270" t="s">
        <v>450</v>
      </c>
      <c r="G270" t="str">
        <f t="shared" si="5"/>
        <v>S1PR5</v>
      </c>
      <c r="H270" s="9" t="s">
        <v>446</v>
      </c>
      <c r="I270" s="10" t="s">
        <v>194</v>
      </c>
      <c r="J270" s="8" t="s">
        <v>23</v>
      </c>
      <c r="K270" s="1" t="s">
        <v>31</v>
      </c>
      <c r="L270" t="s">
        <v>31</v>
      </c>
      <c r="M270" t="s">
        <v>31</v>
      </c>
      <c r="N270" t="s">
        <v>31</v>
      </c>
      <c r="O270" s="8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451</v>
      </c>
      <c r="B271" s="48" t="s">
        <v>31</v>
      </c>
      <c r="C271" s="48" t="s">
        <v>451</v>
      </c>
      <c r="F271" t="s">
        <v>451</v>
      </c>
      <c r="G271" t="str">
        <f t="shared" si="5"/>
        <v>MCHR1</v>
      </c>
      <c r="H271" s="9" t="s">
        <v>452</v>
      </c>
      <c r="I271" s="10" t="s">
        <v>158</v>
      </c>
      <c r="J271" s="8" t="s">
        <v>23</v>
      </c>
      <c r="K271" s="1" t="s">
        <v>31</v>
      </c>
      <c r="L271" t="s">
        <v>31</v>
      </c>
      <c r="M271" t="s">
        <v>31</v>
      </c>
      <c r="N271" t="s">
        <v>31</v>
      </c>
      <c r="O271" s="8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453</v>
      </c>
      <c r="B272" s="48" t="s">
        <v>31</v>
      </c>
      <c r="C272" s="48" t="s">
        <v>453</v>
      </c>
      <c r="F272" t="s">
        <v>453</v>
      </c>
      <c r="G272" t="str">
        <f t="shared" si="5"/>
        <v>MCHR2</v>
      </c>
      <c r="H272" s="9" t="s">
        <v>452</v>
      </c>
      <c r="I272" s="10" t="s">
        <v>158</v>
      </c>
      <c r="J272" s="8" t="s">
        <v>23</v>
      </c>
      <c r="K272" s="1" t="s">
        <v>31</v>
      </c>
      <c r="L272" t="s">
        <v>31</v>
      </c>
      <c r="M272" t="s">
        <v>31</v>
      </c>
      <c r="N272" t="s">
        <v>31</v>
      </c>
      <c r="O272" s="8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454</v>
      </c>
      <c r="B273" s="48" t="s">
        <v>31</v>
      </c>
      <c r="C273" s="48" t="s">
        <v>31</v>
      </c>
      <c r="F273" t="s">
        <v>31</v>
      </c>
      <c r="G273" t="str">
        <f t="shared" si="5"/>
        <v>ACTHR</v>
      </c>
      <c r="H273" s="9" t="s">
        <v>455</v>
      </c>
      <c r="I273" s="10" t="s">
        <v>158</v>
      </c>
      <c r="J273" s="8" t="s">
        <v>23</v>
      </c>
      <c r="K273" s="1" t="s">
        <v>31</v>
      </c>
      <c r="L273" t="s">
        <v>31</v>
      </c>
      <c r="M273" t="s">
        <v>31</v>
      </c>
      <c r="N273" t="s">
        <v>31</v>
      </c>
      <c r="O273" s="8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456</v>
      </c>
      <c r="B274" s="48" t="s">
        <v>456</v>
      </c>
      <c r="C274" s="48" t="s">
        <v>456</v>
      </c>
      <c r="F274" t="s">
        <v>456</v>
      </c>
      <c r="G274" t="str">
        <f t="shared" si="5"/>
        <v>MC3R</v>
      </c>
      <c r="H274" s="9" t="s">
        <v>455</v>
      </c>
      <c r="I274" s="10" t="s">
        <v>158</v>
      </c>
      <c r="J274" s="8" t="s">
        <v>23</v>
      </c>
      <c r="K274" s="1" t="s">
        <v>982</v>
      </c>
      <c r="L274" t="s">
        <v>983</v>
      </c>
      <c r="M274" t="s">
        <v>861</v>
      </c>
      <c r="N274" t="s">
        <v>984</v>
      </c>
      <c r="O274" s="8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457</v>
      </c>
      <c r="B275" s="48" t="s">
        <v>457</v>
      </c>
      <c r="C275" s="48" t="s">
        <v>457</v>
      </c>
      <c r="F275" t="s">
        <v>457</v>
      </c>
      <c r="G275" t="str">
        <f t="shared" si="5"/>
        <v>MC4R</v>
      </c>
      <c r="H275" s="9" t="s">
        <v>455</v>
      </c>
      <c r="I275" s="10" t="s">
        <v>158</v>
      </c>
      <c r="J275" s="8" t="s">
        <v>23</v>
      </c>
      <c r="K275" s="1" t="s">
        <v>985</v>
      </c>
      <c r="L275" t="s">
        <v>986</v>
      </c>
      <c r="M275" t="s">
        <v>861</v>
      </c>
      <c r="N275" t="s">
        <v>984</v>
      </c>
      <c r="O275" s="8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458</v>
      </c>
      <c r="B276" s="48" t="s">
        <v>31</v>
      </c>
      <c r="C276" s="48" t="s">
        <v>458</v>
      </c>
      <c r="F276" t="s">
        <v>458</v>
      </c>
      <c r="G276" t="str">
        <f t="shared" si="5"/>
        <v>MC5R</v>
      </c>
      <c r="H276" s="9" t="s">
        <v>455</v>
      </c>
      <c r="I276" s="10" t="s">
        <v>158</v>
      </c>
      <c r="J276" s="8" t="s">
        <v>23</v>
      </c>
      <c r="K276" s="1" t="s">
        <v>31</v>
      </c>
      <c r="L276" t="s">
        <v>31</v>
      </c>
      <c r="M276" t="s">
        <v>31</v>
      </c>
      <c r="N276" t="s">
        <v>31</v>
      </c>
      <c r="O276" s="8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459</v>
      </c>
      <c r="B277" s="48" t="s">
        <v>31</v>
      </c>
      <c r="C277" s="48" t="s">
        <v>460</v>
      </c>
      <c r="F277" t="s">
        <v>460</v>
      </c>
      <c r="G277" t="str">
        <f t="shared" si="5"/>
        <v>MSHR</v>
      </c>
      <c r="H277" s="9" t="s">
        <v>455</v>
      </c>
      <c r="I277" s="10" t="s">
        <v>158</v>
      </c>
      <c r="J277" s="8" t="s">
        <v>23</v>
      </c>
      <c r="K277" s="1" t="s">
        <v>31</v>
      </c>
      <c r="L277" t="s">
        <v>31</v>
      </c>
      <c r="M277" t="s">
        <v>31</v>
      </c>
      <c r="N277" t="s">
        <v>31</v>
      </c>
      <c r="O277" s="8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461</v>
      </c>
      <c r="B278" s="48" t="s">
        <v>462</v>
      </c>
      <c r="C278" s="48" t="s">
        <v>463</v>
      </c>
      <c r="F278" t="s">
        <v>463</v>
      </c>
      <c r="G278" t="str">
        <f t="shared" si="5"/>
        <v>MTR1A</v>
      </c>
      <c r="H278" s="9" t="s">
        <v>464</v>
      </c>
      <c r="I278" s="10" t="s">
        <v>464</v>
      </c>
      <c r="J278" s="8" t="s">
        <v>23</v>
      </c>
      <c r="K278" s="1" t="s">
        <v>987</v>
      </c>
      <c r="L278" t="s">
        <v>988</v>
      </c>
      <c r="M278" t="s">
        <v>989</v>
      </c>
      <c r="N278" t="s">
        <v>464</v>
      </c>
      <c r="O278" s="8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465</v>
      </c>
      <c r="B279" s="48" t="s">
        <v>466</v>
      </c>
      <c r="C279" s="48" t="s">
        <v>467</v>
      </c>
      <c r="F279" t="s">
        <v>467</v>
      </c>
      <c r="G279" t="str">
        <f t="shared" si="5"/>
        <v>MTR1B</v>
      </c>
      <c r="H279" s="9" t="s">
        <v>464</v>
      </c>
      <c r="I279" s="10" t="s">
        <v>464</v>
      </c>
      <c r="J279" s="8" t="s">
        <v>23</v>
      </c>
      <c r="K279" s="1" t="s">
        <v>990</v>
      </c>
      <c r="L279" t="s">
        <v>991</v>
      </c>
      <c r="M279" t="s">
        <v>989</v>
      </c>
      <c r="N279" t="s">
        <v>464</v>
      </c>
      <c r="O279" s="8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468</v>
      </c>
      <c r="B280" s="48" t="s">
        <v>31</v>
      </c>
      <c r="C280" s="48" t="s">
        <v>31</v>
      </c>
      <c r="F280" t="s">
        <v>31</v>
      </c>
      <c r="G280" t="str">
        <f t="shared" si="5"/>
        <v>GRM1</v>
      </c>
      <c r="H280" s="9" t="s">
        <v>469</v>
      </c>
      <c r="I280" s="10" t="s">
        <v>379</v>
      </c>
      <c r="J280" s="8" t="s">
        <v>189</v>
      </c>
      <c r="K280" s="1" t="s">
        <v>31</v>
      </c>
      <c r="L280" t="s">
        <v>31</v>
      </c>
      <c r="M280" t="s">
        <v>31</v>
      </c>
      <c r="N280" t="s">
        <v>31</v>
      </c>
      <c r="O280" s="8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470</v>
      </c>
      <c r="B281" s="48" t="s">
        <v>471</v>
      </c>
      <c r="C281" s="48" t="s">
        <v>31</v>
      </c>
      <c r="F281" t="s">
        <v>31</v>
      </c>
      <c r="G281" t="str">
        <f t="shared" si="5"/>
        <v>GRM2</v>
      </c>
      <c r="H281" s="9" t="s">
        <v>469</v>
      </c>
      <c r="I281" s="10" t="s">
        <v>379</v>
      </c>
      <c r="J281" s="8" t="s">
        <v>189</v>
      </c>
      <c r="K281" s="1" t="s">
        <v>992</v>
      </c>
      <c r="L281" t="s">
        <v>993</v>
      </c>
      <c r="M281" t="s">
        <v>994</v>
      </c>
      <c r="N281" t="s">
        <v>995</v>
      </c>
      <c r="O281" s="8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472</v>
      </c>
      <c r="B282" s="48" t="s">
        <v>31</v>
      </c>
      <c r="C282" s="48" t="s">
        <v>31</v>
      </c>
      <c r="F282" t="s">
        <v>31</v>
      </c>
      <c r="G282" t="str">
        <f t="shared" si="5"/>
        <v>GRM3</v>
      </c>
      <c r="H282" s="9" t="s">
        <v>469</v>
      </c>
      <c r="I282" s="10" t="s">
        <v>379</v>
      </c>
      <c r="J282" s="8" t="s">
        <v>189</v>
      </c>
      <c r="K282" s="1" t="s">
        <v>31</v>
      </c>
      <c r="L282" t="s">
        <v>31</v>
      </c>
      <c r="M282" t="s">
        <v>31</v>
      </c>
      <c r="N282" t="s">
        <v>31</v>
      </c>
      <c r="O282" s="8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473</v>
      </c>
      <c r="B283" s="48" t="s">
        <v>474</v>
      </c>
      <c r="C283" s="48" t="s">
        <v>31</v>
      </c>
      <c r="F283" t="s">
        <v>31</v>
      </c>
      <c r="G283" t="str">
        <f t="shared" si="5"/>
        <v>GRM4</v>
      </c>
      <c r="H283" s="9" t="s">
        <v>469</v>
      </c>
      <c r="I283" s="10" t="s">
        <v>379</v>
      </c>
      <c r="J283" s="8" t="s">
        <v>189</v>
      </c>
      <c r="K283" s="1" t="s">
        <v>996</v>
      </c>
      <c r="L283" t="s">
        <v>997</v>
      </c>
      <c r="M283" t="s">
        <v>994</v>
      </c>
      <c r="N283" t="s">
        <v>995</v>
      </c>
      <c r="O283" s="8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48" t="s">
        <v>475</v>
      </c>
      <c r="C284" s="48" t="s">
        <v>31</v>
      </c>
      <c r="F284" t="s">
        <v>31</v>
      </c>
      <c r="G284" t="str">
        <f t="shared" si="5"/>
        <v>GRM5</v>
      </c>
      <c r="H284" s="9" t="s">
        <v>469</v>
      </c>
      <c r="I284" s="10" t="s">
        <v>379</v>
      </c>
      <c r="J284" s="8" t="s">
        <v>189</v>
      </c>
      <c r="K284" s="1" t="s">
        <v>998</v>
      </c>
      <c r="L284" t="s">
        <v>999</v>
      </c>
      <c r="M284" t="s">
        <v>994</v>
      </c>
      <c r="N284" t="s">
        <v>995</v>
      </c>
      <c r="O284" s="8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476</v>
      </c>
      <c r="B285" s="48" t="s">
        <v>477</v>
      </c>
      <c r="C285" s="48" t="s">
        <v>31</v>
      </c>
      <c r="F285" t="s">
        <v>31</v>
      </c>
      <c r="G285" t="str">
        <f t="shared" si="5"/>
        <v>GRM6</v>
      </c>
      <c r="H285" s="9" t="s">
        <v>469</v>
      </c>
      <c r="I285" s="10" t="s">
        <v>379</v>
      </c>
      <c r="J285" s="8" t="s">
        <v>189</v>
      </c>
      <c r="K285" s="1" t="s">
        <v>1000</v>
      </c>
      <c r="L285" t="s">
        <v>1001</v>
      </c>
      <c r="M285" t="s">
        <v>994</v>
      </c>
      <c r="N285" t="s">
        <v>995</v>
      </c>
      <c r="O285" s="8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478</v>
      </c>
      <c r="B286" s="48" t="s">
        <v>31</v>
      </c>
      <c r="C286" s="48" t="s">
        <v>31</v>
      </c>
      <c r="F286" t="s">
        <v>31</v>
      </c>
      <c r="G286" t="str">
        <f t="shared" si="5"/>
        <v>GRM7</v>
      </c>
      <c r="H286" s="9" t="s">
        <v>469</v>
      </c>
      <c r="I286" s="10" t="s">
        <v>379</v>
      </c>
      <c r="J286" s="8" t="s">
        <v>189</v>
      </c>
      <c r="K286" s="1" t="s">
        <v>31</v>
      </c>
      <c r="L286" t="s">
        <v>31</v>
      </c>
      <c r="M286" t="s">
        <v>31</v>
      </c>
      <c r="N286" t="s">
        <v>31</v>
      </c>
      <c r="O286" s="8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479</v>
      </c>
      <c r="B287" s="48" t="s">
        <v>480</v>
      </c>
      <c r="C287" s="48" t="s">
        <v>31</v>
      </c>
      <c r="F287" t="s">
        <v>31</v>
      </c>
      <c r="G287" t="str">
        <f t="shared" si="5"/>
        <v>GRM8</v>
      </c>
      <c r="H287" s="9" t="s">
        <v>469</v>
      </c>
      <c r="I287" s="10" t="s">
        <v>379</v>
      </c>
      <c r="J287" s="8" t="s">
        <v>189</v>
      </c>
      <c r="K287" s="1" t="s">
        <v>1002</v>
      </c>
      <c r="L287" t="s">
        <v>1003</v>
      </c>
      <c r="M287" t="s">
        <v>994</v>
      </c>
      <c r="N287" t="s">
        <v>995</v>
      </c>
      <c r="O287" s="8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481</v>
      </c>
      <c r="B288" s="48" t="s">
        <v>31</v>
      </c>
      <c r="C288" s="48" t="s">
        <v>482</v>
      </c>
      <c r="F288" t="s">
        <v>482</v>
      </c>
      <c r="G288" t="str">
        <f t="shared" si="5"/>
        <v>MTLR</v>
      </c>
      <c r="H288" s="9" t="s">
        <v>483</v>
      </c>
      <c r="I288" s="10" t="s">
        <v>158</v>
      </c>
      <c r="J288" s="8" t="s">
        <v>23</v>
      </c>
      <c r="K288" s="1" t="s">
        <v>31</v>
      </c>
      <c r="L288" t="s">
        <v>31</v>
      </c>
      <c r="M288" t="s">
        <v>31</v>
      </c>
      <c r="N288" t="s">
        <v>31</v>
      </c>
      <c r="O288" s="8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484</v>
      </c>
      <c r="B289" s="48" t="s">
        <v>31</v>
      </c>
      <c r="C289" s="48" t="s">
        <v>484</v>
      </c>
      <c r="F289" t="s">
        <v>484</v>
      </c>
      <c r="G289" t="str">
        <f t="shared" si="5"/>
        <v>NMUR1</v>
      </c>
      <c r="H289" s="9" t="s">
        <v>485</v>
      </c>
      <c r="I289" s="10" t="s">
        <v>158</v>
      </c>
      <c r="J289" s="8" t="s">
        <v>23</v>
      </c>
      <c r="K289" s="1" t="s">
        <v>31</v>
      </c>
      <c r="L289" t="s">
        <v>31</v>
      </c>
      <c r="M289" t="s">
        <v>31</v>
      </c>
      <c r="N289" t="s">
        <v>31</v>
      </c>
      <c r="O289" s="8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486</v>
      </c>
      <c r="B290" s="48" t="s">
        <v>31</v>
      </c>
      <c r="C290" s="48" t="s">
        <v>486</v>
      </c>
      <c r="F290" t="s">
        <v>486</v>
      </c>
      <c r="G290" t="str">
        <f t="shared" si="5"/>
        <v>NMUR2</v>
      </c>
      <c r="H290" s="9" t="s">
        <v>485</v>
      </c>
      <c r="I290" s="10" t="s">
        <v>158</v>
      </c>
      <c r="J290" s="8" t="s">
        <v>23</v>
      </c>
      <c r="K290" s="1" t="s">
        <v>31</v>
      </c>
      <c r="L290" t="s">
        <v>31</v>
      </c>
      <c r="M290" t="s">
        <v>31</v>
      </c>
      <c r="N290" t="s">
        <v>31</v>
      </c>
      <c r="O290" s="8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487</v>
      </c>
      <c r="B291" s="48" t="s">
        <v>488</v>
      </c>
      <c r="C291" s="48" t="s">
        <v>488</v>
      </c>
      <c r="F291" t="s">
        <v>488</v>
      </c>
      <c r="G291" t="str">
        <f t="shared" si="5"/>
        <v>NPFF1</v>
      </c>
      <c r="H291" s="9" t="s">
        <v>489</v>
      </c>
      <c r="I291" s="10" t="s">
        <v>158</v>
      </c>
      <c r="J291" s="8" t="s">
        <v>23</v>
      </c>
      <c r="K291" s="1" t="s">
        <v>1004</v>
      </c>
      <c r="L291" t="s">
        <v>1005</v>
      </c>
      <c r="M291" t="s">
        <v>861</v>
      </c>
      <c r="N291" t="s">
        <v>1006</v>
      </c>
      <c r="O291" s="8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490</v>
      </c>
      <c r="B292" s="48" t="s">
        <v>491</v>
      </c>
      <c r="C292" s="48" t="s">
        <v>491</v>
      </c>
      <c r="F292" t="s">
        <v>491</v>
      </c>
      <c r="G292" t="str">
        <f t="shared" si="5"/>
        <v>NPFF2</v>
      </c>
      <c r="H292" s="9" t="s">
        <v>489</v>
      </c>
      <c r="I292" s="10" t="s">
        <v>158</v>
      </c>
      <c r="J292" s="8" t="s">
        <v>23</v>
      </c>
      <c r="K292" s="1" t="s">
        <v>1007</v>
      </c>
      <c r="L292" t="s">
        <v>1008</v>
      </c>
      <c r="M292" t="s">
        <v>861</v>
      </c>
      <c r="N292" t="s">
        <v>1006</v>
      </c>
      <c r="O292" s="8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492</v>
      </c>
      <c r="B293" s="48" t="s">
        <v>31</v>
      </c>
      <c r="C293" s="48" t="s">
        <v>31</v>
      </c>
      <c r="F293" t="s">
        <v>31</v>
      </c>
      <c r="G293" t="str">
        <f t="shared" si="5"/>
        <v>NPSR1</v>
      </c>
      <c r="H293" s="9" t="s">
        <v>493</v>
      </c>
      <c r="I293" s="10" t="s">
        <v>158</v>
      </c>
      <c r="J293" s="8" t="s">
        <v>23</v>
      </c>
      <c r="K293" s="1" t="s">
        <v>31</v>
      </c>
      <c r="L293" t="s">
        <v>31</v>
      </c>
      <c r="M293" t="s">
        <v>31</v>
      </c>
      <c r="N293" t="s">
        <v>31</v>
      </c>
      <c r="O293" s="8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494</v>
      </c>
      <c r="B294" s="48" t="s">
        <v>31</v>
      </c>
      <c r="C294" s="48" t="s">
        <v>495</v>
      </c>
      <c r="F294" t="s">
        <v>495</v>
      </c>
      <c r="G294" t="str">
        <f t="shared" si="5"/>
        <v>NPBW1</v>
      </c>
      <c r="H294" s="9" t="s">
        <v>496</v>
      </c>
      <c r="I294" s="10" t="s">
        <v>158</v>
      </c>
      <c r="J294" s="8" t="s">
        <v>23</v>
      </c>
      <c r="K294" s="1" t="s">
        <v>31</v>
      </c>
      <c r="L294" t="s">
        <v>31</v>
      </c>
      <c r="M294" t="s">
        <v>31</v>
      </c>
      <c r="N294" t="s">
        <v>31</v>
      </c>
      <c r="O294" s="8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497</v>
      </c>
      <c r="B295" s="48" t="s">
        <v>31</v>
      </c>
      <c r="C295" s="48" t="s">
        <v>31</v>
      </c>
      <c r="F295" t="s">
        <v>31</v>
      </c>
      <c r="G295" t="str">
        <f t="shared" si="5"/>
        <v>NPBW2</v>
      </c>
      <c r="H295" s="9" t="s">
        <v>496</v>
      </c>
      <c r="I295" s="10" t="s">
        <v>158</v>
      </c>
      <c r="J295" s="8" t="s">
        <v>23</v>
      </c>
      <c r="K295" s="1" t="s">
        <v>31</v>
      </c>
      <c r="L295" t="s">
        <v>31</v>
      </c>
      <c r="M295" t="s">
        <v>31</v>
      </c>
      <c r="N295" t="s">
        <v>31</v>
      </c>
      <c r="O295" s="8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498</v>
      </c>
      <c r="B296" s="48" t="s">
        <v>498</v>
      </c>
      <c r="C296" s="48" t="s">
        <v>31</v>
      </c>
      <c r="F296" t="s">
        <v>31</v>
      </c>
      <c r="G296" t="str">
        <f t="shared" si="5"/>
        <v>NPY1R</v>
      </c>
      <c r="H296" s="9" t="s">
        <v>499</v>
      </c>
      <c r="I296" s="10" t="s">
        <v>158</v>
      </c>
      <c r="J296" s="8" t="s">
        <v>23</v>
      </c>
      <c r="K296" s="1" t="s">
        <v>1009</v>
      </c>
      <c r="L296" t="s">
        <v>1010</v>
      </c>
      <c r="M296" t="s">
        <v>861</v>
      </c>
      <c r="N296" t="s">
        <v>1011</v>
      </c>
      <c r="O296" s="8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500</v>
      </c>
      <c r="B297" s="48" t="s">
        <v>31</v>
      </c>
      <c r="C297" s="48" t="s">
        <v>31</v>
      </c>
      <c r="F297" t="s">
        <v>31</v>
      </c>
      <c r="G297" t="str">
        <f t="shared" si="5"/>
        <v>NPY2R</v>
      </c>
      <c r="H297" s="9" t="s">
        <v>499</v>
      </c>
      <c r="I297" s="10" t="s">
        <v>158</v>
      </c>
      <c r="J297" s="8" t="s">
        <v>23</v>
      </c>
      <c r="K297" s="1" t="s">
        <v>31</v>
      </c>
      <c r="L297" t="s">
        <v>31</v>
      </c>
      <c r="M297" t="s">
        <v>31</v>
      </c>
      <c r="N297" t="s">
        <v>31</v>
      </c>
      <c r="O297" s="8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501</v>
      </c>
      <c r="B298" s="48" t="s">
        <v>31</v>
      </c>
      <c r="C298" s="48" t="s">
        <v>31</v>
      </c>
      <c r="F298" t="s">
        <v>31</v>
      </c>
      <c r="G298" t="str">
        <f t="shared" si="5"/>
        <v>NPY4R</v>
      </c>
      <c r="H298" s="9" t="s">
        <v>499</v>
      </c>
      <c r="I298" s="10" t="s">
        <v>158</v>
      </c>
      <c r="J298" s="8" t="s">
        <v>23</v>
      </c>
      <c r="K298" s="1" t="s">
        <v>31</v>
      </c>
      <c r="L298" t="s">
        <v>31</v>
      </c>
      <c r="M298" t="s">
        <v>31</v>
      </c>
      <c r="N298" t="s">
        <v>31</v>
      </c>
      <c r="O298" s="8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502</v>
      </c>
      <c r="B299" s="48" t="s">
        <v>502</v>
      </c>
      <c r="C299" s="48" t="s">
        <v>31</v>
      </c>
      <c r="F299" t="s">
        <v>31</v>
      </c>
      <c r="G299" t="str">
        <f t="shared" si="5"/>
        <v>NPY5R</v>
      </c>
      <c r="H299" s="9" t="s">
        <v>499</v>
      </c>
      <c r="I299" s="10" t="s">
        <v>158</v>
      </c>
      <c r="J299" s="8" t="s">
        <v>23</v>
      </c>
      <c r="K299" s="1" t="s">
        <v>1012</v>
      </c>
      <c r="L299" t="s">
        <v>1013</v>
      </c>
      <c r="M299" t="s">
        <v>861</v>
      </c>
      <c r="N299" t="s">
        <v>1011</v>
      </c>
      <c r="O299" s="8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503</v>
      </c>
      <c r="B300" s="48" t="s">
        <v>31</v>
      </c>
      <c r="C300" s="48" t="s">
        <v>31</v>
      </c>
      <c r="F300" t="s">
        <v>31</v>
      </c>
      <c r="G300" t="str">
        <f t="shared" si="5"/>
        <v>NPY6R</v>
      </c>
      <c r="H300" s="9" t="s">
        <v>499</v>
      </c>
      <c r="I300" s="10" t="s">
        <v>158</v>
      </c>
      <c r="J300" s="8" t="s">
        <v>23</v>
      </c>
      <c r="K300" s="1" t="s">
        <v>31</v>
      </c>
      <c r="L300" t="s">
        <v>31</v>
      </c>
      <c r="M300" t="s">
        <v>31</v>
      </c>
      <c r="N300" t="s">
        <v>31</v>
      </c>
      <c r="O300" s="8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504</v>
      </c>
      <c r="B301" s="48" t="s">
        <v>31</v>
      </c>
      <c r="C301" s="48" t="s">
        <v>31</v>
      </c>
      <c r="F301" t="s">
        <v>31</v>
      </c>
      <c r="G301" t="str">
        <f t="shared" si="5"/>
        <v>NTR1</v>
      </c>
      <c r="H301" s="9" t="s">
        <v>505</v>
      </c>
      <c r="I301" s="10" t="s">
        <v>158</v>
      </c>
      <c r="J301" s="8" t="s">
        <v>23</v>
      </c>
      <c r="K301" s="1" t="s">
        <v>31</v>
      </c>
      <c r="L301" t="s">
        <v>31</v>
      </c>
      <c r="M301" t="s">
        <v>31</v>
      </c>
      <c r="N301" t="s">
        <v>31</v>
      </c>
      <c r="O301" s="8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506</v>
      </c>
      <c r="B302" s="48" t="s">
        <v>31</v>
      </c>
      <c r="C302" s="48" t="s">
        <v>31</v>
      </c>
      <c r="F302" t="s">
        <v>31</v>
      </c>
      <c r="G302" t="str">
        <f t="shared" si="5"/>
        <v>NTR2</v>
      </c>
      <c r="H302" s="9" t="s">
        <v>505</v>
      </c>
      <c r="I302" s="10" t="s">
        <v>158</v>
      </c>
      <c r="J302" s="8" t="s">
        <v>23</v>
      </c>
      <c r="K302" s="1" t="s">
        <v>31</v>
      </c>
      <c r="L302" t="s">
        <v>31</v>
      </c>
      <c r="M302" t="s">
        <v>31</v>
      </c>
      <c r="N302" t="s">
        <v>31</v>
      </c>
      <c r="O302" s="8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507</v>
      </c>
      <c r="B303" s="48" t="s">
        <v>508</v>
      </c>
      <c r="C303" s="48" t="s">
        <v>509</v>
      </c>
      <c r="F303" t="s">
        <v>509</v>
      </c>
      <c r="G303" t="str">
        <f t="shared" si="5"/>
        <v>OPRD</v>
      </c>
      <c r="H303" s="9" t="s">
        <v>510</v>
      </c>
      <c r="I303" s="10" t="s">
        <v>158</v>
      </c>
      <c r="J303" s="8" t="s">
        <v>23</v>
      </c>
      <c r="K303" s="1" t="s">
        <v>1014</v>
      </c>
      <c r="L303" t="s">
        <v>1015</v>
      </c>
      <c r="M303" t="s">
        <v>861</v>
      </c>
      <c r="N303" t="s">
        <v>1016</v>
      </c>
      <c r="O303" s="8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511</v>
      </c>
      <c r="B304" s="48" t="s">
        <v>512</v>
      </c>
      <c r="C304" s="48" t="s">
        <v>513</v>
      </c>
      <c r="F304" t="s">
        <v>513</v>
      </c>
      <c r="G304" t="str">
        <f t="shared" si="5"/>
        <v>OPRK</v>
      </c>
      <c r="H304" s="9" t="s">
        <v>510</v>
      </c>
      <c r="I304" s="10" t="s">
        <v>158</v>
      </c>
      <c r="J304" s="8" t="s">
        <v>23</v>
      </c>
      <c r="K304" s="1" t="s">
        <v>1017</v>
      </c>
      <c r="L304" t="s">
        <v>1018</v>
      </c>
      <c r="M304" t="s">
        <v>861</v>
      </c>
      <c r="N304" t="s">
        <v>1016</v>
      </c>
      <c r="O304" s="8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514</v>
      </c>
      <c r="B305" s="48" t="s">
        <v>515</v>
      </c>
      <c r="C305" s="48" t="s">
        <v>516</v>
      </c>
      <c r="F305" t="s">
        <v>516</v>
      </c>
      <c r="G305" t="str">
        <f t="shared" si="5"/>
        <v>OPRM</v>
      </c>
      <c r="H305" s="9" t="s">
        <v>510</v>
      </c>
      <c r="I305" s="10" t="s">
        <v>158</v>
      </c>
      <c r="J305" s="8" t="s">
        <v>23</v>
      </c>
      <c r="K305" s="1" t="s">
        <v>1019</v>
      </c>
      <c r="L305" t="s">
        <v>1020</v>
      </c>
      <c r="M305" t="s">
        <v>861</v>
      </c>
      <c r="N305" t="s">
        <v>1016</v>
      </c>
      <c r="O305" s="8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517</v>
      </c>
      <c r="B306" s="48" t="s">
        <v>518</v>
      </c>
      <c r="C306" s="48" t="s">
        <v>519</v>
      </c>
      <c r="F306" t="s">
        <v>519</v>
      </c>
      <c r="G306" t="str">
        <f t="shared" si="5"/>
        <v>OPRX</v>
      </c>
      <c r="H306" s="9" t="s">
        <v>510</v>
      </c>
      <c r="I306" s="10" t="s">
        <v>158</v>
      </c>
      <c r="J306" s="8" t="s">
        <v>23</v>
      </c>
      <c r="K306" s="1" t="s">
        <v>1021</v>
      </c>
      <c r="L306" t="s">
        <v>1022</v>
      </c>
      <c r="M306" t="s">
        <v>861</v>
      </c>
      <c r="N306" t="s">
        <v>1016</v>
      </c>
      <c r="O306" s="8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520</v>
      </c>
      <c r="B307" s="48" t="s">
        <v>31</v>
      </c>
      <c r="C307" s="48" t="s">
        <v>31</v>
      </c>
      <c r="F307" t="s">
        <v>31</v>
      </c>
      <c r="G307" t="str">
        <f t="shared" si="5"/>
        <v>OPN3</v>
      </c>
      <c r="H307" s="9" t="s">
        <v>521</v>
      </c>
      <c r="I307" s="10" t="s">
        <v>522</v>
      </c>
      <c r="J307" s="8" t="s">
        <v>23</v>
      </c>
      <c r="K307" s="1" t="s">
        <v>31</v>
      </c>
      <c r="L307" t="s">
        <v>31</v>
      </c>
      <c r="M307" t="s">
        <v>31</v>
      </c>
      <c r="N307" t="s">
        <v>31</v>
      </c>
      <c r="O307" s="8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523</v>
      </c>
      <c r="B308" s="48" t="s">
        <v>31</v>
      </c>
      <c r="C308" s="48" t="s">
        <v>31</v>
      </c>
      <c r="F308" t="s">
        <v>31</v>
      </c>
      <c r="G308" t="str">
        <f t="shared" si="5"/>
        <v>OPN4</v>
      </c>
      <c r="H308" s="9" t="s">
        <v>521</v>
      </c>
      <c r="I308" s="10" t="s">
        <v>522</v>
      </c>
      <c r="J308" s="8" t="s">
        <v>23</v>
      </c>
      <c r="K308" s="1" t="s">
        <v>31</v>
      </c>
      <c r="L308" t="s">
        <v>31</v>
      </c>
      <c r="M308" t="s">
        <v>31</v>
      </c>
      <c r="N308" t="s">
        <v>31</v>
      </c>
      <c r="O308" s="8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524</v>
      </c>
      <c r="B309" s="48" t="s">
        <v>31</v>
      </c>
      <c r="C309" s="48" t="s">
        <v>31</v>
      </c>
      <c r="F309" t="s">
        <v>31</v>
      </c>
      <c r="G309" t="str">
        <f t="shared" si="5"/>
        <v>OPN5</v>
      </c>
      <c r="H309" s="9" t="s">
        <v>521</v>
      </c>
      <c r="I309" s="10" t="s">
        <v>522</v>
      </c>
      <c r="J309" s="8" t="s">
        <v>23</v>
      </c>
      <c r="K309" s="1" t="s">
        <v>31</v>
      </c>
      <c r="L309" t="s">
        <v>31</v>
      </c>
      <c r="M309" t="s">
        <v>31</v>
      </c>
      <c r="N309" t="s">
        <v>31</v>
      </c>
      <c r="O309" s="8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525</v>
      </c>
      <c r="B310" s="48" t="s">
        <v>31</v>
      </c>
      <c r="C310" s="48" t="s">
        <v>31</v>
      </c>
      <c r="F310" t="s">
        <v>31</v>
      </c>
      <c r="G310" t="str">
        <f t="shared" si="5"/>
        <v>OPSB</v>
      </c>
      <c r="H310" s="9" t="s">
        <v>521</v>
      </c>
      <c r="I310" s="10" t="s">
        <v>522</v>
      </c>
      <c r="J310" s="8" t="s">
        <v>23</v>
      </c>
      <c r="K310" s="1" t="s">
        <v>31</v>
      </c>
      <c r="L310" t="s">
        <v>31</v>
      </c>
      <c r="M310" t="s">
        <v>31</v>
      </c>
      <c r="N310" t="s">
        <v>31</v>
      </c>
      <c r="O310" s="8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48" t="s">
        <v>31</v>
      </c>
      <c r="C311" s="48" t="s">
        <v>31</v>
      </c>
      <c r="F311" t="s">
        <v>31</v>
      </c>
      <c r="G311" t="str">
        <f t="shared" si="5"/>
        <v>OPSD</v>
      </c>
      <c r="H311" s="9" t="s">
        <v>521</v>
      </c>
      <c r="I311" s="10" t="s">
        <v>522</v>
      </c>
      <c r="J311" s="8" t="s">
        <v>23</v>
      </c>
      <c r="K311" s="1" t="s">
        <v>31</v>
      </c>
      <c r="L311" t="s">
        <v>31</v>
      </c>
      <c r="M311" t="s">
        <v>31</v>
      </c>
      <c r="N311" t="s">
        <v>31</v>
      </c>
      <c r="O311" s="8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526</v>
      </c>
      <c r="B312" s="48" t="s">
        <v>31</v>
      </c>
      <c r="C312" s="48" t="s">
        <v>31</v>
      </c>
      <c r="F312" t="s">
        <v>31</v>
      </c>
      <c r="G312" t="str">
        <f t="shared" si="5"/>
        <v>OPSG</v>
      </c>
      <c r="H312" s="9" t="s">
        <v>521</v>
      </c>
      <c r="I312" s="10" t="s">
        <v>522</v>
      </c>
      <c r="J312" s="8" t="s">
        <v>23</v>
      </c>
      <c r="K312" s="1" t="s">
        <v>31</v>
      </c>
      <c r="L312" t="s">
        <v>31</v>
      </c>
      <c r="M312" t="s">
        <v>31</v>
      </c>
      <c r="N312" t="s">
        <v>31</v>
      </c>
      <c r="O312" s="8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527</v>
      </c>
      <c r="B313" s="48" t="s">
        <v>31</v>
      </c>
      <c r="C313" s="48" t="s">
        <v>31</v>
      </c>
      <c r="F313" t="s">
        <v>31</v>
      </c>
      <c r="G313" t="str">
        <f t="shared" si="5"/>
        <v>OPSR</v>
      </c>
      <c r="H313" s="9" t="s">
        <v>521</v>
      </c>
      <c r="I313" s="10" t="s">
        <v>522</v>
      </c>
      <c r="J313" s="8" t="s">
        <v>23</v>
      </c>
      <c r="K313" s="1" t="s">
        <v>31</v>
      </c>
      <c r="L313" t="s">
        <v>31</v>
      </c>
      <c r="M313" t="s">
        <v>31</v>
      </c>
      <c r="N313" t="s">
        <v>31</v>
      </c>
      <c r="O313" s="8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528</v>
      </c>
      <c r="B314" s="48" t="s">
        <v>31</v>
      </c>
      <c r="C314" s="48" t="s">
        <v>529</v>
      </c>
      <c r="F314" t="s">
        <v>529</v>
      </c>
      <c r="G314" t="str">
        <f t="shared" si="5"/>
        <v>OX1R</v>
      </c>
      <c r="H314" s="9" t="s">
        <v>530</v>
      </c>
      <c r="I314" s="10" t="s">
        <v>158</v>
      </c>
      <c r="J314" s="8" t="s">
        <v>23</v>
      </c>
      <c r="K314" s="1" t="s">
        <v>31</v>
      </c>
      <c r="L314" t="s">
        <v>31</v>
      </c>
      <c r="M314" t="s">
        <v>31</v>
      </c>
      <c r="N314" t="s">
        <v>31</v>
      </c>
      <c r="O314" s="8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531</v>
      </c>
      <c r="B315" s="48" t="s">
        <v>532</v>
      </c>
      <c r="C315" s="48" t="s">
        <v>533</v>
      </c>
      <c r="F315" t="s">
        <v>533</v>
      </c>
      <c r="G315" t="str">
        <f t="shared" si="5"/>
        <v>OX2R</v>
      </c>
      <c r="H315" s="9" t="s">
        <v>530</v>
      </c>
      <c r="I315" s="10" t="s">
        <v>158</v>
      </c>
      <c r="J315" s="8" t="s">
        <v>23</v>
      </c>
      <c r="K315" s="1" t="s">
        <v>1023</v>
      </c>
      <c r="L315" t="s">
        <v>1024</v>
      </c>
      <c r="M315" t="s">
        <v>861</v>
      </c>
      <c r="N315" t="s">
        <v>1025</v>
      </c>
      <c r="O315" s="8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534</v>
      </c>
      <c r="B316" s="48" t="s">
        <v>31</v>
      </c>
      <c r="C316" s="48" t="s">
        <v>31</v>
      </c>
      <c r="F316" t="s">
        <v>31</v>
      </c>
      <c r="G316" t="str">
        <f t="shared" si="5"/>
        <v>G137A</v>
      </c>
      <c r="H316" s="9" t="s">
        <v>535</v>
      </c>
      <c r="I316" s="10" t="s">
        <v>89</v>
      </c>
      <c r="J316" s="8" t="s">
        <v>536</v>
      </c>
      <c r="K316" s="1" t="s">
        <v>31</v>
      </c>
      <c r="L316" t="s">
        <v>31</v>
      </c>
      <c r="M316" t="s">
        <v>31</v>
      </c>
      <c r="N316" t="s">
        <v>31</v>
      </c>
      <c r="O316" s="8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537</v>
      </c>
      <c r="B317" s="48" t="s">
        <v>31</v>
      </c>
      <c r="C317" s="48" t="s">
        <v>31</v>
      </c>
      <c r="F317" t="s">
        <v>31</v>
      </c>
      <c r="G317" t="str">
        <f t="shared" si="5"/>
        <v>GP107</v>
      </c>
      <c r="H317" s="9" t="s">
        <v>535</v>
      </c>
      <c r="I317" s="10" t="s">
        <v>89</v>
      </c>
      <c r="J317" s="8" t="s">
        <v>536</v>
      </c>
      <c r="K317" s="1" t="s">
        <v>31</v>
      </c>
      <c r="L317" t="s">
        <v>31</v>
      </c>
      <c r="M317" t="s">
        <v>31</v>
      </c>
      <c r="N317" t="s">
        <v>31</v>
      </c>
      <c r="O317" s="8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538</v>
      </c>
      <c r="B318" s="48" t="s">
        <v>31</v>
      </c>
      <c r="C318" s="48" t="s">
        <v>31</v>
      </c>
      <c r="F318" t="s">
        <v>31</v>
      </c>
      <c r="G318" t="str">
        <f t="shared" si="5"/>
        <v>GP143</v>
      </c>
      <c r="H318" s="9" t="s">
        <v>535</v>
      </c>
      <c r="I318" s="10" t="s">
        <v>89</v>
      </c>
      <c r="J318" s="8" t="s">
        <v>536</v>
      </c>
      <c r="K318" s="1" t="s">
        <v>31</v>
      </c>
      <c r="L318" t="s">
        <v>31</v>
      </c>
      <c r="M318" t="s">
        <v>31</v>
      </c>
      <c r="N318" t="s">
        <v>31</v>
      </c>
      <c r="O318" s="8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539</v>
      </c>
      <c r="B319" s="48" t="s">
        <v>31</v>
      </c>
      <c r="C319" s="48" t="s">
        <v>31</v>
      </c>
      <c r="F319" t="s">
        <v>31</v>
      </c>
      <c r="G319" t="str">
        <f t="shared" si="5"/>
        <v>GP157</v>
      </c>
      <c r="H319" s="9" t="s">
        <v>535</v>
      </c>
      <c r="I319" s="10" t="s">
        <v>89</v>
      </c>
      <c r="J319" s="8" t="s">
        <v>536</v>
      </c>
      <c r="K319" s="1" t="s">
        <v>31</v>
      </c>
      <c r="L319" t="s">
        <v>31</v>
      </c>
      <c r="M319" t="s">
        <v>31</v>
      </c>
      <c r="N319" t="s">
        <v>31</v>
      </c>
      <c r="O319" s="8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540</v>
      </c>
      <c r="B320" s="48" t="s">
        <v>31</v>
      </c>
      <c r="C320" s="48" t="s">
        <v>31</v>
      </c>
      <c r="F320" t="s">
        <v>31</v>
      </c>
      <c r="G320" t="str">
        <f t="shared" si="5"/>
        <v>O51E1</v>
      </c>
      <c r="H320" s="9" t="s">
        <v>535</v>
      </c>
      <c r="I320" s="10" t="s">
        <v>89</v>
      </c>
      <c r="J320" s="8" t="s">
        <v>536</v>
      </c>
      <c r="K320" s="1" t="s">
        <v>31</v>
      </c>
      <c r="L320" t="s">
        <v>31</v>
      </c>
      <c r="M320" t="s">
        <v>31</v>
      </c>
      <c r="N320" t="s">
        <v>31</v>
      </c>
      <c r="O320" s="8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541</v>
      </c>
      <c r="B321" s="48" t="s">
        <v>31</v>
      </c>
      <c r="C321" s="48" t="s">
        <v>31</v>
      </c>
      <c r="F321" t="s">
        <v>31</v>
      </c>
      <c r="G321" t="str">
        <f t="shared" si="5"/>
        <v>TPRA1</v>
      </c>
      <c r="H321" s="9" t="s">
        <v>535</v>
      </c>
      <c r="I321" s="10" t="s">
        <v>89</v>
      </c>
      <c r="J321" s="8" t="s">
        <v>536</v>
      </c>
      <c r="K321" s="1" t="s">
        <v>31</v>
      </c>
      <c r="L321" t="s">
        <v>31</v>
      </c>
      <c r="M321" t="s">
        <v>31</v>
      </c>
      <c r="N321" t="s">
        <v>31</v>
      </c>
      <c r="O321" s="8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542</v>
      </c>
      <c r="B322" s="48" t="s">
        <v>31</v>
      </c>
      <c r="C322" s="48" t="s">
        <v>542</v>
      </c>
      <c r="F322" t="s">
        <v>542</v>
      </c>
      <c r="G322" t="str">
        <f t="shared" si="5"/>
        <v>OXGR1</v>
      </c>
      <c r="H322" s="9" t="s">
        <v>543</v>
      </c>
      <c r="I322" s="10" t="s">
        <v>418</v>
      </c>
      <c r="J322" s="8" t="s">
        <v>23</v>
      </c>
      <c r="K322" s="1" t="s">
        <v>31</v>
      </c>
      <c r="L322" t="s">
        <v>31</v>
      </c>
      <c r="M322" t="s">
        <v>31</v>
      </c>
      <c r="N322" t="s">
        <v>31</v>
      </c>
      <c r="O322" s="8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544</v>
      </c>
      <c r="B323" s="48" t="s">
        <v>31</v>
      </c>
      <c r="C323" s="48" t="s">
        <v>544</v>
      </c>
      <c r="F323" t="s">
        <v>544</v>
      </c>
      <c r="G323" t="str">
        <f t="shared" si="5"/>
        <v>P2RY1</v>
      </c>
      <c r="H323" s="9" t="s">
        <v>545</v>
      </c>
      <c r="I323" s="10" t="s">
        <v>79</v>
      </c>
      <c r="J323" s="8" t="s">
        <v>23</v>
      </c>
      <c r="K323" s="1" t="s">
        <v>31</v>
      </c>
      <c r="L323" t="s">
        <v>31</v>
      </c>
      <c r="M323" t="s">
        <v>31</v>
      </c>
      <c r="N323" t="s">
        <v>31</v>
      </c>
      <c r="O323" s="8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546</v>
      </c>
      <c r="B324" s="48" t="s">
        <v>547</v>
      </c>
      <c r="C324" s="48" t="s">
        <v>546</v>
      </c>
      <c r="F324" t="s">
        <v>546</v>
      </c>
      <c r="G324" t="str">
        <f t="shared" si="5"/>
        <v>P2RY2</v>
      </c>
      <c r="H324" s="9" t="s">
        <v>545</v>
      </c>
      <c r="I324" s="10" t="s">
        <v>79</v>
      </c>
      <c r="J324" s="8" t="s">
        <v>23</v>
      </c>
      <c r="K324" s="1" t="s">
        <v>1026</v>
      </c>
      <c r="L324" t="s">
        <v>1027</v>
      </c>
      <c r="M324" t="s">
        <v>839</v>
      </c>
      <c r="N324" t="s">
        <v>1028</v>
      </c>
      <c r="O324" s="8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548</v>
      </c>
      <c r="B325" s="48" t="s">
        <v>31</v>
      </c>
      <c r="C325" s="48" t="s">
        <v>548</v>
      </c>
      <c r="F325" t="s">
        <v>548</v>
      </c>
      <c r="G325" t="str">
        <f t="shared" si="5"/>
        <v>P2RY4</v>
      </c>
      <c r="H325" s="9" t="s">
        <v>545</v>
      </c>
      <c r="I325" s="10" t="s">
        <v>79</v>
      </c>
      <c r="J325" s="8" t="s">
        <v>23</v>
      </c>
      <c r="K325" s="1" t="s">
        <v>31</v>
      </c>
      <c r="L325" t="s">
        <v>31</v>
      </c>
      <c r="M325" t="s">
        <v>31</v>
      </c>
      <c r="N325" t="s">
        <v>31</v>
      </c>
      <c r="O325" s="8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549</v>
      </c>
      <c r="B326" s="48" t="s">
        <v>31</v>
      </c>
      <c r="C326" s="48" t="s">
        <v>549</v>
      </c>
      <c r="F326" t="s">
        <v>549</v>
      </c>
      <c r="G326" t="str">
        <f t="shared" si="5"/>
        <v>P2RY6</v>
      </c>
      <c r="H326" s="9" t="s">
        <v>545</v>
      </c>
      <c r="I326" s="10" t="s">
        <v>79</v>
      </c>
      <c r="J326" s="8" t="s">
        <v>23</v>
      </c>
      <c r="K326" s="1" t="s">
        <v>31</v>
      </c>
      <c r="L326" t="s">
        <v>31</v>
      </c>
      <c r="M326" t="s">
        <v>31</v>
      </c>
      <c r="N326" t="s">
        <v>31</v>
      </c>
      <c r="O326" s="8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550</v>
      </c>
      <c r="B327" s="48" t="s">
        <v>31</v>
      </c>
      <c r="C327" s="48" t="s">
        <v>551</v>
      </c>
      <c r="F327" t="s">
        <v>551</v>
      </c>
      <c r="G327" t="str">
        <f t="shared" si="5"/>
        <v>P2Y11</v>
      </c>
      <c r="H327" s="9" t="s">
        <v>545</v>
      </c>
      <c r="I327" s="10" t="s">
        <v>79</v>
      </c>
      <c r="J327" s="8" t="s">
        <v>23</v>
      </c>
      <c r="K327" s="1" t="s">
        <v>31</v>
      </c>
      <c r="L327" t="s">
        <v>31</v>
      </c>
      <c r="M327" t="s">
        <v>31</v>
      </c>
      <c r="N327" t="s">
        <v>31</v>
      </c>
      <c r="O327" s="8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552</v>
      </c>
      <c r="B328" s="48" t="s">
        <v>31</v>
      </c>
      <c r="C328" s="48" t="s">
        <v>553</v>
      </c>
      <c r="F328" t="s">
        <v>553</v>
      </c>
      <c r="G328" t="str">
        <f t="shared" si="5"/>
        <v>P2Y12</v>
      </c>
      <c r="H328" s="9" t="s">
        <v>545</v>
      </c>
      <c r="I328" s="10" t="s">
        <v>79</v>
      </c>
      <c r="J328" s="8" t="s">
        <v>23</v>
      </c>
      <c r="K328" s="1" t="s">
        <v>31</v>
      </c>
      <c r="L328" t="s">
        <v>31</v>
      </c>
      <c r="M328" t="s">
        <v>31</v>
      </c>
      <c r="N328" t="s">
        <v>31</v>
      </c>
      <c r="O328" s="8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554</v>
      </c>
      <c r="B329" s="48" t="s">
        <v>31</v>
      </c>
      <c r="C329" s="48" t="s">
        <v>555</v>
      </c>
      <c r="F329" t="s">
        <v>555</v>
      </c>
      <c r="G329" t="str">
        <f t="shared" si="5"/>
        <v>P2Y13</v>
      </c>
      <c r="H329" s="9" t="s">
        <v>545</v>
      </c>
      <c r="I329" s="10" t="s">
        <v>79</v>
      </c>
      <c r="J329" s="8" t="s">
        <v>23</v>
      </c>
      <c r="K329" s="1" t="s">
        <v>31</v>
      </c>
      <c r="L329" t="s">
        <v>31</v>
      </c>
      <c r="M329" t="s">
        <v>31</v>
      </c>
      <c r="N329" t="s">
        <v>31</v>
      </c>
      <c r="O329" s="8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556</v>
      </c>
      <c r="B330" s="48" t="s">
        <v>31</v>
      </c>
      <c r="C330" s="48" t="s">
        <v>557</v>
      </c>
      <c r="F330" t="s">
        <v>557</v>
      </c>
      <c r="G330" t="str">
        <f t="shared" si="5"/>
        <v>P2Y14</v>
      </c>
      <c r="H330" s="9" t="s">
        <v>545</v>
      </c>
      <c r="I330" s="10" t="s">
        <v>79</v>
      </c>
      <c r="J330" s="8" t="s">
        <v>23</v>
      </c>
      <c r="K330" s="1" t="s">
        <v>31</v>
      </c>
      <c r="L330" t="s">
        <v>31</v>
      </c>
      <c r="M330" t="s">
        <v>31</v>
      </c>
      <c r="N330" t="s">
        <v>31</v>
      </c>
      <c r="O330" s="8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558</v>
      </c>
      <c r="B331" s="48" t="s">
        <v>558</v>
      </c>
      <c r="C331" s="48" t="s">
        <v>558</v>
      </c>
      <c r="F331" t="s">
        <v>558</v>
      </c>
      <c r="G331" t="str">
        <f t="shared" si="5"/>
        <v>PTH1R</v>
      </c>
      <c r="H331" s="9" t="s">
        <v>559</v>
      </c>
      <c r="I331" s="10" t="s">
        <v>158</v>
      </c>
      <c r="J331" s="8" t="s">
        <v>176</v>
      </c>
      <c r="K331" s="1" t="s">
        <v>1029</v>
      </c>
      <c r="L331" t="s">
        <v>1030</v>
      </c>
      <c r="M331" t="s">
        <v>861</v>
      </c>
      <c r="N331" t="s">
        <v>1031</v>
      </c>
      <c r="O331" s="8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560</v>
      </c>
      <c r="B332" s="48" t="s">
        <v>31</v>
      </c>
      <c r="C332" s="48" t="s">
        <v>560</v>
      </c>
      <c r="F332" t="s">
        <v>560</v>
      </c>
      <c r="G332" t="str">
        <f t="shared" ref="G332:G395" si="6">A332</f>
        <v>PTH2R</v>
      </c>
      <c r="H332" s="9" t="s">
        <v>559</v>
      </c>
      <c r="I332" s="10" t="s">
        <v>158</v>
      </c>
      <c r="J332" s="8" t="s">
        <v>176</v>
      </c>
      <c r="K332" s="1" t="s">
        <v>31</v>
      </c>
      <c r="L332" t="s">
        <v>31</v>
      </c>
      <c r="M332" t="s">
        <v>31</v>
      </c>
      <c r="N332" t="s">
        <v>31</v>
      </c>
      <c r="O332" s="8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561</v>
      </c>
      <c r="B333" s="48" t="s">
        <v>31</v>
      </c>
      <c r="C333" s="48" t="s">
        <v>31</v>
      </c>
      <c r="F333" t="s">
        <v>31</v>
      </c>
      <c r="G333" t="str">
        <f t="shared" si="6"/>
        <v>QRFPR</v>
      </c>
      <c r="H333" s="9" t="s">
        <v>562</v>
      </c>
      <c r="I333" s="10" t="s">
        <v>158</v>
      </c>
      <c r="J333" s="8" t="s">
        <v>23</v>
      </c>
      <c r="K333" s="1" t="s">
        <v>31</v>
      </c>
      <c r="L333" t="s">
        <v>31</v>
      </c>
      <c r="M333" t="s">
        <v>31</v>
      </c>
      <c r="N333" t="s">
        <v>31</v>
      </c>
      <c r="O333" s="8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563</v>
      </c>
      <c r="B334" s="48" t="s">
        <v>31</v>
      </c>
      <c r="C334" s="48" t="s">
        <v>563</v>
      </c>
      <c r="F334" t="s">
        <v>563</v>
      </c>
      <c r="G334" t="str">
        <f t="shared" si="6"/>
        <v>PTAFR</v>
      </c>
      <c r="H334" s="9" t="s">
        <v>564</v>
      </c>
      <c r="I334" s="10" t="s">
        <v>194</v>
      </c>
      <c r="J334" s="8" t="s">
        <v>23</v>
      </c>
      <c r="K334" s="1" t="s">
        <v>31</v>
      </c>
      <c r="L334" t="s">
        <v>31</v>
      </c>
      <c r="M334" t="s">
        <v>31</v>
      </c>
      <c r="N334" t="s">
        <v>31</v>
      </c>
      <c r="O334" s="8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565</v>
      </c>
      <c r="B335" s="48" t="s">
        <v>31</v>
      </c>
      <c r="C335" s="48" t="s">
        <v>31</v>
      </c>
      <c r="F335" t="s">
        <v>31</v>
      </c>
      <c r="G335" t="str">
        <f t="shared" si="6"/>
        <v>PKR1</v>
      </c>
      <c r="H335" s="9" t="s">
        <v>566</v>
      </c>
      <c r="I335" s="10" t="s">
        <v>200</v>
      </c>
      <c r="J335" s="8" t="s">
        <v>23</v>
      </c>
      <c r="K335" s="1" t="s">
        <v>31</v>
      </c>
      <c r="L335" t="s">
        <v>31</v>
      </c>
      <c r="M335" t="s">
        <v>31</v>
      </c>
      <c r="N335" t="s">
        <v>31</v>
      </c>
      <c r="O335" s="8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567</v>
      </c>
      <c r="B336" s="48" t="s">
        <v>31</v>
      </c>
      <c r="C336" s="48" t="s">
        <v>31</v>
      </c>
      <c r="F336" t="s">
        <v>31</v>
      </c>
      <c r="G336" t="str">
        <f t="shared" si="6"/>
        <v>PKR2</v>
      </c>
      <c r="H336" s="9" t="s">
        <v>566</v>
      </c>
      <c r="I336" s="10" t="s">
        <v>200</v>
      </c>
      <c r="J336" s="8" t="s">
        <v>23</v>
      </c>
      <c r="K336" s="1" t="s">
        <v>31</v>
      </c>
      <c r="L336" t="s">
        <v>31</v>
      </c>
      <c r="M336" t="s">
        <v>31</v>
      </c>
      <c r="N336" t="s">
        <v>31</v>
      </c>
      <c r="O336" s="8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568</v>
      </c>
      <c r="B337" s="48" t="s">
        <v>31</v>
      </c>
      <c r="C337" s="48" t="s">
        <v>568</v>
      </c>
      <c r="F337" t="s">
        <v>568</v>
      </c>
      <c r="G337" t="str">
        <f t="shared" si="6"/>
        <v>PRLHR</v>
      </c>
      <c r="H337" s="9" t="s">
        <v>569</v>
      </c>
      <c r="I337" s="10" t="s">
        <v>158</v>
      </c>
      <c r="J337" s="8" t="s">
        <v>23</v>
      </c>
      <c r="K337" s="1" t="s">
        <v>31</v>
      </c>
      <c r="L337" t="s">
        <v>31</v>
      </c>
      <c r="M337" t="s">
        <v>31</v>
      </c>
      <c r="N337" t="s">
        <v>31</v>
      </c>
      <c r="O337" s="8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570</v>
      </c>
      <c r="B338" s="48" t="s">
        <v>31</v>
      </c>
      <c r="C338" s="48" t="s">
        <v>571</v>
      </c>
      <c r="F338" t="s">
        <v>571</v>
      </c>
      <c r="G338" t="str">
        <f t="shared" si="6"/>
        <v>PD2R</v>
      </c>
      <c r="H338" s="9" t="s">
        <v>572</v>
      </c>
      <c r="I338" s="10" t="s">
        <v>194</v>
      </c>
      <c r="J338" s="8" t="s">
        <v>23</v>
      </c>
      <c r="K338" s="1" t="s">
        <v>31</v>
      </c>
      <c r="L338" t="s">
        <v>31</v>
      </c>
      <c r="M338" t="s">
        <v>31</v>
      </c>
      <c r="N338" t="s">
        <v>31</v>
      </c>
      <c r="O338" s="8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573</v>
      </c>
      <c r="B339" s="48" t="s">
        <v>31</v>
      </c>
      <c r="C339" s="48" t="s">
        <v>31</v>
      </c>
      <c r="F339" t="s">
        <v>31</v>
      </c>
      <c r="G339" t="str">
        <f t="shared" si="6"/>
        <v>PD2R2</v>
      </c>
      <c r="H339" s="9" t="s">
        <v>572</v>
      </c>
      <c r="I339" s="10" t="s">
        <v>194</v>
      </c>
      <c r="J339" s="8" t="s">
        <v>23</v>
      </c>
      <c r="K339" s="1" t="s">
        <v>31</v>
      </c>
      <c r="L339" t="s">
        <v>31</v>
      </c>
      <c r="M339" t="s">
        <v>31</v>
      </c>
      <c r="N339" t="s">
        <v>31</v>
      </c>
      <c r="O339" s="8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574</v>
      </c>
      <c r="B340" s="48" t="s">
        <v>575</v>
      </c>
      <c r="C340" s="48" t="s">
        <v>576</v>
      </c>
      <c r="F340" t="s">
        <v>576</v>
      </c>
      <c r="G340" t="str">
        <f t="shared" si="6"/>
        <v>PE2R1</v>
      </c>
      <c r="H340" s="9" t="s">
        <v>572</v>
      </c>
      <c r="I340" s="10" t="s">
        <v>194</v>
      </c>
      <c r="J340" s="8" t="s">
        <v>23</v>
      </c>
      <c r="K340" s="1" t="s">
        <v>1032</v>
      </c>
      <c r="L340" t="s">
        <v>1033</v>
      </c>
      <c r="M340" t="s">
        <v>881</v>
      </c>
      <c r="N340" t="s">
        <v>1034</v>
      </c>
      <c r="O340" s="8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577</v>
      </c>
      <c r="B341" s="48" t="s">
        <v>578</v>
      </c>
      <c r="C341" s="48" t="s">
        <v>579</v>
      </c>
      <c r="F341" t="s">
        <v>579</v>
      </c>
      <c r="G341" t="str">
        <f t="shared" si="6"/>
        <v>PE2R2</v>
      </c>
      <c r="H341" s="9" t="s">
        <v>572</v>
      </c>
      <c r="I341" s="10" t="s">
        <v>194</v>
      </c>
      <c r="J341" s="8" t="s">
        <v>23</v>
      </c>
      <c r="K341" s="1" t="s">
        <v>1035</v>
      </c>
      <c r="L341" t="s">
        <v>1036</v>
      </c>
      <c r="M341" t="s">
        <v>881</v>
      </c>
      <c r="N341" t="s">
        <v>1034</v>
      </c>
      <c r="O341" s="8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580</v>
      </c>
      <c r="B342" s="48" t="s">
        <v>581</v>
      </c>
      <c r="C342" s="48" t="s">
        <v>582</v>
      </c>
      <c r="F342" t="s">
        <v>582</v>
      </c>
      <c r="G342" t="str">
        <f t="shared" si="6"/>
        <v>PE2R3</v>
      </c>
      <c r="H342" s="9" t="s">
        <v>572</v>
      </c>
      <c r="I342" s="10" t="s">
        <v>194</v>
      </c>
      <c r="J342" s="8" t="s">
        <v>23</v>
      </c>
      <c r="K342" s="1" t="s">
        <v>1037</v>
      </c>
      <c r="L342" t="s">
        <v>1038</v>
      </c>
      <c r="M342" t="s">
        <v>881</v>
      </c>
      <c r="N342" t="s">
        <v>1034</v>
      </c>
      <c r="O342" s="8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583</v>
      </c>
      <c r="B343" s="48" t="s">
        <v>584</v>
      </c>
      <c r="C343" s="48" t="s">
        <v>585</v>
      </c>
      <c r="F343" t="s">
        <v>585</v>
      </c>
      <c r="G343" t="str">
        <f t="shared" si="6"/>
        <v>PE2R4</v>
      </c>
      <c r="H343" s="9" t="s">
        <v>572</v>
      </c>
      <c r="I343" s="10" t="s">
        <v>194</v>
      </c>
      <c r="J343" s="8" t="s">
        <v>23</v>
      </c>
      <c r="K343" s="1" t="s">
        <v>1039</v>
      </c>
      <c r="L343" t="s">
        <v>1040</v>
      </c>
      <c r="M343" t="s">
        <v>881</v>
      </c>
      <c r="N343" t="s">
        <v>1034</v>
      </c>
      <c r="O343" s="8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586</v>
      </c>
      <c r="B344" s="48" t="s">
        <v>587</v>
      </c>
      <c r="C344" s="48" t="s">
        <v>588</v>
      </c>
      <c r="F344" t="s">
        <v>588</v>
      </c>
      <c r="G344" t="str">
        <f t="shared" si="6"/>
        <v>PF2R</v>
      </c>
      <c r="H344" s="9" t="s">
        <v>572</v>
      </c>
      <c r="I344" s="10" t="s">
        <v>194</v>
      </c>
      <c r="J344" s="8" t="s">
        <v>23</v>
      </c>
      <c r="K344" s="1" t="s">
        <v>1041</v>
      </c>
      <c r="L344" t="s">
        <v>1042</v>
      </c>
      <c r="M344" t="s">
        <v>881</v>
      </c>
      <c r="N344" t="s">
        <v>1034</v>
      </c>
      <c r="O344" s="8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589</v>
      </c>
      <c r="B345" s="48" t="s">
        <v>31</v>
      </c>
      <c r="C345" s="48" t="s">
        <v>590</v>
      </c>
      <c r="F345" t="s">
        <v>590</v>
      </c>
      <c r="G345" t="str">
        <f t="shared" si="6"/>
        <v>PI2R</v>
      </c>
      <c r="H345" s="9" t="s">
        <v>572</v>
      </c>
      <c r="I345" s="10" t="s">
        <v>194</v>
      </c>
      <c r="J345" s="8" t="s">
        <v>23</v>
      </c>
      <c r="K345" s="1" t="s">
        <v>31</v>
      </c>
      <c r="L345" t="s">
        <v>31</v>
      </c>
      <c r="M345" t="s">
        <v>31</v>
      </c>
      <c r="N345" t="s">
        <v>31</v>
      </c>
      <c r="O345" s="8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591</v>
      </c>
      <c r="B346" s="48" t="s">
        <v>31</v>
      </c>
      <c r="C346" s="48" t="s">
        <v>592</v>
      </c>
      <c r="F346" t="s">
        <v>592</v>
      </c>
      <c r="G346" t="str">
        <f t="shared" si="6"/>
        <v>TA2R</v>
      </c>
      <c r="H346" s="9" t="s">
        <v>572</v>
      </c>
      <c r="I346" s="10" t="s">
        <v>194</v>
      </c>
      <c r="J346" s="8" t="s">
        <v>23</v>
      </c>
      <c r="K346" s="1" t="s">
        <v>31</v>
      </c>
      <c r="L346" t="s">
        <v>31</v>
      </c>
      <c r="M346" t="s">
        <v>31</v>
      </c>
      <c r="N346" t="s">
        <v>31</v>
      </c>
      <c r="O346" s="8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593</v>
      </c>
      <c r="B347" s="48" t="s">
        <v>594</v>
      </c>
      <c r="C347" s="48" t="s">
        <v>595</v>
      </c>
      <c r="F347" t="s">
        <v>595</v>
      </c>
      <c r="G347" t="str">
        <f t="shared" si="6"/>
        <v>PAR1</v>
      </c>
      <c r="H347" s="9" t="s">
        <v>596</v>
      </c>
      <c r="I347" s="10" t="s">
        <v>158</v>
      </c>
      <c r="J347" s="8" t="s">
        <v>23</v>
      </c>
      <c r="K347" s="1" t="s">
        <v>1043</v>
      </c>
      <c r="L347" t="s">
        <v>1044</v>
      </c>
      <c r="M347" t="s">
        <v>861</v>
      </c>
      <c r="N347" t="s">
        <v>1045</v>
      </c>
      <c r="O347" s="8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597</v>
      </c>
      <c r="B348" s="48" t="s">
        <v>598</v>
      </c>
      <c r="C348" s="48" t="s">
        <v>599</v>
      </c>
      <c r="F348" t="s">
        <v>599</v>
      </c>
      <c r="G348" t="str">
        <f t="shared" si="6"/>
        <v>PAR2</v>
      </c>
      <c r="H348" s="9" t="s">
        <v>596</v>
      </c>
      <c r="I348" s="10" t="s">
        <v>158</v>
      </c>
      <c r="J348" s="8" t="s">
        <v>23</v>
      </c>
      <c r="K348" s="1" t="s">
        <v>1046</v>
      </c>
      <c r="L348" t="s">
        <v>1047</v>
      </c>
      <c r="M348" t="s">
        <v>861</v>
      </c>
      <c r="N348" t="s">
        <v>1045</v>
      </c>
      <c r="O348" s="8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600</v>
      </c>
      <c r="B349" s="48" t="s">
        <v>31</v>
      </c>
      <c r="C349" s="48" t="s">
        <v>601</v>
      </c>
      <c r="F349" t="s">
        <v>601</v>
      </c>
      <c r="G349" t="str">
        <f t="shared" si="6"/>
        <v>PAR3</v>
      </c>
      <c r="H349" s="9" t="s">
        <v>596</v>
      </c>
      <c r="I349" s="10" t="s">
        <v>158</v>
      </c>
      <c r="J349" s="8" t="s">
        <v>23</v>
      </c>
      <c r="K349" s="1" t="s">
        <v>31</v>
      </c>
      <c r="L349" t="s">
        <v>31</v>
      </c>
      <c r="M349" t="s">
        <v>31</v>
      </c>
      <c r="N349" t="s">
        <v>31</v>
      </c>
      <c r="O349" s="8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602</v>
      </c>
      <c r="B350" s="48" t="s">
        <v>31</v>
      </c>
      <c r="C350" s="48" t="s">
        <v>603</v>
      </c>
      <c r="F350" t="s">
        <v>603</v>
      </c>
      <c r="G350" t="str">
        <f t="shared" si="6"/>
        <v>PAR4</v>
      </c>
      <c r="H350" s="9" t="s">
        <v>596</v>
      </c>
      <c r="I350" s="10" t="s">
        <v>158</v>
      </c>
      <c r="J350" s="8" t="s">
        <v>23</v>
      </c>
      <c r="K350" s="1" t="s">
        <v>31</v>
      </c>
      <c r="L350" t="s">
        <v>31</v>
      </c>
      <c r="M350" t="s">
        <v>31</v>
      </c>
      <c r="N350" t="s">
        <v>31</v>
      </c>
      <c r="O350" s="8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604</v>
      </c>
      <c r="B351" s="48" t="s">
        <v>31</v>
      </c>
      <c r="C351" s="48" t="s">
        <v>31</v>
      </c>
      <c r="F351" t="s">
        <v>31</v>
      </c>
      <c r="G351" t="str">
        <f t="shared" si="6"/>
        <v>RL3R1</v>
      </c>
      <c r="H351" s="9" t="s">
        <v>605</v>
      </c>
      <c r="I351" s="10" t="s">
        <v>158</v>
      </c>
      <c r="J351" s="8" t="s">
        <v>23</v>
      </c>
      <c r="K351" s="1" t="s">
        <v>31</v>
      </c>
      <c r="L351" t="s">
        <v>31</v>
      </c>
      <c r="M351" t="s">
        <v>31</v>
      </c>
      <c r="N351" t="s">
        <v>31</v>
      </c>
      <c r="O351" s="8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606</v>
      </c>
      <c r="B352" s="48" t="s">
        <v>31</v>
      </c>
      <c r="C352" s="48" t="s">
        <v>31</v>
      </c>
      <c r="F352" t="s">
        <v>31</v>
      </c>
      <c r="G352" t="str">
        <f t="shared" si="6"/>
        <v>RL3R2</v>
      </c>
      <c r="H352" s="9" t="s">
        <v>605</v>
      </c>
      <c r="I352" s="10" t="s">
        <v>158</v>
      </c>
      <c r="J352" s="8" t="s">
        <v>23</v>
      </c>
      <c r="K352" s="1" t="s">
        <v>31</v>
      </c>
      <c r="L352" t="s">
        <v>31</v>
      </c>
      <c r="M352" t="s">
        <v>31</v>
      </c>
      <c r="N352" t="s">
        <v>31</v>
      </c>
      <c r="O352" s="8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607</v>
      </c>
      <c r="B353" s="48" t="s">
        <v>31</v>
      </c>
      <c r="C353" s="48" t="s">
        <v>31</v>
      </c>
      <c r="F353" t="s">
        <v>31</v>
      </c>
      <c r="G353" t="str">
        <f t="shared" si="6"/>
        <v>RXFP1</v>
      </c>
      <c r="H353" s="9" t="s">
        <v>605</v>
      </c>
      <c r="I353" s="10" t="s">
        <v>158</v>
      </c>
      <c r="J353" s="8" t="s">
        <v>23</v>
      </c>
      <c r="K353" s="1" t="s">
        <v>31</v>
      </c>
      <c r="L353" t="s">
        <v>31</v>
      </c>
      <c r="M353" t="s">
        <v>31</v>
      </c>
      <c r="N353" t="s">
        <v>31</v>
      </c>
      <c r="O353" s="8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608</v>
      </c>
      <c r="B354" s="48" t="s">
        <v>31</v>
      </c>
      <c r="C354" s="48" t="s">
        <v>31</v>
      </c>
      <c r="F354" t="s">
        <v>31</v>
      </c>
      <c r="G354" t="str">
        <f t="shared" si="6"/>
        <v>RXFP2</v>
      </c>
      <c r="H354" s="9" t="s">
        <v>605</v>
      </c>
      <c r="I354" s="10" t="s">
        <v>158</v>
      </c>
      <c r="J354" s="8" t="s">
        <v>23</v>
      </c>
      <c r="K354" s="1" t="s">
        <v>31</v>
      </c>
      <c r="L354" t="s">
        <v>31</v>
      </c>
      <c r="M354" t="s">
        <v>31</v>
      </c>
      <c r="N354" t="s">
        <v>31</v>
      </c>
      <c r="O354" s="8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609</v>
      </c>
      <c r="B355" s="48" t="s">
        <v>31</v>
      </c>
      <c r="C355" s="48" t="s">
        <v>610</v>
      </c>
      <c r="F355" t="s">
        <v>610</v>
      </c>
      <c r="G355" t="str">
        <f t="shared" si="6"/>
        <v>SSR1</v>
      </c>
      <c r="H355" s="9" t="s">
        <v>611</v>
      </c>
      <c r="I355" s="10" t="s">
        <v>158</v>
      </c>
      <c r="J355" s="8" t="s">
        <v>23</v>
      </c>
      <c r="K355" s="1" t="s">
        <v>31</v>
      </c>
      <c r="L355" t="s">
        <v>31</v>
      </c>
      <c r="M355" t="s">
        <v>31</v>
      </c>
      <c r="N355" t="s">
        <v>31</v>
      </c>
      <c r="O355" s="8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612</v>
      </c>
      <c r="B356" s="48" t="s">
        <v>613</v>
      </c>
      <c r="C356" s="48" t="s">
        <v>614</v>
      </c>
      <c r="F356" t="s">
        <v>614</v>
      </c>
      <c r="G356" t="str">
        <f t="shared" si="6"/>
        <v>SSR2</v>
      </c>
      <c r="H356" s="9" t="s">
        <v>611</v>
      </c>
      <c r="I356" s="10" t="s">
        <v>158</v>
      </c>
      <c r="J356" s="8" t="s">
        <v>23</v>
      </c>
      <c r="K356" s="1" t="s">
        <v>1048</v>
      </c>
      <c r="L356" t="s">
        <v>1049</v>
      </c>
      <c r="M356" t="s">
        <v>861</v>
      </c>
      <c r="N356" t="s">
        <v>1050</v>
      </c>
      <c r="O356" s="8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615</v>
      </c>
      <c r="B357" s="48" t="s">
        <v>31</v>
      </c>
      <c r="C357" s="48" t="s">
        <v>616</v>
      </c>
      <c r="F357" t="s">
        <v>616</v>
      </c>
      <c r="G357" t="str">
        <f t="shared" si="6"/>
        <v>SSR3</v>
      </c>
      <c r="H357" s="9" t="s">
        <v>611</v>
      </c>
      <c r="I357" s="10" t="s">
        <v>158</v>
      </c>
      <c r="J357" s="8" t="s">
        <v>23</v>
      </c>
      <c r="K357" s="1" t="s">
        <v>31</v>
      </c>
      <c r="L357" t="s">
        <v>31</v>
      </c>
      <c r="M357" t="s">
        <v>31</v>
      </c>
      <c r="N357" t="s">
        <v>31</v>
      </c>
      <c r="O357" s="8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617</v>
      </c>
      <c r="B358" s="48" t="s">
        <v>31</v>
      </c>
      <c r="C358" s="48" t="s">
        <v>618</v>
      </c>
      <c r="F358" t="s">
        <v>618</v>
      </c>
      <c r="G358" t="str">
        <f t="shared" si="6"/>
        <v>SSR4</v>
      </c>
      <c r="H358" s="9" t="s">
        <v>611</v>
      </c>
      <c r="I358" s="10" t="s">
        <v>158</v>
      </c>
      <c r="J358" s="8" t="s">
        <v>23</v>
      </c>
      <c r="K358" s="1" t="s">
        <v>31</v>
      </c>
      <c r="L358" t="s">
        <v>31</v>
      </c>
      <c r="M358" t="s">
        <v>31</v>
      </c>
      <c r="N358" t="s">
        <v>31</v>
      </c>
      <c r="O358" s="8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619</v>
      </c>
      <c r="B359" s="48" t="s">
        <v>31</v>
      </c>
      <c r="C359" s="48" t="s">
        <v>620</v>
      </c>
      <c r="F359" t="s">
        <v>620</v>
      </c>
      <c r="G359" t="str">
        <f t="shared" si="6"/>
        <v>SSR5</v>
      </c>
      <c r="H359" s="9" t="s">
        <v>611</v>
      </c>
      <c r="I359" s="10" t="s">
        <v>158</v>
      </c>
      <c r="J359" s="8" t="s">
        <v>23</v>
      </c>
      <c r="K359" s="1" t="s">
        <v>31</v>
      </c>
      <c r="L359" t="s">
        <v>31</v>
      </c>
      <c r="M359" t="s">
        <v>31</v>
      </c>
      <c r="N359" t="s">
        <v>31</v>
      </c>
      <c r="O359" s="8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621</v>
      </c>
      <c r="B360" s="48" t="s">
        <v>31</v>
      </c>
      <c r="C360" s="48" t="s">
        <v>31</v>
      </c>
      <c r="F360" t="s">
        <v>31</v>
      </c>
      <c r="G360" t="str">
        <f t="shared" si="6"/>
        <v>SUCR1</v>
      </c>
      <c r="H360" s="9" t="s">
        <v>622</v>
      </c>
      <c r="I360" s="10" t="s">
        <v>418</v>
      </c>
      <c r="J360" s="8" t="s">
        <v>23</v>
      </c>
      <c r="K360" s="1" t="s">
        <v>31</v>
      </c>
      <c r="L360" t="s">
        <v>31</v>
      </c>
      <c r="M360" t="s">
        <v>31</v>
      </c>
      <c r="N360" t="s">
        <v>31</v>
      </c>
      <c r="O360" s="8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623</v>
      </c>
      <c r="B361" s="48" t="s">
        <v>31</v>
      </c>
      <c r="C361" s="48" t="s">
        <v>624</v>
      </c>
      <c r="F361" t="s">
        <v>624</v>
      </c>
      <c r="G361" t="str">
        <f t="shared" si="6"/>
        <v>NK1R</v>
      </c>
      <c r="H361" s="9" t="s">
        <v>625</v>
      </c>
      <c r="I361" s="10" t="s">
        <v>158</v>
      </c>
      <c r="J361" s="8" t="s">
        <v>23</v>
      </c>
      <c r="K361" s="1" t="s">
        <v>31</v>
      </c>
      <c r="L361" t="s">
        <v>31</v>
      </c>
      <c r="M361" t="s">
        <v>31</v>
      </c>
      <c r="N361" t="s">
        <v>31</v>
      </c>
      <c r="O361" s="8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626</v>
      </c>
      <c r="B362" s="48" t="s">
        <v>31</v>
      </c>
      <c r="C362" s="48" t="s">
        <v>627</v>
      </c>
      <c r="F362" t="s">
        <v>627</v>
      </c>
      <c r="G362" t="str">
        <f t="shared" si="6"/>
        <v>NK2R</v>
      </c>
      <c r="H362" s="9" t="s">
        <v>625</v>
      </c>
      <c r="I362" s="10" t="s">
        <v>158</v>
      </c>
      <c r="J362" s="8" t="s">
        <v>23</v>
      </c>
      <c r="K362" s="1" t="s">
        <v>31</v>
      </c>
      <c r="L362" t="s">
        <v>31</v>
      </c>
      <c r="M362" t="s">
        <v>31</v>
      </c>
      <c r="N362" t="s">
        <v>31</v>
      </c>
      <c r="O362" s="8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628</v>
      </c>
      <c r="B363" s="48" t="s">
        <v>31</v>
      </c>
      <c r="C363" s="48" t="s">
        <v>629</v>
      </c>
      <c r="F363" t="s">
        <v>629</v>
      </c>
      <c r="G363" t="str">
        <f t="shared" si="6"/>
        <v>NK3R</v>
      </c>
      <c r="H363" s="9" t="s">
        <v>625</v>
      </c>
      <c r="I363" s="10" t="s">
        <v>158</v>
      </c>
      <c r="J363" s="8" t="s">
        <v>23</v>
      </c>
      <c r="K363" s="1" t="s">
        <v>31</v>
      </c>
      <c r="L363" t="s">
        <v>31</v>
      </c>
      <c r="M363" t="s">
        <v>31</v>
      </c>
      <c r="N363" t="s">
        <v>31</v>
      </c>
      <c r="O363" s="8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630</v>
      </c>
      <c r="B364" s="48" t="s">
        <v>31</v>
      </c>
      <c r="C364" s="48" t="s">
        <v>31</v>
      </c>
      <c r="F364" t="s">
        <v>31</v>
      </c>
      <c r="G364" t="str">
        <f t="shared" si="6"/>
        <v>TS1R1</v>
      </c>
      <c r="H364" s="9" t="s">
        <v>631</v>
      </c>
      <c r="I364" s="10" t="s">
        <v>522</v>
      </c>
      <c r="J364" s="8" t="s">
        <v>189</v>
      </c>
      <c r="K364" s="1" t="s">
        <v>31</v>
      </c>
      <c r="L364" t="s">
        <v>31</v>
      </c>
      <c r="M364" t="s">
        <v>31</v>
      </c>
      <c r="N364" t="s">
        <v>31</v>
      </c>
      <c r="O364" s="8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632</v>
      </c>
      <c r="B365" s="48" t="s">
        <v>31</v>
      </c>
      <c r="C365" s="48" t="s">
        <v>31</v>
      </c>
      <c r="F365" t="s">
        <v>31</v>
      </c>
      <c r="G365" t="str">
        <f t="shared" si="6"/>
        <v>TS1R2</v>
      </c>
      <c r="H365" s="9" t="s">
        <v>631</v>
      </c>
      <c r="I365" s="10" t="s">
        <v>522</v>
      </c>
      <c r="J365" s="8" t="s">
        <v>189</v>
      </c>
      <c r="K365" s="1" t="s">
        <v>31</v>
      </c>
      <c r="L365" t="s">
        <v>31</v>
      </c>
      <c r="M365" t="s">
        <v>31</v>
      </c>
      <c r="N365" t="s">
        <v>31</v>
      </c>
      <c r="O365" s="8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633</v>
      </c>
      <c r="B366" s="48" t="s">
        <v>31</v>
      </c>
      <c r="C366" s="48" t="s">
        <v>31</v>
      </c>
      <c r="F366" t="s">
        <v>31</v>
      </c>
      <c r="G366" t="str">
        <f t="shared" si="6"/>
        <v>TS1R3</v>
      </c>
      <c r="H366" s="9" t="s">
        <v>631</v>
      </c>
      <c r="I366" s="10" t="s">
        <v>522</v>
      </c>
      <c r="J366" s="8" t="s">
        <v>189</v>
      </c>
      <c r="K366" s="1" t="s">
        <v>31</v>
      </c>
      <c r="L366" t="s">
        <v>31</v>
      </c>
      <c r="M366" t="s">
        <v>31</v>
      </c>
      <c r="N366" t="s">
        <v>31</v>
      </c>
      <c r="O366" s="8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634</v>
      </c>
      <c r="B367" s="48" t="s">
        <v>31</v>
      </c>
      <c r="C367" s="48" t="s">
        <v>31</v>
      </c>
      <c r="F367" t="s">
        <v>31</v>
      </c>
      <c r="G367" t="str">
        <f t="shared" si="6"/>
        <v>T2R10</v>
      </c>
      <c r="H367" s="9" t="s">
        <v>635</v>
      </c>
      <c r="I367" s="10" t="s">
        <v>522</v>
      </c>
      <c r="J367" s="8" t="s">
        <v>636</v>
      </c>
      <c r="K367" s="1" t="s">
        <v>31</v>
      </c>
      <c r="L367" t="s">
        <v>31</v>
      </c>
      <c r="M367" t="s">
        <v>31</v>
      </c>
      <c r="N367" t="s">
        <v>31</v>
      </c>
      <c r="O367" s="8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637</v>
      </c>
      <c r="B368" s="48" t="s">
        <v>31</v>
      </c>
      <c r="C368" s="48" t="s">
        <v>31</v>
      </c>
      <c r="F368" t="s">
        <v>31</v>
      </c>
      <c r="G368" t="str">
        <f t="shared" si="6"/>
        <v>T2R13</v>
      </c>
      <c r="H368" s="9" t="s">
        <v>635</v>
      </c>
      <c r="I368" s="10" t="s">
        <v>522</v>
      </c>
      <c r="J368" s="8" t="s">
        <v>636</v>
      </c>
      <c r="K368" s="1" t="s">
        <v>31</v>
      </c>
      <c r="L368" t="s">
        <v>31</v>
      </c>
      <c r="M368" t="s">
        <v>31</v>
      </c>
      <c r="N368" t="s">
        <v>31</v>
      </c>
      <c r="O368" s="8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638</v>
      </c>
      <c r="B369" s="48" t="s">
        <v>31</v>
      </c>
      <c r="C369" s="48" t="s">
        <v>31</v>
      </c>
      <c r="F369" t="s">
        <v>31</v>
      </c>
      <c r="G369" t="str">
        <f t="shared" si="6"/>
        <v>T2R14</v>
      </c>
      <c r="H369" s="9" t="s">
        <v>635</v>
      </c>
      <c r="I369" s="10" t="s">
        <v>522</v>
      </c>
      <c r="J369" s="8" t="s">
        <v>636</v>
      </c>
      <c r="K369" s="1" t="s">
        <v>31</v>
      </c>
      <c r="L369" t="s">
        <v>31</v>
      </c>
      <c r="M369" t="s">
        <v>31</v>
      </c>
      <c r="N369" t="s">
        <v>31</v>
      </c>
      <c r="O369" s="8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639</v>
      </c>
      <c r="B370" s="48" t="s">
        <v>31</v>
      </c>
      <c r="C370" s="48" t="s">
        <v>31</v>
      </c>
      <c r="F370" t="s">
        <v>31</v>
      </c>
      <c r="G370" t="str">
        <f t="shared" si="6"/>
        <v>T2R16</v>
      </c>
      <c r="H370" s="9" t="s">
        <v>635</v>
      </c>
      <c r="I370" s="10" t="s">
        <v>522</v>
      </c>
      <c r="J370" s="8" t="s">
        <v>636</v>
      </c>
      <c r="K370" s="1" t="s">
        <v>31</v>
      </c>
      <c r="L370" t="s">
        <v>31</v>
      </c>
      <c r="M370" t="s">
        <v>31</v>
      </c>
      <c r="N370" t="s">
        <v>31</v>
      </c>
      <c r="O370" s="8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640</v>
      </c>
      <c r="B371" s="48" t="s">
        <v>31</v>
      </c>
      <c r="C371" s="48" t="s">
        <v>31</v>
      </c>
      <c r="F371" t="s">
        <v>31</v>
      </c>
      <c r="G371" t="str">
        <f t="shared" si="6"/>
        <v>T2R20</v>
      </c>
      <c r="H371" s="9" t="s">
        <v>635</v>
      </c>
      <c r="I371" s="10" t="s">
        <v>522</v>
      </c>
      <c r="J371" s="8" t="s">
        <v>636</v>
      </c>
      <c r="K371" s="1" t="s">
        <v>31</v>
      </c>
      <c r="L371" t="s">
        <v>31</v>
      </c>
      <c r="M371" t="s">
        <v>31</v>
      </c>
      <c r="N371" t="s">
        <v>31</v>
      </c>
      <c r="O371" s="8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641</v>
      </c>
      <c r="B372" s="48" t="s">
        <v>31</v>
      </c>
      <c r="C372" s="48" t="s">
        <v>31</v>
      </c>
      <c r="F372" t="s">
        <v>31</v>
      </c>
      <c r="G372" t="str">
        <f t="shared" si="6"/>
        <v>T2R30</v>
      </c>
      <c r="H372" s="9" t="s">
        <v>635</v>
      </c>
      <c r="I372" s="10" t="s">
        <v>522</v>
      </c>
      <c r="J372" s="8" t="s">
        <v>636</v>
      </c>
      <c r="K372" s="1" t="s">
        <v>31</v>
      </c>
      <c r="L372" t="s">
        <v>31</v>
      </c>
      <c r="M372" t="s">
        <v>31</v>
      </c>
      <c r="N372" t="s">
        <v>31</v>
      </c>
      <c r="O372" s="8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642</v>
      </c>
      <c r="B373" s="48" t="s">
        <v>31</v>
      </c>
      <c r="C373" s="48" t="s">
        <v>31</v>
      </c>
      <c r="F373" t="s">
        <v>31</v>
      </c>
      <c r="G373" t="str">
        <f t="shared" si="6"/>
        <v>T2R31</v>
      </c>
      <c r="H373" s="9" t="s">
        <v>635</v>
      </c>
      <c r="I373" s="10" t="s">
        <v>522</v>
      </c>
      <c r="J373" s="8" t="s">
        <v>636</v>
      </c>
      <c r="K373" s="1" t="s">
        <v>31</v>
      </c>
      <c r="L373" t="s">
        <v>31</v>
      </c>
      <c r="M373" t="s">
        <v>31</v>
      </c>
      <c r="N373" t="s">
        <v>31</v>
      </c>
      <c r="O373" s="8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643</v>
      </c>
      <c r="B374" s="48" t="s">
        <v>31</v>
      </c>
      <c r="C374" s="48" t="s">
        <v>31</v>
      </c>
      <c r="F374" t="s">
        <v>31</v>
      </c>
      <c r="G374" t="str">
        <f t="shared" si="6"/>
        <v>T2R38</v>
      </c>
      <c r="H374" s="9" t="s">
        <v>635</v>
      </c>
      <c r="I374" s="10" t="s">
        <v>522</v>
      </c>
      <c r="J374" s="8" t="s">
        <v>636</v>
      </c>
      <c r="K374" s="1" t="s">
        <v>31</v>
      </c>
      <c r="L374" t="s">
        <v>31</v>
      </c>
      <c r="M374" t="s">
        <v>31</v>
      </c>
      <c r="N374" t="s">
        <v>31</v>
      </c>
      <c r="O374" s="8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644</v>
      </c>
      <c r="B375" s="48" t="s">
        <v>31</v>
      </c>
      <c r="C375" s="48" t="s">
        <v>31</v>
      </c>
      <c r="F375" t="s">
        <v>31</v>
      </c>
      <c r="G375" t="str">
        <f t="shared" si="6"/>
        <v>T2R39</v>
      </c>
      <c r="H375" s="9" t="s">
        <v>635</v>
      </c>
      <c r="I375" s="10" t="s">
        <v>522</v>
      </c>
      <c r="J375" s="8" t="s">
        <v>636</v>
      </c>
      <c r="K375" s="1" t="s">
        <v>31</v>
      </c>
      <c r="L375" t="s">
        <v>31</v>
      </c>
      <c r="M375" t="s">
        <v>31</v>
      </c>
      <c r="N375" t="s">
        <v>31</v>
      </c>
      <c r="O375" s="8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645</v>
      </c>
      <c r="B376" s="48" t="s">
        <v>31</v>
      </c>
      <c r="C376" s="48" t="s">
        <v>31</v>
      </c>
      <c r="F376" t="s">
        <v>31</v>
      </c>
      <c r="G376" t="str">
        <f t="shared" si="6"/>
        <v>T2R40</v>
      </c>
      <c r="H376" s="9" t="s">
        <v>635</v>
      </c>
      <c r="I376" s="10" t="s">
        <v>522</v>
      </c>
      <c r="J376" s="8" t="s">
        <v>636</v>
      </c>
      <c r="K376" s="1" t="s">
        <v>31</v>
      </c>
      <c r="L376" t="s">
        <v>31</v>
      </c>
      <c r="M376" t="s">
        <v>31</v>
      </c>
      <c r="N376" t="s">
        <v>31</v>
      </c>
      <c r="O376" s="8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646</v>
      </c>
      <c r="B377" s="48" t="s">
        <v>31</v>
      </c>
      <c r="C377" s="48" t="s">
        <v>31</v>
      </c>
      <c r="F377" t="s">
        <v>31</v>
      </c>
      <c r="G377" t="str">
        <f t="shared" si="6"/>
        <v>T2R41</v>
      </c>
      <c r="H377" s="9" t="s">
        <v>635</v>
      </c>
      <c r="I377" s="10" t="s">
        <v>522</v>
      </c>
      <c r="J377" s="8" t="s">
        <v>636</v>
      </c>
      <c r="K377" s="1" t="s">
        <v>31</v>
      </c>
      <c r="L377" t="s">
        <v>31</v>
      </c>
      <c r="M377" t="s">
        <v>31</v>
      </c>
      <c r="N377" t="s">
        <v>31</v>
      </c>
      <c r="O377" s="8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647</v>
      </c>
      <c r="B378" s="48" t="s">
        <v>31</v>
      </c>
      <c r="C378" s="48" t="s">
        <v>31</v>
      </c>
      <c r="F378" t="s">
        <v>31</v>
      </c>
      <c r="G378" t="str">
        <f t="shared" si="6"/>
        <v>T2R42</v>
      </c>
      <c r="H378" s="9" t="s">
        <v>635</v>
      </c>
      <c r="I378" s="10" t="s">
        <v>522</v>
      </c>
      <c r="J378" s="8" t="s">
        <v>636</v>
      </c>
      <c r="K378" s="1" t="s">
        <v>31</v>
      </c>
      <c r="L378" t="s">
        <v>31</v>
      </c>
      <c r="M378" t="s">
        <v>31</v>
      </c>
      <c r="N378" t="s">
        <v>31</v>
      </c>
      <c r="O378" s="8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648</v>
      </c>
      <c r="B379" s="48" t="s">
        <v>31</v>
      </c>
      <c r="C379" s="48" t="s">
        <v>31</v>
      </c>
      <c r="F379" t="s">
        <v>31</v>
      </c>
      <c r="G379" t="str">
        <f t="shared" si="6"/>
        <v>T2R43</v>
      </c>
      <c r="H379" s="9" t="s">
        <v>635</v>
      </c>
      <c r="I379" s="10" t="s">
        <v>522</v>
      </c>
      <c r="J379" s="8" t="s">
        <v>636</v>
      </c>
      <c r="K379" s="1" t="s">
        <v>31</v>
      </c>
      <c r="L379" t="s">
        <v>31</v>
      </c>
      <c r="M379" t="s">
        <v>31</v>
      </c>
      <c r="N379" t="s">
        <v>31</v>
      </c>
      <c r="O379" s="8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649</v>
      </c>
      <c r="B380" s="48" t="s">
        <v>31</v>
      </c>
      <c r="C380" s="48" t="s">
        <v>31</v>
      </c>
      <c r="F380" t="s">
        <v>31</v>
      </c>
      <c r="G380" t="str">
        <f t="shared" si="6"/>
        <v>T2R45</v>
      </c>
      <c r="H380" s="9" t="s">
        <v>635</v>
      </c>
      <c r="I380" s="10" t="s">
        <v>522</v>
      </c>
      <c r="J380" s="8" t="s">
        <v>636</v>
      </c>
      <c r="K380" s="1" t="s">
        <v>31</v>
      </c>
      <c r="L380" t="s">
        <v>31</v>
      </c>
      <c r="M380" t="s">
        <v>31</v>
      </c>
      <c r="N380" t="s">
        <v>31</v>
      </c>
      <c r="O380" s="8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650</v>
      </c>
      <c r="B381" s="48" t="s">
        <v>31</v>
      </c>
      <c r="C381" s="48" t="s">
        <v>31</v>
      </c>
      <c r="F381" t="s">
        <v>31</v>
      </c>
      <c r="G381" t="str">
        <f t="shared" si="6"/>
        <v>T2R46</v>
      </c>
      <c r="H381" s="9" t="s">
        <v>635</v>
      </c>
      <c r="I381" s="10" t="s">
        <v>522</v>
      </c>
      <c r="J381" s="8" t="s">
        <v>636</v>
      </c>
      <c r="K381" s="1" t="s">
        <v>31</v>
      </c>
      <c r="L381" t="s">
        <v>31</v>
      </c>
      <c r="M381" t="s">
        <v>31</v>
      </c>
      <c r="N381" t="s">
        <v>31</v>
      </c>
      <c r="O381" s="8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651</v>
      </c>
      <c r="B382" s="48" t="s">
        <v>31</v>
      </c>
      <c r="C382" s="48" t="s">
        <v>31</v>
      </c>
      <c r="F382" t="s">
        <v>31</v>
      </c>
      <c r="G382" t="str">
        <f t="shared" si="6"/>
        <v>T2R50</v>
      </c>
      <c r="H382" s="9" t="s">
        <v>635</v>
      </c>
      <c r="I382" s="10" t="s">
        <v>522</v>
      </c>
      <c r="J382" s="8" t="s">
        <v>636</v>
      </c>
      <c r="K382" s="1" t="s">
        <v>31</v>
      </c>
      <c r="L382" t="s">
        <v>31</v>
      </c>
      <c r="M382" t="s">
        <v>31</v>
      </c>
      <c r="N382" t="s">
        <v>31</v>
      </c>
      <c r="O382" s="8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652</v>
      </c>
      <c r="B383" s="48" t="s">
        <v>31</v>
      </c>
      <c r="C383" s="48" t="s">
        <v>31</v>
      </c>
      <c r="F383" t="s">
        <v>31</v>
      </c>
      <c r="G383" t="str">
        <f t="shared" si="6"/>
        <v>T2R60</v>
      </c>
      <c r="H383" s="9" t="s">
        <v>635</v>
      </c>
      <c r="I383" s="10" t="s">
        <v>522</v>
      </c>
      <c r="J383" s="8" t="s">
        <v>636</v>
      </c>
      <c r="K383" s="1" t="s">
        <v>31</v>
      </c>
      <c r="L383" t="s">
        <v>31</v>
      </c>
      <c r="M383" t="s">
        <v>31</v>
      </c>
      <c r="N383" t="s">
        <v>31</v>
      </c>
      <c r="O383" s="8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653</v>
      </c>
      <c r="B384" s="48" t="s">
        <v>31</v>
      </c>
      <c r="C384" s="48" t="s">
        <v>31</v>
      </c>
      <c r="F384" t="s">
        <v>31</v>
      </c>
      <c r="G384" t="str">
        <f t="shared" si="6"/>
        <v>TA2R1</v>
      </c>
      <c r="H384" s="9" t="s">
        <v>635</v>
      </c>
      <c r="I384" s="10" t="s">
        <v>522</v>
      </c>
      <c r="J384" s="8" t="s">
        <v>636</v>
      </c>
      <c r="K384" s="1" t="s">
        <v>31</v>
      </c>
      <c r="L384" t="s">
        <v>31</v>
      </c>
      <c r="M384" t="s">
        <v>31</v>
      </c>
      <c r="N384" t="s">
        <v>31</v>
      </c>
      <c r="O384" s="8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654</v>
      </c>
      <c r="B385" s="48" t="s">
        <v>31</v>
      </c>
      <c r="C385" s="48" t="s">
        <v>31</v>
      </c>
      <c r="F385" t="s">
        <v>31</v>
      </c>
      <c r="G385" t="str">
        <f t="shared" si="6"/>
        <v>TA2R3</v>
      </c>
      <c r="H385" s="9" t="s">
        <v>635</v>
      </c>
      <c r="I385" s="10" t="s">
        <v>522</v>
      </c>
      <c r="J385" s="8" t="s">
        <v>636</v>
      </c>
      <c r="K385" s="1" t="s">
        <v>31</v>
      </c>
      <c r="L385" t="s">
        <v>31</v>
      </c>
      <c r="M385" t="s">
        <v>31</v>
      </c>
      <c r="N385" t="s">
        <v>31</v>
      </c>
      <c r="O385" s="8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655</v>
      </c>
      <c r="B386" s="48" t="s">
        <v>31</v>
      </c>
      <c r="C386" s="48" t="s">
        <v>31</v>
      </c>
      <c r="F386" t="s">
        <v>31</v>
      </c>
      <c r="G386" t="str">
        <f t="shared" si="6"/>
        <v>TA2R4</v>
      </c>
      <c r="H386" s="9" t="s">
        <v>635</v>
      </c>
      <c r="I386" s="10" t="s">
        <v>522</v>
      </c>
      <c r="J386" s="8" t="s">
        <v>636</v>
      </c>
      <c r="K386" s="1" t="s">
        <v>31</v>
      </c>
      <c r="L386" t="s">
        <v>31</v>
      </c>
      <c r="M386" t="s">
        <v>31</v>
      </c>
      <c r="N386" t="s">
        <v>31</v>
      </c>
      <c r="O386" s="8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656</v>
      </c>
      <c r="B387" s="48" t="s">
        <v>31</v>
      </c>
      <c r="C387" s="48" t="s">
        <v>31</v>
      </c>
      <c r="F387" t="s">
        <v>31</v>
      </c>
      <c r="G387" t="str">
        <f t="shared" si="6"/>
        <v>TA2R5</v>
      </c>
      <c r="H387" s="9" t="s">
        <v>635</v>
      </c>
      <c r="I387" s="10" t="s">
        <v>522</v>
      </c>
      <c r="J387" s="8" t="s">
        <v>636</v>
      </c>
      <c r="K387" s="1" t="s">
        <v>31</v>
      </c>
      <c r="L387" t="s">
        <v>31</v>
      </c>
      <c r="M387" t="s">
        <v>31</v>
      </c>
      <c r="N387" t="s">
        <v>31</v>
      </c>
      <c r="O387" s="8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657</v>
      </c>
      <c r="B388" s="48" t="s">
        <v>31</v>
      </c>
      <c r="C388" s="48" t="s">
        <v>31</v>
      </c>
      <c r="F388" t="s">
        <v>31</v>
      </c>
      <c r="G388" t="str">
        <f t="shared" si="6"/>
        <v>TA2R7</v>
      </c>
      <c r="H388" s="9" t="s">
        <v>635</v>
      </c>
      <c r="I388" s="10" t="s">
        <v>522</v>
      </c>
      <c r="J388" s="8" t="s">
        <v>636</v>
      </c>
      <c r="K388" s="1" t="s">
        <v>31</v>
      </c>
      <c r="L388" t="s">
        <v>31</v>
      </c>
      <c r="M388" t="s">
        <v>31</v>
      </c>
      <c r="N388" t="s">
        <v>31</v>
      </c>
      <c r="O388" s="8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658</v>
      </c>
      <c r="B389" s="48" t="s">
        <v>31</v>
      </c>
      <c r="C389" s="48" t="s">
        <v>31</v>
      </c>
      <c r="F389" t="s">
        <v>31</v>
      </c>
      <c r="G389" t="str">
        <f t="shared" si="6"/>
        <v>TA2R8</v>
      </c>
      <c r="H389" s="9" t="s">
        <v>635</v>
      </c>
      <c r="I389" s="10" t="s">
        <v>522</v>
      </c>
      <c r="J389" s="8" t="s">
        <v>636</v>
      </c>
      <c r="K389" s="1" t="s">
        <v>31</v>
      </c>
      <c r="L389" t="s">
        <v>31</v>
      </c>
      <c r="M389" t="s">
        <v>31</v>
      </c>
      <c r="N389" t="s">
        <v>31</v>
      </c>
      <c r="O389" s="8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659</v>
      </c>
      <c r="B390" s="48" t="s">
        <v>31</v>
      </c>
      <c r="C390" s="48" t="s">
        <v>31</v>
      </c>
      <c r="F390" t="s">
        <v>31</v>
      </c>
      <c r="G390" t="str">
        <f t="shared" si="6"/>
        <v>TA2R9</v>
      </c>
      <c r="H390" s="9" t="s">
        <v>635</v>
      </c>
      <c r="I390" s="10" t="s">
        <v>522</v>
      </c>
      <c r="J390" s="8" t="s">
        <v>636</v>
      </c>
      <c r="K390" s="1" t="s">
        <v>31</v>
      </c>
      <c r="L390" t="s">
        <v>31</v>
      </c>
      <c r="M390" t="s">
        <v>31</v>
      </c>
      <c r="N390" t="s">
        <v>31</v>
      </c>
      <c r="O390" s="8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660</v>
      </c>
      <c r="B391" s="48" t="s">
        <v>31</v>
      </c>
      <c r="C391" s="48" t="s">
        <v>31</v>
      </c>
      <c r="F391" t="s">
        <v>31</v>
      </c>
      <c r="G391" t="str">
        <f t="shared" si="6"/>
        <v>TR106</v>
      </c>
      <c r="H391" s="9" t="s">
        <v>635</v>
      </c>
      <c r="I391" s="10" t="s">
        <v>522</v>
      </c>
      <c r="J391" s="8" t="s">
        <v>636</v>
      </c>
      <c r="O391" s="8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661</v>
      </c>
      <c r="B392" s="48" t="s">
        <v>31</v>
      </c>
      <c r="C392" s="48" t="s">
        <v>31</v>
      </c>
      <c r="F392" t="s">
        <v>31</v>
      </c>
      <c r="G392" t="str">
        <f t="shared" si="6"/>
        <v>TR114</v>
      </c>
      <c r="H392" s="9" t="s">
        <v>635</v>
      </c>
      <c r="I392" s="10" t="s">
        <v>522</v>
      </c>
      <c r="J392" s="8" t="s">
        <v>636</v>
      </c>
      <c r="O392" s="8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662</v>
      </c>
      <c r="B393" s="48" t="s">
        <v>31</v>
      </c>
      <c r="C393" s="48" t="s">
        <v>31</v>
      </c>
      <c r="F393" t="s">
        <v>31</v>
      </c>
      <c r="G393" t="str">
        <f t="shared" si="6"/>
        <v>TRFR</v>
      </c>
      <c r="H393" s="9" t="s">
        <v>663</v>
      </c>
      <c r="I393" s="10" t="s">
        <v>158</v>
      </c>
      <c r="J393" s="8" t="s">
        <v>23</v>
      </c>
      <c r="K393" s="1" t="s">
        <v>31</v>
      </c>
      <c r="L393" t="s">
        <v>31</v>
      </c>
      <c r="M393" t="s">
        <v>31</v>
      </c>
      <c r="N393" t="s">
        <v>31</v>
      </c>
      <c r="O393" s="8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664</v>
      </c>
      <c r="B394" s="48" t="s">
        <v>31</v>
      </c>
      <c r="C394" s="48" t="s">
        <v>31</v>
      </c>
      <c r="F394" t="s">
        <v>31</v>
      </c>
      <c r="G394" t="str">
        <f t="shared" si="6"/>
        <v>TAAR1</v>
      </c>
      <c r="H394" s="9" t="s">
        <v>665</v>
      </c>
      <c r="I394" s="10" t="s">
        <v>22</v>
      </c>
      <c r="J394" s="8" t="s">
        <v>23</v>
      </c>
      <c r="K394" s="1" t="s">
        <v>31</v>
      </c>
      <c r="L394" t="s">
        <v>31</v>
      </c>
      <c r="M394" t="s">
        <v>31</v>
      </c>
      <c r="N394" t="s">
        <v>31</v>
      </c>
      <c r="O394" s="8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666</v>
      </c>
      <c r="B395" s="48" t="s">
        <v>31</v>
      </c>
      <c r="C395" s="48" t="s">
        <v>31</v>
      </c>
      <c r="F395" t="s">
        <v>31</v>
      </c>
      <c r="G395" t="str">
        <f t="shared" si="6"/>
        <v>US28</v>
      </c>
      <c r="H395" s="9" t="s">
        <v>667</v>
      </c>
      <c r="I395" s="10" t="s">
        <v>668</v>
      </c>
      <c r="J395" s="8" t="s">
        <v>23</v>
      </c>
      <c r="O395" s="8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669</v>
      </c>
      <c r="B396" s="48" t="s">
        <v>31</v>
      </c>
      <c r="C396" s="48" t="s">
        <v>670</v>
      </c>
      <c r="F396" t="s">
        <v>670</v>
      </c>
      <c r="G396" t="str">
        <f t="shared" ref="G396:G434" si="7">A396</f>
        <v>UR2R</v>
      </c>
      <c r="H396" s="9" t="s">
        <v>671</v>
      </c>
      <c r="I396" s="10" t="s">
        <v>158</v>
      </c>
      <c r="J396" s="8" t="s">
        <v>23</v>
      </c>
      <c r="K396" s="1" t="s">
        <v>31</v>
      </c>
      <c r="L396" t="s">
        <v>31</v>
      </c>
      <c r="M396" t="s">
        <v>31</v>
      </c>
      <c r="N396" t="s">
        <v>31</v>
      </c>
      <c r="O396" s="8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672</v>
      </c>
      <c r="B397" s="48" t="s">
        <v>673</v>
      </c>
      <c r="C397" s="48" t="s">
        <v>674</v>
      </c>
      <c r="F397" t="s">
        <v>674</v>
      </c>
      <c r="G397" t="str">
        <f t="shared" si="7"/>
        <v>OXYR</v>
      </c>
      <c r="H397" s="9" t="s">
        <v>675</v>
      </c>
      <c r="I397" s="10" t="s">
        <v>158</v>
      </c>
      <c r="J397" s="8" t="s">
        <v>23</v>
      </c>
      <c r="K397" s="1" t="s">
        <v>1051</v>
      </c>
      <c r="L397" t="s">
        <v>1052</v>
      </c>
      <c r="M397" t="s">
        <v>861</v>
      </c>
      <c r="N397" t="s">
        <v>1053</v>
      </c>
      <c r="O397" s="8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676</v>
      </c>
      <c r="B398" s="48" t="s">
        <v>676</v>
      </c>
      <c r="C398" s="48" t="s">
        <v>677</v>
      </c>
      <c r="F398" t="s">
        <v>677</v>
      </c>
      <c r="G398" t="str">
        <f t="shared" si="7"/>
        <v>V1AR</v>
      </c>
      <c r="H398" s="9" t="s">
        <v>675</v>
      </c>
      <c r="I398" s="10" t="s">
        <v>158</v>
      </c>
      <c r="J398" s="8" t="s">
        <v>23</v>
      </c>
      <c r="K398" s="1" t="s">
        <v>1054</v>
      </c>
      <c r="L398" t="s">
        <v>1055</v>
      </c>
      <c r="M398" t="s">
        <v>861</v>
      </c>
      <c r="N398" t="s">
        <v>1053</v>
      </c>
      <c r="O398" s="8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678</v>
      </c>
      <c r="B399" s="48" t="s">
        <v>31</v>
      </c>
      <c r="C399" s="48" t="s">
        <v>679</v>
      </c>
      <c r="F399" t="s">
        <v>679</v>
      </c>
      <c r="G399" t="str">
        <f t="shared" si="7"/>
        <v>V1BR</v>
      </c>
      <c r="H399" s="9" t="s">
        <v>675</v>
      </c>
      <c r="I399" s="10" t="s">
        <v>158</v>
      </c>
      <c r="J399" s="8" t="s">
        <v>23</v>
      </c>
      <c r="K399" s="1" t="s">
        <v>31</v>
      </c>
      <c r="L399" t="s">
        <v>31</v>
      </c>
      <c r="M399" t="s">
        <v>31</v>
      </c>
      <c r="N399" t="s">
        <v>31</v>
      </c>
      <c r="O399" s="8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680</v>
      </c>
      <c r="B400" s="48" t="s">
        <v>680</v>
      </c>
      <c r="C400" s="48" t="s">
        <v>681</v>
      </c>
      <c r="F400" t="s">
        <v>681</v>
      </c>
      <c r="G400" t="str">
        <f t="shared" si="7"/>
        <v>V2R</v>
      </c>
      <c r="H400" s="9" t="s">
        <v>675</v>
      </c>
      <c r="I400" s="10" t="s">
        <v>158</v>
      </c>
      <c r="J400" s="8" t="s">
        <v>23</v>
      </c>
      <c r="K400" s="1" t="s">
        <v>1056</v>
      </c>
      <c r="L400" t="s">
        <v>1057</v>
      </c>
      <c r="M400" t="s">
        <v>861</v>
      </c>
      <c r="N400" t="s">
        <v>1053</v>
      </c>
      <c r="O400" s="8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682</v>
      </c>
      <c r="B401" s="48" t="s">
        <v>31</v>
      </c>
      <c r="C401" s="48" t="s">
        <v>683</v>
      </c>
      <c r="F401" t="s">
        <v>683</v>
      </c>
      <c r="G401" t="str">
        <f t="shared" si="7"/>
        <v>PACR</v>
      </c>
      <c r="H401" s="9" t="s">
        <v>684</v>
      </c>
      <c r="I401" s="10" t="s">
        <v>158</v>
      </c>
      <c r="J401" s="8" t="s">
        <v>176</v>
      </c>
      <c r="K401" s="1" t="s">
        <v>31</v>
      </c>
      <c r="L401" t="s">
        <v>31</v>
      </c>
      <c r="M401" t="s">
        <v>31</v>
      </c>
      <c r="N401" t="s">
        <v>31</v>
      </c>
      <c r="O401" s="8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685</v>
      </c>
      <c r="B402" s="48" t="s">
        <v>31</v>
      </c>
      <c r="C402" s="48" t="s">
        <v>31</v>
      </c>
      <c r="F402" t="s">
        <v>31</v>
      </c>
      <c r="G402" t="str">
        <f t="shared" si="7"/>
        <v>VIPR</v>
      </c>
      <c r="H402" s="9" t="s">
        <v>684</v>
      </c>
      <c r="I402" s="10" t="s">
        <v>158</v>
      </c>
      <c r="J402" s="8" t="s">
        <v>176</v>
      </c>
      <c r="O402" s="8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686</v>
      </c>
      <c r="B403" s="48" t="s">
        <v>687</v>
      </c>
      <c r="C403" s="48" t="s">
        <v>31</v>
      </c>
      <c r="F403" t="s">
        <v>31</v>
      </c>
      <c r="G403" t="str">
        <f t="shared" si="7"/>
        <v>VIPR1</v>
      </c>
      <c r="H403" s="9" t="s">
        <v>684</v>
      </c>
      <c r="I403" s="10" t="s">
        <v>158</v>
      </c>
      <c r="J403" s="8" t="s">
        <v>176</v>
      </c>
      <c r="K403" s="1" t="s">
        <v>1058</v>
      </c>
      <c r="L403" t="s">
        <v>1059</v>
      </c>
      <c r="M403" t="s">
        <v>861</v>
      </c>
      <c r="N403" t="s">
        <v>1060</v>
      </c>
      <c r="O403" s="8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688</v>
      </c>
      <c r="B404" s="48" t="s">
        <v>31</v>
      </c>
      <c r="C404" s="48" t="s">
        <v>31</v>
      </c>
      <c r="F404" t="s">
        <v>31</v>
      </c>
      <c r="G404" t="str">
        <f t="shared" si="7"/>
        <v>VIPR2</v>
      </c>
      <c r="H404" s="9" t="s">
        <v>684</v>
      </c>
      <c r="I404" s="10" t="s">
        <v>158</v>
      </c>
      <c r="J404" s="8" t="s">
        <v>176</v>
      </c>
      <c r="K404" s="1" t="s">
        <v>31</v>
      </c>
      <c r="L404" t="s">
        <v>31</v>
      </c>
      <c r="M404" t="s">
        <v>31</v>
      </c>
      <c r="N404" t="s">
        <v>31</v>
      </c>
      <c r="O404" s="8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689</v>
      </c>
      <c r="B405" s="48" t="s">
        <v>31</v>
      </c>
      <c r="C405" s="48" t="s">
        <v>31</v>
      </c>
      <c r="F405" t="s">
        <v>31</v>
      </c>
      <c r="G405" t="str">
        <f t="shared" si="7"/>
        <v>AGRA1</v>
      </c>
      <c r="H405" s="9" t="s">
        <v>88</v>
      </c>
      <c r="I405" s="10" t="s">
        <v>89</v>
      </c>
      <c r="J405" s="8" t="s">
        <v>90</v>
      </c>
      <c r="K405" s="1" t="s">
        <v>31</v>
      </c>
      <c r="L405" t="s">
        <v>31</v>
      </c>
      <c r="M405" t="s">
        <v>31</v>
      </c>
      <c r="N405" t="s">
        <v>31</v>
      </c>
      <c r="O405" s="8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690</v>
      </c>
      <c r="B406" s="48" t="s">
        <v>31</v>
      </c>
      <c r="C406" s="48" t="s">
        <v>31</v>
      </c>
      <c r="F406" t="s">
        <v>31</v>
      </c>
      <c r="G406" t="str">
        <f t="shared" si="7"/>
        <v>AGRA2</v>
      </c>
      <c r="H406" s="9" t="s">
        <v>88</v>
      </c>
      <c r="I406" s="10" t="s">
        <v>89</v>
      </c>
      <c r="J406" s="8" t="s">
        <v>90</v>
      </c>
      <c r="K406" s="1" t="s">
        <v>31</v>
      </c>
      <c r="L406" t="s">
        <v>31</v>
      </c>
      <c r="M406" t="s">
        <v>31</v>
      </c>
      <c r="N406" t="s">
        <v>31</v>
      </c>
      <c r="O406" s="8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691</v>
      </c>
      <c r="B407" s="48" t="s">
        <v>31</v>
      </c>
      <c r="C407" s="48" t="s">
        <v>31</v>
      </c>
      <c r="F407" t="s">
        <v>31</v>
      </c>
      <c r="G407" t="str">
        <f t="shared" si="7"/>
        <v>AGRA3</v>
      </c>
      <c r="H407" s="9" t="s">
        <v>88</v>
      </c>
      <c r="I407" s="10" t="s">
        <v>89</v>
      </c>
      <c r="J407" s="8" t="s">
        <v>90</v>
      </c>
      <c r="K407" s="1" t="s">
        <v>31</v>
      </c>
      <c r="L407" t="s">
        <v>31</v>
      </c>
      <c r="M407" t="s">
        <v>31</v>
      </c>
      <c r="N407" t="s">
        <v>31</v>
      </c>
      <c r="O407" s="8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692</v>
      </c>
      <c r="B408" s="48" t="s">
        <v>31</v>
      </c>
      <c r="C408" s="48" t="s">
        <v>31</v>
      </c>
      <c r="F408" t="s">
        <v>31</v>
      </c>
      <c r="G408" t="str">
        <f t="shared" si="7"/>
        <v>AGRB2</v>
      </c>
      <c r="H408" s="9" t="s">
        <v>88</v>
      </c>
      <c r="I408" s="10" t="s">
        <v>89</v>
      </c>
      <c r="J408" s="8" t="s">
        <v>90</v>
      </c>
      <c r="K408" s="1" t="s">
        <v>31</v>
      </c>
      <c r="L408" t="s">
        <v>31</v>
      </c>
      <c r="M408" t="s">
        <v>31</v>
      </c>
      <c r="N408" t="s">
        <v>31</v>
      </c>
      <c r="O408" s="8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693</v>
      </c>
      <c r="B409" s="48" t="s">
        <v>31</v>
      </c>
      <c r="C409" s="48" t="s">
        <v>31</v>
      </c>
      <c r="F409" t="s">
        <v>31</v>
      </c>
      <c r="G409" t="str">
        <f t="shared" si="7"/>
        <v>AGRB3</v>
      </c>
      <c r="H409" s="9" t="s">
        <v>88</v>
      </c>
      <c r="I409" s="10" t="s">
        <v>89</v>
      </c>
      <c r="J409" s="8" t="s">
        <v>90</v>
      </c>
      <c r="K409" s="1" t="s">
        <v>31</v>
      </c>
      <c r="L409" t="s">
        <v>31</v>
      </c>
      <c r="M409" t="s">
        <v>31</v>
      </c>
      <c r="N409" t="s">
        <v>31</v>
      </c>
      <c r="O409" s="8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694</v>
      </c>
      <c r="B410" s="48" t="s">
        <v>31</v>
      </c>
      <c r="C410" s="48" t="s">
        <v>31</v>
      </c>
      <c r="F410" t="s">
        <v>31</v>
      </c>
      <c r="G410" t="str">
        <f t="shared" si="7"/>
        <v>AGRD1</v>
      </c>
      <c r="H410" s="9" t="s">
        <v>88</v>
      </c>
      <c r="I410" s="10" t="s">
        <v>89</v>
      </c>
      <c r="J410" s="8" t="s">
        <v>90</v>
      </c>
      <c r="K410" s="1" t="s">
        <v>31</v>
      </c>
      <c r="L410" t="s">
        <v>31</v>
      </c>
      <c r="M410" t="s">
        <v>31</v>
      </c>
      <c r="N410" t="s">
        <v>31</v>
      </c>
      <c r="O410" s="8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695</v>
      </c>
      <c r="B411" s="48" t="s">
        <v>31</v>
      </c>
      <c r="C411" s="48" t="s">
        <v>31</v>
      </c>
      <c r="F411" t="s">
        <v>31</v>
      </c>
      <c r="G411" t="str">
        <f t="shared" si="7"/>
        <v>AGRD2</v>
      </c>
      <c r="H411" s="9" t="s">
        <v>88</v>
      </c>
      <c r="I411" s="10" t="s">
        <v>89</v>
      </c>
      <c r="J411" s="8" t="s">
        <v>90</v>
      </c>
      <c r="K411" s="1" t="s">
        <v>31</v>
      </c>
      <c r="L411" t="s">
        <v>31</v>
      </c>
      <c r="M411" t="s">
        <v>31</v>
      </c>
      <c r="N411" t="s">
        <v>31</v>
      </c>
      <c r="O411" s="8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696</v>
      </c>
      <c r="B412" s="48" t="s">
        <v>31</v>
      </c>
      <c r="C412" s="48" t="s">
        <v>31</v>
      </c>
      <c r="F412" t="s">
        <v>31</v>
      </c>
      <c r="G412" t="str">
        <f t="shared" si="7"/>
        <v>AGRE1</v>
      </c>
      <c r="H412" s="9" t="s">
        <v>88</v>
      </c>
      <c r="I412" s="10" t="s">
        <v>89</v>
      </c>
      <c r="J412" s="8" t="s">
        <v>90</v>
      </c>
      <c r="K412" s="1" t="s">
        <v>31</v>
      </c>
      <c r="L412" t="s">
        <v>31</v>
      </c>
      <c r="M412" t="s">
        <v>31</v>
      </c>
      <c r="N412" t="s">
        <v>31</v>
      </c>
      <c r="O412" s="8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697</v>
      </c>
      <c r="B413" s="48" t="s">
        <v>31</v>
      </c>
      <c r="C413" s="48" t="s">
        <v>31</v>
      </c>
      <c r="F413" t="s">
        <v>31</v>
      </c>
      <c r="G413" t="str">
        <f t="shared" si="7"/>
        <v>AGRE2</v>
      </c>
      <c r="H413" s="9" t="s">
        <v>88</v>
      </c>
      <c r="I413" s="10" t="s">
        <v>89</v>
      </c>
      <c r="J413" s="8" t="s">
        <v>90</v>
      </c>
      <c r="K413" s="1" t="s">
        <v>31</v>
      </c>
      <c r="L413" t="s">
        <v>31</v>
      </c>
      <c r="M413" t="s">
        <v>31</v>
      </c>
      <c r="N413" t="s">
        <v>31</v>
      </c>
      <c r="O413" s="8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698</v>
      </c>
      <c r="B414" s="48" t="s">
        <v>31</v>
      </c>
      <c r="C414" s="48" t="s">
        <v>31</v>
      </c>
      <c r="F414" t="s">
        <v>31</v>
      </c>
      <c r="G414" t="str">
        <f t="shared" si="7"/>
        <v>AGRE3</v>
      </c>
      <c r="H414" s="9" t="s">
        <v>88</v>
      </c>
      <c r="I414" s="10" t="s">
        <v>89</v>
      </c>
      <c r="J414" s="8" t="s">
        <v>90</v>
      </c>
      <c r="K414" s="1" t="s">
        <v>31</v>
      </c>
      <c r="L414" t="s">
        <v>31</v>
      </c>
      <c r="M414" t="s">
        <v>31</v>
      </c>
      <c r="N414" t="s">
        <v>31</v>
      </c>
      <c r="O414" s="8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699</v>
      </c>
      <c r="B415" s="48" t="s">
        <v>31</v>
      </c>
      <c r="C415" s="48" t="s">
        <v>31</v>
      </c>
      <c r="F415" t="s">
        <v>31</v>
      </c>
      <c r="G415" t="str">
        <f t="shared" si="7"/>
        <v>AGRE4</v>
      </c>
      <c r="H415" s="9" t="s">
        <v>88</v>
      </c>
      <c r="I415" s="10" t="s">
        <v>89</v>
      </c>
      <c r="J415" s="8" t="s">
        <v>90</v>
      </c>
      <c r="K415" s="1" t="s">
        <v>31</v>
      </c>
      <c r="L415" t="s">
        <v>31</v>
      </c>
      <c r="M415" t="s">
        <v>31</v>
      </c>
      <c r="N415" t="s">
        <v>31</v>
      </c>
      <c r="O415" s="8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700</v>
      </c>
      <c r="B416" s="48" t="s">
        <v>31</v>
      </c>
      <c r="C416" s="48" t="s">
        <v>31</v>
      </c>
      <c r="F416" t="s">
        <v>31</v>
      </c>
      <c r="G416" t="str">
        <f t="shared" si="7"/>
        <v>AGRF1</v>
      </c>
      <c r="H416" s="9" t="s">
        <v>88</v>
      </c>
      <c r="I416" s="10" t="s">
        <v>89</v>
      </c>
      <c r="J416" s="8" t="s">
        <v>90</v>
      </c>
      <c r="K416" s="1" t="s">
        <v>31</v>
      </c>
      <c r="L416" t="s">
        <v>31</v>
      </c>
      <c r="M416" t="s">
        <v>31</v>
      </c>
      <c r="N416" t="s">
        <v>31</v>
      </c>
      <c r="O416" s="8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701</v>
      </c>
      <c r="B417" s="48" t="s">
        <v>31</v>
      </c>
      <c r="C417" s="48" t="s">
        <v>31</v>
      </c>
      <c r="F417" t="s">
        <v>31</v>
      </c>
      <c r="G417" t="str">
        <f t="shared" si="7"/>
        <v>AGRF2</v>
      </c>
      <c r="H417" s="9" t="s">
        <v>88</v>
      </c>
      <c r="I417" s="10" t="s">
        <v>89</v>
      </c>
      <c r="J417" s="8" t="s">
        <v>90</v>
      </c>
      <c r="K417" s="1" t="s">
        <v>31</v>
      </c>
      <c r="L417" t="s">
        <v>31</v>
      </c>
      <c r="M417" t="s">
        <v>31</v>
      </c>
      <c r="N417" t="s">
        <v>31</v>
      </c>
      <c r="O417" s="8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702</v>
      </c>
      <c r="B418" s="48" t="s">
        <v>31</v>
      </c>
      <c r="C418" s="48" t="s">
        <v>31</v>
      </c>
      <c r="F418" t="s">
        <v>31</v>
      </c>
      <c r="G418" t="str">
        <f t="shared" si="7"/>
        <v>AGRF3</v>
      </c>
      <c r="H418" s="9" t="s">
        <v>88</v>
      </c>
      <c r="I418" s="10" t="s">
        <v>89</v>
      </c>
      <c r="J418" s="8" t="s">
        <v>90</v>
      </c>
      <c r="K418" s="1" t="s">
        <v>31</v>
      </c>
      <c r="L418" t="s">
        <v>31</v>
      </c>
      <c r="M418" t="s">
        <v>31</v>
      </c>
      <c r="N418" t="s">
        <v>31</v>
      </c>
      <c r="O418" s="8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703</v>
      </c>
      <c r="B419" s="48" t="s">
        <v>31</v>
      </c>
      <c r="C419" s="48" t="s">
        <v>31</v>
      </c>
      <c r="F419" t="s">
        <v>31</v>
      </c>
      <c r="G419" t="str">
        <f t="shared" si="7"/>
        <v>AGRF4</v>
      </c>
      <c r="H419" s="9" t="s">
        <v>88</v>
      </c>
      <c r="I419" s="10" t="s">
        <v>89</v>
      </c>
      <c r="J419" s="8" t="s">
        <v>90</v>
      </c>
      <c r="K419" s="1" t="s">
        <v>31</v>
      </c>
      <c r="L419" t="s">
        <v>31</v>
      </c>
      <c r="M419" t="s">
        <v>31</v>
      </c>
      <c r="N419" t="s">
        <v>31</v>
      </c>
      <c r="O419" s="8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704</v>
      </c>
      <c r="B420" s="48" t="s">
        <v>31</v>
      </c>
      <c r="C420" s="48" t="s">
        <v>31</v>
      </c>
      <c r="F420" t="s">
        <v>31</v>
      </c>
      <c r="G420" t="str">
        <f t="shared" si="7"/>
        <v>AGRF5</v>
      </c>
      <c r="H420" s="9" t="s">
        <v>88</v>
      </c>
      <c r="I420" s="10" t="s">
        <v>89</v>
      </c>
      <c r="J420" s="8" t="s">
        <v>90</v>
      </c>
      <c r="K420" s="1" t="s">
        <v>31</v>
      </c>
      <c r="L420" t="s">
        <v>31</v>
      </c>
      <c r="M420" t="s">
        <v>31</v>
      </c>
      <c r="N420" t="s">
        <v>31</v>
      </c>
      <c r="O420" s="8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705</v>
      </c>
      <c r="B421" s="48" t="s">
        <v>31</v>
      </c>
      <c r="C421" s="48" t="s">
        <v>31</v>
      </c>
      <c r="F421" t="s">
        <v>31</v>
      </c>
      <c r="G421" t="str">
        <f t="shared" si="7"/>
        <v>AGRG1</v>
      </c>
      <c r="H421" s="9" t="s">
        <v>88</v>
      </c>
      <c r="I421" s="10" t="s">
        <v>89</v>
      </c>
      <c r="J421" s="8" t="s">
        <v>90</v>
      </c>
      <c r="K421" s="1" t="s">
        <v>31</v>
      </c>
      <c r="L421" t="s">
        <v>31</v>
      </c>
      <c r="M421" t="s">
        <v>31</v>
      </c>
      <c r="N421" t="s">
        <v>31</v>
      </c>
      <c r="O421" s="8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706</v>
      </c>
      <c r="B422" s="48" t="s">
        <v>31</v>
      </c>
      <c r="C422" s="48" t="s">
        <v>31</v>
      </c>
      <c r="F422" t="s">
        <v>31</v>
      </c>
      <c r="G422" t="str">
        <f t="shared" si="7"/>
        <v>AGRG2</v>
      </c>
      <c r="H422" s="9" t="s">
        <v>88</v>
      </c>
      <c r="I422" s="10" t="s">
        <v>89</v>
      </c>
      <c r="J422" s="8" t="s">
        <v>90</v>
      </c>
      <c r="K422" s="1" t="s">
        <v>31</v>
      </c>
      <c r="L422" t="s">
        <v>31</v>
      </c>
      <c r="M422" t="s">
        <v>31</v>
      </c>
      <c r="N422" t="s">
        <v>31</v>
      </c>
      <c r="O422" s="8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707</v>
      </c>
      <c r="B423" s="48" t="s">
        <v>31</v>
      </c>
      <c r="C423" s="48" t="s">
        <v>31</v>
      </c>
      <c r="F423" t="s">
        <v>31</v>
      </c>
      <c r="G423" t="str">
        <f t="shared" si="7"/>
        <v>AGRG3</v>
      </c>
      <c r="H423" s="9" t="s">
        <v>88</v>
      </c>
      <c r="I423" s="10" t="s">
        <v>89</v>
      </c>
      <c r="J423" s="8" t="s">
        <v>90</v>
      </c>
      <c r="K423" s="1" t="s">
        <v>31</v>
      </c>
      <c r="L423" t="s">
        <v>31</v>
      </c>
      <c r="M423" t="s">
        <v>31</v>
      </c>
      <c r="N423" t="s">
        <v>31</v>
      </c>
      <c r="O423" s="8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708</v>
      </c>
      <c r="B424" s="48" t="s">
        <v>31</v>
      </c>
      <c r="C424" s="48" t="s">
        <v>31</v>
      </c>
      <c r="F424" t="s">
        <v>31</v>
      </c>
      <c r="G424" t="str">
        <f t="shared" si="7"/>
        <v>AGRG4</v>
      </c>
      <c r="H424" s="9" t="s">
        <v>88</v>
      </c>
      <c r="I424" s="10" t="s">
        <v>89</v>
      </c>
      <c r="J424" s="8" t="s">
        <v>90</v>
      </c>
      <c r="K424" s="1" t="s">
        <v>31</v>
      </c>
      <c r="L424" t="s">
        <v>31</v>
      </c>
      <c r="M424" t="s">
        <v>31</v>
      </c>
      <c r="N424" t="s">
        <v>31</v>
      </c>
      <c r="O424" s="8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709</v>
      </c>
      <c r="B425" s="48" t="s">
        <v>31</v>
      </c>
      <c r="C425" s="48" t="s">
        <v>31</v>
      </c>
      <c r="F425" t="s">
        <v>31</v>
      </c>
      <c r="G425" t="str">
        <f t="shared" si="7"/>
        <v>AGRG5</v>
      </c>
      <c r="H425" s="9" t="s">
        <v>88</v>
      </c>
      <c r="I425" s="10" t="s">
        <v>89</v>
      </c>
      <c r="J425" s="8" t="s">
        <v>90</v>
      </c>
      <c r="K425" s="1" t="s">
        <v>31</v>
      </c>
      <c r="L425" t="s">
        <v>31</v>
      </c>
      <c r="M425" t="s">
        <v>31</v>
      </c>
      <c r="N425" t="s">
        <v>31</v>
      </c>
      <c r="O425" s="8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710</v>
      </c>
      <c r="B426" s="48" t="s">
        <v>31</v>
      </c>
      <c r="C426" s="48" t="s">
        <v>31</v>
      </c>
      <c r="F426" t="s">
        <v>31</v>
      </c>
      <c r="G426" t="str">
        <f t="shared" si="7"/>
        <v>AGRG7</v>
      </c>
      <c r="H426" s="9" t="s">
        <v>88</v>
      </c>
      <c r="I426" s="10" t="s">
        <v>89</v>
      </c>
      <c r="J426" s="8" t="s">
        <v>90</v>
      </c>
      <c r="K426" s="1" t="s">
        <v>31</v>
      </c>
      <c r="L426" t="s">
        <v>31</v>
      </c>
      <c r="M426" t="s">
        <v>31</v>
      </c>
      <c r="N426" t="s">
        <v>31</v>
      </c>
      <c r="O426" s="8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711</v>
      </c>
      <c r="B427" s="48" t="s">
        <v>31</v>
      </c>
      <c r="C427" s="48" t="s">
        <v>31</v>
      </c>
      <c r="F427" t="s">
        <v>31</v>
      </c>
      <c r="G427" t="str">
        <f t="shared" si="7"/>
        <v>AGRL1</v>
      </c>
      <c r="H427" s="9" t="s">
        <v>88</v>
      </c>
      <c r="I427" s="10" t="s">
        <v>89</v>
      </c>
      <c r="J427" s="8" t="s">
        <v>90</v>
      </c>
      <c r="K427" s="1" t="s">
        <v>31</v>
      </c>
      <c r="L427" t="s">
        <v>31</v>
      </c>
      <c r="M427" t="s">
        <v>31</v>
      </c>
      <c r="N427" t="s">
        <v>31</v>
      </c>
      <c r="O427" s="8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712</v>
      </c>
      <c r="B428" s="48" t="s">
        <v>31</v>
      </c>
      <c r="C428" s="48" t="s">
        <v>31</v>
      </c>
      <c r="F428" t="s">
        <v>31</v>
      </c>
      <c r="G428" t="str">
        <f t="shared" si="7"/>
        <v>AGRL2</v>
      </c>
      <c r="H428" s="9" t="s">
        <v>88</v>
      </c>
      <c r="I428" s="10" t="s">
        <v>89</v>
      </c>
      <c r="J428" s="8" t="s">
        <v>90</v>
      </c>
      <c r="K428" s="1" t="s">
        <v>31</v>
      </c>
      <c r="L428" t="s">
        <v>31</v>
      </c>
      <c r="M428" t="s">
        <v>31</v>
      </c>
      <c r="N428" t="s">
        <v>31</v>
      </c>
      <c r="O428" s="8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713</v>
      </c>
      <c r="B429" s="48" t="s">
        <v>31</v>
      </c>
      <c r="C429" s="48" t="s">
        <v>31</v>
      </c>
      <c r="F429" t="s">
        <v>31</v>
      </c>
      <c r="G429" t="str">
        <f t="shared" si="7"/>
        <v>AGRL3</v>
      </c>
      <c r="H429" s="9" t="s">
        <v>88</v>
      </c>
      <c r="I429" s="10" t="s">
        <v>89</v>
      </c>
      <c r="J429" s="8" t="s">
        <v>90</v>
      </c>
      <c r="K429" s="1" t="s">
        <v>31</v>
      </c>
      <c r="L429" t="s">
        <v>31</v>
      </c>
      <c r="M429" t="s">
        <v>31</v>
      </c>
      <c r="N429" t="s">
        <v>31</v>
      </c>
      <c r="O429" s="8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714</v>
      </c>
      <c r="B430" s="48" t="s">
        <v>31</v>
      </c>
      <c r="C430" s="48" t="s">
        <v>31</v>
      </c>
      <c r="F430" t="s">
        <v>31</v>
      </c>
      <c r="G430" t="str">
        <f t="shared" si="7"/>
        <v>AGRL4</v>
      </c>
      <c r="H430" s="9" t="s">
        <v>88</v>
      </c>
      <c r="I430" s="10" t="s">
        <v>89</v>
      </c>
      <c r="J430" s="8" t="s">
        <v>90</v>
      </c>
      <c r="K430" s="1" t="s">
        <v>31</v>
      </c>
      <c r="L430" t="s">
        <v>31</v>
      </c>
      <c r="M430" t="s">
        <v>31</v>
      </c>
      <c r="N430" t="s">
        <v>31</v>
      </c>
      <c r="O430" s="8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715</v>
      </c>
      <c r="B431" s="48" t="s">
        <v>31</v>
      </c>
      <c r="C431" s="48" t="s">
        <v>31</v>
      </c>
      <c r="F431" t="s">
        <v>31</v>
      </c>
      <c r="G431" t="str">
        <f t="shared" si="7"/>
        <v>T2R19</v>
      </c>
      <c r="H431" s="9" t="s">
        <v>635</v>
      </c>
      <c r="I431" s="10" t="s">
        <v>522</v>
      </c>
      <c r="J431" s="8" t="s">
        <v>636</v>
      </c>
      <c r="K431" s="1" t="s">
        <v>31</v>
      </c>
      <c r="L431" t="s">
        <v>31</v>
      </c>
      <c r="M431" t="s">
        <v>31</v>
      </c>
      <c r="N431" t="s">
        <v>31</v>
      </c>
      <c r="O431" s="8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716</v>
      </c>
      <c r="B432" s="48" t="s">
        <v>31</v>
      </c>
      <c r="C432" s="48" t="s">
        <v>31</v>
      </c>
      <c r="F432" t="s">
        <v>31</v>
      </c>
      <c r="G432" t="str">
        <f t="shared" si="7"/>
        <v>OR1A1</v>
      </c>
      <c r="H432" s="9" t="s">
        <v>717</v>
      </c>
      <c r="I432" s="10" t="s">
        <v>522</v>
      </c>
      <c r="J432" s="8" t="s">
        <v>23</v>
      </c>
      <c r="O432" s="8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718</v>
      </c>
      <c r="B433" s="48" t="s">
        <v>31</v>
      </c>
      <c r="C433" s="48" t="s">
        <v>31</v>
      </c>
      <c r="F433" t="s">
        <v>31</v>
      </c>
      <c r="G433" t="str">
        <f t="shared" si="7"/>
        <v>OR1G1</v>
      </c>
      <c r="H433" s="9" t="s">
        <v>717</v>
      </c>
      <c r="I433" s="10" t="s">
        <v>522</v>
      </c>
      <c r="J433" s="8" t="s">
        <v>23</v>
      </c>
      <c r="O433" s="8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719</v>
      </c>
      <c r="B434" s="48" t="s">
        <v>31</v>
      </c>
      <c r="C434" s="48" t="s">
        <v>31</v>
      </c>
      <c r="F434" t="s">
        <v>31</v>
      </c>
      <c r="G434" t="str">
        <f t="shared" si="7"/>
        <v>O2T11</v>
      </c>
      <c r="H434" s="9" t="s">
        <v>717</v>
      </c>
      <c r="I434" s="10" t="s">
        <v>522</v>
      </c>
      <c r="J434" s="8" t="s">
        <v>23</v>
      </c>
      <c r="O434" s="8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8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51" t="s">
        <v>1061</v>
      </c>
      <c r="E436" s="52" t="s">
        <v>31</v>
      </c>
      <c r="F436" s="52"/>
      <c r="G436" s="52" t="s">
        <v>1062</v>
      </c>
      <c r="O436" s="8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51" t="s">
        <v>1063</v>
      </c>
      <c r="E437" s="52" t="s">
        <v>31</v>
      </c>
      <c r="F437" s="52"/>
      <c r="G437" s="52" t="s">
        <v>1062</v>
      </c>
      <c r="O437" s="8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51" t="s">
        <v>1064</v>
      </c>
      <c r="E438" s="52" t="s">
        <v>31</v>
      </c>
      <c r="F438" s="52"/>
      <c r="G438" s="52" t="s">
        <v>1062</v>
      </c>
      <c r="O438" s="8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51" t="s">
        <v>1065</v>
      </c>
      <c r="E439" s="52" t="s">
        <v>31</v>
      </c>
      <c r="F439" s="52"/>
      <c r="G439" s="52" t="s">
        <v>1062</v>
      </c>
      <c r="O439" s="8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53" t="s">
        <v>1066</v>
      </c>
      <c r="E440" s="52" t="s">
        <v>31</v>
      </c>
      <c r="F440" s="52"/>
      <c r="G440" s="52" t="s">
        <v>1062</v>
      </c>
      <c r="O440" s="8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53" t="s">
        <v>1067</v>
      </c>
      <c r="E441" s="52" t="s">
        <v>31</v>
      </c>
      <c r="F441" s="52"/>
      <c r="G441" s="52" t="s">
        <v>1062</v>
      </c>
      <c r="O441" s="8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53" t="s">
        <v>1068</v>
      </c>
      <c r="E442" s="52" t="s">
        <v>31</v>
      </c>
      <c r="F442" s="52"/>
      <c r="G442" s="52" t="s">
        <v>1069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5AA-08F3-3A46-9A55-1F8508577E84}">
  <sheetPr>
    <tabColor rgb="FF92D050"/>
  </sheetPr>
  <dimension ref="A1:H149"/>
  <sheetViews>
    <sheetView zoomScale="120" zoomScaleNormal="120" workbookViewId="0">
      <pane ySplit="1" topLeftCell="A2" activePane="bottomLeft" state="frozen"/>
      <selection pane="bottomLeft" activeCell="K6" sqref="K6"/>
    </sheetView>
  </sheetViews>
  <sheetFormatPr baseColWidth="10" defaultRowHeight="16" x14ac:dyDescent="0.2"/>
  <cols>
    <col min="1" max="1" width="12.83203125" style="16" bestFit="1" customWidth="1"/>
    <col min="2" max="2" width="3.33203125" style="16" bestFit="1" customWidth="1"/>
    <col min="3" max="3" width="20.5" style="16" customWidth="1"/>
    <col min="4" max="4" width="24.33203125" style="16" customWidth="1"/>
    <col min="5" max="5" width="7.1640625" style="16" bestFit="1" customWidth="1"/>
    <col min="6" max="6" width="3" style="16" bestFit="1" customWidth="1"/>
    <col min="7" max="7" width="11.33203125" style="16" customWidth="1"/>
    <col min="8" max="8" width="12.5" style="16" bestFit="1" customWidth="1"/>
    <col min="9" max="16384" width="10.83203125" style="16"/>
  </cols>
  <sheetData>
    <row r="1" spans="1:8" s="79" customFormat="1" ht="51" x14ac:dyDescent="0.2">
      <c r="A1" s="76" t="s">
        <v>805</v>
      </c>
      <c r="B1" s="77" t="s">
        <v>17</v>
      </c>
      <c r="C1" s="34" t="s">
        <v>1477</v>
      </c>
      <c r="D1" s="34" t="s">
        <v>1478</v>
      </c>
      <c r="E1" s="31" t="s">
        <v>13</v>
      </c>
      <c r="F1" s="30" t="s">
        <v>14</v>
      </c>
      <c r="G1" s="30" t="s">
        <v>741</v>
      </c>
      <c r="H1" s="78" t="s">
        <v>1070</v>
      </c>
    </row>
    <row r="2" spans="1:8" s="79" customFormat="1" x14ac:dyDescent="0.2">
      <c r="A2" s="79" t="s">
        <v>514</v>
      </c>
      <c r="B2" s="80" t="s">
        <v>23</v>
      </c>
      <c r="C2" s="81" t="s">
        <v>1153</v>
      </c>
      <c r="D2" s="82" t="s">
        <v>1154</v>
      </c>
      <c r="E2" s="88" t="s">
        <v>31</v>
      </c>
      <c r="F2" s="88" t="s">
        <v>31</v>
      </c>
      <c r="G2" s="79" t="s">
        <v>742</v>
      </c>
      <c r="H2" s="83" t="s">
        <v>1155</v>
      </c>
    </row>
    <row r="3" spans="1:8" s="79" customFormat="1" x14ac:dyDescent="0.2">
      <c r="A3" s="79" t="s">
        <v>507</v>
      </c>
      <c r="B3" s="80" t="s">
        <v>23</v>
      </c>
      <c r="C3" s="81" t="s">
        <v>1173</v>
      </c>
      <c r="D3" s="82" t="s">
        <v>1174</v>
      </c>
      <c r="E3" s="88" t="s">
        <v>31</v>
      </c>
      <c r="F3" s="88" t="s">
        <v>31</v>
      </c>
      <c r="G3" s="79" t="s">
        <v>742</v>
      </c>
      <c r="H3" s="83" t="s">
        <v>1155</v>
      </c>
    </row>
    <row r="4" spans="1:8" s="79" customFormat="1" x14ac:dyDescent="0.2">
      <c r="A4" s="79" t="s">
        <v>191</v>
      </c>
      <c r="B4" s="80" t="s">
        <v>23</v>
      </c>
      <c r="C4" s="81" t="s">
        <v>1180</v>
      </c>
      <c r="D4" s="82" t="s">
        <v>1181</v>
      </c>
      <c r="E4" s="88" t="s">
        <v>31</v>
      </c>
      <c r="F4" s="88" t="s">
        <v>31</v>
      </c>
      <c r="G4" s="79" t="s">
        <v>743</v>
      </c>
      <c r="H4" s="83" t="s">
        <v>1182</v>
      </c>
    </row>
    <row r="5" spans="1:8" s="79" customFormat="1" x14ac:dyDescent="0.2">
      <c r="A5" s="79" t="s">
        <v>195</v>
      </c>
      <c r="B5" s="80" t="s">
        <v>23</v>
      </c>
      <c r="C5" s="81" t="s">
        <v>1180</v>
      </c>
      <c r="D5" s="82" t="s">
        <v>1183</v>
      </c>
      <c r="E5" s="88" t="s">
        <v>31</v>
      </c>
      <c r="F5" s="88" t="s">
        <v>31</v>
      </c>
      <c r="G5" s="79" t="s">
        <v>743</v>
      </c>
      <c r="H5" s="83" t="s">
        <v>1182</v>
      </c>
    </row>
    <row r="6" spans="1:8" s="79" customFormat="1" x14ac:dyDescent="0.2">
      <c r="A6" s="79" t="s">
        <v>597</v>
      </c>
      <c r="B6" s="80" t="s">
        <v>23</v>
      </c>
      <c r="C6" s="81" t="s">
        <v>731</v>
      </c>
      <c r="D6" s="82" t="s">
        <v>1136</v>
      </c>
      <c r="E6" s="88" t="s">
        <v>31</v>
      </c>
      <c r="F6" s="88" t="s">
        <v>31</v>
      </c>
      <c r="G6" s="79" t="s">
        <v>742</v>
      </c>
      <c r="H6" s="83" t="s">
        <v>1137</v>
      </c>
    </row>
    <row r="7" spans="1:8" s="79" customFormat="1" x14ac:dyDescent="0.2">
      <c r="A7" s="79" t="s">
        <v>593</v>
      </c>
      <c r="B7" s="80" t="s">
        <v>23</v>
      </c>
      <c r="C7" s="81" t="s">
        <v>734</v>
      </c>
      <c r="D7" s="82" t="s">
        <v>733</v>
      </c>
      <c r="E7" s="88" t="s">
        <v>31</v>
      </c>
      <c r="F7" s="88" t="s">
        <v>31</v>
      </c>
      <c r="G7" s="79" t="s">
        <v>742</v>
      </c>
      <c r="H7" s="83" t="s">
        <v>1144</v>
      </c>
    </row>
    <row r="8" spans="1:8" s="79" customFormat="1" x14ac:dyDescent="0.2">
      <c r="A8" s="79" t="s">
        <v>385</v>
      </c>
      <c r="B8" s="80" t="s">
        <v>23</v>
      </c>
      <c r="C8" s="81" t="s">
        <v>1156</v>
      </c>
      <c r="D8" s="82" t="s">
        <v>1157</v>
      </c>
      <c r="E8" s="88" t="s">
        <v>31</v>
      </c>
      <c r="F8" s="88" t="s">
        <v>31</v>
      </c>
      <c r="G8" s="79" t="s">
        <v>743</v>
      </c>
      <c r="H8" s="83" t="s">
        <v>1158</v>
      </c>
    </row>
    <row r="9" spans="1:8" s="79" customFormat="1" x14ac:dyDescent="0.2">
      <c r="A9" s="79" t="s">
        <v>173</v>
      </c>
      <c r="B9" s="80" t="s">
        <v>23</v>
      </c>
      <c r="C9" s="81" t="s">
        <v>1159</v>
      </c>
      <c r="D9" s="82" t="s">
        <v>1160</v>
      </c>
      <c r="E9" s="88" t="s">
        <v>31</v>
      </c>
      <c r="F9" s="88" t="s">
        <v>31</v>
      </c>
      <c r="G9" s="79" t="s">
        <v>742</v>
      </c>
      <c r="H9" s="83" t="s">
        <v>1161</v>
      </c>
    </row>
    <row r="10" spans="1:8" s="79" customFormat="1" x14ac:dyDescent="0.2">
      <c r="A10" s="79" t="s">
        <v>178</v>
      </c>
      <c r="B10" s="80" t="s">
        <v>23</v>
      </c>
      <c r="C10" s="81" t="s">
        <v>1162</v>
      </c>
      <c r="D10" s="82" t="s">
        <v>1163</v>
      </c>
      <c r="E10" s="88" t="s">
        <v>31</v>
      </c>
      <c r="F10" s="88" t="s">
        <v>31</v>
      </c>
      <c r="G10" s="79" t="s">
        <v>742</v>
      </c>
      <c r="H10" s="83" t="s">
        <v>1164</v>
      </c>
    </row>
    <row r="11" spans="1:8" s="79" customFormat="1" x14ac:dyDescent="0.2">
      <c r="A11" s="79" t="s">
        <v>401</v>
      </c>
      <c r="B11" s="80" t="s">
        <v>23</v>
      </c>
      <c r="C11" s="81" t="s">
        <v>1476</v>
      </c>
      <c r="D11" s="82" t="s">
        <v>1165</v>
      </c>
      <c r="E11" s="88" t="s">
        <v>31</v>
      </c>
      <c r="F11" s="88" t="s">
        <v>31</v>
      </c>
      <c r="G11" s="79" t="s">
        <v>743</v>
      </c>
      <c r="H11" s="83" t="s">
        <v>1166</v>
      </c>
    </row>
    <row r="12" spans="1:8" s="79" customFormat="1" x14ac:dyDescent="0.2">
      <c r="A12" s="79" t="s">
        <v>434</v>
      </c>
      <c r="B12" s="80" t="s">
        <v>23</v>
      </c>
      <c r="C12" s="81" t="s">
        <v>1167</v>
      </c>
      <c r="D12" s="82" t="s">
        <v>1167</v>
      </c>
      <c r="E12" s="88" t="s">
        <v>31</v>
      </c>
      <c r="F12" s="88" t="s">
        <v>31</v>
      </c>
      <c r="G12" s="79" t="s">
        <v>743</v>
      </c>
      <c r="H12" s="83" t="s">
        <v>1168</v>
      </c>
    </row>
    <row r="13" spans="1:8" s="79" customFormat="1" x14ac:dyDescent="0.2">
      <c r="A13" s="79" t="s">
        <v>146</v>
      </c>
      <c r="B13" s="80" t="s">
        <v>23</v>
      </c>
      <c r="C13" s="81" t="s">
        <v>1169</v>
      </c>
      <c r="D13" s="82" t="s">
        <v>1170</v>
      </c>
      <c r="E13" s="88" t="s">
        <v>31</v>
      </c>
      <c r="F13" s="88" t="s">
        <v>31</v>
      </c>
      <c r="G13" s="79" t="s">
        <v>743</v>
      </c>
      <c r="H13" s="83" t="s">
        <v>1171</v>
      </c>
    </row>
    <row r="14" spans="1:8" s="79" customFormat="1" x14ac:dyDescent="0.2">
      <c r="A14" s="79" t="s">
        <v>149</v>
      </c>
      <c r="B14" s="80" t="s">
        <v>23</v>
      </c>
      <c r="C14" s="81" t="s">
        <v>1169</v>
      </c>
      <c r="D14" s="82" t="s">
        <v>1172</v>
      </c>
      <c r="E14" s="88" t="s">
        <v>31</v>
      </c>
      <c r="F14" s="88" t="s">
        <v>31</v>
      </c>
      <c r="G14" s="79" t="s">
        <v>743</v>
      </c>
      <c r="H14" s="83" t="s">
        <v>1171</v>
      </c>
    </row>
    <row r="15" spans="1:8" s="79" customFormat="1" x14ac:dyDescent="0.2">
      <c r="A15" s="79" t="s">
        <v>577</v>
      </c>
      <c r="B15" s="80" t="s">
        <v>23</v>
      </c>
      <c r="C15" s="81" t="s">
        <v>1126</v>
      </c>
      <c r="D15" s="82" t="s">
        <v>728</v>
      </c>
      <c r="E15" s="88" t="s">
        <v>31</v>
      </c>
      <c r="F15" s="88" t="s">
        <v>31</v>
      </c>
      <c r="G15" s="79" t="s">
        <v>742</v>
      </c>
      <c r="H15" s="83" t="s">
        <v>1127</v>
      </c>
    </row>
    <row r="16" spans="1:8" s="79" customFormat="1" x14ac:dyDescent="0.2">
      <c r="A16" s="79" t="s">
        <v>580</v>
      </c>
      <c r="B16" s="80" t="s">
        <v>23</v>
      </c>
      <c r="C16" s="81" t="s">
        <v>728</v>
      </c>
      <c r="D16" s="82" t="s">
        <v>1126</v>
      </c>
      <c r="E16" s="88" t="s">
        <v>31</v>
      </c>
      <c r="F16" s="88" t="s">
        <v>31</v>
      </c>
      <c r="G16" s="79" t="s">
        <v>742</v>
      </c>
      <c r="H16" s="83" t="s">
        <v>1127</v>
      </c>
    </row>
    <row r="17" spans="1:8" s="79" customFormat="1" x14ac:dyDescent="0.2">
      <c r="A17" s="79" t="s">
        <v>583</v>
      </c>
      <c r="B17" s="80" t="s">
        <v>23</v>
      </c>
      <c r="C17" s="81" t="s">
        <v>1126</v>
      </c>
      <c r="D17" s="82" t="s">
        <v>728</v>
      </c>
      <c r="E17" s="88" t="s">
        <v>31</v>
      </c>
      <c r="F17" s="88" t="s">
        <v>31</v>
      </c>
      <c r="G17" s="79" t="s">
        <v>742</v>
      </c>
      <c r="H17" s="83" t="s">
        <v>1127</v>
      </c>
    </row>
    <row r="18" spans="1:8" s="79" customFormat="1" x14ac:dyDescent="0.2">
      <c r="A18" s="79" t="s">
        <v>487</v>
      </c>
      <c r="B18" s="80" t="s">
        <v>23</v>
      </c>
      <c r="C18" s="81" t="s">
        <v>724</v>
      </c>
      <c r="D18" s="82" t="s">
        <v>1115</v>
      </c>
      <c r="E18" s="88" t="s">
        <v>31</v>
      </c>
      <c r="F18" s="88" t="s">
        <v>31</v>
      </c>
      <c r="G18" s="79" t="s">
        <v>742</v>
      </c>
      <c r="H18" s="83" t="s">
        <v>1116</v>
      </c>
    </row>
    <row r="19" spans="1:8" s="79" customFormat="1" x14ac:dyDescent="0.2">
      <c r="A19" s="79" t="s">
        <v>546</v>
      </c>
      <c r="B19" s="80" t="s">
        <v>23</v>
      </c>
      <c r="C19" s="81" t="s">
        <v>1177</v>
      </c>
      <c r="D19" s="82" t="s">
        <v>1178</v>
      </c>
      <c r="E19" s="88" t="s">
        <v>31</v>
      </c>
      <c r="F19" s="88" t="s">
        <v>31</v>
      </c>
      <c r="G19" s="79" t="s">
        <v>742</v>
      </c>
      <c r="H19" s="83" t="s">
        <v>1179</v>
      </c>
    </row>
    <row r="20" spans="1:8" s="79" customFormat="1" x14ac:dyDescent="0.2">
      <c r="A20" s="79" t="s">
        <v>361</v>
      </c>
      <c r="B20" s="80" t="s">
        <v>23</v>
      </c>
      <c r="C20" s="81" t="s">
        <v>1184</v>
      </c>
      <c r="D20" s="82" t="s">
        <v>1184</v>
      </c>
      <c r="E20" s="88" t="s">
        <v>31</v>
      </c>
      <c r="F20" s="88" t="s">
        <v>31</v>
      </c>
      <c r="G20" s="79" t="s">
        <v>743</v>
      </c>
      <c r="H20" s="83" t="s">
        <v>1185</v>
      </c>
    </row>
    <row r="21" spans="1:8" s="79" customFormat="1" x14ac:dyDescent="0.2">
      <c r="A21" s="79" t="s">
        <v>456</v>
      </c>
      <c r="B21" s="80" t="s">
        <v>23</v>
      </c>
      <c r="C21" s="81" t="s">
        <v>735</v>
      </c>
      <c r="D21" s="82" t="s">
        <v>1146</v>
      </c>
      <c r="E21" s="88" t="s">
        <v>31</v>
      </c>
      <c r="F21" s="88" t="s">
        <v>31</v>
      </c>
      <c r="G21" s="79" t="s">
        <v>742</v>
      </c>
      <c r="H21" s="83" t="s">
        <v>1147</v>
      </c>
    </row>
    <row r="22" spans="1:8" s="79" customFormat="1" x14ac:dyDescent="0.2">
      <c r="A22" s="79" t="s">
        <v>287</v>
      </c>
      <c r="B22" s="80" t="s">
        <v>23</v>
      </c>
      <c r="C22" s="81" t="s">
        <v>1175</v>
      </c>
      <c r="D22" s="82" t="s">
        <v>737</v>
      </c>
      <c r="E22" s="88" t="s">
        <v>31</v>
      </c>
      <c r="F22" s="88" t="s">
        <v>31</v>
      </c>
      <c r="G22" s="79" t="s">
        <v>742</v>
      </c>
      <c r="H22" s="83" t="s">
        <v>1176</v>
      </c>
    </row>
    <row r="23" spans="1:8" x14ac:dyDescent="0.2">
      <c r="A23" s="16" t="s">
        <v>160</v>
      </c>
      <c r="B23" s="84" t="s">
        <v>23</v>
      </c>
      <c r="C23" s="85" t="s">
        <v>1071</v>
      </c>
      <c r="D23" s="86" t="s">
        <v>1072</v>
      </c>
      <c r="E23" s="88" t="s">
        <v>31</v>
      </c>
      <c r="F23" s="88" t="s">
        <v>31</v>
      </c>
      <c r="G23" s="16" t="s">
        <v>742</v>
      </c>
      <c r="H23" s="87" t="s">
        <v>1073</v>
      </c>
    </row>
    <row r="24" spans="1:8" x14ac:dyDescent="0.2">
      <c r="A24" s="16" t="s">
        <v>56</v>
      </c>
      <c r="B24" s="84" t="s">
        <v>23</v>
      </c>
      <c r="C24" s="85" t="s">
        <v>1075</v>
      </c>
      <c r="D24" s="86" t="s">
        <v>1076</v>
      </c>
      <c r="E24" s="88" t="s">
        <v>31</v>
      </c>
      <c r="F24" s="88" t="s">
        <v>31</v>
      </c>
      <c r="G24" s="16" t="s">
        <v>742</v>
      </c>
      <c r="H24" s="87" t="s">
        <v>1077</v>
      </c>
    </row>
    <row r="25" spans="1:8" x14ac:dyDescent="0.2">
      <c r="A25" s="16" t="s">
        <v>61</v>
      </c>
      <c r="B25" s="84" t="s">
        <v>23</v>
      </c>
      <c r="C25" s="85" t="s">
        <v>1075</v>
      </c>
      <c r="D25" s="86" t="s">
        <v>1078</v>
      </c>
      <c r="E25" s="88" t="s">
        <v>31</v>
      </c>
      <c r="F25" s="88" t="s">
        <v>31</v>
      </c>
      <c r="G25" s="16" t="s">
        <v>742</v>
      </c>
      <c r="H25" s="87" t="s">
        <v>1077</v>
      </c>
    </row>
    <row r="26" spans="1:8" x14ac:dyDescent="0.2">
      <c r="A26" s="16" t="s">
        <v>65</v>
      </c>
      <c r="B26" s="84" t="s">
        <v>23</v>
      </c>
      <c r="C26" s="85" t="s">
        <v>1075</v>
      </c>
      <c r="D26" s="86" t="s">
        <v>1076</v>
      </c>
      <c r="E26" s="88" t="s">
        <v>31</v>
      </c>
      <c r="F26" s="88" t="s">
        <v>31</v>
      </c>
      <c r="G26" s="16" t="s">
        <v>742</v>
      </c>
      <c r="H26" s="87" t="s">
        <v>1077</v>
      </c>
    </row>
    <row r="27" spans="1:8" x14ac:dyDescent="0.2">
      <c r="A27" s="16" t="s">
        <v>69</v>
      </c>
      <c r="B27" s="84" t="s">
        <v>23</v>
      </c>
      <c r="C27" s="85" t="s">
        <v>1075</v>
      </c>
      <c r="D27" s="86" t="s">
        <v>1078</v>
      </c>
      <c r="E27" s="88" t="s">
        <v>31</v>
      </c>
      <c r="F27" s="88" t="s">
        <v>31</v>
      </c>
      <c r="G27" s="16" t="s">
        <v>742</v>
      </c>
      <c r="H27" s="87" t="s">
        <v>1077</v>
      </c>
    </row>
    <row r="28" spans="1:8" x14ac:dyDescent="0.2">
      <c r="A28" s="16" t="s">
        <v>154</v>
      </c>
      <c r="B28" s="84" t="s">
        <v>23</v>
      </c>
      <c r="C28" s="85" t="s">
        <v>1081</v>
      </c>
      <c r="D28" s="86" t="s">
        <v>1082</v>
      </c>
      <c r="E28" s="88" t="s">
        <v>31</v>
      </c>
      <c r="F28" s="88" t="s">
        <v>31</v>
      </c>
      <c r="G28" s="16" t="s">
        <v>742</v>
      </c>
      <c r="H28" s="87" t="s">
        <v>1083</v>
      </c>
    </row>
    <row r="29" spans="1:8" x14ac:dyDescent="0.2">
      <c r="A29" s="16" t="s">
        <v>676</v>
      </c>
      <c r="B29" s="84" t="s">
        <v>23</v>
      </c>
      <c r="C29" s="85" t="s">
        <v>721</v>
      </c>
      <c r="D29" s="86" t="s">
        <v>1084</v>
      </c>
      <c r="E29" s="88" t="s">
        <v>31</v>
      </c>
      <c r="F29" s="88" t="s">
        <v>31</v>
      </c>
      <c r="G29" s="16" t="s">
        <v>742</v>
      </c>
      <c r="H29" s="87" t="s">
        <v>1085</v>
      </c>
    </row>
    <row r="30" spans="1:8" x14ac:dyDescent="0.2">
      <c r="A30" s="16" t="s">
        <v>680</v>
      </c>
      <c r="B30" s="84" t="s">
        <v>23</v>
      </c>
      <c r="C30" s="85" t="s">
        <v>1086</v>
      </c>
      <c r="D30" s="86" t="s">
        <v>1084</v>
      </c>
      <c r="E30" s="88" t="s">
        <v>31</v>
      </c>
      <c r="F30" s="88" t="s">
        <v>31</v>
      </c>
      <c r="G30" s="16" t="s">
        <v>742</v>
      </c>
      <c r="H30" s="87" t="s">
        <v>1085</v>
      </c>
    </row>
    <row r="31" spans="1:8" x14ac:dyDescent="0.2">
      <c r="A31" s="16" t="s">
        <v>225</v>
      </c>
      <c r="B31" s="84" t="s">
        <v>23</v>
      </c>
      <c r="C31" s="85" t="s">
        <v>1087</v>
      </c>
      <c r="D31" s="86" t="s">
        <v>1088</v>
      </c>
      <c r="E31" s="88" t="s">
        <v>31</v>
      </c>
      <c r="F31" s="88" t="s">
        <v>31</v>
      </c>
      <c r="G31" s="16" t="s">
        <v>742</v>
      </c>
      <c r="H31" s="87" t="s">
        <v>1089</v>
      </c>
    </row>
    <row r="32" spans="1:8" x14ac:dyDescent="0.2">
      <c r="A32" s="16" t="s">
        <v>336</v>
      </c>
      <c r="B32" s="84" t="s">
        <v>23</v>
      </c>
      <c r="C32" s="85" t="s">
        <v>1090</v>
      </c>
      <c r="D32" s="86" t="s">
        <v>1091</v>
      </c>
      <c r="E32" s="88" t="s">
        <v>31</v>
      </c>
      <c r="F32" s="88" t="s">
        <v>31</v>
      </c>
      <c r="G32" s="16" t="s">
        <v>742</v>
      </c>
      <c r="H32" s="87" t="s">
        <v>1092</v>
      </c>
    </row>
    <row r="33" spans="1:8" x14ac:dyDescent="0.2">
      <c r="A33" s="16" t="s">
        <v>339</v>
      </c>
      <c r="B33" s="84" t="s">
        <v>23</v>
      </c>
      <c r="C33" s="85" t="s">
        <v>1090</v>
      </c>
      <c r="D33" s="86" t="s">
        <v>1093</v>
      </c>
      <c r="E33" s="88" t="s">
        <v>31</v>
      </c>
      <c r="F33" s="88" t="s">
        <v>31</v>
      </c>
      <c r="G33" s="16" t="s">
        <v>742</v>
      </c>
      <c r="H33" s="87" t="s">
        <v>1092</v>
      </c>
    </row>
    <row r="34" spans="1:8" x14ac:dyDescent="0.2">
      <c r="A34" s="16" t="s">
        <v>343</v>
      </c>
      <c r="B34" s="84" t="s">
        <v>23</v>
      </c>
      <c r="C34" s="85" t="s">
        <v>1090</v>
      </c>
      <c r="D34" s="86" t="s">
        <v>1091</v>
      </c>
      <c r="E34" s="88" t="s">
        <v>31</v>
      </c>
      <c r="F34" s="88" t="s">
        <v>31</v>
      </c>
      <c r="G34" s="16" t="s">
        <v>742</v>
      </c>
      <c r="H34" s="87" t="s">
        <v>1092</v>
      </c>
    </row>
    <row r="35" spans="1:8" x14ac:dyDescent="0.2">
      <c r="A35" s="16" t="s">
        <v>511</v>
      </c>
      <c r="B35" s="84" t="s">
        <v>23</v>
      </c>
      <c r="C35" s="85" t="s">
        <v>1094</v>
      </c>
      <c r="D35" s="86" t="s">
        <v>1095</v>
      </c>
      <c r="E35" s="88" t="s">
        <v>31</v>
      </c>
      <c r="F35" s="88" t="s">
        <v>31</v>
      </c>
      <c r="G35" s="16" t="s">
        <v>742</v>
      </c>
      <c r="H35" s="87" t="s">
        <v>1096</v>
      </c>
    </row>
    <row r="36" spans="1:8" x14ac:dyDescent="0.2">
      <c r="A36" s="16" t="s">
        <v>345</v>
      </c>
      <c r="B36" s="84" t="s">
        <v>23</v>
      </c>
      <c r="C36" s="85" t="s">
        <v>1097</v>
      </c>
      <c r="D36" s="86" t="s">
        <v>1098</v>
      </c>
      <c r="E36" s="88" t="s">
        <v>31</v>
      </c>
      <c r="F36" s="88" t="s">
        <v>31</v>
      </c>
      <c r="G36" s="16" t="s">
        <v>742</v>
      </c>
      <c r="H36" s="87" t="s">
        <v>1099</v>
      </c>
    </row>
    <row r="37" spans="1:8" x14ac:dyDescent="0.2">
      <c r="A37" s="16" t="s">
        <v>409</v>
      </c>
      <c r="B37" s="84" t="s">
        <v>23</v>
      </c>
      <c r="C37" s="85" t="s">
        <v>1100</v>
      </c>
      <c r="D37" s="86" t="s">
        <v>1101</v>
      </c>
      <c r="E37" s="88" t="s">
        <v>31</v>
      </c>
      <c r="F37" s="88" t="s">
        <v>31</v>
      </c>
      <c r="G37" s="16" t="s">
        <v>742</v>
      </c>
      <c r="H37" s="87" t="s">
        <v>1102</v>
      </c>
    </row>
    <row r="38" spans="1:8" x14ac:dyDescent="0.2">
      <c r="A38" s="16" t="s">
        <v>412</v>
      </c>
      <c r="B38" s="84" t="s">
        <v>23</v>
      </c>
      <c r="C38" s="85" t="s">
        <v>411</v>
      </c>
      <c r="D38" s="86" t="s">
        <v>1103</v>
      </c>
      <c r="E38" s="88" t="s">
        <v>31</v>
      </c>
      <c r="F38" s="88" t="s">
        <v>31</v>
      </c>
      <c r="G38" s="16" t="s">
        <v>742</v>
      </c>
      <c r="H38" s="87" t="s">
        <v>1102</v>
      </c>
    </row>
    <row r="39" spans="1:8" x14ac:dyDescent="0.2">
      <c r="A39" s="16" t="s">
        <v>517</v>
      </c>
      <c r="B39" s="84" t="s">
        <v>23</v>
      </c>
      <c r="C39" s="85" t="s">
        <v>1108</v>
      </c>
      <c r="D39" s="86" t="s">
        <v>1109</v>
      </c>
      <c r="E39" s="88" t="s">
        <v>31</v>
      </c>
      <c r="F39" s="88" t="s">
        <v>31</v>
      </c>
      <c r="G39" s="16" t="s">
        <v>742</v>
      </c>
      <c r="H39" s="87" t="s">
        <v>1110</v>
      </c>
    </row>
    <row r="40" spans="1:8" x14ac:dyDescent="0.2">
      <c r="A40" s="16" t="s">
        <v>123</v>
      </c>
      <c r="B40" s="84" t="s">
        <v>23</v>
      </c>
      <c r="C40" s="85" t="s">
        <v>1111</v>
      </c>
      <c r="D40" s="86" t="s">
        <v>1112</v>
      </c>
      <c r="E40" s="88" t="s">
        <v>31</v>
      </c>
      <c r="F40" s="88" t="s">
        <v>31</v>
      </c>
      <c r="G40" s="16" t="s">
        <v>742</v>
      </c>
      <c r="H40" s="87" t="s">
        <v>1113</v>
      </c>
    </row>
    <row r="41" spans="1:8" x14ac:dyDescent="0.2">
      <c r="A41" s="16" t="s">
        <v>134</v>
      </c>
      <c r="B41" s="84" t="s">
        <v>23</v>
      </c>
      <c r="C41" s="85" t="s">
        <v>1111</v>
      </c>
      <c r="D41" s="86" t="s">
        <v>1112</v>
      </c>
      <c r="E41" s="88" t="s">
        <v>31</v>
      </c>
      <c r="F41" s="88" t="s">
        <v>31</v>
      </c>
      <c r="G41" s="16" t="s">
        <v>742</v>
      </c>
      <c r="H41" s="87" t="s">
        <v>1113</v>
      </c>
    </row>
    <row r="42" spans="1:8" x14ac:dyDescent="0.2">
      <c r="A42" s="16" t="s">
        <v>138</v>
      </c>
      <c r="B42" s="84" t="s">
        <v>23</v>
      </c>
      <c r="C42" s="85" t="s">
        <v>1114</v>
      </c>
      <c r="D42" s="86" t="s">
        <v>1112</v>
      </c>
      <c r="E42" s="88" t="s">
        <v>31</v>
      </c>
      <c r="F42" s="88" t="s">
        <v>31</v>
      </c>
      <c r="G42" s="16" t="s">
        <v>742</v>
      </c>
      <c r="H42" s="87" t="s">
        <v>1113</v>
      </c>
    </row>
    <row r="43" spans="1:8" x14ac:dyDescent="0.2">
      <c r="A43" s="16" t="s">
        <v>142</v>
      </c>
      <c r="B43" s="84" t="s">
        <v>23</v>
      </c>
      <c r="C43" s="85" t="s">
        <v>1111</v>
      </c>
      <c r="D43" s="86" t="s">
        <v>1112</v>
      </c>
      <c r="E43" s="88" t="s">
        <v>31</v>
      </c>
      <c r="F43" s="88" t="s">
        <v>31</v>
      </c>
      <c r="G43" s="16" t="s">
        <v>742</v>
      </c>
      <c r="H43" s="87" t="s">
        <v>1113</v>
      </c>
    </row>
    <row r="44" spans="1:8" x14ac:dyDescent="0.2">
      <c r="A44" s="16" t="s">
        <v>490</v>
      </c>
      <c r="B44" s="84" t="s">
        <v>23</v>
      </c>
      <c r="C44" s="85" t="s">
        <v>724</v>
      </c>
      <c r="D44" s="86" t="s">
        <v>1115</v>
      </c>
      <c r="E44" s="88" t="s">
        <v>31</v>
      </c>
      <c r="F44" s="88" t="s">
        <v>31</v>
      </c>
      <c r="G44" s="16" t="s">
        <v>742</v>
      </c>
      <c r="H44" s="87" t="s">
        <v>1116</v>
      </c>
    </row>
    <row r="45" spans="1:8" x14ac:dyDescent="0.2">
      <c r="A45" s="16" t="s">
        <v>438</v>
      </c>
      <c r="B45" s="84" t="s">
        <v>23</v>
      </c>
      <c r="C45" s="85" t="s">
        <v>725</v>
      </c>
      <c r="D45" s="86" t="s">
        <v>1117</v>
      </c>
      <c r="E45" s="88" t="s">
        <v>31</v>
      </c>
      <c r="F45" s="88" t="s">
        <v>31</v>
      </c>
      <c r="G45" s="16" t="s">
        <v>742</v>
      </c>
      <c r="H45" s="87" t="s">
        <v>1118</v>
      </c>
    </row>
    <row r="46" spans="1:8" x14ac:dyDescent="0.2">
      <c r="A46" s="16" t="s">
        <v>440</v>
      </c>
      <c r="B46" s="84" t="s">
        <v>23</v>
      </c>
      <c r="C46" s="85" t="s">
        <v>725</v>
      </c>
      <c r="D46" s="86" t="s">
        <v>1117</v>
      </c>
      <c r="E46" s="88" t="s">
        <v>31</v>
      </c>
      <c r="F46" s="88" t="s">
        <v>31</v>
      </c>
      <c r="G46" s="16" t="s">
        <v>742</v>
      </c>
      <c r="H46" s="87" t="s">
        <v>1118</v>
      </c>
    </row>
    <row r="47" spans="1:8" x14ac:dyDescent="0.2">
      <c r="A47" s="16" t="s">
        <v>531</v>
      </c>
      <c r="B47" s="84" t="s">
        <v>23</v>
      </c>
      <c r="C47" s="85" t="s">
        <v>726</v>
      </c>
      <c r="D47" s="86" t="s">
        <v>1119</v>
      </c>
      <c r="E47" s="88" t="s">
        <v>31</v>
      </c>
      <c r="F47" s="88" t="s">
        <v>31</v>
      </c>
      <c r="G47" s="16" t="s">
        <v>742</v>
      </c>
      <c r="H47" s="87" t="s">
        <v>1120</v>
      </c>
    </row>
    <row r="48" spans="1:8" x14ac:dyDescent="0.2">
      <c r="A48" s="16" t="s">
        <v>672</v>
      </c>
      <c r="B48" s="84" t="s">
        <v>23</v>
      </c>
      <c r="C48" s="85" t="s">
        <v>1121</v>
      </c>
      <c r="D48" s="86" t="s">
        <v>1122</v>
      </c>
      <c r="E48" s="88" t="s">
        <v>31</v>
      </c>
      <c r="F48" s="88" t="s">
        <v>31</v>
      </c>
      <c r="G48" s="16" t="s">
        <v>742</v>
      </c>
      <c r="H48" s="87" t="s">
        <v>1123</v>
      </c>
    </row>
    <row r="49" spans="1:8" x14ac:dyDescent="0.2">
      <c r="A49" s="16" t="s">
        <v>18</v>
      </c>
      <c r="B49" s="84" t="s">
        <v>23</v>
      </c>
      <c r="C49" s="85" t="s">
        <v>1132</v>
      </c>
      <c r="D49" s="86" t="s">
        <v>1133</v>
      </c>
      <c r="E49" s="88" t="s">
        <v>31</v>
      </c>
      <c r="F49" s="88" t="s">
        <v>31</v>
      </c>
      <c r="G49" s="16" t="s">
        <v>742</v>
      </c>
      <c r="H49" s="87" t="s">
        <v>1134</v>
      </c>
    </row>
    <row r="50" spans="1:8" x14ac:dyDescent="0.2">
      <c r="A50" s="16" t="s">
        <v>24</v>
      </c>
      <c r="B50" s="84" t="s">
        <v>23</v>
      </c>
      <c r="C50" s="85" t="s">
        <v>730</v>
      </c>
      <c r="D50" s="86" t="s">
        <v>1135</v>
      </c>
      <c r="E50" s="88" t="s">
        <v>31</v>
      </c>
      <c r="F50" s="88" t="s">
        <v>31</v>
      </c>
      <c r="G50" s="16" t="s">
        <v>742</v>
      </c>
      <c r="H50" s="87" t="s">
        <v>1134</v>
      </c>
    </row>
    <row r="51" spans="1:8" x14ac:dyDescent="0.2">
      <c r="A51" s="16" t="s">
        <v>27</v>
      </c>
      <c r="B51" s="84" t="s">
        <v>23</v>
      </c>
      <c r="C51" s="85" t="s">
        <v>1132</v>
      </c>
      <c r="D51" s="86" t="s">
        <v>1133</v>
      </c>
      <c r="E51" s="88" t="s">
        <v>31</v>
      </c>
      <c r="F51" s="88" t="s">
        <v>31</v>
      </c>
      <c r="G51" s="16" t="s">
        <v>742</v>
      </c>
      <c r="H51" s="87" t="s">
        <v>1134</v>
      </c>
    </row>
    <row r="52" spans="1:8" x14ac:dyDescent="0.2">
      <c r="A52" s="16" t="s">
        <v>37</v>
      </c>
      <c r="B52" s="84" t="s">
        <v>23</v>
      </c>
      <c r="C52" s="85" t="s">
        <v>730</v>
      </c>
      <c r="D52" s="86" t="s">
        <v>1135</v>
      </c>
      <c r="E52" s="88" t="s">
        <v>31</v>
      </c>
      <c r="F52" s="88" t="s">
        <v>31</v>
      </c>
      <c r="G52" s="16" t="s">
        <v>742</v>
      </c>
      <c r="H52" s="87" t="s">
        <v>1134</v>
      </c>
    </row>
    <row r="53" spans="1:8" x14ac:dyDescent="0.2">
      <c r="A53" s="16" t="s">
        <v>40</v>
      </c>
      <c r="B53" s="84" t="s">
        <v>23</v>
      </c>
      <c r="C53" s="85" t="s">
        <v>1132</v>
      </c>
      <c r="D53" s="86" t="s">
        <v>1133</v>
      </c>
      <c r="E53" s="88" t="s">
        <v>31</v>
      </c>
      <c r="F53" s="88" t="s">
        <v>31</v>
      </c>
      <c r="G53" s="16" t="s">
        <v>742</v>
      </c>
      <c r="H53" s="87" t="s">
        <v>1134</v>
      </c>
    </row>
    <row r="54" spans="1:8" x14ac:dyDescent="0.2">
      <c r="A54" s="16" t="s">
        <v>43</v>
      </c>
      <c r="B54" s="84" t="s">
        <v>23</v>
      </c>
      <c r="C54" s="85" t="s">
        <v>730</v>
      </c>
      <c r="D54" s="86" t="s">
        <v>1135</v>
      </c>
      <c r="E54" s="88" t="s">
        <v>31</v>
      </c>
      <c r="F54" s="88" t="s">
        <v>31</v>
      </c>
      <c r="G54" s="16" t="s">
        <v>742</v>
      </c>
      <c r="H54" s="87" t="s">
        <v>1134</v>
      </c>
    </row>
    <row r="55" spans="1:8" x14ac:dyDescent="0.2">
      <c r="A55" s="16" t="s">
        <v>612</v>
      </c>
      <c r="B55" s="84" t="s">
        <v>23</v>
      </c>
      <c r="C55" s="85" t="s">
        <v>1138</v>
      </c>
      <c r="D55" s="86" t="s">
        <v>1139</v>
      </c>
      <c r="E55" s="88" t="s">
        <v>31</v>
      </c>
      <c r="F55" s="88" t="s">
        <v>31</v>
      </c>
      <c r="G55" s="16" t="s">
        <v>742</v>
      </c>
      <c r="H55" s="87" t="s">
        <v>1140</v>
      </c>
    </row>
    <row r="56" spans="1:8" x14ac:dyDescent="0.2">
      <c r="A56" s="16" t="s">
        <v>445</v>
      </c>
      <c r="B56" s="84" t="s">
        <v>23</v>
      </c>
      <c r="C56" s="85" t="s">
        <v>1141</v>
      </c>
      <c r="D56" s="86" t="s">
        <v>1142</v>
      </c>
      <c r="E56" s="88" t="s">
        <v>31</v>
      </c>
      <c r="F56" s="88" t="s">
        <v>31</v>
      </c>
      <c r="G56" s="16" t="s">
        <v>742</v>
      </c>
      <c r="H56" s="87" t="s">
        <v>1143</v>
      </c>
    </row>
    <row r="57" spans="1:8" x14ac:dyDescent="0.2">
      <c r="A57" s="16" t="s">
        <v>457</v>
      </c>
      <c r="B57" s="84" t="s">
        <v>23</v>
      </c>
      <c r="C57" s="85" t="s">
        <v>1145</v>
      </c>
      <c r="D57" s="86" t="s">
        <v>1146</v>
      </c>
      <c r="E57" s="88" t="s">
        <v>31</v>
      </c>
      <c r="F57" s="88" t="s">
        <v>31</v>
      </c>
      <c r="G57" s="16" t="s">
        <v>742</v>
      </c>
      <c r="H57" s="87" t="s">
        <v>1147</v>
      </c>
    </row>
    <row r="58" spans="1:8" x14ac:dyDescent="0.2">
      <c r="A58" s="16" t="s">
        <v>389</v>
      </c>
      <c r="B58" s="84" t="s">
        <v>176</v>
      </c>
      <c r="C58" s="85" t="s">
        <v>1148</v>
      </c>
      <c r="D58" s="86" t="s">
        <v>1149</v>
      </c>
      <c r="E58" s="88" t="s">
        <v>31</v>
      </c>
      <c r="F58" s="88" t="s">
        <v>31</v>
      </c>
      <c r="G58" s="16" t="s">
        <v>742</v>
      </c>
      <c r="H58" s="87" t="s">
        <v>1150</v>
      </c>
    </row>
    <row r="59" spans="1:8" x14ac:dyDescent="0.2">
      <c r="A59" s="16" t="s">
        <v>558</v>
      </c>
      <c r="B59" s="84" t="s">
        <v>176</v>
      </c>
      <c r="C59" s="85" t="s">
        <v>736</v>
      </c>
      <c r="D59" s="86" t="s">
        <v>1151</v>
      </c>
      <c r="E59" s="88" t="s">
        <v>31</v>
      </c>
      <c r="F59" s="88" t="s">
        <v>31</v>
      </c>
      <c r="G59" s="16" t="s">
        <v>742</v>
      </c>
      <c r="H59" s="87" t="s">
        <v>1152</v>
      </c>
    </row>
    <row r="60" spans="1:8" x14ac:dyDescent="0.2">
      <c r="A60" s="16" t="s">
        <v>255</v>
      </c>
      <c r="B60" s="84" t="s">
        <v>23</v>
      </c>
      <c r="C60" s="85" t="s">
        <v>720</v>
      </c>
      <c r="D60" s="86" t="s">
        <v>720</v>
      </c>
      <c r="E60" s="88" t="s">
        <v>31</v>
      </c>
      <c r="F60" s="88" t="s">
        <v>31</v>
      </c>
      <c r="G60" s="16" t="s">
        <v>742</v>
      </c>
      <c r="H60" s="87" t="s">
        <v>1074</v>
      </c>
    </row>
    <row r="61" spans="1:8" x14ac:dyDescent="0.2">
      <c r="A61" s="16" t="s">
        <v>76</v>
      </c>
      <c r="B61" s="84" t="s">
        <v>23</v>
      </c>
      <c r="C61" s="85" t="s">
        <v>1079</v>
      </c>
      <c r="D61" s="86" t="s">
        <v>4</v>
      </c>
      <c r="E61" s="88" t="s">
        <v>31</v>
      </c>
      <c r="F61" s="88" t="s">
        <v>31</v>
      </c>
      <c r="G61" s="16" t="s">
        <v>742</v>
      </c>
      <c r="H61" s="87" t="s">
        <v>1080</v>
      </c>
    </row>
    <row r="62" spans="1:8" x14ac:dyDescent="0.2">
      <c r="A62" s="16" t="s">
        <v>2</v>
      </c>
      <c r="B62" s="84" t="s">
        <v>23</v>
      </c>
      <c r="C62" s="85" t="s">
        <v>4</v>
      </c>
      <c r="D62" s="86" t="s">
        <v>1079</v>
      </c>
      <c r="E62" s="88" t="s">
        <v>31</v>
      </c>
      <c r="F62" s="88" t="s">
        <v>31</v>
      </c>
      <c r="G62" s="16" t="s">
        <v>742</v>
      </c>
      <c r="H62" s="87" t="s">
        <v>1080</v>
      </c>
    </row>
    <row r="63" spans="1:8" x14ac:dyDescent="0.2">
      <c r="A63" s="16" t="s">
        <v>81</v>
      </c>
      <c r="B63" s="84" t="s">
        <v>23</v>
      </c>
      <c r="C63" s="85" t="s">
        <v>1079</v>
      </c>
      <c r="D63" s="86" t="s">
        <v>4</v>
      </c>
      <c r="E63" s="88" t="s">
        <v>31</v>
      </c>
      <c r="F63" s="88" t="s">
        <v>31</v>
      </c>
      <c r="G63" s="16" t="s">
        <v>742</v>
      </c>
      <c r="H63" s="87" t="s">
        <v>1080</v>
      </c>
    </row>
    <row r="64" spans="1:8" x14ac:dyDescent="0.2">
      <c r="A64" s="16" t="s">
        <v>84</v>
      </c>
      <c r="B64" s="84" t="s">
        <v>23</v>
      </c>
      <c r="C64" s="85" t="s">
        <v>4</v>
      </c>
      <c r="D64" s="86" t="s">
        <v>1079</v>
      </c>
      <c r="E64" s="88" t="s">
        <v>31</v>
      </c>
      <c r="F64" s="88" t="s">
        <v>31</v>
      </c>
      <c r="G64" s="16" t="s">
        <v>742</v>
      </c>
      <c r="H64" s="87" t="s">
        <v>1080</v>
      </c>
    </row>
    <row r="65" spans="1:8" x14ac:dyDescent="0.2">
      <c r="A65" s="16" t="s">
        <v>425</v>
      </c>
      <c r="B65" s="84" t="s">
        <v>23</v>
      </c>
      <c r="C65" s="85" t="s">
        <v>723</v>
      </c>
      <c r="D65" s="86" t="s">
        <v>723</v>
      </c>
      <c r="E65" s="88" t="s">
        <v>31</v>
      </c>
      <c r="F65" s="88" t="s">
        <v>31</v>
      </c>
      <c r="G65" s="16" t="s">
        <v>742</v>
      </c>
      <c r="H65" s="87" t="s">
        <v>1104</v>
      </c>
    </row>
    <row r="66" spans="1:8" x14ac:dyDescent="0.2">
      <c r="A66" s="16" t="s">
        <v>429</v>
      </c>
      <c r="B66" s="84" t="s">
        <v>23</v>
      </c>
      <c r="C66" s="85" t="s">
        <v>1105</v>
      </c>
      <c r="D66" s="86" t="s">
        <v>723</v>
      </c>
      <c r="E66" s="88" t="s">
        <v>31</v>
      </c>
      <c r="F66" s="88" t="s">
        <v>31</v>
      </c>
      <c r="G66" s="16" t="s">
        <v>742</v>
      </c>
      <c r="H66" s="87" t="s">
        <v>1104</v>
      </c>
    </row>
    <row r="67" spans="1:8" x14ac:dyDescent="0.2">
      <c r="A67" s="16" t="s">
        <v>461</v>
      </c>
      <c r="B67" s="84" t="s">
        <v>23</v>
      </c>
      <c r="C67" s="85" t="s">
        <v>1106</v>
      </c>
      <c r="D67" s="86" t="s">
        <v>1106</v>
      </c>
      <c r="E67" s="88" t="s">
        <v>31</v>
      </c>
      <c r="F67" s="88" t="s">
        <v>31</v>
      </c>
      <c r="G67" s="16" t="s">
        <v>742</v>
      </c>
      <c r="H67" s="87" t="s">
        <v>1107</v>
      </c>
    </row>
    <row r="68" spans="1:8" x14ac:dyDescent="0.2">
      <c r="A68" s="16" t="s">
        <v>465</v>
      </c>
      <c r="B68" s="84" t="s">
        <v>23</v>
      </c>
      <c r="C68" s="85" t="s">
        <v>1106</v>
      </c>
      <c r="D68" s="86" t="s">
        <v>464</v>
      </c>
      <c r="E68" s="88" t="s">
        <v>31</v>
      </c>
      <c r="F68" s="88" t="s">
        <v>31</v>
      </c>
      <c r="G68" s="16" t="s">
        <v>742</v>
      </c>
      <c r="H68" s="87" t="s">
        <v>1107</v>
      </c>
    </row>
    <row r="69" spans="1:8" x14ac:dyDescent="0.2">
      <c r="A69" s="16" t="s">
        <v>586</v>
      </c>
      <c r="B69" s="84" t="s">
        <v>23</v>
      </c>
      <c r="C69" s="85" t="s">
        <v>727</v>
      </c>
      <c r="D69" s="86" t="s">
        <v>1124</v>
      </c>
      <c r="E69" s="88" t="s">
        <v>31</v>
      </c>
      <c r="F69" s="88" t="s">
        <v>31</v>
      </c>
      <c r="G69" s="16" t="s">
        <v>742</v>
      </c>
      <c r="H69" s="87" t="s">
        <v>1125</v>
      </c>
    </row>
    <row r="70" spans="1:8" x14ac:dyDescent="0.2">
      <c r="A70" s="16" t="s">
        <v>574</v>
      </c>
      <c r="B70" s="84" t="s">
        <v>23</v>
      </c>
      <c r="C70" s="85" t="s">
        <v>728</v>
      </c>
      <c r="D70" s="86" t="s">
        <v>1126</v>
      </c>
      <c r="E70" s="88" t="s">
        <v>31</v>
      </c>
      <c r="F70" s="88" t="s">
        <v>31</v>
      </c>
      <c r="G70" s="16" t="s">
        <v>742</v>
      </c>
      <c r="H70" s="87" t="s">
        <v>1127</v>
      </c>
    </row>
    <row r="71" spans="1:8" x14ac:dyDescent="0.2">
      <c r="A71" s="16" t="s">
        <v>357</v>
      </c>
      <c r="B71" s="84" t="s">
        <v>23</v>
      </c>
      <c r="C71" s="85" t="s">
        <v>729</v>
      </c>
      <c r="D71" s="86" t="s">
        <v>1128</v>
      </c>
      <c r="E71" s="88" t="s">
        <v>31</v>
      </c>
      <c r="F71" s="88" t="s">
        <v>31</v>
      </c>
      <c r="G71" s="16" t="s">
        <v>742</v>
      </c>
      <c r="H71" s="87" t="s">
        <v>1129</v>
      </c>
    </row>
    <row r="72" spans="1:8" x14ac:dyDescent="0.2">
      <c r="A72" s="16" t="s">
        <v>359</v>
      </c>
      <c r="B72" s="84" t="s">
        <v>23</v>
      </c>
      <c r="C72" s="85" t="s">
        <v>1130</v>
      </c>
      <c r="D72" s="86" t="s">
        <v>1131</v>
      </c>
      <c r="E72" s="88" t="s">
        <v>31</v>
      </c>
      <c r="F72" s="88" t="s">
        <v>31</v>
      </c>
      <c r="G72" s="16" t="s">
        <v>742</v>
      </c>
      <c r="H72" s="87" t="s">
        <v>1129</v>
      </c>
    </row>
    <row r="73" spans="1:8" x14ac:dyDescent="0.2">
      <c r="A73" s="16" t="s">
        <v>128</v>
      </c>
      <c r="B73" s="84" t="s">
        <v>23</v>
      </c>
      <c r="C73" s="85" t="s">
        <v>1111</v>
      </c>
      <c r="D73" s="86" t="s">
        <v>1112</v>
      </c>
      <c r="E73" s="88" t="s">
        <v>31</v>
      </c>
      <c r="F73" s="88" t="s">
        <v>31</v>
      </c>
      <c r="G73" s="16" t="s">
        <v>742</v>
      </c>
      <c r="H73" s="87" t="s">
        <v>1113</v>
      </c>
    </row>
    <row r="74" spans="1:8" x14ac:dyDescent="0.2">
      <c r="A74" s="16" t="s">
        <v>131</v>
      </c>
      <c r="B74" s="84" t="s">
        <v>23</v>
      </c>
      <c r="C74" s="85" t="s">
        <v>1114</v>
      </c>
      <c r="D74" s="86" t="s">
        <v>1112</v>
      </c>
      <c r="E74" s="88" t="s">
        <v>31</v>
      </c>
      <c r="F74" s="88" t="s">
        <v>31</v>
      </c>
      <c r="G74" s="16" t="s">
        <v>742</v>
      </c>
      <c r="H74" s="87" t="s">
        <v>1113</v>
      </c>
    </row>
    <row r="75" spans="1:8" x14ac:dyDescent="0.2">
      <c r="A75" s="16" t="s">
        <v>152</v>
      </c>
      <c r="B75" s="84" t="s">
        <v>23</v>
      </c>
      <c r="C75" s="85" t="s">
        <v>1479</v>
      </c>
      <c r="D75" s="86" t="s">
        <v>1170</v>
      </c>
      <c r="E75" s="88" t="s">
        <v>31</v>
      </c>
      <c r="F75" s="88" t="s">
        <v>31</v>
      </c>
      <c r="G75" s="16" t="s">
        <v>743</v>
      </c>
      <c r="H75" s="87" t="s">
        <v>1171</v>
      </c>
    </row>
    <row r="76" spans="1:8" x14ac:dyDescent="0.2">
      <c r="A76" s="16" t="s">
        <v>678</v>
      </c>
      <c r="B76" s="84" t="s">
        <v>23</v>
      </c>
      <c r="C76" s="85" t="s">
        <v>1086</v>
      </c>
      <c r="D76" s="86" t="s">
        <v>1084</v>
      </c>
      <c r="E76" s="88" t="s">
        <v>31</v>
      </c>
      <c r="F76" s="88" t="s">
        <v>31</v>
      </c>
      <c r="G76" s="16" t="s">
        <v>742</v>
      </c>
      <c r="H76" s="87" t="s">
        <v>1085</v>
      </c>
    </row>
    <row r="77" spans="1:8" x14ac:dyDescent="0.2">
      <c r="A77" s="16" t="s">
        <v>228</v>
      </c>
      <c r="B77" s="84" t="s">
        <v>23</v>
      </c>
      <c r="C77" s="85" t="s">
        <v>1186</v>
      </c>
      <c r="D77" s="86" t="s">
        <v>1088</v>
      </c>
      <c r="E77" s="88" t="s">
        <v>31</v>
      </c>
      <c r="F77" s="88" t="s">
        <v>31</v>
      </c>
      <c r="G77" s="16" t="s">
        <v>742</v>
      </c>
      <c r="H77" s="87" t="s">
        <v>1089</v>
      </c>
    </row>
    <row r="78" spans="1:8" x14ac:dyDescent="0.2">
      <c r="A78" s="16" t="s">
        <v>73</v>
      </c>
      <c r="B78" s="84" t="s">
        <v>23</v>
      </c>
      <c r="C78" s="85" t="s">
        <v>1075</v>
      </c>
      <c r="D78" s="86" t="s">
        <v>1076</v>
      </c>
      <c r="E78" s="88" t="s">
        <v>31</v>
      </c>
      <c r="F78" s="88" t="s">
        <v>31</v>
      </c>
      <c r="G78" s="16" t="s">
        <v>742</v>
      </c>
      <c r="H78" s="87" t="s">
        <v>1077</v>
      </c>
    </row>
    <row r="79" spans="1:8" x14ac:dyDescent="0.2">
      <c r="A79" s="16" t="s">
        <v>341</v>
      </c>
      <c r="B79" s="84" t="s">
        <v>23</v>
      </c>
      <c r="C79" s="85" t="s">
        <v>1090</v>
      </c>
      <c r="D79" s="86" t="s">
        <v>1091</v>
      </c>
      <c r="E79" s="88" t="s">
        <v>31</v>
      </c>
      <c r="F79" s="88" t="s">
        <v>31</v>
      </c>
      <c r="G79" s="16" t="s">
        <v>742</v>
      </c>
      <c r="H79" s="87" t="s">
        <v>1092</v>
      </c>
    </row>
    <row r="80" spans="1:8" x14ac:dyDescent="0.2">
      <c r="A80" s="16" t="s">
        <v>342</v>
      </c>
      <c r="B80" s="84" t="s">
        <v>23</v>
      </c>
      <c r="C80" s="85" t="s">
        <v>1090</v>
      </c>
      <c r="D80" s="86" t="s">
        <v>1093</v>
      </c>
      <c r="E80" s="88" t="s">
        <v>31</v>
      </c>
      <c r="F80" s="88" t="s">
        <v>31</v>
      </c>
      <c r="G80" s="16" t="s">
        <v>742</v>
      </c>
      <c r="H80" s="87" t="s">
        <v>1092</v>
      </c>
    </row>
    <row r="81" spans="1:8" x14ac:dyDescent="0.2">
      <c r="A81" s="16" t="s">
        <v>348</v>
      </c>
      <c r="B81" s="84" t="s">
        <v>23</v>
      </c>
      <c r="C81" s="85" t="s">
        <v>722</v>
      </c>
      <c r="D81" s="86" t="s">
        <v>1187</v>
      </c>
      <c r="E81" s="88" t="s">
        <v>31</v>
      </c>
      <c r="F81" s="88" t="s">
        <v>31</v>
      </c>
      <c r="G81" s="16" t="s">
        <v>742</v>
      </c>
      <c r="H81" s="87" t="s">
        <v>1099</v>
      </c>
    </row>
    <row r="82" spans="1:8" x14ac:dyDescent="0.2">
      <c r="A82" s="16" t="s">
        <v>600</v>
      </c>
      <c r="B82" s="84" t="s">
        <v>23</v>
      </c>
      <c r="C82" s="85" t="s">
        <v>1188</v>
      </c>
      <c r="D82" s="86" t="s">
        <v>1189</v>
      </c>
      <c r="E82" s="88" t="s">
        <v>31</v>
      </c>
      <c r="F82" s="88" t="s">
        <v>31</v>
      </c>
      <c r="G82" s="16" t="s">
        <v>742</v>
      </c>
      <c r="H82" s="87" t="s">
        <v>1190</v>
      </c>
    </row>
    <row r="83" spans="1:8" x14ac:dyDescent="0.2">
      <c r="A83" s="16" t="s">
        <v>602</v>
      </c>
      <c r="B83" s="84" t="s">
        <v>23</v>
      </c>
      <c r="C83" s="85" t="s">
        <v>1191</v>
      </c>
      <c r="D83" s="86" t="s">
        <v>1192</v>
      </c>
      <c r="E83" s="88" t="s">
        <v>31</v>
      </c>
      <c r="F83" s="88" t="s">
        <v>31</v>
      </c>
      <c r="G83" s="16" t="s">
        <v>742</v>
      </c>
      <c r="H83" s="87" t="s">
        <v>1190</v>
      </c>
    </row>
    <row r="84" spans="1:8" x14ac:dyDescent="0.2">
      <c r="A84" s="16" t="s">
        <v>355</v>
      </c>
      <c r="B84" s="84" t="s">
        <v>23</v>
      </c>
      <c r="C84" s="85" t="s">
        <v>1193</v>
      </c>
      <c r="D84" s="86" t="s">
        <v>1194</v>
      </c>
      <c r="E84" s="88" t="s">
        <v>31</v>
      </c>
      <c r="F84" s="88" t="s">
        <v>31</v>
      </c>
      <c r="G84" s="16" t="s">
        <v>742</v>
      </c>
      <c r="H84" s="87" t="s">
        <v>1195</v>
      </c>
    </row>
    <row r="85" spans="1:8" x14ac:dyDescent="0.2">
      <c r="A85" s="16" t="s">
        <v>351</v>
      </c>
      <c r="B85" s="84" t="s">
        <v>23</v>
      </c>
      <c r="C85" s="85" t="s">
        <v>1196</v>
      </c>
      <c r="D85" s="86" t="s">
        <v>1197</v>
      </c>
      <c r="E85" s="88" t="s">
        <v>31</v>
      </c>
      <c r="F85" s="88" t="s">
        <v>31</v>
      </c>
      <c r="G85" s="16" t="s">
        <v>742</v>
      </c>
      <c r="H85" s="87" t="s">
        <v>1198</v>
      </c>
    </row>
    <row r="86" spans="1:8" x14ac:dyDescent="0.2">
      <c r="A86" s="16" t="s">
        <v>353</v>
      </c>
      <c r="B86" s="84" t="s">
        <v>23</v>
      </c>
      <c r="C86" s="85" t="s">
        <v>1199</v>
      </c>
      <c r="D86" s="86" t="s">
        <v>1200</v>
      </c>
      <c r="E86" s="88" t="s">
        <v>31</v>
      </c>
      <c r="F86" s="88" t="s">
        <v>31</v>
      </c>
      <c r="G86" s="16" t="s">
        <v>742</v>
      </c>
      <c r="H86" s="87" t="s">
        <v>1201</v>
      </c>
    </row>
    <row r="87" spans="1:8" x14ac:dyDescent="0.2">
      <c r="A87" s="16" t="s">
        <v>381</v>
      </c>
      <c r="B87" s="84" t="s">
        <v>23</v>
      </c>
      <c r="C87" s="85" t="s">
        <v>1202</v>
      </c>
      <c r="D87" s="86" t="s">
        <v>1203</v>
      </c>
      <c r="E87" s="88" t="s">
        <v>31</v>
      </c>
      <c r="F87" s="88" t="s">
        <v>31</v>
      </c>
      <c r="G87" s="16" t="s">
        <v>742</v>
      </c>
      <c r="H87" s="87" t="s">
        <v>1204</v>
      </c>
    </row>
    <row r="88" spans="1:8" x14ac:dyDescent="0.2">
      <c r="A88" s="16" t="s">
        <v>383</v>
      </c>
      <c r="B88" s="84" t="s">
        <v>23</v>
      </c>
      <c r="C88" s="85" t="s">
        <v>382</v>
      </c>
      <c r="D88" s="86" t="s">
        <v>1205</v>
      </c>
      <c r="E88" s="88" t="s">
        <v>31</v>
      </c>
      <c r="F88" s="88" t="s">
        <v>31</v>
      </c>
      <c r="G88" s="16" t="s">
        <v>742</v>
      </c>
      <c r="H88" s="87" t="s">
        <v>1204</v>
      </c>
    </row>
    <row r="89" spans="1:8" x14ac:dyDescent="0.2">
      <c r="A89" s="16" t="s">
        <v>384</v>
      </c>
      <c r="B89" s="84" t="s">
        <v>23</v>
      </c>
      <c r="C89" s="85" t="s">
        <v>1206</v>
      </c>
      <c r="D89" s="86" t="s">
        <v>1207</v>
      </c>
      <c r="E89" s="88" t="s">
        <v>31</v>
      </c>
      <c r="F89" s="88" t="s">
        <v>31</v>
      </c>
      <c r="G89" s="16" t="s">
        <v>742</v>
      </c>
      <c r="H89" s="87" t="s">
        <v>1208</v>
      </c>
    </row>
    <row r="90" spans="1:8" x14ac:dyDescent="0.2">
      <c r="A90" s="16" t="s">
        <v>405</v>
      </c>
      <c r="B90" s="84" t="s">
        <v>23</v>
      </c>
      <c r="C90" s="85" t="s">
        <v>1209</v>
      </c>
      <c r="D90" s="86" t="s">
        <v>1209</v>
      </c>
      <c r="E90" s="88" t="s">
        <v>31</v>
      </c>
      <c r="F90" s="88" t="s">
        <v>31</v>
      </c>
      <c r="G90" s="16" t="s">
        <v>743</v>
      </c>
      <c r="H90" s="87" t="s">
        <v>1210</v>
      </c>
    </row>
    <row r="91" spans="1:8" x14ac:dyDescent="0.2">
      <c r="A91" s="16" t="s">
        <v>233</v>
      </c>
      <c r="B91" s="84" t="s">
        <v>23</v>
      </c>
      <c r="C91" s="85" t="s">
        <v>1211</v>
      </c>
      <c r="D91" s="86" t="s">
        <v>1212</v>
      </c>
      <c r="E91" s="88" t="s">
        <v>31</v>
      </c>
      <c r="F91" s="88" t="s">
        <v>31</v>
      </c>
      <c r="G91" s="16" t="s">
        <v>743</v>
      </c>
      <c r="H91" s="87" t="s">
        <v>1213</v>
      </c>
    </row>
    <row r="92" spans="1:8" x14ac:dyDescent="0.2">
      <c r="A92" s="16" t="s">
        <v>260</v>
      </c>
      <c r="B92" s="84" t="s">
        <v>23</v>
      </c>
      <c r="C92" s="85" t="s">
        <v>1214</v>
      </c>
      <c r="D92" s="86" t="s">
        <v>1215</v>
      </c>
      <c r="E92" s="88" t="s">
        <v>31</v>
      </c>
      <c r="F92" s="88" t="s">
        <v>31</v>
      </c>
      <c r="G92" s="16" t="s">
        <v>743</v>
      </c>
      <c r="H92" s="87" t="s">
        <v>1216</v>
      </c>
    </row>
    <row r="93" spans="1:8" x14ac:dyDescent="0.2">
      <c r="A93" s="16" t="s">
        <v>251</v>
      </c>
      <c r="B93" s="84" t="s">
        <v>23</v>
      </c>
      <c r="C93" s="85" t="s">
        <v>1220</v>
      </c>
      <c r="D93" s="86" t="s">
        <v>1218</v>
      </c>
      <c r="E93" s="88" t="s">
        <v>31</v>
      </c>
      <c r="F93" s="88" t="s">
        <v>31</v>
      </c>
      <c r="G93" s="16" t="s">
        <v>742</v>
      </c>
      <c r="H93" s="87" t="s">
        <v>1219</v>
      </c>
    </row>
    <row r="94" spans="1:8" x14ac:dyDescent="0.2">
      <c r="A94" s="16" t="s">
        <v>272</v>
      </c>
      <c r="B94" s="84" t="s">
        <v>23</v>
      </c>
      <c r="C94" s="85" t="s">
        <v>1220</v>
      </c>
      <c r="D94" s="86" t="s">
        <v>1218</v>
      </c>
      <c r="E94" s="88" t="s">
        <v>31</v>
      </c>
      <c r="F94" s="88" t="s">
        <v>31</v>
      </c>
      <c r="G94" s="16" t="s">
        <v>742</v>
      </c>
      <c r="H94" s="87" t="s">
        <v>1219</v>
      </c>
    </row>
    <row r="95" spans="1:8" x14ac:dyDescent="0.2">
      <c r="A95" s="16" t="s">
        <v>273</v>
      </c>
      <c r="B95" s="84" t="s">
        <v>23</v>
      </c>
      <c r="C95" s="85" t="s">
        <v>1221</v>
      </c>
      <c r="D95" s="86" t="s">
        <v>1222</v>
      </c>
      <c r="E95" s="88" t="s">
        <v>31</v>
      </c>
      <c r="F95" s="88" t="s">
        <v>31</v>
      </c>
      <c r="G95" s="16" t="s">
        <v>743</v>
      </c>
      <c r="H95" s="87" t="s">
        <v>1223</v>
      </c>
    </row>
    <row r="96" spans="1:8" x14ac:dyDescent="0.2">
      <c r="A96" s="16" t="s">
        <v>408</v>
      </c>
      <c r="B96" s="84" t="s">
        <v>23</v>
      </c>
      <c r="C96" s="85" t="s">
        <v>1224</v>
      </c>
      <c r="D96" s="86" t="s">
        <v>1225</v>
      </c>
      <c r="E96" s="88" t="s">
        <v>31</v>
      </c>
      <c r="F96" s="88" t="s">
        <v>31</v>
      </c>
      <c r="G96" s="16" t="s">
        <v>742</v>
      </c>
      <c r="H96" s="87" t="s">
        <v>1226</v>
      </c>
    </row>
    <row r="97" spans="1:8" x14ac:dyDescent="0.2">
      <c r="A97" s="16" t="s">
        <v>169</v>
      </c>
      <c r="B97" s="84" t="s">
        <v>23</v>
      </c>
      <c r="C97" s="85" t="s">
        <v>168</v>
      </c>
      <c r="D97" s="86" t="s">
        <v>1227</v>
      </c>
      <c r="E97" s="88" t="s">
        <v>31</v>
      </c>
      <c r="F97" s="88" t="s">
        <v>31</v>
      </c>
      <c r="G97" s="16" t="s">
        <v>742</v>
      </c>
      <c r="H97" s="87" t="s">
        <v>1228</v>
      </c>
    </row>
    <row r="98" spans="1:8" x14ac:dyDescent="0.2">
      <c r="A98" s="16" t="s">
        <v>528</v>
      </c>
      <c r="B98" s="84" t="s">
        <v>23</v>
      </c>
      <c r="C98" s="85" t="s">
        <v>1229</v>
      </c>
      <c r="D98" s="86" t="s">
        <v>1119</v>
      </c>
      <c r="E98" s="88" t="s">
        <v>31</v>
      </c>
      <c r="F98" s="88" t="s">
        <v>31</v>
      </c>
      <c r="G98" s="16" t="s">
        <v>742</v>
      </c>
      <c r="H98" s="87" t="s">
        <v>1120</v>
      </c>
    </row>
    <row r="99" spans="1:8" x14ac:dyDescent="0.2">
      <c r="A99" s="16" t="s">
        <v>414</v>
      </c>
      <c r="B99" s="84" t="s">
        <v>23</v>
      </c>
      <c r="C99" s="85" t="s">
        <v>1100</v>
      </c>
      <c r="D99" s="86" t="s">
        <v>1101</v>
      </c>
      <c r="E99" s="88" t="s">
        <v>31</v>
      </c>
      <c r="F99" s="88" t="s">
        <v>31</v>
      </c>
      <c r="G99" s="16" t="s">
        <v>742</v>
      </c>
      <c r="H99" s="87" t="s">
        <v>1102</v>
      </c>
    </row>
    <row r="100" spans="1:8" x14ac:dyDescent="0.2">
      <c r="A100" s="16" t="s">
        <v>415</v>
      </c>
      <c r="B100" s="84" t="s">
        <v>23</v>
      </c>
      <c r="C100" s="85" t="s">
        <v>411</v>
      </c>
      <c r="D100" s="86" t="s">
        <v>1103</v>
      </c>
      <c r="E100" s="88" t="s">
        <v>31</v>
      </c>
      <c r="F100" s="88" t="s">
        <v>31</v>
      </c>
      <c r="G100" s="16" t="s">
        <v>742</v>
      </c>
      <c r="H100" s="87" t="s">
        <v>1102</v>
      </c>
    </row>
    <row r="101" spans="1:8" x14ac:dyDescent="0.2">
      <c r="A101" s="16" t="s">
        <v>30</v>
      </c>
      <c r="B101" s="84" t="s">
        <v>23</v>
      </c>
      <c r="C101" s="85" t="s">
        <v>730</v>
      </c>
      <c r="D101" s="86" t="s">
        <v>1135</v>
      </c>
      <c r="E101" s="88" t="s">
        <v>31</v>
      </c>
      <c r="F101" s="88" t="s">
        <v>31</v>
      </c>
      <c r="G101" s="16" t="s">
        <v>742</v>
      </c>
      <c r="H101" s="87" t="s">
        <v>1134</v>
      </c>
    </row>
    <row r="102" spans="1:8" x14ac:dyDescent="0.2">
      <c r="A102" s="16" t="s">
        <v>34</v>
      </c>
      <c r="B102" s="84" t="s">
        <v>23</v>
      </c>
      <c r="C102" s="85" t="s">
        <v>1132</v>
      </c>
      <c r="D102" s="86" t="s">
        <v>1133</v>
      </c>
      <c r="E102" s="88" t="s">
        <v>31</v>
      </c>
      <c r="F102" s="88" t="s">
        <v>31</v>
      </c>
      <c r="G102" s="16" t="s">
        <v>742</v>
      </c>
      <c r="H102" s="87" t="s">
        <v>1134</v>
      </c>
    </row>
    <row r="103" spans="1:8" x14ac:dyDescent="0.2">
      <c r="A103" s="16" t="s">
        <v>46</v>
      </c>
      <c r="B103" s="84" t="s">
        <v>23</v>
      </c>
      <c r="C103" s="85" t="s">
        <v>1132</v>
      </c>
      <c r="D103" s="86" t="s">
        <v>1133</v>
      </c>
      <c r="E103" s="88" t="s">
        <v>31</v>
      </c>
      <c r="F103" s="88" t="s">
        <v>31</v>
      </c>
      <c r="G103" s="16" t="s">
        <v>742</v>
      </c>
      <c r="H103" s="87" t="s">
        <v>1134</v>
      </c>
    </row>
    <row r="104" spans="1:8" x14ac:dyDescent="0.2">
      <c r="A104" s="16" t="s">
        <v>50</v>
      </c>
      <c r="B104" s="84" t="s">
        <v>23</v>
      </c>
      <c r="C104" s="85" t="s">
        <v>730</v>
      </c>
      <c r="D104" s="86" t="s">
        <v>1135</v>
      </c>
      <c r="E104" s="88" t="s">
        <v>31</v>
      </c>
      <c r="F104" s="88" t="s">
        <v>31</v>
      </c>
      <c r="G104" s="16" t="s">
        <v>742</v>
      </c>
      <c r="H104" s="87" t="s">
        <v>1134</v>
      </c>
    </row>
    <row r="105" spans="1:8" x14ac:dyDescent="0.2">
      <c r="A105" s="16" t="s">
        <v>53</v>
      </c>
      <c r="B105" s="84" t="s">
        <v>23</v>
      </c>
      <c r="C105" s="85" t="s">
        <v>1132</v>
      </c>
      <c r="D105" s="86" t="s">
        <v>1133</v>
      </c>
      <c r="E105" s="88" t="s">
        <v>31</v>
      </c>
      <c r="F105" s="88" t="s">
        <v>31</v>
      </c>
      <c r="G105" s="16" t="s">
        <v>742</v>
      </c>
      <c r="H105" s="87" t="s">
        <v>1134</v>
      </c>
    </row>
    <row r="106" spans="1:8" x14ac:dyDescent="0.2">
      <c r="A106" s="16" t="s">
        <v>422</v>
      </c>
      <c r="B106" s="84" t="s">
        <v>23</v>
      </c>
      <c r="C106" s="85" t="s">
        <v>1230</v>
      </c>
      <c r="D106" s="86" t="s">
        <v>1231</v>
      </c>
      <c r="E106" s="88" t="s">
        <v>31</v>
      </c>
      <c r="F106" s="88" t="s">
        <v>31</v>
      </c>
      <c r="G106" s="16" t="s">
        <v>742</v>
      </c>
      <c r="H106" s="87" t="s">
        <v>1232</v>
      </c>
    </row>
    <row r="107" spans="1:8" x14ac:dyDescent="0.2">
      <c r="A107" s="16" t="s">
        <v>441</v>
      </c>
      <c r="B107" s="84" t="s">
        <v>23</v>
      </c>
      <c r="C107" s="85" t="s">
        <v>1233</v>
      </c>
      <c r="D107" s="86" t="s">
        <v>1117</v>
      </c>
      <c r="E107" s="88" t="s">
        <v>31</v>
      </c>
      <c r="F107" s="88" t="s">
        <v>31</v>
      </c>
      <c r="G107" s="16" t="s">
        <v>742</v>
      </c>
      <c r="H107" s="87" t="s">
        <v>1118</v>
      </c>
    </row>
    <row r="108" spans="1:8" x14ac:dyDescent="0.2">
      <c r="A108" s="16" t="s">
        <v>442</v>
      </c>
      <c r="B108" s="84" t="s">
        <v>23</v>
      </c>
      <c r="C108" s="85" t="s">
        <v>725</v>
      </c>
      <c r="D108" s="86" t="s">
        <v>1117</v>
      </c>
      <c r="E108" s="88" t="s">
        <v>31</v>
      </c>
      <c r="F108" s="88" t="s">
        <v>31</v>
      </c>
      <c r="G108" s="16" t="s">
        <v>742</v>
      </c>
      <c r="H108" s="87" t="s">
        <v>1118</v>
      </c>
    </row>
    <row r="109" spans="1:8" x14ac:dyDescent="0.2">
      <c r="A109" s="16" t="s">
        <v>443</v>
      </c>
      <c r="B109" s="84" t="s">
        <v>23</v>
      </c>
      <c r="C109" s="85" t="s">
        <v>1233</v>
      </c>
      <c r="D109" s="86" t="s">
        <v>1117</v>
      </c>
      <c r="E109" s="88" t="s">
        <v>31</v>
      </c>
      <c r="F109" s="88" t="s">
        <v>31</v>
      </c>
      <c r="G109" s="16" t="s">
        <v>742</v>
      </c>
      <c r="H109" s="87" t="s">
        <v>1118</v>
      </c>
    </row>
    <row r="110" spans="1:8" x14ac:dyDescent="0.2">
      <c r="A110" s="16" t="s">
        <v>444</v>
      </c>
      <c r="B110" s="84" t="s">
        <v>23</v>
      </c>
      <c r="C110" s="85" t="s">
        <v>725</v>
      </c>
      <c r="D110" s="86" t="s">
        <v>1117</v>
      </c>
      <c r="E110" s="88" t="s">
        <v>31</v>
      </c>
      <c r="F110" s="88" t="s">
        <v>31</v>
      </c>
      <c r="G110" s="16" t="s">
        <v>742</v>
      </c>
      <c r="H110" s="87" t="s">
        <v>1118</v>
      </c>
    </row>
    <row r="111" spans="1:8" x14ac:dyDescent="0.2">
      <c r="A111" s="16" t="s">
        <v>197</v>
      </c>
      <c r="B111" s="84" t="s">
        <v>23</v>
      </c>
      <c r="C111" s="85" t="s">
        <v>1234</v>
      </c>
      <c r="D111" s="86" t="s">
        <v>738</v>
      </c>
      <c r="E111" s="88" t="s">
        <v>31</v>
      </c>
      <c r="F111" s="88" t="s">
        <v>31</v>
      </c>
      <c r="G111" s="16" t="s">
        <v>742</v>
      </c>
      <c r="H111" s="87" t="s">
        <v>1235</v>
      </c>
    </row>
    <row r="112" spans="1:8" x14ac:dyDescent="0.2">
      <c r="A112" s="16" t="s">
        <v>459</v>
      </c>
      <c r="B112" s="84" t="s">
        <v>23</v>
      </c>
      <c r="C112" s="85" t="s">
        <v>1145</v>
      </c>
      <c r="D112" s="86" t="s">
        <v>1146</v>
      </c>
      <c r="E112" s="88" t="s">
        <v>31</v>
      </c>
      <c r="F112" s="88" t="s">
        <v>31</v>
      </c>
      <c r="G112" s="16" t="s">
        <v>742</v>
      </c>
      <c r="H112" s="87" t="s">
        <v>1147</v>
      </c>
    </row>
    <row r="113" spans="1:8" x14ac:dyDescent="0.2">
      <c r="A113" s="16" t="s">
        <v>458</v>
      </c>
      <c r="B113" s="84" t="s">
        <v>23</v>
      </c>
      <c r="C113" s="85" t="s">
        <v>735</v>
      </c>
      <c r="D113" s="86" t="s">
        <v>1146</v>
      </c>
      <c r="E113" s="88" t="s">
        <v>31</v>
      </c>
      <c r="F113" s="88" t="s">
        <v>31</v>
      </c>
      <c r="G113" s="16" t="s">
        <v>742</v>
      </c>
      <c r="H113" s="87" t="s">
        <v>1147</v>
      </c>
    </row>
    <row r="114" spans="1:8" x14ac:dyDescent="0.2">
      <c r="A114" s="16" t="s">
        <v>451</v>
      </c>
      <c r="B114" s="84" t="s">
        <v>23</v>
      </c>
      <c r="C114" s="85" t="s">
        <v>1236</v>
      </c>
      <c r="D114" s="86" t="s">
        <v>1237</v>
      </c>
      <c r="E114" s="88" t="s">
        <v>31</v>
      </c>
      <c r="F114" s="88" t="s">
        <v>31</v>
      </c>
      <c r="G114" s="16" t="s">
        <v>742</v>
      </c>
      <c r="H114" s="87" t="s">
        <v>1238</v>
      </c>
    </row>
    <row r="115" spans="1:8" x14ac:dyDescent="0.2">
      <c r="A115" s="16" t="s">
        <v>453</v>
      </c>
      <c r="B115" s="84" t="s">
        <v>23</v>
      </c>
      <c r="C115" s="85" t="s">
        <v>1239</v>
      </c>
      <c r="D115" s="86" t="s">
        <v>1240</v>
      </c>
      <c r="E115" s="88" t="s">
        <v>31</v>
      </c>
      <c r="F115" s="88" t="s">
        <v>31</v>
      </c>
      <c r="G115" s="16" t="s">
        <v>742</v>
      </c>
      <c r="H115" s="87" t="s">
        <v>1238</v>
      </c>
    </row>
    <row r="116" spans="1:8" x14ac:dyDescent="0.2">
      <c r="A116" s="16" t="s">
        <v>481</v>
      </c>
      <c r="B116" s="84" t="s">
        <v>23</v>
      </c>
      <c r="C116" s="85" t="s">
        <v>1241</v>
      </c>
      <c r="D116" s="86" t="s">
        <v>1242</v>
      </c>
      <c r="E116" s="88" t="s">
        <v>31</v>
      </c>
      <c r="F116" s="88" t="s">
        <v>31</v>
      </c>
      <c r="G116" s="16" t="s">
        <v>742</v>
      </c>
      <c r="H116" s="87" t="s">
        <v>1243</v>
      </c>
    </row>
    <row r="117" spans="1:8" x14ac:dyDescent="0.2">
      <c r="A117" s="16" t="s">
        <v>300</v>
      </c>
      <c r="B117" s="84" t="s">
        <v>23</v>
      </c>
      <c r="C117" s="85" t="s">
        <v>1244</v>
      </c>
      <c r="D117" s="86" t="s">
        <v>1245</v>
      </c>
      <c r="E117" s="88" t="s">
        <v>31</v>
      </c>
      <c r="F117" s="88" t="s">
        <v>31</v>
      </c>
      <c r="G117" s="16" t="s">
        <v>742</v>
      </c>
      <c r="H117" s="87" t="s">
        <v>1246</v>
      </c>
    </row>
    <row r="118" spans="1:8" x14ac:dyDescent="0.2">
      <c r="A118" s="16" t="s">
        <v>302</v>
      </c>
      <c r="B118" s="84" t="s">
        <v>23</v>
      </c>
      <c r="C118" s="85" t="s">
        <v>1247</v>
      </c>
      <c r="D118" s="86" t="s">
        <v>1248</v>
      </c>
      <c r="E118" s="88" t="s">
        <v>31</v>
      </c>
      <c r="F118" s="88" t="s">
        <v>31</v>
      </c>
      <c r="G118" s="16" t="s">
        <v>742</v>
      </c>
      <c r="H118" s="87" t="s">
        <v>1249</v>
      </c>
    </row>
    <row r="119" spans="1:8" x14ac:dyDescent="0.2">
      <c r="A119" s="16" t="s">
        <v>171</v>
      </c>
      <c r="B119" s="84" t="s">
        <v>23</v>
      </c>
      <c r="C119" s="85" t="s">
        <v>1250</v>
      </c>
      <c r="D119" s="86" t="s">
        <v>1251</v>
      </c>
      <c r="E119" s="88" t="s">
        <v>31</v>
      </c>
      <c r="F119" s="88" t="s">
        <v>31</v>
      </c>
      <c r="G119" s="16" t="s">
        <v>742</v>
      </c>
      <c r="H119" s="87" t="s">
        <v>1252</v>
      </c>
    </row>
    <row r="120" spans="1:8" x14ac:dyDescent="0.2">
      <c r="A120" s="16" t="s">
        <v>484</v>
      </c>
      <c r="B120" s="84" t="s">
        <v>23</v>
      </c>
      <c r="C120" s="85" t="s">
        <v>1253</v>
      </c>
      <c r="D120" s="86" t="s">
        <v>1254</v>
      </c>
      <c r="E120" s="88" t="s">
        <v>31</v>
      </c>
      <c r="F120" s="88" t="s">
        <v>31</v>
      </c>
      <c r="G120" s="16" t="s">
        <v>742</v>
      </c>
      <c r="H120" s="87" t="s">
        <v>1255</v>
      </c>
    </row>
    <row r="121" spans="1:8" x14ac:dyDescent="0.2">
      <c r="A121" s="16" t="s">
        <v>486</v>
      </c>
      <c r="B121" s="84" t="s">
        <v>23</v>
      </c>
      <c r="C121" s="85" t="s">
        <v>1253</v>
      </c>
      <c r="D121" s="86" t="s">
        <v>1254</v>
      </c>
      <c r="E121" s="88" t="s">
        <v>31</v>
      </c>
      <c r="F121" s="88" t="s">
        <v>31</v>
      </c>
      <c r="G121" s="16" t="s">
        <v>742</v>
      </c>
      <c r="H121" s="87" t="s">
        <v>1255</v>
      </c>
    </row>
    <row r="122" spans="1:8" x14ac:dyDescent="0.2">
      <c r="A122" s="16" t="s">
        <v>494</v>
      </c>
      <c r="B122" s="84" t="s">
        <v>23</v>
      </c>
      <c r="C122" s="85" t="s">
        <v>1256</v>
      </c>
      <c r="D122" s="86" t="s">
        <v>1257</v>
      </c>
      <c r="E122" s="88" t="s">
        <v>31</v>
      </c>
      <c r="F122" s="88" t="s">
        <v>31</v>
      </c>
      <c r="G122" s="16" t="s">
        <v>742</v>
      </c>
      <c r="H122" s="87" t="s">
        <v>1258</v>
      </c>
    </row>
    <row r="123" spans="1:8" x14ac:dyDescent="0.2">
      <c r="A123" s="16" t="s">
        <v>542</v>
      </c>
      <c r="B123" s="84" t="s">
        <v>23</v>
      </c>
      <c r="C123" s="85" t="s">
        <v>1259</v>
      </c>
      <c r="D123" s="86" t="s">
        <v>1260</v>
      </c>
      <c r="E123" s="88" t="s">
        <v>31</v>
      </c>
      <c r="F123" s="88" t="s">
        <v>31</v>
      </c>
      <c r="G123" s="16" t="s">
        <v>742</v>
      </c>
      <c r="H123" s="87" t="s">
        <v>1261</v>
      </c>
    </row>
    <row r="124" spans="1:8" x14ac:dyDescent="0.2">
      <c r="A124" s="16" t="s">
        <v>544</v>
      </c>
      <c r="B124" s="84" t="s">
        <v>23</v>
      </c>
      <c r="C124" s="85" t="s">
        <v>1262</v>
      </c>
      <c r="D124" s="86" t="s">
        <v>1263</v>
      </c>
      <c r="E124" s="88" t="s">
        <v>31</v>
      </c>
      <c r="F124" s="88" t="s">
        <v>31</v>
      </c>
      <c r="G124" s="16" t="s">
        <v>742</v>
      </c>
      <c r="H124" s="87" t="s">
        <v>1264</v>
      </c>
    </row>
    <row r="125" spans="1:8" x14ac:dyDescent="0.2">
      <c r="A125" s="16" t="s">
        <v>548</v>
      </c>
      <c r="B125" s="84" t="s">
        <v>23</v>
      </c>
      <c r="C125" s="85" t="s">
        <v>1177</v>
      </c>
      <c r="D125" s="86" t="s">
        <v>1178</v>
      </c>
      <c r="E125" s="88" t="s">
        <v>31</v>
      </c>
      <c r="F125" s="88" t="s">
        <v>31</v>
      </c>
      <c r="G125" s="16" t="s">
        <v>742</v>
      </c>
      <c r="H125" s="87" t="s">
        <v>1179</v>
      </c>
    </row>
    <row r="126" spans="1:8" x14ac:dyDescent="0.2">
      <c r="A126" s="16" t="s">
        <v>549</v>
      </c>
      <c r="B126" s="84" t="s">
        <v>23</v>
      </c>
      <c r="C126" s="85" t="s">
        <v>1265</v>
      </c>
      <c r="D126" s="86" t="s">
        <v>1266</v>
      </c>
      <c r="E126" s="88" t="s">
        <v>31</v>
      </c>
      <c r="F126" s="88" t="s">
        <v>31</v>
      </c>
      <c r="G126" s="16" t="s">
        <v>742</v>
      </c>
      <c r="H126" s="87" t="s">
        <v>1267</v>
      </c>
    </row>
    <row r="127" spans="1:8" x14ac:dyDescent="0.2">
      <c r="A127" s="16" t="s">
        <v>310</v>
      </c>
      <c r="B127" s="84" t="s">
        <v>23</v>
      </c>
      <c r="C127" s="85" t="s">
        <v>1217</v>
      </c>
      <c r="D127" s="86" t="s">
        <v>1218</v>
      </c>
      <c r="E127" s="88" t="s">
        <v>31</v>
      </c>
      <c r="F127" s="88" t="s">
        <v>31</v>
      </c>
      <c r="G127" s="16" t="s">
        <v>742</v>
      </c>
      <c r="H127" s="87" t="s">
        <v>1219</v>
      </c>
    </row>
    <row r="128" spans="1:8" x14ac:dyDescent="0.2">
      <c r="A128" s="16" t="s">
        <v>550</v>
      </c>
      <c r="B128" s="84" t="s">
        <v>23</v>
      </c>
      <c r="C128" s="85" t="s">
        <v>1177</v>
      </c>
      <c r="D128" s="86" t="s">
        <v>1178</v>
      </c>
      <c r="E128" s="88" t="s">
        <v>31</v>
      </c>
      <c r="F128" s="88" t="s">
        <v>31</v>
      </c>
      <c r="G128" s="16" t="s">
        <v>742</v>
      </c>
      <c r="H128" s="87" t="s">
        <v>1179</v>
      </c>
    </row>
    <row r="129" spans="1:8" x14ac:dyDescent="0.2">
      <c r="A129" s="16" t="s">
        <v>552</v>
      </c>
      <c r="B129" s="84" t="s">
        <v>23</v>
      </c>
      <c r="C129" s="85" t="s">
        <v>1262</v>
      </c>
      <c r="D129" s="86" t="s">
        <v>1263</v>
      </c>
      <c r="E129" s="88" t="s">
        <v>31</v>
      </c>
      <c r="F129" s="88" t="s">
        <v>31</v>
      </c>
      <c r="G129" s="16" t="s">
        <v>742</v>
      </c>
      <c r="H129" s="87" t="s">
        <v>1264</v>
      </c>
    </row>
    <row r="130" spans="1:8" x14ac:dyDescent="0.2">
      <c r="A130" s="16" t="s">
        <v>554</v>
      </c>
      <c r="B130" s="84" t="s">
        <v>23</v>
      </c>
      <c r="C130" s="85" t="s">
        <v>1262</v>
      </c>
      <c r="D130" s="86" t="s">
        <v>1263</v>
      </c>
      <c r="E130" s="88" t="s">
        <v>31</v>
      </c>
      <c r="F130" s="88" t="s">
        <v>31</v>
      </c>
      <c r="G130" s="16" t="s">
        <v>742</v>
      </c>
      <c r="H130" s="87" t="s">
        <v>1264</v>
      </c>
    </row>
    <row r="131" spans="1:8" x14ac:dyDescent="0.2">
      <c r="A131" s="16" t="s">
        <v>556</v>
      </c>
      <c r="B131" s="84" t="s">
        <v>23</v>
      </c>
      <c r="C131" s="85" t="s">
        <v>1268</v>
      </c>
      <c r="D131" s="86" t="s">
        <v>1269</v>
      </c>
      <c r="E131" s="88" t="s">
        <v>31</v>
      </c>
      <c r="F131" s="88" t="s">
        <v>31</v>
      </c>
      <c r="G131" s="16" t="s">
        <v>742</v>
      </c>
      <c r="H131" s="87" t="s">
        <v>1270</v>
      </c>
    </row>
    <row r="132" spans="1:8" x14ac:dyDescent="0.2">
      <c r="A132" s="16" t="s">
        <v>568</v>
      </c>
      <c r="B132" s="84" t="s">
        <v>23</v>
      </c>
      <c r="C132" s="85" t="s">
        <v>1271</v>
      </c>
      <c r="D132" s="86" t="s">
        <v>1272</v>
      </c>
      <c r="E132" s="88" t="s">
        <v>31</v>
      </c>
      <c r="F132" s="88" t="s">
        <v>31</v>
      </c>
      <c r="G132" s="16" t="s">
        <v>742</v>
      </c>
      <c r="H132" s="87" t="s">
        <v>1273</v>
      </c>
    </row>
    <row r="133" spans="1:8" x14ac:dyDescent="0.2">
      <c r="A133" s="16" t="s">
        <v>563</v>
      </c>
      <c r="B133" s="84" t="s">
        <v>23</v>
      </c>
      <c r="C133" s="85" t="s">
        <v>1274</v>
      </c>
      <c r="D133" s="86" t="s">
        <v>1275</v>
      </c>
      <c r="E133" s="88" t="s">
        <v>31</v>
      </c>
      <c r="F133" s="88" t="s">
        <v>31</v>
      </c>
      <c r="G133" s="16" t="s">
        <v>742</v>
      </c>
      <c r="H133" s="87" t="s">
        <v>1276</v>
      </c>
    </row>
    <row r="134" spans="1:8" x14ac:dyDescent="0.2">
      <c r="A134" s="16" t="s">
        <v>570</v>
      </c>
      <c r="B134" s="84" t="s">
        <v>23</v>
      </c>
      <c r="C134" s="85" t="s">
        <v>1277</v>
      </c>
      <c r="D134" s="86" t="s">
        <v>1277</v>
      </c>
      <c r="E134" s="88" t="s">
        <v>31</v>
      </c>
      <c r="F134" s="88" t="s">
        <v>31</v>
      </c>
      <c r="G134" s="16" t="s">
        <v>742</v>
      </c>
      <c r="H134" s="87" t="s">
        <v>1278</v>
      </c>
    </row>
    <row r="135" spans="1:8" x14ac:dyDescent="0.2">
      <c r="A135" s="16" t="s">
        <v>589</v>
      </c>
      <c r="B135" s="84" t="s">
        <v>23</v>
      </c>
      <c r="C135" s="85" t="s">
        <v>1279</v>
      </c>
      <c r="D135" s="86" t="s">
        <v>1280</v>
      </c>
      <c r="E135" s="88" t="s">
        <v>31</v>
      </c>
      <c r="F135" s="88" t="s">
        <v>31</v>
      </c>
      <c r="G135" s="16" t="s">
        <v>743</v>
      </c>
      <c r="H135" s="87" t="s">
        <v>1281</v>
      </c>
    </row>
    <row r="136" spans="1:8" x14ac:dyDescent="0.2">
      <c r="A136" s="16" t="s">
        <v>447</v>
      </c>
      <c r="B136" s="84" t="s">
        <v>23</v>
      </c>
      <c r="C136" s="85" t="s">
        <v>1141</v>
      </c>
      <c r="D136" s="86" t="s">
        <v>1282</v>
      </c>
      <c r="E136" s="88" t="s">
        <v>31</v>
      </c>
      <c r="F136" s="88" t="s">
        <v>31</v>
      </c>
      <c r="G136" s="16" t="s">
        <v>742</v>
      </c>
      <c r="H136" s="87" t="s">
        <v>1143</v>
      </c>
    </row>
    <row r="137" spans="1:8" x14ac:dyDescent="0.2">
      <c r="A137" s="16" t="s">
        <v>448</v>
      </c>
      <c r="B137" s="84" t="s">
        <v>23</v>
      </c>
      <c r="C137" s="85" t="s">
        <v>732</v>
      </c>
      <c r="D137" s="86" t="s">
        <v>1142</v>
      </c>
      <c r="E137" s="88" t="s">
        <v>31</v>
      </c>
      <c r="F137" s="88" t="s">
        <v>31</v>
      </c>
      <c r="G137" s="16" t="s">
        <v>742</v>
      </c>
      <c r="H137" s="87" t="s">
        <v>1143</v>
      </c>
    </row>
    <row r="138" spans="1:8" x14ac:dyDescent="0.2">
      <c r="A138" s="16" t="s">
        <v>450</v>
      </c>
      <c r="B138" s="84" t="s">
        <v>23</v>
      </c>
      <c r="C138" s="85" t="s">
        <v>1141</v>
      </c>
      <c r="D138" s="86" t="s">
        <v>1282</v>
      </c>
      <c r="E138" s="88" t="s">
        <v>31</v>
      </c>
      <c r="F138" s="88" t="s">
        <v>31</v>
      </c>
      <c r="G138" s="16" t="s">
        <v>742</v>
      </c>
      <c r="H138" s="87" t="s">
        <v>1143</v>
      </c>
    </row>
    <row r="139" spans="1:8" x14ac:dyDescent="0.2">
      <c r="A139" s="16" t="s">
        <v>609</v>
      </c>
      <c r="B139" s="84" t="s">
        <v>23</v>
      </c>
      <c r="C139" s="85" t="s">
        <v>1138</v>
      </c>
      <c r="D139" s="86" t="s">
        <v>1283</v>
      </c>
      <c r="E139" s="88" t="s">
        <v>31</v>
      </c>
      <c r="F139" s="88" t="s">
        <v>31</v>
      </c>
      <c r="G139" s="16" t="s">
        <v>742</v>
      </c>
      <c r="H139" s="87" t="s">
        <v>1140</v>
      </c>
    </row>
    <row r="140" spans="1:8" x14ac:dyDescent="0.2">
      <c r="A140" s="16" t="s">
        <v>615</v>
      </c>
      <c r="B140" s="84" t="s">
        <v>23</v>
      </c>
      <c r="C140" s="85" t="s">
        <v>611</v>
      </c>
      <c r="D140" s="86" t="s">
        <v>1283</v>
      </c>
      <c r="E140" s="88" t="s">
        <v>31</v>
      </c>
      <c r="F140" s="88" t="s">
        <v>31</v>
      </c>
      <c r="G140" s="16" t="s">
        <v>742</v>
      </c>
      <c r="H140" s="87" t="s">
        <v>1140</v>
      </c>
    </row>
    <row r="141" spans="1:8" x14ac:dyDescent="0.2">
      <c r="A141" s="16" t="s">
        <v>617</v>
      </c>
      <c r="B141" s="84" t="s">
        <v>23</v>
      </c>
      <c r="C141" s="85" t="s">
        <v>1138</v>
      </c>
      <c r="D141" s="86" t="s">
        <v>1139</v>
      </c>
      <c r="E141" s="88" t="s">
        <v>31</v>
      </c>
      <c r="F141" s="88" t="s">
        <v>31</v>
      </c>
      <c r="G141" s="16" t="s">
        <v>742</v>
      </c>
      <c r="H141" s="87" t="s">
        <v>1140</v>
      </c>
    </row>
    <row r="142" spans="1:8" x14ac:dyDescent="0.2">
      <c r="A142" s="16" t="s">
        <v>619</v>
      </c>
      <c r="B142" s="84" t="s">
        <v>23</v>
      </c>
      <c r="C142" s="85" t="s">
        <v>611</v>
      </c>
      <c r="D142" s="86" t="s">
        <v>1283</v>
      </c>
      <c r="E142" s="88" t="s">
        <v>31</v>
      </c>
      <c r="F142" s="88" t="s">
        <v>31</v>
      </c>
      <c r="G142" s="16" t="s">
        <v>742</v>
      </c>
      <c r="H142" s="87" t="s">
        <v>1140</v>
      </c>
    </row>
    <row r="143" spans="1:8" x14ac:dyDescent="0.2">
      <c r="A143" s="16" t="s">
        <v>623</v>
      </c>
      <c r="B143" s="84" t="s">
        <v>23</v>
      </c>
      <c r="C143" s="85" t="s">
        <v>1284</v>
      </c>
      <c r="D143" s="86" t="s">
        <v>1285</v>
      </c>
      <c r="E143" s="88" t="s">
        <v>31</v>
      </c>
      <c r="F143" s="88" t="s">
        <v>31</v>
      </c>
      <c r="G143" s="16" t="s">
        <v>742</v>
      </c>
      <c r="H143" s="87" t="s">
        <v>1286</v>
      </c>
    </row>
    <row r="144" spans="1:8" x14ac:dyDescent="0.2">
      <c r="A144" s="16" t="s">
        <v>628</v>
      </c>
      <c r="B144" s="84" t="s">
        <v>23</v>
      </c>
      <c r="C144" s="85" t="s">
        <v>1287</v>
      </c>
      <c r="D144" s="86" t="s">
        <v>1288</v>
      </c>
      <c r="E144" s="88" t="s">
        <v>31</v>
      </c>
      <c r="F144" s="88" t="s">
        <v>31</v>
      </c>
      <c r="G144" s="16" t="s">
        <v>742</v>
      </c>
      <c r="H144" s="87" t="s">
        <v>1289</v>
      </c>
    </row>
    <row r="145" spans="1:8" x14ac:dyDescent="0.2">
      <c r="A145" s="16" t="s">
        <v>626</v>
      </c>
      <c r="B145" s="84" t="s">
        <v>23</v>
      </c>
      <c r="C145" s="85" t="s">
        <v>1290</v>
      </c>
      <c r="D145" s="86" t="s">
        <v>1291</v>
      </c>
      <c r="E145" s="88" t="s">
        <v>31</v>
      </c>
      <c r="F145" s="88" t="s">
        <v>31</v>
      </c>
      <c r="G145" s="16" t="s">
        <v>742</v>
      </c>
      <c r="H145" s="87" t="s">
        <v>1292</v>
      </c>
    </row>
    <row r="146" spans="1:8" x14ac:dyDescent="0.2">
      <c r="A146" s="16" t="s">
        <v>591</v>
      </c>
      <c r="B146" s="84" t="s">
        <v>23</v>
      </c>
      <c r="C146" s="85" t="s">
        <v>1293</v>
      </c>
      <c r="D146" s="86" t="s">
        <v>1294</v>
      </c>
      <c r="E146" s="88" t="s">
        <v>31</v>
      </c>
      <c r="F146" s="88" t="s">
        <v>31</v>
      </c>
      <c r="G146" s="16" t="s">
        <v>743</v>
      </c>
      <c r="H146" s="87" t="s">
        <v>1295</v>
      </c>
    </row>
    <row r="147" spans="1:8" x14ac:dyDescent="0.2">
      <c r="A147" s="16" t="s">
        <v>669</v>
      </c>
      <c r="B147" s="84" t="s">
        <v>23</v>
      </c>
      <c r="C147" s="85" t="s">
        <v>1296</v>
      </c>
      <c r="D147" s="86" t="s">
        <v>1297</v>
      </c>
      <c r="E147" s="88" t="s">
        <v>31</v>
      </c>
      <c r="F147" s="88" t="s">
        <v>31</v>
      </c>
      <c r="G147" s="16" t="s">
        <v>742</v>
      </c>
      <c r="H147" s="87" t="s">
        <v>1298</v>
      </c>
    </row>
    <row r="148" spans="1:8" x14ac:dyDescent="0.2">
      <c r="A148" s="16" t="s">
        <v>682</v>
      </c>
      <c r="B148" s="84" t="s">
        <v>176</v>
      </c>
      <c r="C148" s="85" t="s">
        <v>1299</v>
      </c>
      <c r="D148" s="86" t="s">
        <v>1300</v>
      </c>
      <c r="E148" s="88" t="s">
        <v>31</v>
      </c>
      <c r="F148" s="88" t="s">
        <v>31</v>
      </c>
      <c r="G148" s="16" t="s">
        <v>742</v>
      </c>
      <c r="H148" s="87" t="s">
        <v>1301</v>
      </c>
    </row>
    <row r="149" spans="1:8" x14ac:dyDescent="0.2">
      <c r="A149" s="16" t="s">
        <v>560</v>
      </c>
      <c r="B149" s="84" t="s">
        <v>176</v>
      </c>
      <c r="C149" s="85" t="s">
        <v>1302</v>
      </c>
      <c r="D149" s="86" t="s">
        <v>1303</v>
      </c>
      <c r="E149" s="88" t="s">
        <v>31</v>
      </c>
      <c r="F149" s="88" t="s">
        <v>31</v>
      </c>
      <c r="G149" s="16" t="s">
        <v>742</v>
      </c>
      <c r="H149" s="87" t="s">
        <v>1304</v>
      </c>
    </row>
  </sheetData>
  <sortState xmlns:xlrd2="http://schemas.microsoft.com/office/spreadsheetml/2017/richdata2" ref="A2:J180">
    <sortCondition descending="1" ref="G2:G1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H41" sqref="H41"/>
    </sheetView>
  </sheetViews>
  <sheetFormatPr baseColWidth="10" defaultRowHeight="16" x14ac:dyDescent="0.2"/>
  <cols>
    <col min="1" max="1" width="24.6640625" bestFit="1" customWidth="1"/>
  </cols>
  <sheetData>
    <row r="1" spans="1:2" s="7" customFormat="1" x14ac:dyDescent="0.2">
      <c r="A1" s="7" t="s">
        <v>13</v>
      </c>
      <c r="B1" s="7" t="s">
        <v>744</v>
      </c>
    </row>
    <row r="2" spans="1:2" x14ac:dyDescent="0.2">
      <c r="A2" t="s">
        <v>9</v>
      </c>
      <c r="B2" t="s">
        <v>742</v>
      </c>
    </row>
    <row r="3" spans="1:2" x14ac:dyDescent="0.2">
      <c r="A3" t="s">
        <v>7</v>
      </c>
      <c r="B3" t="s">
        <v>743</v>
      </c>
    </row>
    <row r="4" spans="1:2" x14ac:dyDescent="0.2">
      <c r="A4" t="s">
        <v>6</v>
      </c>
    </row>
    <row r="5" spans="1:2" x14ac:dyDescent="0.2">
      <c r="A5" t="s">
        <v>8</v>
      </c>
    </row>
    <row r="6" spans="1:2" x14ac:dyDescent="0.2">
      <c r="A6" t="s">
        <v>10</v>
      </c>
    </row>
    <row r="7" spans="1:2" x14ac:dyDescent="0.2">
      <c r="A7" t="s">
        <v>11</v>
      </c>
    </row>
    <row r="8" spans="1:2" x14ac:dyDescent="0.2">
      <c r="A8" t="s">
        <v>12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GPCRdb_import</vt:lpstr>
      <vt:lpstr>pEC50</vt:lpstr>
      <vt:lpstr>Emax</vt:lpstr>
      <vt:lpstr>RecNames</vt:lpstr>
      <vt:lpstr>Ligands</vt:lpstr>
      <vt:lpstr>DroplistTerms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David Gloriam</cp:lastModifiedBy>
  <dcterms:created xsi:type="dcterms:W3CDTF">2020-02-19T09:48:46Z</dcterms:created>
  <dcterms:modified xsi:type="dcterms:W3CDTF">2020-10-25T19:16:40Z</dcterms:modified>
</cp:coreProperties>
</file>