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f545/Dropbox (GloriamGroup)/Projects_GPCRdb/GPCRDB_Reference_Data/ToDos/3.G_proteins/GPCR-G PROTEIN COUPLING/GPCRdb coupling datasets/"/>
    </mc:Choice>
  </mc:AlternateContent>
  <xr:revisionPtr revIDLastSave="0" documentId="13_ncr:1_{09A787AA-718E-4C41-A274-2696FF056909}" xr6:coauthVersionLast="45" xr6:coauthVersionMax="45" xr10:uidLastSave="{00000000-0000-0000-0000-000000000000}"/>
  <bookViews>
    <workbookView xWindow="9060" yWindow="-28340" windowWidth="51200" windowHeight="28340" xr2:uid="{CC63D0C6-4BFA-F94F-B3FA-B3279E89F849}"/>
  </bookViews>
  <sheets>
    <sheet name="GPCRdb_import" sheetId="11" r:id="rId1"/>
    <sheet name="pEC50" sheetId="12" r:id="rId2"/>
    <sheet name="Emax" sheetId="13" r:id="rId3"/>
    <sheet name="RecNames" sheetId="15" r:id="rId4"/>
    <sheet name="Ligands" sheetId="17" r:id="rId5"/>
    <sheet name="DroplistTerms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T2" i="11"/>
  <c r="S2" i="11"/>
  <c r="R2" i="11"/>
  <c r="Q2" i="11"/>
  <c r="O2" i="11"/>
  <c r="N2" i="11"/>
  <c r="M2" i="11"/>
  <c r="L2" i="11"/>
  <c r="J2" i="11"/>
  <c r="I2" i="11"/>
  <c r="H2" i="11"/>
  <c r="G2" i="11"/>
  <c r="K2" i="11"/>
  <c r="U2" i="11"/>
  <c r="B33" i="11" l="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B46" i="11"/>
  <c r="C46" i="11"/>
  <c r="D46" i="11"/>
  <c r="E46" i="11"/>
  <c r="F46" i="11"/>
  <c r="B47" i="11"/>
  <c r="C47" i="11"/>
  <c r="D47" i="11"/>
  <c r="E47" i="11"/>
  <c r="F47" i="11"/>
  <c r="B48" i="11"/>
  <c r="C48" i="11"/>
  <c r="D48" i="11"/>
  <c r="E48" i="11"/>
  <c r="F48" i="11"/>
  <c r="B49" i="11"/>
  <c r="C49" i="11"/>
  <c r="D49" i="11"/>
  <c r="E49" i="11"/>
  <c r="F49" i="11"/>
  <c r="B50" i="11"/>
  <c r="C50" i="11"/>
  <c r="D50" i="11"/>
  <c r="E50" i="11"/>
  <c r="F50" i="11"/>
  <c r="B51" i="11"/>
  <c r="C51" i="11"/>
  <c r="D51" i="11"/>
  <c r="E51" i="11"/>
  <c r="F51" i="11"/>
  <c r="B52" i="11"/>
  <c r="C52" i="11"/>
  <c r="D52" i="11"/>
  <c r="E52" i="11"/>
  <c r="F52" i="11"/>
  <c r="B53" i="11"/>
  <c r="C53" i="11"/>
  <c r="D53" i="11"/>
  <c r="E53" i="11"/>
  <c r="F53" i="11"/>
  <c r="B54" i="11"/>
  <c r="C54" i="11"/>
  <c r="D54" i="11"/>
  <c r="E54" i="11"/>
  <c r="F54" i="11"/>
  <c r="B55" i="11"/>
  <c r="C55" i="11"/>
  <c r="D55" i="11"/>
  <c r="E55" i="11"/>
  <c r="F55" i="11"/>
  <c r="B56" i="11"/>
  <c r="C56" i="11"/>
  <c r="D56" i="11"/>
  <c r="E56" i="11"/>
  <c r="F56" i="11"/>
  <c r="B57" i="11"/>
  <c r="C57" i="11"/>
  <c r="D57" i="11"/>
  <c r="E57" i="11"/>
  <c r="F57" i="11"/>
  <c r="B58" i="11"/>
  <c r="C58" i="11"/>
  <c r="D58" i="11"/>
  <c r="E58" i="11"/>
  <c r="F58" i="11"/>
  <c r="B59" i="11"/>
  <c r="C59" i="11"/>
  <c r="D59" i="11"/>
  <c r="E59" i="11"/>
  <c r="F59" i="1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B63" i="11"/>
  <c r="C63" i="11"/>
  <c r="D63" i="11"/>
  <c r="E63" i="11"/>
  <c r="F63" i="11"/>
  <c r="B64" i="11"/>
  <c r="C64" i="11"/>
  <c r="D64" i="11"/>
  <c r="E64" i="11"/>
  <c r="F64" i="11"/>
  <c r="B65" i="11"/>
  <c r="C65" i="11"/>
  <c r="D65" i="11"/>
  <c r="E65" i="11"/>
  <c r="F65" i="11"/>
  <c r="B66" i="11"/>
  <c r="C66" i="11"/>
  <c r="D66" i="11"/>
  <c r="E66" i="11"/>
  <c r="F66" i="11"/>
  <c r="B67" i="11"/>
  <c r="C67" i="11"/>
  <c r="D67" i="11"/>
  <c r="E67" i="11"/>
  <c r="F67" i="11"/>
  <c r="B68" i="11"/>
  <c r="C68" i="11"/>
  <c r="D68" i="11"/>
  <c r="E68" i="11"/>
  <c r="F68" i="11"/>
  <c r="B69" i="11"/>
  <c r="C69" i="11"/>
  <c r="D69" i="11"/>
  <c r="E69" i="11"/>
  <c r="F69" i="11"/>
  <c r="B70" i="11"/>
  <c r="C70" i="11"/>
  <c r="D70" i="11"/>
  <c r="E70" i="11"/>
  <c r="F70" i="11"/>
  <c r="B71" i="11"/>
  <c r="C71" i="11"/>
  <c r="D71" i="11"/>
  <c r="E71" i="11"/>
  <c r="F71" i="11"/>
  <c r="B72" i="11"/>
  <c r="C72" i="11"/>
  <c r="D72" i="11"/>
  <c r="E72" i="11"/>
  <c r="F72" i="11"/>
  <c r="B73" i="11"/>
  <c r="C73" i="11"/>
  <c r="D73" i="11"/>
  <c r="E73" i="11"/>
  <c r="F73" i="11"/>
  <c r="B74" i="11"/>
  <c r="C74" i="11"/>
  <c r="D74" i="11"/>
  <c r="E74" i="11"/>
  <c r="F74" i="11"/>
  <c r="B75" i="11"/>
  <c r="C75" i="11"/>
  <c r="D75" i="11"/>
  <c r="E75" i="11"/>
  <c r="F75" i="11"/>
  <c r="B76" i="11"/>
  <c r="C76" i="11"/>
  <c r="D76" i="11"/>
  <c r="E76" i="11"/>
  <c r="F76" i="11"/>
  <c r="B77" i="11"/>
  <c r="C77" i="11"/>
  <c r="D77" i="11"/>
  <c r="E77" i="11"/>
  <c r="F77" i="11"/>
  <c r="B78" i="11"/>
  <c r="C78" i="11"/>
  <c r="D78" i="11"/>
  <c r="E78" i="11"/>
  <c r="F78" i="11"/>
  <c r="B79" i="11"/>
  <c r="C79" i="11"/>
  <c r="D79" i="11"/>
  <c r="E79" i="11"/>
  <c r="F79" i="11"/>
  <c r="B80" i="11"/>
  <c r="C80" i="11"/>
  <c r="D80" i="11"/>
  <c r="E80" i="11"/>
  <c r="F80" i="11"/>
  <c r="B81" i="11"/>
  <c r="C81" i="11"/>
  <c r="D81" i="11"/>
  <c r="E81" i="11"/>
  <c r="F81" i="11"/>
  <c r="B82" i="11"/>
  <c r="C82" i="11"/>
  <c r="D82" i="11"/>
  <c r="E82" i="11"/>
  <c r="F82" i="11"/>
  <c r="B83" i="11"/>
  <c r="C83" i="11"/>
  <c r="D83" i="11"/>
  <c r="E83" i="11"/>
  <c r="F83" i="11"/>
  <c r="B84" i="11"/>
  <c r="C84" i="11"/>
  <c r="D84" i="11"/>
  <c r="E84" i="11"/>
  <c r="F84" i="11"/>
  <c r="B85" i="11"/>
  <c r="C85" i="11"/>
  <c r="D85" i="11"/>
  <c r="E85" i="11"/>
  <c r="F85" i="11"/>
  <c r="B86" i="11"/>
  <c r="C86" i="11"/>
  <c r="D86" i="11"/>
  <c r="E86" i="11"/>
  <c r="F86" i="11"/>
  <c r="B87" i="11"/>
  <c r="C87" i="11"/>
  <c r="D87" i="11"/>
  <c r="E87" i="11"/>
  <c r="F87" i="11"/>
  <c r="B88" i="11"/>
  <c r="C88" i="11"/>
  <c r="D88" i="11"/>
  <c r="E88" i="11"/>
  <c r="F88" i="11"/>
  <c r="B89" i="11"/>
  <c r="C89" i="11"/>
  <c r="D89" i="11"/>
  <c r="E89" i="11"/>
  <c r="F89" i="11"/>
  <c r="B90" i="11"/>
  <c r="C90" i="11"/>
  <c r="D90" i="11"/>
  <c r="E90" i="11"/>
  <c r="F90" i="1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B94" i="11"/>
  <c r="C94" i="11"/>
  <c r="D94" i="11"/>
  <c r="E94" i="11"/>
  <c r="F94" i="11"/>
  <c r="B95" i="11"/>
  <c r="C95" i="11"/>
  <c r="D95" i="11"/>
  <c r="E95" i="11"/>
  <c r="F95" i="11"/>
  <c r="B96" i="11"/>
  <c r="C96" i="11"/>
  <c r="D96" i="11"/>
  <c r="E96" i="11"/>
  <c r="F96" i="11"/>
  <c r="B97" i="11"/>
  <c r="C97" i="11"/>
  <c r="D97" i="11"/>
  <c r="E97" i="11"/>
  <c r="F97" i="11"/>
  <c r="B98" i="11"/>
  <c r="C98" i="11"/>
  <c r="D98" i="11"/>
  <c r="E98" i="11"/>
  <c r="F98" i="11"/>
  <c r="B99" i="11"/>
  <c r="C99" i="11"/>
  <c r="D99" i="11"/>
  <c r="E99" i="11"/>
  <c r="F99" i="11"/>
  <c r="B100" i="11"/>
  <c r="C100" i="11"/>
  <c r="D100" i="11"/>
  <c r="E100" i="11"/>
  <c r="F100" i="11"/>
  <c r="B101" i="11"/>
  <c r="C101" i="11"/>
  <c r="D101" i="11"/>
  <c r="E101" i="11"/>
  <c r="F101" i="11"/>
  <c r="B3" i="11"/>
  <c r="C3" i="11"/>
  <c r="D3" i="11"/>
  <c r="E3" i="11"/>
  <c r="F3" i="1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B27" i="11"/>
  <c r="C27" i="11"/>
  <c r="D27" i="11"/>
  <c r="E27" i="11"/>
  <c r="F27" i="11"/>
  <c r="B28" i="11"/>
  <c r="C28" i="11"/>
  <c r="D28" i="1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F2" i="11"/>
  <c r="E2" i="11"/>
  <c r="D2" i="11"/>
  <c r="C2" i="11"/>
  <c r="B2" i="11"/>
  <c r="J61" i="17"/>
  <c r="J59" i="17"/>
  <c r="J63" i="17"/>
  <c r="J62" i="17"/>
  <c r="J60" i="17"/>
  <c r="J101" i="17"/>
  <c r="J37" i="17"/>
  <c r="J52" i="17"/>
  <c r="J51" i="17"/>
  <c r="J50" i="17"/>
  <c r="J36" i="17"/>
  <c r="J27" i="17"/>
  <c r="J56" i="17"/>
  <c r="J80" i="17"/>
  <c r="J57" i="17"/>
  <c r="J95" i="17"/>
  <c r="J79" i="17"/>
  <c r="J78" i="17"/>
  <c r="J64" i="17"/>
  <c r="J70" i="17"/>
  <c r="J55" i="17"/>
  <c r="J38" i="17"/>
  <c r="J40" i="17"/>
  <c r="J39" i="17"/>
  <c r="J30" i="17"/>
  <c r="J31" i="17"/>
  <c r="J26" i="17"/>
  <c r="J65" i="17"/>
  <c r="J72" i="17"/>
  <c r="J47" i="17"/>
  <c r="J35" i="17"/>
  <c r="J34" i="17"/>
  <c r="J87" i="17"/>
  <c r="J81" i="17"/>
  <c r="J76" i="17"/>
  <c r="J71" i="17"/>
  <c r="J53" i="17"/>
  <c r="J25" i="17"/>
  <c r="J24" i="17"/>
  <c r="J48" i="17"/>
  <c r="J83" i="17"/>
  <c r="J28" i="17"/>
  <c r="J73" i="17"/>
  <c r="J97" i="17"/>
  <c r="J7" i="17"/>
  <c r="J6" i="17"/>
  <c r="J5" i="17"/>
  <c r="J4" i="17"/>
  <c r="J3" i="17"/>
  <c r="J2" i="17"/>
  <c r="J86" i="17"/>
  <c r="J85" i="17"/>
  <c r="J84" i="17"/>
  <c r="J75" i="17"/>
  <c r="J74" i="17"/>
  <c r="J67" i="17"/>
  <c r="J66" i="17"/>
  <c r="J44" i="17"/>
  <c r="J82" i="17"/>
  <c r="J43" i="17"/>
  <c r="J42" i="17"/>
  <c r="J41" i="17"/>
  <c r="J22" i="17"/>
  <c r="J11" i="17"/>
  <c r="J10" i="17"/>
  <c r="J9" i="17"/>
  <c r="J8" i="17"/>
  <c r="J15" i="17"/>
  <c r="J14" i="17"/>
  <c r="J13" i="17"/>
  <c r="J12" i="17"/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2" i="13"/>
  <c r="C2" i="12"/>
  <c r="T2" i="12" a="1"/>
  <c r="T2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C3" i="13" l="1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C2" i="13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3" i="12" a="1"/>
  <c r="T3" i="12" s="1"/>
  <c r="U3" i="12" a="1"/>
  <c r="U3" i="12"/>
  <c r="V3" i="12" a="1"/>
  <c r="V3" i="12"/>
  <c r="W3" i="12" a="1"/>
  <c r="W3" i="12" s="1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AI3" i="12" a="1"/>
  <c r="AI3" i="12" s="1"/>
  <c r="AJ3" i="12" a="1"/>
  <c r="AJ3" i="12" s="1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T6" i="12" a="1"/>
  <c r="T6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T7" i="12" a="1"/>
  <c r="T7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AJ7" i="12" a="1"/>
  <c r="AJ7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T11" i="12" a="1"/>
  <c r="T11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 s="1"/>
  <c r="AH11" i="12" a="1"/>
  <c r="AH11" i="12" s="1"/>
  <c r="AI11" i="12" a="1"/>
  <c r="AI11" i="12" s="1"/>
  <c r="AJ11" i="12" a="1"/>
  <c r="AJ11" i="12" s="1"/>
  <c r="T12" i="12" a="1"/>
  <c r="T12" i="12" s="1"/>
  <c r="U12" i="12" a="1"/>
  <c r="U12" i="12" s="1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 s="1"/>
  <c r="AB12" i="12" a="1"/>
  <c r="AB12" i="12" s="1"/>
  <c r="AC12" i="12" a="1"/>
  <c r="AC12" i="12" s="1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 s="1"/>
  <c r="AJ12" i="12" a="1"/>
  <c r="AJ12" i="12" s="1"/>
  <c r="T13" i="12" a="1"/>
  <c r="T13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T14" i="12" a="1"/>
  <c r="T14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/>
  <c r="AB14" i="12" a="1"/>
  <c r="AB14" i="12"/>
  <c r="AC14" i="12" a="1"/>
  <c r="AC14" i="12" s="1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T15" i="12" a="1"/>
  <c r="T15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/>
  <c r="AA15" i="12" a="1"/>
  <c r="AA15" i="12" s="1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/>
  <c r="Z16" i="12" a="1"/>
  <c r="Z16" i="12" s="1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T17" i="12" a="1"/>
  <c r="T17" i="12" s="1"/>
  <c r="U17" i="12" a="1"/>
  <c r="U17" i="12" s="1"/>
  <c r="V17" i="12" a="1"/>
  <c r="V17" i="12" s="1"/>
  <c r="W17" i="12" a="1"/>
  <c r="W17" i="12" s="1"/>
  <c r="X17" i="12" a="1"/>
  <c r="X17" i="12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/>
  <c r="AD17" i="12" a="1"/>
  <c r="AD17" i="12" s="1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AJ17" i="12" a="1"/>
  <c r="AJ17" i="12"/>
  <c r="T18" i="12" a="1"/>
  <c r="T18" i="12" s="1"/>
  <c r="U18" i="12" a="1"/>
  <c r="U18" i="12" s="1"/>
  <c r="V18" i="12" a="1"/>
  <c r="V18" i="12" s="1"/>
  <c r="W18" i="12" a="1"/>
  <c r="W18" i="12" s="1"/>
  <c r="X18" i="12" a="1"/>
  <c r="X18" i="12"/>
  <c r="Y18" i="12" a="1"/>
  <c r="Y18" i="12" s="1"/>
  <c r="Z18" i="12" a="1"/>
  <c r="Z18" i="12" s="1"/>
  <c r="AA18" i="12" a="1"/>
  <c r="AA18" i="12"/>
  <c r="AB18" i="12" a="1"/>
  <c r="AB18" i="12" s="1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 s="1"/>
  <c r="AJ18" i="12" a="1"/>
  <c r="AJ18" i="12" s="1"/>
  <c r="T19" i="12" a="1"/>
  <c r="T19" i="12" s="1"/>
  <c r="U19" i="12" a="1"/>
  <c r="U19" i="12" s="1"/>
  <c r="V19" i="12" a="1"/>
  <c r="V19" i="12"/>
  <c r="W19" i="12" a="1"/>
  <c r="W19" i="12" s="1"/>
  <c r="X19" i="12" a="1"/>
  <c r="X19" i="12" s="1"/>
  <c r="Y19" i="12" a="1"/>
  <c r="Y19" i="12" s="1"/>
  <c r="Z19" i="12" a="1"/>
  <c r="Z19" i="12" s="1"/>
  <c r="AA19" i="12" a="1"/>
  <c r="AA19" i="12"/>
  <c r="AB19" i="12" a="1"/>
  <c r="AB19" i="12" s="1"/>
  <c r="AC19" i="12" a="1"/>
  <c r="AC19" i="12" s="1"/>
  <c r="AD19" i="12" a="1"/>
  <c r="AD19" i="12" s="1"/>
  <c r="AE19" i="12" a="1"/>
  <c r="AE19" i="12"/>
  <c r="AF19" i="12" a="1"/>
  <c r="AF19" i="12" s="1"/>
  <c r="AG19" i="12" a="1"/>
  <c r="AG19" i="12" s="1"/>
  <c r="AH19" i="12" a="1"/>
  <c r="AH19" i="12"/>
  <c r="AI19" i="12" a="1"/>
  <c r="AI19" i="12" s="1"/>
  <c r="AJ19" i="12" a="1"/>
  <c r="AJ19" i="12" s="1"/>
  <c r="T20" i="12" a="1"/>
  <c r="T20" i="12" s="1"/>
  <c r="U20" i="12" a="1"/>
  <c r="U20" i="12" s="1"/>
  <c r="V20" i="12" a="1"/>
  <c r="V20" i="12"/>
  <c r="W20" i="12" a="1"/>
  <c r="W20" i="12" s="1"/>
  <c r="X20" i="12" a="1"/>
  <c r="X20" i="12" s="1"/>
  <c r="Y20" i="12" a="1"/>
  <c r="Y20" i="12"/>
  <c r="Z20" i="12" a="1"/>
  <c r="Z20" i="12" s="1"/>
  <c r="AA20" i="12" a="1"/>
  <c r="AA20" i="12" s="1"/>
  <c r="AB20" i="12" a="1"/>
  <c r="AB20" i="12" s="1"/>
  <c r="AC20" i="12" a="1"/>
  <c r="AC20" i="12" s="1"/>
  <c r="AD20" i="12" a="1"/>
  <c r="AD20" i="12" s="1"/>
  <c r="AE20" i="12" a="1"/>
  <c r="AE20" i="12" s="1"/>
  <c r="AF20" i="12" a="1"/>
  <c r="AF20" i="12" s="1"/>
  <c r="AG20" i="12" a="1"/>
  <c r="AG20" i="12"/>
  <c r="AH20" i="12" a="1"/>
  <c r="AH20" i="12" s="1"/>
  <c r="AI20" i="12" a="1"/>
  <c r="AI20" i="12" s="1"/>
  <c r="AJ20" i="12" a="1"/>
  <c r="AJ20" i="12" s="1"/>
  <c r="T21" i="12" a="1"/>
  <c r="T21" i="12"/>
  <c r="U21" i="12" a="1"/>
  <c r="U21" i="12" s="1"/>
  <c r="V21" i="12" a="1"/>
  <c r="V21" i="12" s="1"/>
  <c r="W21" i="12" a="1"/>
  <c r="W21" i="12" s="1"/>
  <c r="X21" i="12" a="1"/>
  <c r="X21" i="12" s="1"/>
  <c r="Y21" i="12" a="1"/>
  <c r="Y21" i="12"/>
  <c r="Z21" i="12" a="1"/>
  <c r="Z21" i="12" s="1"/>
  <c r="AA21" i="12" a="1"/>
  <c r="AA21" i="12" s="1"/>
  <c r="AB21" i="12" a="1"/>
  <c r="AB21" i="12" s="1"/>
  <c r="AC21" i="12" a="1"/>
  <c r="AC21" i="12"/>
  <c r="AD21" i="12" a="1"/>
  <c r="AD21" i="12" s="1"/>
  <c r="AE21" i="12" a="1"/>
  <c r="AE21" i="12" s="1"/>
  <c r="AF21" i="12" a="1"/>
  <c r="AF21" i="12"/>
  <c r="AG21" i="12" a="1"/>
  <c r="AG21" i="12" s="1"/>
  <c r="AH21" i="12" a="1"/>
  <c r="AH21" i="12" s="1"/>
  <c r="AI21" i="12" a="1"/>
  <c r="AI21" i="12" s="1"/>
  <c r="AJ21" i="12" a="1"/>
  <c r="AJ21" i="12" s="1"/>
  <c r="T22" i="12" a="1"/>
  <c r="T22" i="12"/>
  <c r="U22" i="12" a="1"/>
  <c r="U22" i="12" s="1"/>
  <c r="V22" i="12" a="1"/>
  <c r="V22" i="12" s="1"/>
  <c r="W22" i="12" a="1"/>
  <c r="W22" i="12"/>
  <c r="X22" i="12" a="1"/>
  <c r="X22" i="12" s="1"/>
  <c r="Y22" i="12" a="1"/>
  <c r="Y22" i="12" s="1"/>
  <c r="Z22" i="12" a="1"/>
  <c r="Z22" i="12" s="1"/>
  <c r="AA22" i="12" a="1"/>
  <c r="AA22" i="12" s="1"/>
  <c r="AB22" i="12" a="1"/>
  <c r="AB22" i="12"/>
  <c r="AC22" i="12" a="1"/>
  <c r="AC22" i="12" s="1"/>
  <c r="AD22" i="12" a="1"/>
  <c r="AD22" i="12" s="1"/>
  <c r="AE22" i="12" a="1"/>
  <c r="AE22" i="12"/>
  <c r="AF22" i="12" a="1"/>
  <c r="AF22" i="12"/>
  <c r="AG22" i="12" a="1"/>
  <c r="AG22" i="12" s="1"/>
  <c r="AH22" i="12" a="1"/>
  <c r="AH22" i="12"/>
  <c r="AI22" i="12" a="1"/>
  <c r="AI22" i="12" s="1"/>
  <c r="AJ22" i="12" a="1"/>
  <c r="AJ22" i="12" s="1"/>
  <c r="T23" i="12" a="1"/>
  <c r="T23" i="12" s="1"/>
  <c r="U23" i="12" a="1"/>
  <c r="U23" i="12"/>
  <c r="V23" i="12" a="1"/>
  <c r="V23" i="12" s="1"/>
  <c r="W23" i="12" a="1"/>
  <c r="W23" i="12" s="1"/>
  <c r="X23" i="12" a="1"/>
  <c r="X23" i="12"/>
  <c r="Y23" i="12" a="1"/>
  <c r="Y23" i="12"/>
  <c r="Z23" i="12" a="1"/>
  <c r="Z23" i="12"/>
  <c r="AA23" i="12" a="1"/>
  <c r="AA23" i="12" s="1"/>
  <c r="AB23" i="12" a="1"/>
  <c r="AB23" i="12"/>
  <c r="AC23" i="12" a="1"/>
  <c r="AC23" i="12" s="1"/>
  <c r="AD23" i="12" a="1"/>
  <c r="AD23" i="12"/>
  <c r="AE23" i="12" a="1"/>
  <c r="AE23" i="12" s="1"/>
  <c r="AF23" i="12" a="1"/>
  <c r="AF23" i="12" s="1"/>
  <c r="AG23" i="12" a="1"/>
  <c r="AG23" i="12"/>
  <c r="AH23" i="12" a="1"/>
  <c r="AH23" i="12"/>
  <c r="AI23" i="12" a="1"/>
  <c r="AI23" i="12" s="1"/>
  <c r="AJ23" i="12" a="1"/>
  <c r="AJ23" i="12" s="1"/>
  <c r="T24" i="12" a="1"/>
  <c r="T24" i="12"/>
  <c r="U24" i="12" a="1"/>
  <c r="U24" i="12" s="1"/>
  <c r="V24" i="12" a="1"/>
  <c r="V24" i="12" s="1"/>
  <c r="W24" i="12" a="1"/>
  <c r="W24" i="12"/>
  <c r="X24" i="12" a="1"/>
  <c r="X24" i="12" s="1"/>
  <c r="Y24" i="12" a="1"/>
  <c r="Y24" i="12"/>
  <c r="Z24" i="12" a="1"/>
  <c r="Z24" i="12" s="1"/>
  <c r="AA24" i="12" a="1"/>
  <c r="AA24" i="12"/>
  <c r="AB24" i="12" a="1"/>
  <c r="AB24" i="12" s="1"/>
  <c r="AC24" i="12" a="1"/>
  <c r="AC24" i="12"/>
  <c r="AD24" i="12" a="1"/>
  <c r="AD24" i="12" s="1"/>
  <c r="AE24" i="12" a="1"/>
  <c r="AE24" i="12"/>
  <c r="AF24" i="12" a="1"/>
  <c r="AF24" i="12"/>
  <c r="AG24" i="12" a="1"/>
  <c r="AG24" i="12" s="1"/>
  <c r="AH24" i="12" a="1"/>
  <c r="AH24" i="12" s="1"/>
  <c r="AI24" i="12" a="1"/>
  <c r="AI24" i="12" s="1"/>
  <c r="AJ24" i="12" a="1"/>
  <c r="AJ24" i="12"/>
  <c r="T25" i="12" a="1"/>
  <c r="T25" i="12" s="1"/>
  <c r="U25" i="12" a="1"/>
  <c r="U25" i="12" s="1"/>
  <c r="V25" i="12" a="1"/>
  <c r="V25" i="12"/>
  <c r="W25" i="12" a="1"/>
  <c r="W25" i="12"/>
  <c r="X25" i="12" a="1"/>
  <c r="X25" i="12" s="1"/>
  <c r="Y25" i="12" a="1"/>
  <c r="Y25" i="12" s="1"/>
  <c r="Z25" i="12" a="1"/>
  <c r="Z25" i="12"/>
  <c r="AA25" i="12" a="1"/>
  <c r="AA25" i="12" s="1"/>
  <c r="AB25" i="12" a="1"/>
  <c r="AB25" i="12"/>
  <c r="AC25" i="12" a="1"/>
  <c r="AC25" i="12" s="1"/>
  <c r="AD25" i="12" a="1"/>
  <c r="AD25" i="12" s="1"/>
  <c r="AE25" i="12" a="1"/>
  <c r="AE25" i="12"/>
  <c r="AF25" i="12" a="1"/>
  <c r="AF25" i="12"/>
  <c r="AG25" i="12" a="1"/>
  <c r="AG25" i="12" s="1"/>
  <c r="AH25" i="12" a="1"/>
  <c r="AH25" i="12" s="1"/>
  <c r="AI25" i="12" a="1"/>
  <c r="AI25" i="12"/>
  <c r="AJ25" i="12" a="1"/>
  <c r="AJ25" i="12" s="1"/>
  <c r="T26" i="12" a="1"/>
  <c r="T26" i="12" s="1"/>
  <c r="U26" i="12" a="1"/>
  <c r="U26" i="12"/>
  <c r="V26" i="12" a="1"/>
  <c r="V26" i="12" s="1"/>
  <c r="W26" i="12" a="1"/>
  <c r="W26" i="12"/>
  <c r="X26" i="12" a="1"/>
  <c r="X26" i="12" s="1"/>
  <c r="Y26" i="12" a="1"/>
  <c r="Y26" i="12"/>
  <c r="Z26" i="12" a="1"/>
  <c r="Z26" i="12" s="1"/>
  <c r="AA26" i="12" a="1"/>
  <c r="AA26" i="12"/>
  <c r="AB26" i="12" a="1"/>
  <c r="AB26" i="12" s="1"/>
  <c r="AC26" i="12" a="1"/>
  <c r="AC26" i="12"/>
  <c r="AD26" i="12" a="1"/>
  <c r="AD26" i="12" s="1"/>
  <c r="AE26" i="12" a="1"/>
  <c r="AE26" i="12" s="1"/>
  <c r="AF26" i="12" a="1"/>
  <c r="AF26" i="12" s="1"/>
  <c r="AG26" i="12" a="1"/>
  <c r="AG26" i="12" s="1"/>
  <c r="AH26" i="12" a="1"/>
  <c r="AH26" i="12"/>
  <c r="AI26" i="12" a="1"/>
  <c r="AI26" i="12" s="1"/>
  <c r="AJ26" i="12" a="1"/>
  <c r="AJ26" i="12" s="1"/>
  <c r="T27" i="12" a="1"/>
  <c r="T27" i="12"/>
  <c r="U27" i="12" a="1"/>
  <c r="U27" i="12"/>
  <c r="V27" i="12" a="1"/>
  <c r="V27" i="12" s="1"/>
  <c r="W27" i="12" a="1"/>
  <c r="W27" i="12" s="1"/>
  <c r="X27" i="12" a="1"/>
  <c r="X27" i="12"/>
  <c r="Y27" i="12" a="1"/>
  <c r="Y27" i="12" s="1"/>
  <c r="Z27" i="12" a="1"/>
  <c r="Z27" i="12"/>
  <c r="AA27" i="12" a="1"/>
  <c r="AA27" i="12" s="1"/>
  <c r="AB27" i="12" a="1"/>
  <c r="AB27" i="12" s="1"/>
  <c r="AC27" i="12" a="1"/>
  <c r="AC27" i="12"/>
  <c r="AD27" i="12" a="1"/>
  <c r="AD27" i="12"/>
  <c r="AE27" i="12" a="1"/>
  <c r="AE27" i="12" s="1"/>
  <c r="AF27" i="12" a="1"/>
  <c r="AF27" i="12"/>
  <c r="AG27" i="12" a="1"/>
  <c r="AG27" i="12"/>
  <c r="AH27" i="12" a="1"/>
  <c r="AH27" i="12" s="1"/>
  <c r="AI27" i="12" a="1"/>
  <c r="AI27" i="12" s="1"/>
  <c r="AJ27" i="12" a="1"/>
  <c r="AJ27" i="12" s="1"/>
  <c r="T28" i="12" a="1"/>
  <c r="T28" i="12" s="1"/>
  <c r="U28" i="12" a="1"/>
  <c r="U28" i="12"/>
  <c r="V28" i="12" a="1"/>
  <c r="V28" i="12" s="1"/>
  <c r="W28" i="12" a="1"/>
  <c r="W28" i="12"/>
  <c r="X28" i="12" a="1"/>
  <c r="X28" i="12" s="1"/>
  <c r="Y28" i="12" a="1"/>
  <c r="Y28" i="12"/>
  <c r="Z28" i="12" a="1"/>
  <c r="Z28" i="12" s="1"/>
  <c r="AA28" i="12" a="1"/>
  <c r="AA28" i="12"/>
  <c r="AB28" i="12" a="1"/>
  <c r="AB28" i="12"/>
  <c r="AC28" i="12" a="1"/>
  <c r="AC28" i="12" s="1"/>
  <c r="AD28" i="12" a="1"/>
  <c r="AD28" i="12" s="1"/>
  <c r="AE28" i="12" a="1"/>
  <c r="AE28" i="12" s="1"/>
  <c r="AF28" i="12" a="1"/>
  <c r="AF28" i="12"/>
  <c r="AG28" i="12" a="1"/>
  <c r="AG28" i="12" s="1"/>
  <c r="AH28" i="12" a="1"/>
  <c r="AH28" i="12" s="1"/>
  <c r="AI28" i="12" a="1"/>
  <c r="AI28" i="12"/>
  <c r="AJ28" i="12" a="1"/>
  <c r="AJ28" i="12"/>
  <c r="T29" i="12" a="1"/>
  <c r="T29" i="12" s="1"/>
  <c r="U29" i="12" a="1"/>
  <c r="U29" i="12" s="1"/>
  <c r="V29" i="12" a="1"/>
  <c r="V29" i="12"/>
  <c r="W29" i="12" a="1"/>
  <c r="W29" i="12" s="1"/>
  <c r="X29" i="12" a="1"/>
  <c r="X29" i="12"/>
  <c r="Y29" i="12" a="1"/>
  <c r="Y29" i="12" s="1"/>
  <c r="Z29" i="12" a="1"/>
  <c r="Z29" i="12" s="1"/>
  <c r="AA29" i="12" a="1"/>
  <c r="AA29" i="12"/>
  <c r="AB29" i="12" a="1"/>
  <c r="AB29" i="12"/>
  <c r="AC29" i="12" a="1"/>
  <c r="AC29" i="12" s="1"/>
  <c r="AD29" i="12" a="1"/>
  <c r="AD29" i="12"/>
  <c r="AE29" i="12" a="1"/>
  <c r="AE29" i="12"/>
  <c r="AF29" i="12" a="1"/>
  <c r="AF29" i="12" s="1"/>
  <c r="AG29" i="12" a="1"/>
  <c r="AG29" i="12" s="1"/>
  <c r="AH29" i="12" a="1"/>
  <c r="AH29" i="12"/>
  <c r="AI29" i="12" a="1"/>
  <c r="AI29" i="12" s="1"/>
  <c r="AJ29" i="12" a="1"/>
  <c r="AJ29" i="12"/>
  <c r="T30" i="12" a="1"/>
  <c r="T30" i="12" s="1"/>
  <c r="U30" i="12" a="1"/>
  <c r="U30" i="12"/>
  <c r="V30" i="12" a="1"/>
  <c r="V30" i="12" s="1"/>
  <c r="W30" i="12" a="1"/>
  <c r="W30" i="12"/>
  <c r="X30" i="12" a="1"/>
  <c r="X30" i="12" s="1"/>
  <c r="Y30" i="12" a="1"/>
  <c r="Y30" i="12"/>
  <c r="Z30" i="12" a="1"/>
  <c r="Z30" i="12"/>
  <c r="AA30" i="12" a="1"/>
  <c r="AA30" i="12" s="1"/>
  <c r="AB30" i="12" a="1"/>
  <c r="AB30" i="12" s="1"/>
  <c r="AC30" i="12" a="1"/>
  <c r="AC30" i="12" s="1"/>
  <c r="AD30" i="12" a="1"/>
  <c r="AD30" i="12"/>
  <c r="AE30" i="12" a="1"/>
  <c r="AE30" i="12" s="1"/>
  <c r="AF30" i="12" a="1"/>
  <c r="AF30" i="12" s="1"/>
  <c r="AG30" i="12" a="1"/>
  <c r="AG30" i="12"/>
  <c r="AH30" i="12" a="1"/>
  <c r="AH30" i="12"/>
  <c r="AI30" i="12" a="1"/>
  <c r="AI30" i="12"/>
  <c r="AJ30" i="12" a="1"/>
  <c r="AJ30" i="12" s="1"/>
  <c r="T31" i="12" a="1"/>
  <c r="T31" i="12"/>
  <c r="U31" i="12" a="1"/>
  <c r="U31" i="12" s="1"/>
  <c r="V31" i="12" a="1"/>
  <c r="V31" i="12"/>
  <c r="W31" i="12" a="1"/>
  <c r="W31" i="12" s="1"/>
  <c r="X31" i="12" a="1"/>
  <c r="X31" i="12" s="1"/>
  <c r="Y31" i="12" a="1"/>
  <c r="Y31" i="12"/>
  <c r="Z31" i="12" a="1"/>
  <c r="Z31" i="12"/>
  <c r="AA31" i="12" a="1"/>
  <c r="AA31" i="12" s="1"/>
  <c r="AB31" i="12" a="1"/>
  <c r="AB31" i="12"/>
  <c r="AC31" i="12" a="1"/>
  <c r="AC31" i="12"/>
  <c r="AD31" i="12" a="1"/>
  <c r="AD31" i="12" s="1"/>
  <c r="AE31" i="12" a="1"/>
  <c r="AE31" i="12" s="1"/>
  <c r="AF31" i="12" a="1"/>
  <c r="AF31" i="12" s="1"/>
  <c r="AG31" i="12" a="1"/>
  <c r="AG31" i="12" s="1"/>
  <c r="AH31" i="12" a="1"/>
  <c r="AH31" i="12"/>
  <c r="AI31" i="12" a="1"/>
  <c r="AI31" i="12" s="1"/>
  <c r="AJ31" i="12" a="1"/>
  <c r="AJ31" i="12" s="1"/>
  <c r="T32" i="12" a="1"/>
  <c r="T32" i="12" s="1"/>
  <c r="U32" i="12" a="1"/>
  <c r="U32" i="12"/>
  <c r="V32" i="12" a="1"/>
  <c r="V32" i="12" s="1"/>
  <c r="W32" i="12" a="1"/>
  <c r="W32" i="12"/>
  <c r="X32" i="12" a="1"/>
  <c r="X32" i="12" s="1"/>
  <c r="Y32" i="12" a="1"/>
  <c r="Y32" i="12" s="1"/>
  <c r="Z32" i="12" a="1"/>
  <c r="Z32" i="12" s="1"/>
  <c r="AA32" i="12" a="1"/>
  <c r="AA32" i="12"/>
  <c r="AB32" i="12" a="1"/>
  <c r="AB32" i="12" s="1"/>
  <c r="AC32" i="12" a="1"/>
  <c r="AC32" i="12" s="1"/>
  <c r="AD32" i="12" a="1"/>
  <c r="AD32" i="12" s="1"/>
  <c r="AE32" i="12" a="1"/>
  <c r="AE32" i="12"/>
  <c r="AF32" i="12" a="1"/>
  <c r="AF32" i="12"/>
  <c r="AG32" i="12" a="1"/>
  <c r="AG32" i="12" s="1"/>
  <c r="AH32" i="12" a="1"/>
  <c r="AH32" i="12" s="1"/>
  <c r="AI32" i="12" a="1"/>
  <c r="AI32" i="12"/>
  <c r="AJ32" i="12" a="1"/>
  <c r="AJ32" i="12"/>
  <c r="T33" i="12" a="1"/>
  <c r="T33" i="12"/>
  <c r="U33" i="12" a="1"/>
  <c r="U33" i="12" s="1"/>
  <c r="V33" i="12" a="1"/>
  <c r="V33" i="12" s="1"/>
  <c r="W33" i="12" a="1"/>
  <c r="W33" i="12" s="1"/>
  <c r="X33" i="12" a="1"/>
  <c r="X33" i="12"/>
  <c r="Y33" i="12" a="1"/>
  <c r="Y33" i="12"/>
  <c r="Z33" i="12" a="1"/>
  <c r="Z33" i="12" s="1"/>
  <c r="AA33" i="12" a="1"/>
  <c r="AA33" i="12" s="1"/>
  <c r="AB33" i="12" a="1"/>
  <c r="AB33" i="12"/>
  <c r="AC33" i="12" a="1"/>
  <c r="AC33" i="12"/>
  <c r="AD33" i="12" a="1"/>
  <c r="AD33" i="12" s="1"/>
  <c r="AE33" i="12" a="1"/>
  <c r="AE33" i="12"/>
  <c r="AF33" i="12" a="1"/>
  <c r="AF33" i="12" s="1"/>
  <c r="AG33" i="12" a="1"/>
  <c r="AG33" i="12"/>
  <c r="AH33" i="12" a="1"/>
  <c r="AH33" i="12" s="1"/>
  <c r="AI33" i="12" a="1"/>
  <c r="AI33" i="12"/>
  <c r="AJ33" i="12" a="1"/>
  <c r="AJ33" i="12" s="1"/>
  <c r="T34" i="12" a="1"/>
  <c r="T34" i="12"/>
  <c r="U34" i="12" a="1"/>
  <c r="U34" i="12" s="1"/>
  <c r="V34" i="12" a="1"/>
  <c r="V34" i="12" s="1"/>
  <c r="W34" i="12" a="1"/>
  <c r="W34" i="12"/>
  <c r="X34" i="12" a="1"/>
  <c r="X34" i="12" s="1"/>
  <c r="Y34" i="12" a="1"/>
  <c r="Y34" i="12" s="1"/>
  <c r="Z34" i="12" a="1"/>
  <c r="Z34" i="12"/>
  <c r="AA34" i="12" a="1"/>
  <c r="AA34" i="12" s="1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/>
  <c r="AG34" i="12" a="1"/>
  <c r="AG34" i="12" s="1"/>
  <c r="AH34" i="12" a="1"/>
  <c r="AH34" i="12"/>
  <c r="AI34" i="12" a="1"/>
  <c r="AI34" i="12"/>
  <c r="AJ34" i="12" a="1"/>
  <c r="AJ34" i="12"/>
  <c r="T35" i="12" a="1"/>
  <c r="T35" i="12" s="1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/>
  <c r="AA35" i="12" a="1"/>
  <c r="AA35" i="12"/>
  <c r="AB35" i="12" a="1"/>
  <c r="AB35" i="12" s="1"/>
  <c r="AC35" i="12" a="1"/>
  <c r="AC35" i="12"/>
  <c r="AD35" i="12" a="1"/>
  <c r="AD35" i="12" s="1"/>
  <c r="AE35" i="12" a="1"/>
  <c r="AE35" i="12" s="1"/>
  <c r="AF35" i="12" a="1"/>
  <c r="AF35" i="12" s="1"/>
  <c r="AG35" i="12" a="1"/>
  <c r="AG35" i="12" s="1"/>
  <c r="AH35" i="12" a="1"/>
  <c r="AH35" i="12" s="1"/>
  <c r="AI35" i="12" a="1"/>
  <c r="AI35" i="12"/>
  <c r="AJ35" i="12" a="1"/>
  <c r="AJ35" i="12" s="1"/>
  <c r="T36" i="12" a="1"/>
  <c r="T36" i="12"/>
  <c r="U36" i="12" a="1"/>
  <c r="U36" i="12"/>
  <c r="V36" i="12" a="1"/>
  <c r="V36" i="12" s="1"/>
  <c r="W36" i="12" a="1"/>
  <c r="W36" i="12" s="1"/>
  <c r="X36" i="12" a="1"/>
  <c r="X36" i="12"/>
  <c r="Y36" i="12" a="1"/>
  <c r="Y36" i="12" s="1"/>
  <c r="Z36" i="12" a="1"/>
  <c r="Z36" i="12" s="1"/>
  <c r="AA36" i="12" a="1"/>
  <c r="AA36" i="12" s="1"/>
  <c r="AB36" i="12" a="1"/>
  <c r="AB36" i="12"/>
  <c r="AC36" i="12" a="1"/>
  <c r="AC36" i="12"/>
  <c r="AD36" i="12" a="1"/>
  <c r="AD36" i="12"/>
  <c r="AE36" i="12" a="1"/>
  <c r="AE36" i="12" s="1"/>
  <c r="AF36" i="12" a="1"/>
  <c r="AF36" i="12"/>
  <c r="AG36" i="12" a="1"/>
  <c r="AG36" i="12"/>
  <c r="AH36" i="12" a="1"/>
  <c r="AH36" i="12" s="1"/>
  <c r="AI36" i="12" a="1"/>
  <c r="AI36" i="12" s="1"/>
  <c r="AJ36" i="12" a="1"/>
  <c r="AJ36" i="12" s="1"/>
  <c r="T37" i="12" a="1"/>
  <c r="T37" i="12"/>
  <c r="U37" i="12" a="1"/>
  <c r="U37" i="12"/>
  <c r="V37" i="12" a="1"/>
  <c r="V37" i="12" s="1"/>
  <c r="W37" i="12" a="1"/>
  <c r="W37" i="12" s="1"/>
  <c r="X37" i="12" a="1"/>
  <c r="X37" i="12"/>
  <c r="Y37" i="12" a="1"/>
  <c r="Y37" i="12"/>
  <c r="Z37" i="12" a="1"/>
  <c r="Z37" i="12" s="1"/>
  <c r="AA37" i="12" a="1"/>
  <c r="AA37" i="12"/>
  <c r="AB37" i="12" a="1"/>
  <c r="AB37" i="12" s="1"/>
  <c r="AC37" i="12" a="1"/>
  <c r="AC37" i="12"/>
  <c r="AD37" i="12" a="1"/>
  <c r="AD37" i="12" s="1"/>
  <c r="AE37" i="12" a="1"/>
  <c r="AE37" i="12" s="1"/>
  <c r="AF37" i="12" a="1"/>
  <c r="AF37" i="12" s="1"/>
  <c r="AG37" i="12" a="1"/>
  <c r="AG37" i="12"/>
  <c r="AH37" i="12" a="1"/>
  <c r="AH37" i="12" s="1"/>
  <c r="AI37" i="12" a="1"/>
  <c r="AI37" i="12"/>
  <c r="AJ37" i="12" a="1"/>
  <c r="AJ37" i="12" s="1"/>
  <c r="T38" i="12" a="1"/>
  <c r="T38" i="12" s="1"/>
  <c r="U38" i="12" a="1"/>
  <c r="U38" i="12" s="1"/>
  <c r="V38" i="12" a="1"/>
  <c r="V38" i="12"/>
  <c r="W38" i="12" a="1"/>
  <c r="W38" i="12" s="1"/>
  <c r="X38" i="12" a="1"/>
  <c r="X38" i="12" s="1"/>
  <c r="Y38" i="12" a="1"/>
  <c r="Y38" i="12" s="1"/>
  <c r="Z38" i="12" a="1"/>
  <c r="Z38" i="12"/>
  <c r="AA38" i="12" a="1"/>
  <c r="AA38" i="12"/>
  <c r="AB38" i="12" a="1"/>
  <c r="AB38" i="12" s="1"/>
  <c r="AC38" i="12" a="1"/>
  <c r="AC38" i="12" s="1"/>
  <c r="AD38" i="12" a="1"/>
  <c r="AD38" i="12"/>
  <c r="AE38" i="12" a="1"/>
  <c r="AE38" i="12"/>
  <c r="AF38" i="12" a="1"/>
  <c r="AF38" i="12" s="1"/>
  <c r="AG38" i="12" a="1"/>
  <c r="AG38" i="12" s="1"/>
  <c r="AH38" i="12" a="1"/>
  <c r="AH38" i="12" s="1"/>
  <c r="AI38" i="12" a="1"/>
  <c r="AI38" i="12"/>
  <c r="AJ38" i="12" a="1"/>
  <c r="AJ38" i="12"/>
  <c r="T39" i="12" a="1"/>
  <c r="T39" i="12" s="1"/>
  <c r="U39" i="12" a="1"/>
  <c r="U39" i="12" s="1"/>
  <c r="V39" i="12" a="1"/>
  <c r="V39" i="12"/>
  <c r="W39" i="12" a="1"/>
  <c r="W39" i="12"/>
  <c r="X39" i="12" a="1"/>
  <c r="X39" i="12" s="1"/>
  <c r="Y39" i="12" a="1"/>
  <c r="Y39" i="12" s="1"/>
  <c r="Z39" i="12" a="1"/>
  <c r="Z39" i="12" s="1"/>
  <c r="AA39" i="12" a="1"/>
  <c r="AA39" i="12"/>
  <c r="AB39" i="12" a="1"/>
  <c r="AB39" i="12" s="1"/>
  <c r="AC39" i="12" a="1"/>
  <c r="AC39" i="12" s="1"/>
  <c r="AD39" i="12" a="1"/>
  <c r="AD39" i="12" s="1"/>
  <c r="AE39" i="12" a="1"/>
  <c r="AE39" i="12"/>
  <c r="AF39" i="12" a="1"/>
  <c r="AF39" i="12" s="1"/>
  <c r="AG39" i="12" a="1"/>
  <c r="AG39" i="12"/>
  <c r="AH39" i="12" a="1"/>
  <c r="AH39" i="12" s="1"/>
  <c r="AI39" i="12" a="1"/>
  <c r="AI39" i="12" s="1"/>
  <c r="AJ39" i="12" a="1"/>
  <c r="AJ39" i="12" s="1"/>
  <c r="T40" i="12" a="1"/>
  <c r="T40" i="12"/>
  <c r="U40" i="12" a="1"/>
  <c r="U40" i="12"/>
  <c r="V40" i="12" a="1"/>
  <c r="V40" i="12" s="1"/>
  <c r="W40" i="12" a="1"/>
  <c r="W40" i="12" s="1"/>
  <c r="X40" i="12" a="1"/>
  <c r="X40" i="12"/>
  <c r="Y40" i="12" a="1"/>
  <c r="Y40" i="12" s="1"/>
  <c r="Z40" i="12" a="1"/>
  <c r="Z40" i="12" s="1"/>
  <c r="AA40" i="12" a="1"/>
  <c r="AA40" i="12" s="1"/>
  <c r="AB40" i="12" a="1"/>
  <c r="AB40" i="12"/>
  <c r="AC40" i="12" a="1"/>
  <c r="AC40" i="12"/>
  <c r="AD40" i="12" a="1"/>
  <c r="AD40" i="12"/>
  <c r="AE40" i="12" a="1"/>
  <c r="AE40" i="12" s="1"/>
  <c r="AF40" i="12" a="1"/>
  <c r="AF40" i="12" s="1"/>
  <c r="AG40" i="12" a="1"/>
  <c r="AG40" i="12"/>
  <c r="AH40" i="12" a="1"/>
  <c r="AH40" i="12" s="1"/>
  <c r="AI40" i="12" a="1"/>
  <c r="AI40" i="12" s="1"/>
  <c r="AJ40" i="12" a="1"/>
  <c r="AJ40" i="12" s="1"/>
  <c r="T41" i="12" a="1"/>
  <c r="T41" i="12"/>
  <c r="U41" i="12" a="1"/>
  <c r="U41" i="12"/>
  <c r="V41" i="12" a="1"/>
  <c r="V41" i="12" s="1"/>
  <c r="W41" i="12" a="1"/>
  <c r="W41" i="12" s="1"/>
  <c r="X41" i="12" a="1"/>
  <c r="X41" i="12" s="1"/>
  <c r="Y41" i="12" a="1"/>
  <c r="Y41" i="12"/>
  <c r="Z41" i="12" a="1"/>
  <c r="Z41" i="12" s="1"/>
  <c r="AA41" i="12" a="1"/>
  <c r="AA41" i="12"/>
  <c r="AB41" i="12" a="1"/>
  <c r="AB41" i="12" s="1"/>
  <c r="AC41" i="12" a="1"/>
  <c r="AC41" i="12"/>
  <c r="AD41" i="12" a="1"/>
  <c r="AD41" i="12" s="1"/>
  <c r="AE41" i="12" a="1"/>
  <c r="AE41" i="12" s="1"/>
  <c r="AF41" i="12" a="1"/>
  <c r="AF41" i="12" s="1"/>
  <c r="AG41" i="12" a="1"/>
  <c r="AG41" i="12" s="1"/>
  <c r="AH41" i="12" a="1"/>
  <c r="AH41" i="12" s="1"/>
  <c r="AI41" i="12" a="1"/>
  <c r="AI41" i="12"/>
  <c r="AJ41" i="12" a="1"/>
  <c r="AJ41" i="12" s="1"/>
  <c r="T42" i="12" a="1"/>
  <c r="T42" i="12" s="1"/>
  <c r="U42" i="12" a="1"/>
  <c r="U42" i="12" s="1"/>
  <c r="V42" i="12" a="1"/>
  <c r="V42" i="12"/>
  <c r="W42" i="12" a="1"/>
  <c r="W42" i="12"/>
  <c r="X42" i="12" a="1"/>
  <c r="X42" i="12" s="1"/>
  <c r="Y42" i="12" a="1"/>
  <c r="Y42" i="12" s="1"/>
  <c r="Z42" i="12" a="1"/>
  <c r="Z42" i="12"/>
  <c r="AA42" i="12" a="1"/>
  <c r="AA42" i="12"/>
  <c r="AB42" i="12" a="1"/>
  <c r="AB42" i="12"/>
  <c r="AC42" i="12" a="1"/>
  <c r="AC42" i="12" s="1"/>
  <c r="AD42" i="12" a="1"/>
  <c r="AD42" i="12"/>
  <c r="AE42" i="12" a="1"/>
  <c r="AE42" i="12"/>
  <c r="AF42" i="12" a="1"/>
  <c r="AF42" i="12"/>
  <c r="AG42" i="12" a="1"/>
  <c r="AG42" i="12" s="1"/>
  <c r="AH42" i="12" a="1"/>
  <c r="AH42" i="12" s="1"/>
  <c r="AI42" i="12" a="1"/>
  <c r="AI42" i="12"/>
  <c r="AJ42" i="12" a="1"/>
  <c r="AJ42" i="12" s="1"/>
  <c r="T43" i="12" a="1"/>
  <c r="T43" i="12" s="1"/>
  <c r="U43" i="12" a="1"/>
  <c r="U43" i="12"/>
  <c r="V43" i="12" a="1"/>
  <c r="V43" i="12"/>
  <c r="W43" i="12" a="1"/>
  <c r="W43" i="12"/>
  <c r="X43" i="12" a="1"/>
  <c r="X43" i="12" s="1"/>
  <c r="Y43" i="12" a="1"/>
  <c r="Y43" i="12" s="1"/>
  <c r="Z43" i="12" a="1"/>
  <c r="Z43" i="12" s="1"/>
  <c r="AA43" i="12" a="1"/>
  <c r="AA43" i="12"/>
  <c r="AB43" i="12" a="1"/>
  <c r="AB43" i="12" s="1"/>
  <c r="AC43" i="12" a="1"/>
  <c r="AC43" i="12" s="1"/>
  <c r="AD43" i="12" a="1"/>
  <c r="AD43" i="12" s="1"/>
  <c r="AE43" i="12" a="1"/>
  <c r="AE43" i="12"/>
  <c r="AF43" i="12" a="1"/>
  <c r="AF43" i="12" s="1"/>
  <c r="AG43" i="12" a="1"/>
  <c r="AG43" i="12"/>
  <c r="AH43" i="12" a="1"/>
  <c r="AH43" i="12" s="1"/>
  <c r="AI43" i="12" a="1"/>
  <c r="AI43" i="12" s="1"/>
  <c r="AJ43" i="12" a="1"/>
  <c r="AJ43" i="12" s="1"/>
  <c r="T44" i="12" a="1"/>
  <c r="T44" i="12"/>
  <c r="U44" i="12" a="1"/>
  <c r="U44" i="12"/>
  <c r="V44" i="12" a="1"/>
  <c r="V44" i="12" s="1"/>
  <c r="W44" i="12" a="1"/>
  <c r="W44" i="12" s="1"/>
  <c r="X44" i="12" a="1"/>
  <c r="X44" i="12"/>
  <c r="Y44" i="12" a="1"/>
  <c r="Y44" i="12" s="1"/>
  <c r="Z44" i="12" a="1"/>
  <c r="Z44" i="12" s="1"/>
  <c r="AA44" i="12" a="1"/>
  <c r="AA44" i="12" s="1"/>
  <c r="AB44" i="12" a="1"/>
  <c r="AB44" i="12"/>
  <c r="AC44" i="12" a="1"/>
  <c r="AC44" i="12"/>
  <c r="AD44" i="12" a="1"/>
  <c r="AD44" i="12"/>
  <c r="AE44" i="12" a="1"/>
  <c r="AE44" i="12" s="1"/>
  <c r="AF44" i="12" a="1"/>
  <c r="AF44" i="12" s="1"/>
  <c r="AG44" i="12" a="1"/>
  <c r="AG44" i="12"/>
  <c r="AH44" i="12" a="1"/>
  <c r="AH44" i="12"/>
  <c r="AI44" i="12" a="1"/>
  <c r="AI44" i="12" s="1"/>
  <c r="AJ44" i="12" a="1"/>
  <c r="AJ44" i="12" s="1"/>
  <c r="T45" i="12" a="1"/>
  <c r="T45" i="12"/>
  <c r="U45" i="12" a="1"/>
  <c r="U45" i="12" s="1"/>
  <c r="V45" i="12" a="1"/>
  <c r="V45" i="12" s="1"/>
  <c r="W45" i="12" a="1"/>
  <c r="W45" i="12"/>
  <c r="X45" i="12" a="1"/>
  <c r="X45" i="12" s="1"/>
  <c r="Y45" i="12" a="1"/>
  <c r="Y45" i="12"/>
  <c r="Z45" i="12" a="1"/>
  <c r="Z45" i="12" s="1"/>
  <c r="AA45" i="12" a="1"/>
  <c r="AA45" i="12" s="1"/>
  <c r="AB45" i="12" a="1"/>
  <c r="AB45" i="12"/>
  <c r="AC45" i="12" a="1"/>
  <c r="AC45" i="12"/>
  <c r="AD45" i="12" a="1"/>
  <c r="AD45" i="12" s="1"/>
  <c r="AE45" i="12" a="1"/>
  <c r="AE45" i="12" s="1"/>
  <c r="AF45" i="12" a="1"/>
  <c r="AF45" i="12" s="1"/>
  <c r="AG45" i="12" a="1"/>
  <c r="AG45" i="12" s="1"/>
  <c r="AH45" i="12" a="1"/>
  <c r="AH45" i="12" s="1"/>
  <c r="AI45" i="12" a="1"/>
  <c r="AI45" i="12"/>
  <c r="AJ45" i="12" a="1"/>
  <c r="AJ45" i="12" s="1"/>
  <c r="T46" i="12" a="1"/>
  <c r="T46" i="12" s="1"/>
  <c r="U46" i="12" a="1"/>
  <c r="U46" i="12" s="1"/>
  <c r="V46" i="12" a="1"/>
  <c r="V46" i="12" s="1"/>
  <c r="W46" i="12" a="1"/>
  <c r="W46" i="12"/>
  <c r="X46" i="12" a="1"/>
  <c r="X46" i="12"/>
  <c r="Y46" i="12" a="1"/>
  <c r="Y46" i="12" s="1"/>
  <c r="Z46" i="12" a="1"/>
  <c r="Z46" i="12"/>
  <c r="AA46" i="12" a="1"/>
  <c r="AA46" i="12"/>
  <c r="AB46" i="12" a="1"/>
  <c r="AB46" i="12" s="1"/>
  <c r="AC46" i="12" a="1"/>
  <c r="AC46" i="12" s="1"/>
  <c r="AD46" i="12" a="1"/>
  <c r="AD46" i="12" s="1"/>
  <c r="AE46" i="12" a="1"/>
  <c r="AE46" i="12"/>
  <c r="AF46" i="12" a="1"/>
  <c r="AF46" i="12"/>
  <c r="AG46" i="12" a="1"/>
  <c r="AG46" i="12" s="1"/>
  <c r="AH46" i="12" a="1"/>
  <c r="AH46" i="12" s="1"/>
  <c r="AI46" i="12" a="1"/>
  <c r="AI46" i="12"/>
  <c r="AJ46" i="12" a="1"/>
  <c r="AJ46" i="12" s="1"/>
  <c r="T47" i="12" a="1"/>
  <c r="T47" i="12" s="1"/>
  <c r="U47" i="12" a="1"/>
  <c r="U47" i="12" s="1"/>
  <c r="V47" i="12" a="1"/>
  <c r="V47" i="12" s="1"/>
  <c r="W47" i="12" a="1"/>
  <c r="W47" i="12"/>
  <c r="X47" i="12" a="1"/>
  <c r="X47" i="12" s="1"/>
  <c r="Y47" i="12" a="1"/>
  <c r="Y47" i="12"/>
  <c r="Z47" i="12" a="1"/>
  <c r="Z47" i="12" s="1"/>
  <c r="AA47" i="12" a="1"/>
  <c r="AA47" i="12"/>
  <c r="AB47" i="12" a="1"/>
  <c r="AB47" i="12" s="1"/>
  <c r="AC47" i="12" a="1"/>
  <c r="AC47" i="12" s="1"/>
  <c r="AD47" i="12" a="1"/>
  <c r="AD47" i="12"/>
  <c r="AE47" i="12" a="1"/>
  <c r="AE47" i="12" s="1"/>
  <c r="AF47" i="12" a="1"/>
  <c r="AF47" i="12" s="1"/>
  <c r="AG47" i="12" a="1"/>
  <c r="AG47" i="12"/>
  <c r="AH47" i="12" a="1"/>
  <c r="AH47" i="12" s="1"/>
  <c r="AI47" i="12" a="1"/>
  <c r="AI47" i="12"/>
  <c r="AJ47" i="12" a="1"/>
  <c r="AJ47" i="12" s="1"/>
  <c r="T48" i="12" a="1"/>
  <c r="T48" i="12" s="1"/>
  <c r="U48" i="12" a="1"/>
  <c r="U48" i="12"/>
  <c r="V48" i="12" a="1"/>
  <c r="V48" i="12"/>
  <c r="W48" i="12" a="1"/>
  <c r="W48" i="12" s="1"/>
  <c r="X48" i="12" a="1"/>
  <c r="X48" i="12" s="1"/>
  <c r="Y48" i="12" a="1"/>
  <c r="Y48" i="12" s="1"/>
  <c r="Z48" i="12" a="1"/>
  <c r="Z48" i="12" s="1"/>
  <c r="AA48" i="12" a="1"/>
  <c r="AA48" i="12" s="1"/>
  <c r="AB48" i="12" a="1"/>
  <c r="AB48" i="12" s="1"/>
  <c r="AC48" i="12" a="1"/>
  <c r="AC48" i="12"/>
  <c r="AD48" i="12" a="1"/>
  <c r="AD48" i="12"/>
  <c r="AE48" i="12" a="1"/>
  <c r="AE48" i="12" s="1"/>
  <c r="AF48" i="12" a="1"/>
  <c r="AF48" i="12"/>
  <c r="AG48" i="12" a="1"/>
  <c r="AG48" i="12" s="1"/>
  <c r="AH48" i="12" a="1"/>
  <c r="AH48" i="12" s="1"/>
  <c r="AI48" i="12" a="1"/>
  <c r="AI48" i="12" s="1"/>
  <c r="AJ48" i="12" a="1"/>
  <c r="AJ48" i="12"/>
  <c r="T49" i="12" a="1"/>
  <c r="T49" i="12" s="1"/>
  <c r="U49" i="12" a="1"/>
  <c r="U49" i="12"/>
  <c r="V49" i="12" a="1"/>
  <c r="V49" i="12" s="1"/>
  <c r="W49" i="12" a="1"/>
  <c r="W49" i="12" s="1"/>
  <c r="X49" i="12" a="1"/>
  <c r="X49" i="12"/>
  <c r="Y49" i="12" a="1"/>
  <c r="Y49" i="12" s="1"/>
  <c r="Z49" i="12" a="1"/>
  <c r="Z49" i="12" s="1"/>
  <c r="AA49" i="12" a="1"/>
  <c r="AA49" i="12"/>
  <c r="AB49" i="12" a="1"/>
  <c r="AB49" i="12"/>
  <c r="AC49" i="12" a="1"/>
  <c r="AC49" i="12" s="1"/>
  <c r="AD49" i="12" a="1"/>
  <c r="AD49" i="12" s="1"/>
  <c r="AE49" i="12" a="1"/>
  <c r="AE49" i="12" s="1"/>
  <c r="AF49" i="12" a="1"/>
  <c r="AF49" i="12" s="1"/>
  <c r="AG49" i="12" a="1"/>
  <c r="AG49" i="12"/>
  <c r="AH49" i="12" a="1"/>
  <c r="AH49" i="12" s="1"/>
  <c r="AI49" i="12" a="1"/>
  <c r="AI49" i="12"/>
  <c r="AJ49" i="12" a="1"/>
  <c r="AJ49" i="12"/>
  <c r="T50" i="12" a="1"/>
  <c r="T50" i="12"/>
  <c r="U50" i="12" a="1"/>
  <c r="U50" i="12" s="1"/>
  <c r="V50" i="12" a="1"/>
  <c r="V50" i="12" s="1"/>
  <c r="W50" i="12" a="1"/>
  <c r="W50" i="12" s="1"/>
  <c r="X50" i="12" a="1"/>
  <c r="X50" i="12" s="1"/>
  <c r="Y50" i="12" a="1"/>
  <c r="Y50" i="12" s="1"/>
  <c r="Z50" i="12" a="1"/>
  <c r="Z50" i="12" s="1"/>
  <c r="AA50" i="12" a="1"/>
  <c r="AA50" i="12"/>
  <c r="AB50" i="12" a="1"/>
  <c r="AB50" i="12"/>
  <c r="AC50" i="12" a="1"/>
  <c r="AC50" i="12" s="1"/>
  <c r="AD50" i="12" a="1"/>
  <c r="AD50" i="12"/>
  <c r="AE50" i="12" a="1"/>
  <c r="AE50" i="12" s="1"/>
  <c r="AF50" i="12" a="1"/>
  <c r="AF50" i="12" s="1"/>
  <c r="AG50" i="12" a="1"/>
  <c r="AG50" i="12" s="1"/>
  <c r="AH50" i="12" a="1"/>
  <c r="AH50" i="12"/>
  <c r="AI50" i="12" a="1"/>
  <c r="AI50" i="12" s="1"/>
  <c r="AJ50" i="12" a="1"/>
  <c r="AJ50" i="12"/>
  <c r="T51" i="12" a="1"/>
  <c r="T51" i="12" s="1"/>
  <c r="U51" i="12" a="1"/>
  <c r="U51" i="12" s="1"/>
  <c r="V51" i="12" a="1"/>
  <c r="V51" i="12"/>
  <c r="W51" i="12" a="1"/>
  <c r="W51" i="12" s="1"/>
  <c r="X51" i="12" a="1"/>
  <c r="X51" i="12" s="1"/>
  <c r="Y51" i="12" a="1"/>
  <c r="Y51" i="12"/>
  <c r="Z51" i="12" a="1"/>
  <c r="Z51" i="12"/>
  <c r="AA51" i="12" a="1"/>
  <c r="AA51" i="12" s="1"/>
  <c r="AB51" i="12" a="1"/>
  <c r="AB51" i="12" s="1"/>
  <c r="AC51" i="12" a="1"/>
  <c r="AC51" i="12" s="1"/>
  <c r="AD51" i="12" a="1"/>
  <c r="AD51" i="12" s="1"/>
  <c r="AE51" i="12" a="1"/>
  <c r="AE51" i="12"/>
  <c r="AF51" i="12" a="1"/>
  <c r="AF51" i="12" s="1"/>
  <c r="AG51" i="12" a="1"/>
  <c r="AG51" i="12"/>
  <c r="AH51" i="12" a="1"/>
  <c r="AH51" i="12"/>
  <c r="AI51" i="12" a="1"/>
  <c r="AI51" i="12"/>
  <c r="AJ51" i="12" a="1"/>
  <c r="AJ51" i="12" s="1"/>
  <c r="T52" i="12" a="1"/>
  <c r="T52" i="12" s="1"/>
  <c r="U52" i="12" a="1"/>
  <c r="U52" i="12" s="1"/>
  <c r="V52" i="12" a="1"/>
  <c r="V52" i="12" s="1"/>
  <c r="W52" i="12" a="1"/>
  <c r="W52" i="12" s="1"/>
  <c r="X52" i="12" a="1"/>
  <c r="X52" i="12" s="1"/>
  <c r="Y52" i="12" a="1"/>
  <c r="Y52" i="12"/>
  <c r="Z52" i="12" a="1"/>
  <c r="Z52" i="12"/>
  <c r="AA52" i="12" a="1"/>
  <c r="AA52" i="12" s="1"/>
  <c r="AB52" i="12" a="1"/>
  <c r="AB52" i="12"/>
  <c r="AC52" i="12" a="1"/>
  <c r="AC52" i="12" s="1"/>
  <c r="AD52" i="12" a="1"/>
  <c r="AD52" i="12" s="1"/>
  <c r="AE52" i="12" a="1"/>
  <c r="AE52" i="12" s="1"/>
  <c r="AF52" i="12" a="1"/>
  <c r="AF52" i="12"/>
  <c r="AG52" i="12" a="1"/>
  <c r="AG52" i="12" s="1"/>
  <c r="AH52" i="12" a="1"/>
  <c r="AH52" i="12"/>
  <c r="AI52" i="12" a="1"/>
  <c r="AI52" i="12" s="1"/>
  <c r="AJ52" i="12" a="1"/>
  <c r="AJ52" i="12" s="1"/>
  <c r="T53" i="12" a="1"/>
  <c r="T53" i="12" s="1"/>
  <c r="U53" i="12" a="1"/>
  <c r="U53" i="12" s="1"/>
  <c r="V53" i="12" a="1"/>
  <c r="V53" i="12" s="1"/>
  <c r="W53" i="12" a="1"/>
  <c r="W53" i="12"/>
  <c r="X53" i="12" a="1"/>
  <c r="X53" i="12"/>
  <c r="Y53" i="12" a="1"/>
  <c r="Y53" i="12" s="1"/>
  <c r="Z53" i="12" a="1"/>
  <c r="Z53" i="12" s="1"/>
  <c r="AA53" i="12" a="1"/>
  <c r="AA53" i="12" s="1"/>
  <c r="AB53" i="12" a="1"/>
  <c r="AB53" i="12" s="1"/>
  <c r="AC53" i="12" a="1"/>
  <c r="AC53" i="12"/>
  <c r="AD53" i="12" a="1"/>
  <c r="AD53" i="12" s="1"/>
  <c r="AE53" i="12" a="1"/>
  <c r="AE53" i="12"/>
  <c r="AF53" i="12" a="1"/>
  <c r="AF53" i="12"/>
  <c r="AG53" i="12" a="1"/>
  <c r="AG53" i="12"/>
  <c r="AH53" i="12" a="1"/>
  <c r="AH53" i="12" s="1"/>
  <c r="AI53" i="12" a="1"/>
  <c r="AI53" i="12" s="1"/>
  <c r="AJ53" i="12" a="1"/>
  <c r="AJ53" i="12" s="1"/>
  <c r="T54" i="12" a="1"/>
  <c r="T54" i="12" s="1"/>
  <c r="U54" i="12" a="1"/>
  <c r="U54" i="12" s="1"/>
  <c r="V54" i="12" a="1"/>
  <c r="V54" i="12" s="1"/>
  <c r="W54" i="12" a="1"/>
  <c r="W54" i="12"/>
  <c r="X54" i="12" a="1"/>
  <c r="X54" i="12"/>
  <c r="Y54" i="12" a="1"/>
  <c r="Y54" i="12" s="1"/>
  <c r="Z54" i="12" a="1"/>
  <c r="Z54" i="12"/>
  <c r="AA54" i="12" a="1"/>
  <c r="AA54" i="12" s="1"/>
  <c r="AB54" i="12" a="1"/>
  <c r="AB54" i="12" s="1"/>
  <c r="AC54" i="12" a="1"/>
  <c r="AC54" i="12" s="1"/>
  <c r="AD54" i="12" a="1"/>
  <c r="AD54" i="12"/>
  <c r="AE54" i="12" a="1"/>
  <c r="AE54" i="12" s="1"/>
  <c r="AF54" i="12" a="1"/>
  <c r="AF54" i="12"/>
  <c r="AG54" i="12" a="1"/>
  <c r="AG54" i="12" s="1"/>
  <c r="AH54" i="12" a="1"/>
  <c r="AH54" i="12" s="1"/>
  <c r="AI54" i="12" a="1"/>
  <c r="AI54" i="12"/>
  <c r="AJ54" i="12" a="1"/>
  <c r="AJ54" i="12" s="1"/>
  <c r="T55" i="12" a="1"/>
  <c r="T55" i="12" s="1"/>
  <c r="U55" i="12" a="1"/>
  <c r="U55" i="12"/>
  <c r="V55" i="12" a="1"/>
  <c r="V55" i="12"/>
  <c r="W55" i="12" a="1"/>
  <c r="W55" i="12" s="1"/>
  <c r="X55" i="12" a="1"/>
  <c r="X55" i="12" s="1"/>
  <c r="Y55" i="12" a="1"/>
  <c r="Y55" i="12" s="1"/>
  <c r="Z55" i="12" a="1"/>
  <c r="Z55" i="12" s="1"/>
  <c r="AA55" i="12" a="1"/>
  <c r="AA55" i="12"/>
  <c r="AB55" i="12" a="1"/>
  <c r="AB55" i="12" s="1"/>
  <c r="AC55" i="12" a="1"/>
  <c r="AC55" i="12"/>
  <c r="AD55" i="12" a="1"/>
  <c r="AD55" i="12"/>
  <c r="AE55" i="12" a="1"/>
  <c r="AE55" i="12"/>
  <c r="AF55" i="12" a="1"/>
  <c r="AF55" i="12" s="1"/>
  <c r="AG55" i="12" a="1"/>
  <c r="AG55" i="12" s="1"/>
  <c r="AH55" i="12" a="1"/>
  <c r="AH55" i="12" s="1"/>
  <c r="AI55" i="12" a="1"/>
  <c r="AI55" i="12" s="1"/>
  <c r="AJ55" i="12" a="1"/>
  <c r="AJ55" i="12" s="1"/>
  <c r="T56" i="12" a="1"/>
  <c r="T56" i="12" s="1"/>
  <c r="U56" i="12" a="1"/>
  <c r="U56" i="12"/>
  <c r="V56" i="12" a="1"/>
  <c r="V56" i="12"/>
  <c r="W56" i="12" a="1"/>
  <c r="W56" i="12" s="1"/>
  <c r="X56" i="12" a="1"/>
  <c r="X56" i="12"/>
  <c r="Y56" i="12" a="1"/>
  <c r="Y56" i="12" s="1"/>
  <c r="Z56" i="12" a="1"/>
  <c r="Z56" i="12" s="1"/>
  <c r="AA56" i="12" a="1"/>
  <c r="AA56" i="12" s="1"/>
  <c r="AB56" i="12" a="1"/>
  <c r="AB56" i="12"/>
  <c r="AC56" i="12" a="1"/>
  <c r="AC56" i="12" s="1"/>
  <c r="AD56" i="12" a="1"/>
  <c r="AD56" i="12"/>
  <c r="AE56" i="12" a="1"/>
  <c r="AE56" i="12" s="1"/>
  <c r="AF56" i="12" a="1"/>
  <c r="AF56" i="12" s="1"/>
  <c r="AG56" i="12" a="1"/>
  <c r="AG56" i="12"/>
  <c r="AH56" i="12" a="1"/>
  <c r="AH56" i="12" s="1"/>
  <c r="AI56" i="12" a="1"/>
  <c r="AI56" i="12" s="1"/>
  <c r="AJ56" i="12" a="1"/>
  <c r="AJ56" i="12"/>
  <c r="T57" i="12" a="1"/>
  <c r="T57" i="12"/>
  <c r="U57" i="12" a="1"/>
  <c r="U57" i="12" s="1"/>
  <c r="V57" i="12" a="1"/>
  <c r="V57" i="12" s="1"/>
  <c r="W57" i="12" a="1"/>
  <c r="W57" i="12" s="1"/>
  <c r="X57" i="12" a="1"/>
  <c r="X57" i="12" s="1"/>
  <c r="Y57" i="12" a="1"/>
  <c r="Y57" i="12"/>
  <c r="Z57" i="12" a="1"/>
  <c r="Z57" i="12" s="1"/>
  <c r="AA57" i="12" a="1"/>
  <c r="AA57" i="12"/>
  <c r="AB57" i="12" a="1"/>
  <c r="AB57" i="12"/>
  <c r="AC57" i="12" a="1"/>
  <c r="AC57" i="12"/>
  <c r="AD57" i="12" a="1"/>
  <c r="AD57" i="12" s="1"/>
  <c r="AE57" i="12" a="1"/>
  <c r="AE57" i="12" s="1"/>
  <c r="AF57" i="12" a="1"/>
  <c r="AF57" i="12" s="1"/>
  <c r="AG57" i="12" a="1"/>
  <c r="AG57" i="12" s="1"/>
  <c r="AH57" i="12" a="1"/>
  <c r="AH57" i="12" s="1"/>
  <c r="AI57" i="12" a="1"/>
  <c r="AI57" i="12" s="1"/>
  <c r="AJ57" i="12" a="1"/>
  <c r="AJ57" i="12"/>
  <c r="T58" i="12" a="1"/>
  <c r="T58" i="12"/>
  <c r="U58" i="12" a="1"/>
  <c r="U58" i="12" s="1"/>
  <c r="V58" i="12" a="1"/>
  <c r="V58" i="12"/>
  <c r="W58" i="12" a="1"/>
  <c r="W58" i="12" s="1"/>
  <c r="X58" i="12" a="1"/>
  <c r="X58" i="12" s="1"/>
  <c r="Y58" i="12" a="1"/>
  <c r="Y58" i="12" s="1"/>
  <c r="Z58" i="12" a="1"/>
  <c r="Z58" i="12"/>
  <c r="AA58" i="12" a="1"/>
  <c r="AA58" i="12"/>
  <c r="AB58" i="12" a="1"/>
  <c r="AB58" i="12"/>
  <c r="AC58" i="12" a="1"/>
  <c r="AC58" i="12" s="1"/>
  <c r="AD58" i="12" a="1"/>
  <c r="AD58" i="12" s="1"/>
  <c r="AE58" i="12" a="1"/>
  <c r="AE58" i="12"/>
  <c r="AF58" i="12" a="1"/>
  <c r="AF58" i="12" s="1"/>
  <c r="AG58" i="12" a="1"/>
  <c r="AG58" i="12" s="1"/>
  <c r="AH58" i="12" a="1"/>
  <c r="AH58" i="12"/>
  <c r="AI58" i="12" a="1"/>
  <c r="AI58" i="12"/>
  <c r="AJ58" i="12" a="1"/>
  <c r="AJ58" i="12" s="1"/>
  <c r="T59" i="12" a="1"/>
  <c r="T59" i="12" s="1"/>
  <c r="U59" i="12" a="1"/>
  <c r="U59" i="12" s="1"/>
  <c r="V59" i="12" a="1"/>
  <c r="V59" i="12" s="1"/>
  <c r="W59" i="12" a="1"/>
  <c r="W59" i="12"/>
  <c r="X59" i="12" a="1"/>
  <c r="X59" i="12" s="1"/>
  <c r="Y59" i="12" a="1"/>
  <c r="Y59" i="12"/>
  <c r="Z59" i="12" a="1"/>
  <c r="Z59" i="12"/>
  <c r="AA59" i="12" a="1"/>
  <c r="AA59" i="12"/>
  <c r="AB59" i="12" a="1"/>
  <c r="AB59" i="12" s="1"/>
  <c r="AC59" i="12" a="1"/>
  <c r="AC59" i="12" s="1"/>
  <c r="AD59" i="12" a="1"/>
  <c r="AD59" i="12" s="1"/>
  <c r="AE59" i="12" a="1"/>
  <c r="AE59" i="12" s="1"/>
  <c r="AF59" i="12" a="1"/>
  <c r="AF59" i="12" s="1"/>
  <c r="AG59" i="12" a="1"/>
  <c r="AG59" i="12" s="1"/>
  <c r="AH59" i="12" a="1"/>
  <c r="AH59" i="12"/>
  <c r="AI59" i="12" a="1"/>
  <c r="AI59" i="12"/>
  <c r="AJ59" i="12" a="1"/>
  <c r="AJ59" i="12" s="1"/>
  <c r="T60" i="12" a="1"/>
  <c r="T60" i="12"/>
  <c r="U60" i="12" a="1"/>
  <c r="U60" i="12" s="1"/>
  <c r="V60" i="12" a="1"/>
  <c r="V60" i="12" s="1"/>
  <c r="W60" i="12" a="1"/>
  <c r="W60" i="12" s="1"/>
  <c r="X60" i="12" a="1"/>
  <c r="X60" i="12"/>
  <c r="Y60" i="12" a="1"/>
  <c r="Y60" i="12" s="1"/>
  <c r="Z60" i="12" a="1"/>
  <c r="Z60" i="12"/>
  <c r="AA60" i="12" a="1"/>
  <c r="AA60" i="12" s="1"/>
  <c r="AB60" i="12" a="1"/>
  <c r="AB60" i="12" s="1"/>
  <c r="AC60" i="12" a="1"/>
  <c r="AC60" i="12"/>
  <c r="AD60" i="12" a="1"/>
  <c r="AD60" i="12" s="1"/>
  <c r="AE60" i="12" a="1"/>
  <c r="AE60" i="12" s="1"/>
  <c r="AF60" i="12" a="1"/>
  <c r="AF60" i="12"/>
  <c r="AG60" i="12" a="1"/>
  <c r="AG60" i="12"/>
  <c r="AH60" i="12" a="1"/>
  <c r="AH60" i="12" s="1"/>
  <c r="AI60" i="12" a="1"/>
  <c r="AI60" i="12" s="1"/>
  <c r="AJ60" i="12" a="1"/>
  <c r="AJ60" i="12" s="1"/>
  <c r="T61" i="12" a="1"/>
  <c r="T61" i="12" s="1"/>
  <c r="U61" i="12" a="1"/>
  <c r="U61" i="12"/>
  <c r="V61" i="12" a="1"/>
  <c r="V61" i="12" s="1"/>
  <c r="W61" i="12" a="1"/>
  <c r="W61" i="12"/>
  <c r="X61" i="12" a="1"/>
  <c r="X61" i="12"/>
  <c r="Y61" i="12" a="1"/>
  <c r="Y61" i="12"/>
  <c r="Z61" i="12" a="1"/>
  <c r="Z61" i="12" s="1"/>
  <c r="AA61" i="12" a="1"/>
  <c r="AA61" i="12" s="1"/>
  <c r="AB61" i="12" a="1"/>
  <c r="AB61" i="12" s="1"/>
  <c r="AC61" i="12" a="1"/>
  <c r="AC61" i="12" s="1"/>
  <c r="AD61" i="12" a="1"/>
  <c r="AD61" i="12" s="1"/>
  <c r="AE61" i="12" a="1"/>
  <c r="AE61" i="12" s="1"/>
  <c r="AF61" i="12" a="1"/>
  <c r="AF61" i="12"/>
  <c r="AG61" i="12" a="1"/>
  <c r="AG61" i="12"/>
  <c r="AH61" i="12" a="1"/>
  <c r="AH61" i="12" s="1"/>
  <c r="AI61" i="12" a="1"/>
  <c r="AI61" i="12"/>
  <c r="AJ61" i="12" a="1"/>
  <c r="AJ61" i="12" s="1"/>
  <c r="T62" i="12" a="1"/>
  <c r="T62" i="12" s="1"/>
  <c r="U62" i="12" a="1"/>
  <c r="U62" i="12" s="1"/>
  <c r="V62" i="12" a="1"/>
  <c r="V62" i="12"/>
  <c r="W62" i="12" a="1"/>
  <c r="W62" i="12" s="1"/>
  <c r="X62" i="12" a="1"/>
  <c r="X62" i="12"/>
  <c r="Y62" i="12" a="1"/>
  <c r="Y62" i="12" s="1"/>
  <c r="Z62" i="12" a="1"/>
  <c r="Z62" i="12" s="1"/>
  <c r="AA62" i="12" a="1"/>
  <c r="AA62" i="12"/>
  <c r="AB62" i="12" a="1"/>
  <c r="AB62" i="12" s="1"/>
  <c r="AC62" i="12" a="1"/>
  <c r="AC62" i="12" s="1"/>
  <c r="AD62" i="12" a="1"/>
  <c r="AD62" i="12"/>
  <c r="AE62" i="12" a="1"/>
  <c r="AE62" i="12"/>
  <c r="AF62" i="12" a="1"/>
  <c r="AF62" i="12" s="1"/>
  <c r="AG62" i="12" a="1"/>
  <c r="AG62" i="12" s="1"/>
  <c r="AH62" i="12" a="1"/>
  <c r="AH62" i="12" s="1"/>
  <c r="AI62" i="12" a="1"/>
  <c r="AI62" i="12" s="1"/>
  <c r="AJ62" i="12" a="1"/>
  <c r="AJ62" i="12"/>
  <c r="T63" i="12" a="1"/>
  <c r="T63" i="12" s="1"/>
  <c r="U63" i="12" a="1"/>
  <c r="U63" i="12"/>
  <c r="V63" i="12" a="1"/>
  <c r="V63" i="12"/>
  <c r="W63" i="12" a="1"/>
  <c r="W63" i="12"/>
  <c r="X63" i="12" a="1"/>
  <c r="X63" i="12" s="1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/>
  <c r="AD63" i="12" a="1"/>
  <c r="AD63" i="12"/>
  <c r="AE63" i="12" a="1"/>
  <c r="AE63" i="12"/>
  <c r="AF63" i="12" a="1"/>
  <c r="AF63" i="12" s="1"/>
  <c r="AG63" i="12" a="1"/>
  <c r="AG63" i="12"/>
  <c r="AH63" i="12" a="1"/>
  <c r="AH63" i="12" s="1"/>
  <c r="AI63" i="12" a="1"/>
  <c r="AI63" i="12" s="1"/>
  <c r="AJ63" i="12" a="1"/>
  <c r="AJ63" i="12" s="1"/>
  <c r="T64" i="12" a="1"/>
  <c r="T64" i="12"/>
  <c r="U64" i="12" a="1"/>
  <c r="U64" i="12"/>
  <c r="V64" i="12" a="1"/>
  <c r="V64" i="12"/>
  <c r="W64" i="12" a="1"/>
  <c r="W64" i="12" s="1"/>
  <c r="X64" i="12" a="1"/>
  <c r="X64" i="12" s="1"/>
  <c r="Y64" i="12" a="1"/>
  <c r="Y64" i="12"/>
  <c r="Z64" i="12" a="1"/>
  <c r="Z64" i="12" s="1"/>
  <c r="AA64" i="12" a="1"/>
  <c r="AA64" i="12" s="1"/>
  <c r="AB64" i="12" a="1"/>
  <c r="AB64" i="12"/>
  <c r="AC64" i="12" a="1"/>
  <c r="AC64" i="12"/>
  <c r="AD64" i="12" a="1"/>
  <c r="AD64" i="12"/>
  <c r="AE64" i="12" a="1"/>
  <c r="AE64" i="12" s="1"/>
  <c r="AF64" i="12" a="1"/>
  <c r="AF64" i="12" s="1"/>
  <c r="AG64" i="12" a="1"/>
  <c r="AG64" i="12" s="1"/>
  <c r="AH64" i="12" a="1"/>
  <c r="AH64" i="12"/>
  <c r="AI64" i="12" a="1"/>
  <c r="AI64" i="12" s="1"/>
  <c r="AJ64" i="12" a="1"/>
  <c r="AJ64" i="12"/>
  <c r="T65" i="12" a="1"/>
  <c r="T65" i="12"/>
  <c r="U65" i="12" a="1"/>
  <c r="U65" i="12"/>
  <c r="V65" i="12" a="1"/>
  <c r="V65" i="12" s="1"/>
  <c r="W65" i="12" a="1"/>
  <c r="W65" i="12" s="1"/>
  <c r="X65" i="12" a="1"/>
  <c r="X65" i="12" s="1"/>
  <c r="Y65" i="12" a="1"/>
  <c r="Y65" i="12" s="1"/>
  <c r="Z65" i="12" a="1"/>
  <c r="Z65" i="12" s="1"/>
  <c r="AA65" i="12" a="1"/>
  <c r="AA65" i="12"/>
  <c r="AB65" i="12" a="1"/>
  <c r="AB65" i="12"/>
  <c r="AC65" i="12" a="1"/>
  <c r="AC65" i="12"/>
  <c r="AD65" i="12" a="1"/>
  <c r="AD65" i="12" s="1"/>
  <c r="AE65" i="12" a="1"/>
  <c r="AE65" i="12"/>
  <c r="AF65" i="12" a="1"/>
  <c r="AF65" i="12" s="1"/>
  <c r="AG65" i="12" a="1"/>
  <c r="AG65" i="12" s="1"/>
  <c r="AH65" i="12" a="1"/>
  <c r="AH65" i="12" s="1"/>
  <c r="AI65" i="12" a="1"/>
  <c r="AI65" i="12"/>
  <c r="AJ65" i="12" a="1"/>
  <c r="AJ65" i="12"/>
  <c r="T66" i="12" a="1"/>
  <c r="T66" i="12"/>
  <c r="U66" i="12" a="1"/>
  <c r="U66" i="12" s="1"/>
  <c r="V66" i="12" a="1"/>
  <c r="V66" i="12" s="1"/>
  <c r="W66" i="12" a="1"/>
  <c r="W66" i="12"/>
  <c r="X66" i="12" a="1"/>
  <c r="X66" i="12" s="1"/>
  <c r="Y66" i="12" a="1"/>
  <c r="Y66" i="12" s="1"/>
  <c r="Z66" i="12" a="1"/>
  <c r="Z66" i="12"/>
  <c r="AA66" i="12" a="1"/>
  <c r="AA66" i="12"/>
  <c r="AB66" i="12" a="1"/>
  <c r="AB66" i="12"/>
  <c r="AC66" i="12" a="1"/>
  <c r="AC66" i="12" s="1"/>
  <c r="AD66" i="12" a="1"/>
  <c r="AD66" i="12" s="1"/>
  <c r="AE66" i="12" a="1"/>
  <c r="AE66" i="12" s="1"/>
  <c r="AF66" i="12" a="1"/>
  <c r="AF66" i="12"/>
  <c r="AG66" i="12" a="1"/>
  <c r="AG66" i="12" s="1"/>
  <c r="AH66" i="12" a="1"/>
  <c r="AH66" i="12"/>
  <c r="AI66" i="12" a="1"/>
  <c r="AI66" i="12"/>
  <c r="AJ66" i="12" a="1"/>
  <c r="AJ66" i="12"/>
  <c r="T67" i="12" a="1"/>
  <c r="T67" i="12" s="1"/>
  <c r="U67" i="12" a="1"/>
  <c r="U67" i="12" s="1"/>
  <c r="V67" i="12" a="1"/>
  <c r="V67" i="12" s="1"/>
  <c r="W67" i="12" a="1"/>
  <c r="W67" i="12" s="1"/>
  <c r="X67" i="12" a="1"/>
  <c r="X67" i="12" s="1"/>
  <c r="Y67" i="12" a="1"/>
  <c r="Y67" i="12" s="1"/>
  <c r="Z67" i="12" a="1"/>
  <c r="Z67" i="12"/>
  <c r="AA67" i="12" a="1"/>
  <c r="AA67" i="12"/>
  <c r="AB67" i="12" a="1"/>
  <c r="AB67" i="12" s="1"/>
  <c r="AC67" i="12" a="1"/>
  <c r="AC67" i="12"/>
  <c r="AD67" i="12" a="1"/>
  <c r="AD67" i="12" s="1"/>
  <c r="AE67" i="12" a="1"/>
  <c r="AE67" i="12" s="1"/>
  <c r="AF67" i="12" a="1"/>
  <c r="AF67" i="12" s="1"/>
  <c r="AG67" i="12" a="1"/>
  <c r="AG67" i="12"/>
  <c r="AH67" i="12" a="1"/>
  <c r="AH67" i="12" s="1"/>
  <c r="AI67" i="12" a="1"/>
  <c r="AI67" i="12"/>
  <c r="AJ67" i="12" a="1"/>
  <c r="AJ67" i="12" s="1"/>
  <c r="T68" i="12" a="1"/>
  <c r="T68" i="12" s="1"/>
  <c r="U68" i="12" a="1"/>
  <c r="U68" i="12"/>
  <c r="V68" i="12" a="1"/>
  <c r="V68" i="12" s="1"/>
  <c r="W68" i="12" a="1"/>
  <c r="W68" i="12" s="1"/>
  <c r="X68" i="12" a="1"/>
  <c r="X68" i="12"/>
  <c r="Y68" i="12" a="1"/>
  <c r="Y68" i="12" s="1"/>
  <c r="Z68" i="12" a="1"/>
  <c r="Z68" i="12" s="1"/>
  <c r="AA68" i="12" a="1"/>
  <c r="AA68" i="12" s="1"/>
  <c r="AB68" i="12" a="1"/>
  <c r="AB68" i="12" s="1"/>
  <c r="AC68" i="12" a="1"/>
  <c r="AC68" i="12" s="1"/>
  <c r="AD68" i="12" a="1"/>
  <c r="AD68" i="12"/>
  <c r="AE68" i="12" a="1"/>
  <c r="AE68" i="12" s="1"/>
  <c r="AF68" i="12" a="1"/>
  <c r="AF68" i="12"/>
  <c r="AG68" i="12" a="1"/>
  <c r="AG68" i="12"/>
  <c r="AH68" i="12" a="1"/>
  <c r="AH68" i="12" s="1"/>
  <c r="AI68" i="12" a="1"/>
  <c r="AI68" i="12" s="1"/>
  <c r="AJ68" i="12" a="1"/>
  <c r="AJ68" i="12" s="1"/>
  <c r="T69" i="12" a="1"/>
  <c r="T69" i="12" s="1"/>
  <c r="U69" i="12" a="1"/>
  <c r="U69" i="12" s="1"/>
  <c r="V69" i="12" a="1"/>
  <c r="V69" i="12" s="1"/>
  <c r="W69" i="12" a="1"/>
  <c r="W69" i="12" s="1"/>
  <c r="X69" i="12" a="1"/>
  <c r="X69" i="12"/>
  <c r="Y69" i="12" a="1"/>
  <c r="Y69" i="12"/>
  <c r="Z69" i="12" a="1"/>
  <c r="Z69" i="12" s="1"/>
  <c r="AA69" i="12" a="1"/>
  <c r="AA69" i="12"/>
  <c r="AB69" i="12" a="1"/>
  <c r="AB69" i="12" s="1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/>
  <c r="AH69" i="12" a="1"/>
  <c r="AH69" i="12" s="1"/>
  <c r="AI69" i="12" a="1"/>
  <c r="AI69" i="12" s="1"/>
  <c r="AJ69" i="12" a="1"/>
  <c r="AJ69" i="12"/>
  <c r="T70" i="12" a="1"/>
  <c r="T70" i="12" s="1"/>
  <c r="U70" i="12" a="1"/>
  <c r="U70" i="12" s="1"/>
  <c r="V70" i="12" a="1"/>
  <c r="V70" i="12"/>
  <c r="W70" i="12" a="1"/>
  <c r="W70" i="12" s="1"/>
  <c r="X70" i="12" a="1"/>
  <c r="X70" i="12" s="1"/>
  <c r="Y70" i="12" a="1"/>
  <c r="Y70" i="12" s="1"/>
  <c r="Z70" i="12" a="1"/>
  <c r="Z70" i="12" s="1"/>
  <c r="AA70" i="12" a="1"/>
  <c r="AA70" i="12" s="1"/>
  <c r="AB70" i="12" a="1"/>
  <c r="AB70" i="12"/>
  <c r="AC70" i="12" a="1"/>
  <c r="AC70" i="12" s="1"/>
  <c r="AD70" i="12" a="1"/>
  <c r="AD70" i="12"/>
  <c r="AE70" i="12" a="1"/>
  <c r="AE70" i="12"/>
  <c r="AF70" i="12" a="1"/>
  <c r="AF70" i="12" s="1"/>
  <c r="AG70" i="12" a="1"/>
  <c r="AG70" i="12" s="1"/>
  <c r="AH70" i="12" a="1"/>
  <c r="AH70" i="12" s="1"/>
  <c r="AI70" i="12" a="1"/>
  <c r="AI70" i="12" s="1"/>
  <c r="AJ70" i="12" a="1"/>
  <c r="AJ70" i="12" s="1"/>
  <c r="T71" i="12" a="1"/>
  <c r="T71" i="12" s="1"/>
  <c r="U71" i="12" a="1"/>
  <c r="U71" i="12" s="1"/>
  <c r="V71" i="12" a="1"/>
  <c r="V71" i="12"/>
  <c r="W71" i="12" a="1"/>
  <c r="W71" i="12"/>
  <c r="X71" i="12" a="1"/>
  <c r="X71" i="12" s="1"/>
  <c r="Y71" i="12" a="1"/>
  <c r="Y71" i="12"/>
  <c r="Z71" i="12" a="1"/>
  <c r="Z71" i="12" s="1"/>
  <c r="AA71" i="12" a="1"/>
  <c r="AA71" i="12" s="1"/>
  <c r="AB71" i="12" a="1"/>
  <c r="AB71" i="12" s="1"/>
  <c r="AC71" i="12" a="1"/>
  <c r="AC71" i="12" s="1"/>
  <c r="AD71" i="12" a="1"/>
  <c r="AD71" i="12"/>
  <c r="AE71" i="12" a="1"/>
  <c r="AE71" i="12"/>
  <c r="AF71" i="12" a="1"/>
  <c r="AF71" i="12" s="1"/>
  <c r="AG71" i="12" a="1"/>
  <c r="AG71" i="12" s="1"/>
  <c r="AH71" i="12" a="1"/>
  <c r="AH71" i="12"/>
  <c r="AI71" i="12" a="1"/>
  <c r="AI71" i="12" s="1"/>
  <c r="AJ71" i="12" a="1"/>
  <c r="AJ71" i="12" s="1"/>
  <c r="T72" i="12" a="1"/>
  <c r="T72" i="12" s="1"/>
  <c r="U72" i="12" a="1"/>
  <c r="U72" i="12" s="1"/>
  <c r="V72" i="12" a="1"/>
  <c r="V72" i="12" s="1"/>
  <c r="W72" i="12" a="1"/>
  <c r="W72" i="12" s="1"/>
  <c r="X72" i="12" a="1"/>
  <c r="X72" i="12" s="1"/>
  <c r="Y72" i="12" a="1"/>
  <c r="Y72" i="12" s="1"/>
  <c r="Z72" i="12" a="1"/>
  <c r="Z72" i="12"/>
  <c r="AA72" i="12" a="1"/>
  <c r="AA72" i="12" s="1"/>
  <c r="AB72" i="12" a="1"/>
  <c r="AB72" i="12"/>
  <c r="AC72" i="12" a="1"/>
  <c r="AC72" i="12" s="1"/>
  <c r="AD72" i="12" a="1"/>
  <c r="AD72" i="12" s="1"/>
  <c r="AE72" i="12" a="1"/>
  <c r="AE72" i="12" s="1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T73" i="12" a="1"/>
  <c r="T73" i="12"/>
  <c r="U73" i="12" a="1"/>
  <c r="U73" i="12"/>
  <c r="V73" i="12" a="1"/>
  <c r="V73" i="12" s="1"/>
  <c r="W73" i="12" a="1"/>
  <c r="W73" i="12"/>
  <c r="X73" i="12" a="1"/>
  <c r="X73" i="12" s="1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/>
  <c r="AD73" i="12" a="1"/>
  <c r="AD73" i="12" s="1"/>
  <c r="AE73" i="12" a="1"/>
  <c r="AE73" i="12" s="1"/>
  <c r="AF73" i="12" a="1"/>
  <c r="AF73" i="12"/>
  <c r="AG73" i="12" a="1"/>
  <c r="AG73" i="12" s="1"/>
  <c r="AH73" i="12" a="1"/>
  <c r="AH73" i="12" s="1"/>
  <c r="AI73" i="12" a="1"/>
  <c r="AI73" i="12"/>
  <c r="AJ73" i="12" a="1"/>
  <c r="AJ73" i="12" s="1"/>
  <c r="T74" i="12" a="1"/>
  <c r="T74" i="12" s="1"/>
  <c r="U74" i="12" a="1"/>
  <c r="U74" i="12" s="1"/>
  <c r="V74" i="12" a="1"/>
  <c r="V74" i="12" s="1"/>
  <c r="W74" i="12" a="1"/>
  <c r="W74" i="12" s="1"/>
  <c r="X74" i="12" a="1"/>
  <c r="X74" i="12"/>
  <c r="Y74" i="12" a="1"/>
  <c r="Y74" i="12" s="1"/>
  <c r="Z74" i="12" a="1"/>
  <c r="Z74" i="12"/>
  <c r="AA74" i="12" a="1"/>
  <c r="AA74" i="12"/>
  <c r="AB74" i="12" a="1"/>
  <c r="AB74" i="12" s="1"/>
  <c r="AC74" i="12" a="1"/>
  <c r="AC74" i="12" s="1"/>
  <c r="AD74" i="12" a="1"/>
  <c r="AD74" i="12" s="1"/>
  <c r="AE74" i="12" a="1"/>
  <c r="AE74" i="12"/>
  <c r="AF74" i="12" a="1"/>
  <c r="AF74" i="12" s="1"/>
  <c r="AG74" i="12" a="1"/>
  <c r="AG74" i="12" s="1"/>
  <c r="AH74" i="12" a="1"/>
  <c r="AH74" i="12" s="1"/>
  <c r="AI74" i="12" a="1"/>
  <c r="AI74" i="12"/>
  <c r="AJ74" i="12" a="1"/>
  <c r="AJ74" i="12"/>
  <c r="T75" i="12" a="1"/>
  <c r="T75" i="12" s="1"/>
  <c r="U75" i="12" a="1"/>
  <c r="U75" i="12"/>
  <c r="V75" i="12" a="1"/>
  <c r="V75" i="12" s="1"/>
  <c r="W75" i="12" a="1"/>
  <c r="W75" i="12"/>
  <c r="X75" i="12" a="1"/>
  <c r="X75" i="12" s="1"/>
  <c r="Y75" i="12" a="1"/>
  <c r="Y75" i="12" s="1"/>
  <c r="Z75" i="12" a="1"/>
  <c r="Z75" i="12" s="1"/>
  <c r="AA75" i="12" a="1"/>
  <c r="AA75" i="12"/>
  <c r="AB75" i="12" a="1"/>
  <c r="AB75" i="12" s="1"/>
  <c r="AC75" i="12" a="1"/>
  <c r="AC75" i="12" s="1"/>
  <c r="AD75" i="12" a="1"/>
  <c r="AD75" i="12"/>
  <c r="AE75" i="12" a="1"/>
  <c r="AE75" i="12" s="1"/>
  <c r="AF75" i="12" a="1"/>
  <c r="AF75" i="12" s="1"/>
  <c r="AG75" i="12" a="1"/>
  <c r="AG75" i="12"/>
  <c r="AH75" i="12" a="1"/>
  <c r="AH75" i="12" s="1"/>
  <c r="AI75" i="12" a="1"/>
  <c r="AI75" i="12" s="1"/>
  <c r="AJ75" i="12" a="1"/>
  <c r="AJ75" i="12" s="1"/>
  <c r="T76" i="12" a="1"/>
  <c r="T76" i="12"/>
  <c r="U76" i="12" a="1"/>
  <c r="U76" i="12" s="1"/>
  <c r="V76" i="12" a="1"/>
  <c r="V76" i="12"/>
  <c r="W76" i="12" a="1"/>
  <c r="W76" i="12" s="1"/>
  <c r="X76" i="12" a="1"/>
  <c r="X76" i="12"/>
  <c r="Y76" i="12" a="1"/>
  <c r="Y76" i="12" s="1"/>
  <c r="Z76" i="12" a="1"/>
  <c r="Z76" i="12" s="1"/>
  <c r="AA76" i="12" a="1"/>
  <c r="AA76" i="12" s="1"/>
  <c r="AB76" i="12" a="1"/>
  <c r="AB76" i="12" s="1"/>
  <c r="AC76" i="12" a="1"/>
  <c r="AC76" i="12"/>
  <c r="AD76" i="12" a="1"/>
  <c r="AD76" i="12"/>
  <c r="AE76" i="12" a="1"/>
  <c r="AE76" i="12" s="1"/>
  <c r="AF76" i="12" a="1"/>
  <c r="AF76" i="12" s="1"/>
  <c r="AG76" i="12" a="1"/>
  <c r="AG76" i="12"/>
  <c r="AH76" i="12" a="1"/>
  <c r="AH76" i="12" s="1"/>
  <c r="AI76" i="12" a="1"/>
  <c r="AI76" i="12" s="1"/>
  <c r="AJ76" i="12" a="1"/>
  <c r="AJ76" i="12"/>
  <c r="T77" i="12" a="1"/>
  <c r="T77" i="12" s="1"/>
  <c r="U77" i="12" a="1"/>
  <c r="U77" i="12"/>
  <c r="V77" i="12" a="1"/>
  <c r="V77" i="12" s="1"/>
  <c r="W77" i="12" a="1"/>
  <c r="W77" i="12" s="1"/>
  <c r="X77" i="12" a="1"/>
  <c r="X77" i="12" s="1"/>
  <c r="Y77" i="12" a="1"/>
  <c r="Y77" i="12"/>
  <c r="Z77" i="12" a="1"/>
  <c r="Z77" i="12" s="1"/>
  <c r="AA77" i="12" a="1"/>
  <c r="AA77" i="12"/>
  <c r="AB77" i="12" a="1"/>
  <c r="AB77" i="12"/>
  <c r="AC77" i="12" a="1"/>
  <c r="AC77" i="12" s="1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/>
  <c r="AJ77" i="12" a="1"/>
  <c r="AJ77" i="12" s="1"/>
  <c r="T78" i="12" a="1"/>
  <c r="T78" i="12"/>
  <c r="U78" i="12" a="1"/>
  <c r="U78" i="12" s="1"/>
  <c r="V78" i="12" a="1"/>
  <c r="V78" i="12"/>
  <c r="W78" i="12" a="1"/>
  <c r="W78" i="12" s="1"/>
  <c r="X78" i="12" a="1"/>
  <c r="X78" i="12" s="1"/>
  <c r="Y78" i="12" a="1"/>
  <c r="Y78" i="12" s="1"/>
  <c r="Z78" i="12" a="1"/>
  <c r="Z78" i="12" s="1"/>
  <c r="AA78" i="12" a="1"/>
  <c r="AA78" i="12"/>
  <c r="AB78" i="12" a="1"/>
  <c r="AB78" i="12" s="1"/>
  <c r="AC78" i="12" a="1"/>
  <c r="AC78" i="12" s="1"/>
  <c r="AD78" i="12" a="1"/>
  <c r="AD78" i="12" s="1"/>
  <c r="AE78" i="12" a="1"/>
  <c r="AE78" i="12"/>
  <c r="AF78" i="12" a="1"/>
  <c r="AF78" i="12" s="1"/>
  <c r="AG78" i="12" a="1"/>
  <c r="AG78" i="12" s="1"/>
  <c r="AH78" i="12" a="1"/>
  <c r="AH78" i="12"/>
  <c r="AI78" i="12" a="1"/>
  <c r="AI78" i="12" s="1"/>
  <c r="AJ78" i="12" a="1"/>
  <c r="AJ78" i="12"/>
  <c r="T79" i="12" a="1"/>
  <c r="T79" i="12" s="1"/>
  <c r="U79" i="12" a="1"/>
  <c r="U79" i="12" s="1"/>
  <c r="V79" i="12" a="1"/>
  <c r="V79" i="12" s="1"/>
  <c r="W79" i="12" a="1"/>
  <c r="W79" i="12"/>
  <c r="X79" i="12" a="1"/>
  <c r="X79" i="12" s="1"/>
  <c r="Y79" i="12" a="1"/>
  <c r="Y79" i="12" s="1"/>
  <c r="Z79" i="12" a="1"/>
  <c r="Z79" i="12"/>
  <c r="AA79" i="12" a="1"/>
  <c r="AA79" i="12" s="1"/>
  <c r="AB79" i="12" a="1"/>
  <c r="AB79" i="12" s="1"/>
  <c r="AC79" i="12" a="1"/>
  <c r="AC79" i="12"/>
  <c r="AD79" i="12" a="1"/>
  <c r="AD79" i="12" s="1"/>
  <c r="AE79" i="12" a="1"/>
  <c r="AE79" i="12" s="1"/>
  <c r="AF79" i="12" a="1"/>
  <c r="AF79" i="12" s="1"/>
  <c r="AG79" i="12" a="1"/>
  <c r="AG79" i="12"/>
  <c r="AH79" i="12" a="1"/>
  <c r="AH79" i="12" s="1"/>
  <c r="AI79" i="12" a="1"/>
  <c r="AI79" i="12"/>
  <c r="AJ79" i="12" a="1"/>
  <c r="AJ79" i="12" s="1"/>
  <c r="T80" i="12" a="1"/>
  <c r="T80" i="12"/>
  <c r="U80" i="12" a="1"/>
  <c r="U80" i="12" s="1"/>
  <c r="V80" i="12" a="1"/>
  <c r="V80" i="12" s="1"/>
  <c r="W80" i="12" a="1"/>
  <c r="W80" i="12" s="1"/>
  <c r="X80" i="12" a="1"/>
  <c r="X80" i="12" s="1"/>
  <c r="Y80" i="12" a="1"/>
  <c r="Y80" i="12"/>
  <c r="Z80" i="12" a="1"/>
  <c r="Z80" i="12" s="1"/>
  <c r="AA80" i="12" a="1"/>
  <c r="AA80" i="12" s="1"/>
  <c r="AB80" i="12" a="1"/>
  <c r="AB80" i="12"/>
  <c r="AC80" i="12" a="1"/>
  <c r="AC80" i="12"/>
  <c r="AD80" i="12" a="1"/>
  <c r="AD80" i="12" s="1"/>
  <c r="AE80" i="12" a="1"/>
  <c r="AE80" i="12" s="1"/>
  <c r="AF80" i="12" a="1"/>
  <c r="AF80" i="12"/>
  <c r="AG80" i="12" a="1"/>
  <c r="AG80" i="12" s="1"/>
  <c r="AH80" i="12" a="1"/>
  <c r="AH80" i="12"/>
  <c r="AI80" i="12" a="1"/>
  <c r="AI80" i="12" s="1"/>
  <c r="AJ80" i="12" a="1"/>
  <c r="AJ80" i="12" s="1"/>
  <c r="T81" i="12" a="1"/>
  <c r="T81" i="12"/>
  <c r="U81" i="12" a="1"/>
  <c r="U81" i="12"/>
  <c r="V81" i="12" a="1"/>
  <c r="V81" i="12" s="1"/>
  <c r="W81" i="12" a="1"/>
  <c r="W81" i="12"/>
  <c r="X81" i="12" a="1"/>
  <c r="X81" i="12"/>
  <c r="Y81" i="12" a="1"/>
  <c r="Y81" i="12" s="1"/>
  <c r="Z81" i="12" a="1"/>
  <c r="Z81" i="12" s="1"/>
  <c r="AA81" i="12" a="1"/>
  <c r="AA81" i="12"/>
  <c r="AB81" i="12" a="1"/>
  <c r="AB81" i="12" s="1"/>
  <c r="AC81" i="12" a="1"/>
  <c r="AC81" i="12" s="1"/>
  <c r="AD81" i="12" a="1"/>
  <c r="AD81" i="12" s="1"/>
  <c r="AE81" i="12" a="1"/>
  <c r="AE81" i="12" s="1"/>
  <c r="AF81" i="12" a="1"/>
  <c r="AF81" i="12"/>
  <c r="AG81" i="12" a="1"/>
  <c r="AG81" i="12"/>
  <c r="AH81" i="12" a="1"/>
  <c r="AH81" i="12" s="1"/>
  <c r="AI81" i="12" a="1"/>
  <c r="AI81" i="12"/>
  <c r="AJ81" i="12" a="1"/>
  <c r="AJ81" i="12"/>
  <c r="T82" i="12" a="1"/>
  <c r="T82" i="12"/>
  <c r="U82" i="12" a="1"/>
  <c r="U82" i="12" s="1"/>
  <c r="V82" i="12" a="1"/>
  <c r="V82" i="12" s="1"/>
  <c r="W82" i="12" a="1"/>
  <c r="W82" i="12" s="1"/>
  <c r="X82" i="12" a="1"/>
  <c r="X82" i="12"/>
  <c r="Y82" i="12" a="1"/>
  <c r="Y82" i="12" s="1"/>
  <c r="Z82" i="12" a="1"/>
  <c r="Z82" i="12" s="1"/>
  <c r="AA82" i="12" a="1"/>
  <c r="AA82" i="12"/>
  <c r="AB82" i="12" a="1"/>
  <c r="AB82" i="12"/>
  <c r="AC82" i="12" a="1"/>
  <c r="AC82" i="12" s="1"/>
  <c r="AD82" i="12" a="1"/>
  <c r="AD82" i="12"/>
  <c r="AE82" i="12" a="1"/>
  <c r="AE82" i="12" s="1"/>
  <c r="AF82" i="12" a="1"/>
  <c r="AF82" i="12" s="1"/>
  <c r="AG82" i="12" a="1"/>
  <c r="AG82" i="12" s="1"/>
  <c r="AH82" i="12" a="1"/>
  <c r="AH82" i="12"/>
  <c r="AI82" i="12" a="1"/>
  <c r="AI82" i="12" s="1"/>
  <c r="AJ82" i="12" a="1"/>
  <c r="AJ82" i="12"/>
  <c r="T83" i="12" a="1"/>
  <c r="T83" i="12" s="1"/>
  <c r="U83" i="12" a="1"/>
  <c r="U83" i="12"/>
  <c r="V83" i="12" a="1"/>
  <c r="V83" i="12"/>
  <c r="W83" i="12" a="1"/>
  <c r="W83" i="12" s="1"/>
  <c r="X83" i="12" a="1"/>
  <c r="X83" i="12" s="1"/>
  <c r="Y83" i="12" a="1"/>
  <c r="Y83" i="12" s="1"/>
  <c r="Z83" i="12" a="1"/>
  <c r="Z83" i="12"/>
  <c r="AA83" i="12" a="1"/>
  <c r="AA83" i="12" s="1"/>
  <c r="AB83" i="12" a="1"/>
  <c r="AB83" i="12" s="1"/>
  <c r="AC83" i="12" a="1"/>
  <c r="AC83" i="12" s="1"/>
  <c r="AD83" i="12" a="1"/>
  <c r="AD83" i="12"/>
  <c r="AE83" i="12" a="1"/>
  <c r="AE83" i="12"/>
  <c r="AF83" i="12" a="1"/>
  <c r="AF83" i="12" s="1"/>
  <c r="AG83" i="12" a="1"/>
  <c r="AG83" i="12"/>
  <c r="AH83" i="12" a="1"/>
  <c r="AH83" i="12" s="1"/>
  <c r="AI83" i="12" a="1"/>
  <c r="AI83" i="12"/>
  <c r="AJ83" i="12" a="1"/>
  <c r="AJ83" i="12" s="1"/>
  <c r="T84" i="12" a="1"/>
  <c r="T84" i="12" s="1"/>
  <c r="U84" i="12" a="1"/>
  <c r="U84" i="12" s="1"/>
  <c r="V84" i="12" a="1"/>
  <c r="V84" i="12"/>
  <c r="W84" i="12" a="1"/>
  <c r="W84" i="12" s="1"/>
  <c r="X84" i="12" a="1"/>
  <c r="X84" i="12" s="1"/>
  <c r="Y84" i="12" a="1"/>
  <c r="Y84" i="12"/>
  <c r="Z84" i="12" a="1"/>
  <c r="Z84" i="12" s="1"/>
  <c r="AA84" i="12" a="1"/>
  <c r="AA84" i="12" s="1"/>
  <c r="AB84" i="12" a="1"/>
  <c r="AB84" i="12"/>
  <c r="AC84" i="12" a="1"/>
  <c r="AC84" i="12" s="1"/>
  <c r="AD84" i="12" a="1"/>
  <c r="AD84" i="12" s="1"/>
  <c r="AE84" i="12" a="1"/>
  <c r="AE84" i="12" s="1"/>
  <c r="AF84" i="12" a="1"/>
  <c r="AF84" i="12"/>
  <c r="AG84" i="12" a="1"/>
  <c r="AG84" i="12" s="1"/>
  <c r="AH84" i="12" a="1"/>
  <c r="AH84" i="12" s="1"/>
  <c r="AI84" i="12" a="1"/>
  <c r="AI84" i="12" s="1"/>
  <c r="AJ84" i="12" a="1"/>
  <c r="AJ84" i="12"/>
  <c r="T85" i="12" a="1"/>
  <c r="T85" i="12"/>
  <c r="U85" i="12" a="1"/>
  <c r="U85" i="12" s="1"/>
  <c r="V85" i="12" a="1"/>
  <c r="V85" i="12" s="1"/>
  <c r="W85" i="12" a="1"/>
  <c r="W85" i="12" s="1"/>
  <c r="X85" i="12" a="1"/>
  <c r="X85" i="12"/>
  <c r="Y85" i="12" a="1"/>
  <c r="Y85" i="12" s="1"/>
  <c r="Z85" i="12" a="1"/>
  <c r="Z85" i="12" s="1"/>
  <c r="AA85" i="12" a="1"/>
  <c r="AA85" i="12" s="1"/>
  <c r="AB85" i="12" a="1"/>
  <c r="AB85" i="12"/>
  <c r="AC85" i="12" a="1"/>
  <c r="AC85" i="12"/>
  <c r="AD85" i="12" a="1"/>
  <c r="AD85" i="12" s="1"/>
  <c r="AE85" i="12" a="1"/>
  <c r="AE85" i="12" s="1"/>
  <c r="AF85" i="12" a="1"/>
  <c r="AF85" i="12" s="1"/>
  <c r="AG85" i="12" a="1"/>
  <c r="AG85" i="12"/>
  <c r="AH85" i="12" a="1"/>
  <c r="AH85" i="12" s="1"/>
  <c r="AI85" i="12" a="1"/>
  <c r="AI85" i="12"/>
  <c r="AJ85" i="12" a="1"/>
  <c r="AJ85" i="12" s="1"/>
  <c r="T86" i="12" a="1"/>
  <c r="T86" i="12"/>
  <c r="U86" i="12" a="1"/>
  <c r="U86" i="12" s="1"/>
  <c r="V86" i="12" a="1"/>
  <c r="V86" i="12" s="1"/>
  <c r="W86" i="12" a="1"/>
  <c r="W86" i="12" s="1"/>
  <c r="X86" i="12" a="1"/>
  <c r="X86" i="12" s="1"/>
  <c r="Y86" i="12" a="1"/>
  <c r="Y86" i="12" s="1"/>
  <c r="Z86" i="12" a="1"/>
  <c r="Z86" i="12"/>
  <c r="AA86" i="12" a="1"/>
  <c r="AA86" i="12"/>
  <c r="AB86" i="12" a="1"/>
  <c r="AB86" i="12" s="1"/>
  <c r="AC86" i="12" a="1"/>
  <c r="AC86" i="12" s="1"/>
  <c r="AD86" i="12" a="1"/>
  <c r="AD86" i="12"/>
  <c r="AE86" i="12" a="1"/>
  <c r="AE86" i="12" s="1"/>
  <c r="AF86" i="12" a="1"/>
  <c r="AF86" i="12" s="1"/>
  <c r="AG86" i="12" a="1"/>
  <c r="AG86" i="12" s="1"/>
  <c r="AH86" i="12" a="1"/>
  <c r="AH86" i="12"/>
  <c r="AI86" i="12" a="1"/>
  <c r="AI86" i="12"/>
  <c r="AJ86" i="12" a="1"/>
  <c r="AJ86" i="12"/>
  <c r="T87" i="12" a="1"/>
  <c r="T87" i="12" s="1"/>
  <c r="U87" i="12" a="1"/>
  <c r="U87" i="12"/>
  <c r="V87" i="12" a="1"/>
  <c r="V87" i="12"/>
  <c r="W87" i="12" a="1"/>
  <c r="W87" i="12" s="1"/>
  <c r="X87" i="12" a="1"/>
  <c r="X87" i="12" s="1"/>
  <c r="Y87" i="12" a="1"/>
  <c r="Y87" i="12" s="1"/>
  <c r="Z87" i="12" a="1"/>
  <c r="Z87" i="12"/>
  <c r="AA87" i="12" a="1"/>
  <c r="AA87" i="12"/>
  <c r="AB87" i="12" a="1"/>
  <c r="AB87" i="12" s="1"/>
  <c r="AC87" i="12" a="1"/>
  <c r="AC87" i="12"/>
  <c r="AD87" i="12" a="1"/>
  <c r="AD87" i="12"/>
  <c r="AE87" i="12" a="1"/>
  <c r="AE87" i="12"/>
  <c r="AF87" i="12" a="1"/>
  <c r="AF87" i="12" s="1"/>
  <c r="AG87" i="12" a="1"/>
  <c r="AG87" i="12"/>
  <c r="AH87" i="12" a="1"/>
  <c r="AH87" i="12" s="1"/>
  <c r="AI87" i="12" a="1"/>
  <c r="AI87" i="12"/>
  <c r="AJ87" i="12" a="1"/>
  <c r="AJ87" i="12" s="1"/>
  <c r="T88" i="12" a="1"/>
  <c r="T88" i="12" s="1"/>
  <c r="U88" i="12" a="1"/>
  <c r="U88" i="12"/>
  <c r="V88" i="12" a="1"/>
  <c r="V88" i="12"/>
  <c r="W88" i="12" a="1"/>
  <c r="W88" i="12" s="1"/>
  <c r="X88" i="12" a="1"/>
  <c r="X88" i="12"/>
  <c r="Y88" i="12" a="1"/>
  <c r="Y88" i="12" s="1"/>
  <c r="Z88" i="12" a="1"/>
  <c r="Z88" i="12" s="1"/>
  <c r="AA88" i="12" a="1"/>
  <c r="AA88" i="12" s="1"/>
  <c r="AB88" i="12" a="1"/>
  <c r="AB88" i="12"/>
  <c r="AC88" i="12" a="1"/>
  <c r="AC88" i="12" s="1"/>
  <c r="AD88" i="12" a="1"/>
  <c r="AD88" i="12"/>
  <c r="AE88" i="12" a="1"/>
  <c r="AE88" i="12"/>
  <c r="AF88" i="12" a="1"/>
  <c r="AF88" i="12"/>
  <c r="AG88" i="12" a="1"/>
  <c r="AG88" i="12" s="1"/>
  <c r="AH88" i="12" a="1"/>
  <c r="AH88" i="12"/>
  <c r="AI88" i="12" a="1"/>
  <c r="AI88" i="12" s="1"/>
  <c r="AJ88" i="12" a="1"/>
  <c r="AJ88" i="12"/>
  <c r="T89" i="12" a="1"/>
  <c r="T89" i="12" s="1"/>
  <c r="U89" i="12" a="1"/>
  <c r="U89" i="12"/>
  <c r="V89" i="12" a="1"/>
  <c r="V89" i="12" s="1"/>
  <c r="W89" i="12" a="1"/>
  <c r="W89" i="12" s="1"/>
  <c r="X89" i="12" a="1"/>
  <c r="X89" i="12" s="1"/>
  <c r="Y89" i="12" a="1"/>
  <c r="Y89" i="12" s="1"/>
  <c r="Z89" i="12" a="1"/>
  <c r="Z89" i="12" s="1"/>
  <c r="AA89" i="12" a="1"/>
  <c r="AA89" i="12"/>
  <c r="AB89" i="12" a="1"/>
  <c r="AB89" i="12" s="1"/>
  <c r="AC89" i="12" a="1"/>
  <c r="AC89" i="12"/>
  <c r="AD89" i="12" a="1"/>
  <c r="AD89" i="12" s="1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T90" i="12" a="1"/>
  <c r="T90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AJ90" i="12" a="1"/>
  <c r="AJ90" i="12" s="1"/>
  <c r="T91" i="12" a="1"/>
  <c r="T91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AJ91" i="12" a="1"/>
  <c r="AJ91" i="12" s="1"/>
  <c r="T92" i="12" a="1"/>
  <c r="T92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T93" i="12" a="1"/>
  <c r="T93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T94" i="12" a="1"/>
  <c r="T94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T95" i="12" a="1"/>
  <c r="T95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T96" i="12" a="1"/>
  <c r="T96" i="12" s="1"/>
  <c r="U96" i="12" a="1"/>
  <c r="U96" i="12" s="1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 s="1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T97" i="12" a="1"/>
  <c r="T97" i="12" s="1"/>
  <c r="U97" i="12" a="1"/>
  <c r="U97" i="12" s="1"/>
  <c r="V97" i="12" a="1"/>
  <c r="V97" i="12" s="1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 s="1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T98" i="12" a="1"/>
  <c r="T98" i="12" s="1"/>
  <c r="U98" i="12" a="1"/>
  <c r="U98" i="12" s="1"/>
  <c r="V98" i="12" a="1"/>
  <c r="V98" i="12" s="1"/>
  <c r="W98" i="12" a="1"/>
  <c r="W98" i="12" s="1"/>
  <c r="X98" i="12" a="1"/>
  <c r="X98" i="12" s="1"/>
  <c r="Y98" i="12" a="1"/>
  <c r="Y98" i="12" s="1"/>
  <c r="Z98" i="12" a="1"/>
  <c r="Z98" i="12" s="1"/>
  <c r="AA98" i="12" a="1"/>
  <c r="AA98" i="12" s="1"/>
  <c r="AB98" i="12" a="1"/>
  <c r="AB98" i="12" s="1"/>
  <c r="AC98" i="12" a="1"/>
  <c r="AC98" i="12" s="1"/>
  <c r="AD98" i="12" a="1"/>
  <c r="AD98" i="12" s="1"/>
  <c r="AE98" i="12" a="1"/>
  <c r="AE98" i="12" s="1"/>
  <c r="AF98" i="12" a="1"/>
  <c r="AF98" i="12" s="1"/>
  <c r="AG98" i="12" a="1"/>
  <c r="AG98" i="12" s="1"/>
  <c r="AH98" i="12" a="1"/>
  <c r="AH98" i="12" s="1"/>
  <c r="AI98" i="12" a="1"/>
  <c r="AI98" i="12" s="1"/>
  <c r="AJ98" i="12" a="1"/>
  <c r="AJ98" i="12" s="1"/>
  <c r="T99" i="12" a="1"/>
  <c r="T99" i="12" s="1"/>
  <c r="U99" i="12" a="1"/>
  <c r="U99" i="12" s="1"/>
  <c r="V99" i="12" a="1"/>
  <c r="V99" i="12" s="1"/>
  <c r="W99" i="12" a="1"/>
  <c r="W99" i="12" s="1"/>
  <c r="X99" i="12" a="1"/>
  <c r="X99" i="12" s="1"/>
  <c r="Y99" i="12" a="1"/>
  <c r="Y99" i="12" s="1"/>
  <c r="Z99" i="12" a="1"/>
  <c r="Z99" i="12" s="1"/>
  <c r="AA99" i="12" a="1"/>
  <c r="AA99" i="12" s="1"/>
  <c r="AB99" i="12" a="1"/>
  <c r="AB99" i="12" s="1"/>
  <c r="AC99" i="12" a="1"/>
  <c r="AC99" i="12" s="1"/>
  <c r="AD99" i="12" a="1"/>
  <c r="AD99" i="12" s="1"/>
  <c r="AE99" i="12" a="1"/>
  <c r="AE99" i="12" s="1"/>
  <c r="AF99" i="12" a="1"/>
  <c r="AF99" i="12" s="1"/>
  <c r="AG99" i="12" a="1"/>
  <c r="AG99" i="12" s="1"/>
  <c r="AH99" i="12" a="1"/>
  <c r="AH99" i="12" s="1"/>
  <c r="AI99" i="12" a="1"/>
  <c r="AI99" i="12" s="1"/>
  <c r="AJ99" i="12" a="1"/>
  <c r="AJ99" i="12" s="1"/>
  <c r="T100" i="12" a="1"/>
  <c r="T100" i="12" s="1"/>
  <c r="U100" i="12" a="1"/>
  <c r="U100" i="12" s="1"/>
  <c r="V100" i="12" a="1"/>
  <c r="V100" i="12" s="1"/>
  <c r="W100" i="12" a="1"/>
  <c r="W100" i="12" s="1"/>
  <c r="X100" i="12" a="1"/>
  <c r="X100" i="12" s="1"/>
  <c r="Y100" i="12" a="1"/>
  <c r="Y100" i="12" s="1"/>
  <c r="Z100" i="12" a="1"/>
  <c r="Z100" i="12" s="1"/>
  <c r="AA100" i="12" a="1"/>
  <c r="AA100" i="12" s="1"/>
  <c r="AB100" i="12" a="1"/>
  <c r="AB100" i="12" s="1"/>
  <c r="AC100" i="12" a="1"/>
  <c r="AC100" i="12" s="1"/>
  <c r="AD100" i="12" a="1"/>
  <c r="AD100" i="12" s="1"/>
  <c r="AE100" i="12" a="1"/>
  <c r="AE100" i="12" s="1"/>
  <c r="AF100" i="12" a="1"/>
  <c r="AF100" i="12" s="1"/>
  <c r="AG100" i="12" a="1"/>
  <c r="AG100" i="12" s="1"/>
  <c r="AH100" i="12" a="1"/>
  <c r="AH100" i="12" s="1"/>
  <c r="AI100" i="12" a="1"/>
  <c r="AI100" i="12" s="1"/>
  <c r="AJ100" i="12" a="1"/>
  <c r="AJ100" i="12" s="1"/>
  <c r="T101" i="12" a="1"/>
  <c r="T101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U2" i="12" a="1"/>
  <c r="U2" i="12" s="1"/>
  <c r="V2" i="12" a="1"/>
  <c r="V2" i="12" s="1"/>
  <c r="W2" i="12" a="1"/>
  <c r="W2" i="12" s="1"/>
  <c r="X2" i="12" a="1"/>
  <c r="X2" i="12" s="1"/>
  <c r="Y2" i="12" a="1"/>
  <c r="Y2" i="12" s="1"/>
  <c r="Z2" i="12" a="1"/>
  <c r="Z2" i="12" s="1"/>
  <c r="AA2" i="12" a="1"/>
  <c r="AA2" i="12" s="1"/>
  <c r="AB2" i="12" a="1"/>
  <c r="AB2" i="12" s="1"/>
  <c r="AC2" i="12" a="1"/>
  <c r="AC2" i="12" s="1"/>
  <c r="AD2" i="12" a="1"/>
  <c r="AD2" i="12" s="1"/>
  <c r="AE2" i="12" a="1"/>
  <c r="AE2" i="12" s="1"/>
  <c r="AF2" i="12" a="1"/>
  <c r="AF2" i="12" s="1"/>
  <c r="AG2" i="12" a="1"/>
  <c r="AG2" i="12" s="1"/>
  <c r="AH2" i="12" a="1"/>
  <c r="AH2" i="12" s="1"/>
  <c r="AI2" i="12" a="1"/>
  <c r="AI2" i="12" s="1"/>
  <c r="AJ2" i="12" a="1"/>
  <c r="AJ2" i="12" s="1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Q77" i="11"/>
  <c r="AY77" i="11"/>
  <c r="AP78" i="11"/>
  <c r="AX78" i="11"/>
  <c r="AO79" i="11"/>
  <c r="AW79" i="11"/>
  <c r="AZ36" i="11"/>
  <c r="AY38" i="11"/>
  <c r="AO40" i="11"/>
  <c r="AR41" i="11"/>
  <c r="AQ42" i="11"/>
  <c r="BC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R77" i="11"/>
  <c r="AZ77" i="11"/>
  <c r="AQ78" i="11"/>
  <c r="AY78" i="11"/>
  <c r="AQ37" i="11"/>
  <c r="AO39" i="11"/>
  <c r="AQ40" i="11"/>
  <c r="AU41" i="11"/>
  <c r="AR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R78" i="11"/>
  <c r="AZ78" i="11"/>
  <c r="AR37" i="11"/>
  <c r="AP39" i="11"/>
  <c r="AV40" i="11"/>
  <c r="AV41" i="11"/>
  <c r="AT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S78" i="11"/>
  <c r="BA78" i="11"/>
  <c r="AY37" i="11"/>
  <c r="AR39" i="11"/>
  <c r="AW40" i="11"/>
  <c r="AX41" i="11"/>
  <c r="AU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BB78" i="11"/>
  <c r="AS79" i="11"/>
  <c r="BA79" i="11"/>
  <c r="AZ37" i="11"/>
  <c r="AW39" i="11"/>
  <c r="AY40" i="11"/>
  <c r="AZ41" i="11"/>
  <c r="AW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BC78" i="11"/>
  <c r="AT79" i="11"/>
  <c r="BB79" i="11"/>
  <c r="AP38" i="11"/>
  <c r="AX39" i="11"/>
  <c r="AM41" i="11"/>
  <c r="BC41" i="11"/>
  <c r="AY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N78" i="11"/>
  <c r="AV78" i="11"/>
  <c r="AM79" i="11"/>
  <c r="AU79" i="11"/>
  <c r="BC79" i="11"/>
  <c r="AT80" i="11"/>
  <c r="AQ38" i="11"/>
  <c r="AZ39" i="11"/>
  <c r="AN41" i="11"/>
  <c r="AM42" i="11"/>
  <c r="AZ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P77" i="11"/>
  <c r="AX77" i="11"/>
  <c r="AO78" i="11"/>
  <c r="AW78" i="11"/>
  <c r="AN79" i="11"/>
  <c r="AV79" i="11"/>
  <c r="AM80" i="11"/>
  <c r="AU80" i="11"/>
  <c r="AP79" i="11"/>
  <c r="AP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N100" i="11"/>
  <c r="AV100" i="11"/>
  <c r="AM101" i="11"/>
  <c r="AU101" i="11"/>
  <c r="BC101" i="11"/>
  <c r="AU2" i="11"/>
  <c r="BC2" i="11"/>
  <c r="AQ79" i="11"/>
  <c r="AQ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O100" i="11"/>
  <c r="AW100" i="11"/>
  <c r="AN101" i="11"/>
  <c r="AV101" i="11"/>
  <c r="AN2" i="11"/>
  <c r="AV2" i="11"/>
  <c r="AM2" i="11"/>
  <c r="AR79" i="11"/>
  <c r="AR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P100" i="11"/>
  <c r="AX100" i="11"/>
  <c r="AO101" i="11"/>
  <c r="AW101" i="11"/>
  <c r="AO2" i="11"/>
  <c r="AW2" i="11"/>
  <c r="AX79" i="11"/>
  <c r="AS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Q100" i="11"/>
  <c r="AY100" i="11"/>
  <c r="AP101" i="11"/>
  <c r="AX101" i="11"/>
  <c r="AP2" i="11"/>
  <c r="AX2" i="11"/>
  <c r="AY79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R100" i="11"/>
  <c r="AZ100" i="11"/>
  <c r="AQ101" i="11"/>
  <c r="AY101" i="11"/>
  <c r="AQ2" i="11"/>
  <c r="AY2" i="11"/>
  <c r="AZ79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S100" i="11"/>
  <c r="BA100" i="11"/>
  <c r="AR101" i="11"/>
  <c r="AZ101" i="11"/>
  <c r="AR2" i="11"/>
  <c r="AZ2" i="11"/>
  <c r="AN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T100" i="11"/>
  <c r="BB100" i="11"/>
  <c r="AS101" i="11"/>
  <c r="BA101" i="11"/>
  <c r="AS2" i="11"/>
  <c r="BA2" i="11"/>
  <c r="AO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M100" i="11"/>
  <c r="AU100" i="11"/>
  <c r="BC100" i="11"/>
  <c r="AT101" i="11"/>
  <c r="BB101" i="11"/>
  <c r="AT2" i="11"/>
  <c r="BB2" i="11"/>
  <c r="BI3" i="11"/>
  <c r="AA3" i="11" s="1"/>
  <c r="BQ3" i="11"/>
  <c r="BH4" i="11"/>
  <c r="Z4" i="11" s="1"/>
  <c r="BP4" i="11"/>
  <c r="BG5" i="11"/>
  <c r="BO5" i="11"/>
  <c r="BF6" i="11"/>
  <c r="BN6" i="11"/>
  <c r="BE7" i="11"/>
  <c r="W7" i="11" s="1"/>
  <c r="BM7" i="11"/>
  <c r="BD8" i="11"/>
  <c r="BL8" i="11"/>
  <c r="BT8" i="11"/>
  <c r="BK9" i="11"/>
  <c r="BS9" i="11"/>
  <c r="AK9" i="11" s="1"/>
  <c r="BJ10" i="11"/>
  <c r="BR10" i="11"/>
  <c r="BI11" i="11"/>
  <c r="BQ11" i="11"/>
  <c r="AI11" i="11" s="1"/>
  <c r="BH12" i="11"/>
  <c r="Z12" i="11" s="1"/>
  <c r="BP12" i="11"/>
  <c r="BG13" i="11"/>
  <c r="BO13" i="11"/>
  <c r="AG13" i="11" s="1"/>
  <c r="BF14" i="11"/>
  <c r="BN14" i="11"/>
  <c r="AF14" i="11" s="1"/>
  <c r="BE15" i="11"/>
  <c r="BM15" i="11"/>
  <c r="AE15" i="11" s="1"/>
  <c r="BD16" i="11"/>
  <c r="BL16" i="11"/>
  <c r="BT16" i="11"/>
  <c r="BK17" i="11"/>
  <c r="AC17" i="11" s="1"/>
  <c r="BS17" i="11"/>
  <c r="BJ18" i="11"/>
  <c r="AB18" i="11" s="1"/>
  <c r="BR18" i="11"/>
  <c r="BI19" i="11"/>
  <c r="AA19" i="11" s="1"/>
  <c r="BQ19" i="11"/>
  <c r="AI19" i="11" s="1"/>
  <c r="BH20" i="11"/>
  <c r="BP20" i="11"/>
  <c r="BG21" i="11"/>
  <c r="Y21" i="11" s="1"/>
  <c r="BO21" i="11"/>
  <c r="BJ3" i="11"/>
  <c r="BR3" i="11"/>
  <c r="BI4" i="11"/>
  <c r="AA4" i="11" s="1"/>
  <c r="BQ4" i="11"/>
  <c r="AI4" i="11" s="1"/>
  <c r="BH5" i="11"/>
  <c r="BP5" i="11"/>
  <c r="BG6" i="11"/>
  <c r="BO6" i="11"/>
  <c r="BF7" i="11"/>
  <c r="BN7" i="11"/>
  <c r="BE8" i="11"/>
  <c r="W8" i="11" s="1"/>
  <c r="BM8" i="11"/>
  <c r="AE8" i="11" s="1"/>
  <c r="BD9" i="11"/>
  <c r="BL9" i="11"/>
  <c r="BT9" i="11"/>
  <c r="BK10" i="11"/>
  <c r="BS10" i="11"/>
  <c r="BJ11" i="11"/>
  <c r="BR11" i="11"/>
  <c r="BI12" i="11"/>
  <c r="AA12" i="11" s="1"/>
  <c r="BQ12" i="11"/>
  <c r="BH13" i="11"/>
  <c r="Z13" i="11" s="1"/>
  <c r="BP13" i="11"/>
  <c r="BG14" i="11"/>
  <c r="BO14" i="11"/>
  <c r="BF15" i="11"/>
  <c r="BN15" i="11"/>
  <c r="AF15" i="11" s="1"/>
  <c r="BE16" i="11"/>
  <c r="W16" i="11" s="1"/>
  <c r="BM16" i="11"/>
  <c r="BD17" i="11"/>
  <c r="BL17" i="11"/>
  <c r="BT17" i="11"/>
  <c r="BK18" i="11"/>
  <c r="BS18" i="11"/>
  <c r="BJ19" i="11"/>
  <c r="AB19" i="11" s="1"/>
  <c r="BD2" i="11"/>
  <c r="BK3" i="11"/>
  <c r="BS3" i="11"/>
  <c r="BJ4" i="11"/>
  <c r="BR4" i="11"/>
  <c r="BI5" i="11"/>
  <c r="AA5" i="11" s="1"/>
  <c r="BQ5" i="11"/>
  <c r="BH6" i="11"/>
  <c r="BP6" i="11"/>
  <c r="BG7" i="11"/>
  <c r="BO7" i="11"/>
  <c r="BF8" i="11"/>
  <c r="BN8" i="11"/>
  <c r="BE9" i="11"/>
  <c r="W9" i="11" s="1"/>
  <c r="BM9" i="11"/>
  <c r="BD10" i="11"/>
  <c r="BL10" i="11"/>
  <c r="BT10" i="11"/>
  <c r="BK11" i="11"/>
  <c r="BS11" i="11"/>
  <c r="BJ12" i="11"/>
  <c r="BR12" i="11"/>
  <c r="BI13" i="11"/>
  <c r="BQ13" i="11"/>
  <c r="BH14" i="11"/>
  <c r="Z14" i="11" s="1"/>
  <c r="BP14" i="11"/>
  <c r="BG15" i="11"/>
  <c r="BO15" i="11"/>
  <c r="BF16" i="11"/>
  <c r="BN16" i="11"/>
  <c r="AF16" i="11" s="1"/>
  <c r="BE17" i="11"/>
  <c r="BM17" i="11"/>
  <c r="BD18" i="11"/>
  <c r="BL18" i="11"/>
  <c r="BT18" i="11"/>
  <c r="BK19" i="11"/>
  <c r="BD3" i="11"/>
  <c r="BL3" i="11"/>
  <c r="BT3" i="11"/>
  <c r="AL3" i="11" s="1"/>
  <c r="BK4" i="11"/>
  <c r="AC4" i="11" s="1"/>
  <c r="BS4" i="11"/>
  <c r="AK4" i="11" s="1"/>
  <c r="BJ5" i="11"/>
  <c r="AB5" i="11" s="1"/>
  <c r="BR5" i="11"/>
  <c r="BI6" i="11"/>
  <c r="AA6" i="11" s="1"/>
  <c r="BQ6" i="11"/>
  <c r="AI6" i="11" s="1"/>
  <c r="BH7" i="11"/>
  <c r="Z7" i="11" s="1"/>
  <c r="BP7" i="11"/>
  <c r="BG8" i="11"/>
  <c r="Y8" i="11" s="1"/>
  <c r="BO8" i="11"/>
  <c r="AG8" i="11" s="1"/>
  <c r="BF9" i="11"/>
  <c r="BN9" i="11"/>
  <c r="AF9" i="11" s="1"/>
  <c r="BE10" i="11"/>
  <c r="W10" i="11" s="1"/>
  <c r="BM10" i="11"/>
  <c r="AE10" i="11" s="1"/>
  <c r="BD11" i="11"/>
  <c r="BL11" i="11"/>
  <c r="BT11" i="11"/>
  <c r="AL11" i="11" s="1"/>
  <c r="BK12" i="11"/>
  <c r="AC12" i="11" s="1"/>
  <c r="BS12" i="11"/>
  <c r="AK12" i="11" s="1"/>
  <c r="BJ13" i="11"/>
  <c r="AB13" i="11" s="1"/>
  <c r="BR13" i="11"/>
  <c r="BI14" i="11"/>
  <c r="AA14" i="11" s="1"/>
  <c r="BQ14" i="11"/>
  <c r="AI14" i="11" s="1"/>
  <c r="BH15" i="11"/>
  <c r="Z15" i="11" s="1"/>
  <c r="BP15" i="11"/>
  <c r="BG16" i="11"/>
  <c r="Y16" i="11" s="1"/>
  <c r="BO16" i="11"/>
  <c r="AG16" i="11" s="1"/>
  <c r="BF17" i="11"/>
  <c r="BN17" i="11"/>
  <c r="AF17" i="11" s="1"/>
  <c r="BE18" i="11"/>
  <c r="W18" i="11" s="1"/>
  <c r="BM18" i="11"/>
  <c r="AE18" i="11" s="1"/>
  <c r="BD19" i="11"/>
  <c r="BL19" i="11"/>
  <c r="BE3" i="11"/>
  <c r="W3" i="11" s="1"/>
  <c r="BM3" i="11"/>
  <c r="AE3" i="11" s="1"/>
  <c r="BD4" i="11"/>
  <c r="BL4" i="11"/>
  <c r="BT4" i="11"/>
  <c r="AL4" i="11" s="1"/>
  <c r="BK5" i="11"/>
  <c r="AC5" i="11" s="1"/>
  <c r="BS5" i="11"/>
  <c r="AK5" i="11" s="1"/>
  <c r="BJ6" i="11"/>
  <c r="AB6" i="11" s="1"/>
  <c r="BR6" i="11"/>
  <c r="BI7" i="11"/>
  <c r="AA7" i="11" s="1"/>
  <c r="BQ7" i="11"/>
  <c r="AI7" i="11" s="1"/>
  <c r="BH8" i="11"/>
  <c r="Z8" i="11" s="1"/>
  <c r="BP8" i="11"/>
  <c r="BG9" i="11"/>
  <c r="Y9" i="11" s="1"/>
  <c r="BO9" i="11"/>
  <c r="AG9" i="11" s="1"/>
  <c r="BF10" i="11"/>
  <c r="BN10" i="11"/>
  <c r="AF10" i="11" s="1"/>
  <c r="BE11" i="11"/>
  <c r="W11" i="11" s="1"/>
  <c r="BM11" i="11"/>
  <c r="AE11" i="11" s="1"/>
  <c r="BD12" i="11"/>
  <c r="BL12" i="11"/>
  <c r="BT12" i="11"/>
  <c r="AL12" i="11" s="1"/>
  <c r="BK13" i="11"/>
  <c r="AC13" i="11" s="1"/>
  <c r="BS13" i="11"/>
  <c r="AK13" i="11" s="1"/>
  <c r="BJ14" i="11"/>
  <c r="AB14" i="11" s="1"/>
  <c r="BR14" i="11"/>
  <c r="BI15" i="11"/>
  <c r="AA15" i="11" s="1"/>
  <c r="BQ15" i="11"/>
  <c r="AI15" i="11" s="1"/>
  <c r="BH16" i="11"/>
  <c r="Z16" i="11" s="1"/>
  <c r="BP16" i="11"/>
  <c r="BG17" i="11"/>
  <c r="Y17" i="11" s="1"/>
  <c r="BO17" i="11"/>
  <c r="AG17" i="11" s="1"/>
  <c r="BF18" i="11"/>
  <c r="BF3" i="11"/>
  <c r="BN3" i="11"/>
  <c r="BE4" i="11"/>
  <c r="W4" i="11" s="1"/>
  <c r="BM4" i="11"/>
  <c r="AE4" i="11" s="1"/>
  <c r="BD5" i="11"/>
  <c r="BL5" i="11"/>
  <c r="BT5" i="11"/>
  <c r="AL5" i="11" s="1"/>
  <c r="BK6" i="11"/>
  <c r="AC6" i="11" s="1"/>
  <c r="BS6" i="11"/>
  <c r="BJ7" i="11"/>
  <c r="BR7" i="11"/>
  <c r="BI8" i="11"/>
  <c r="AA8" i="11" s="1"/>
  <c r="BQ8" i="11"/>
  <c r="AI8" i="11" s="1"/>
  <c r="BH9" i="11"/>
  <c r="BP9" i="11"/>
  <c r="BG10" i="11"/>
  <c r="Y10" i="11" s="1"/>
  <c r="BO10" i="11"/>
  <c r="BF11" i="11"/>
  <c r="BN11" i="11"/>
  <c r="AF11" i="11" s="1"/>
  <c r="BE12" i="11"/>
  <c r="W12" i="11" s="1"/>
  <c r="BM12" i="11"/>
  <c r="AE12" i="11" s="1"/>
  <c r="BD13" i="11"/>
  <c r="BL13" i="11"/>
  <c r="BT13" i="11"/>
  <c r="AL13" i="11" s="1"/>
  <c r="BK14" i="11"/>
  <c r="BS14" i="11"/>
  <c r="BJ15" i="11"/>
  <c r="AB15" i="11" s="1"/>
  <c r="BR15" i="11"/>
  <c r="BI16" i="11"/>
  <c r="AA16" i="11" s="1"/>
  <c r="BQ16" i="11"/>
  <c r="BG3" i="11"/>
  <c r="Y3" i="11" s="1"/>
  <c r="BO3" i="11"/>
  <c r="AG3" i="11" s="1"/>
  <c r="BF4" i="11"/>
  <c r="BN4" i="11"/>
  <c r="BE5" i="11"/>
  <c r="W5" i="11" s="1"/>
  <c r="BM5" i="11"/>
  <c r="AE5" i="11" s="1"/>
  <c r="BD6" i="11"/>
  <c r="BL6" i="11"/>
  <c r="BT6" i="11"/>
  <c r="AL6" i="11" s="1"/>
  <c r="BK7" i="11"/>
  <c r="AC7" i="11" s="1"/>
  <c r="BS7" i="11"/>
  <c r="BJ8" i="11"/>
  <c r="BR8" i="11"/>
  <c r="BI9" i="11"/>
  <c r="AA9" i="11" s="1"/>
  <c r="BQ9" i="11"/>
  <c r="AI9" i="11" s="1"/>
  <c r="BH10" i="11"/>
  <c r="BP10" i="11"/>
  <c r="BG11" i="11"/>
  <c r="Y11" i="11" s="1"/>
  <c r="BO11" i="11"/>
  <c r="BF12" i="11"/>
  <c r="BN12" i="11"/>
  <c r="AF12" i="11" s="1"/>
  <c r="BE13" i="11"/>
  <c r="W13" i="11" s="1"/>
  <c r="BM13" i="11"/>
  <c r="AE13" i="11" s="1"/>
  <c r="BD14" i="11"/>
  <c r="BL14" i="11"/>
  <c r="BT14" i="11"/>
  <c r="AL14" i="11" s="1"/>
  <c r="BK15" i="11"/>
  <c r="BS15" i="11"/>
  <c r="BJ16" i="11"/>
  <c r="AB16" i="11" s="1"/>
  <c r="BR16" i="11"/>
  <c r="BH3" i="11"/>
  <c r="Z3" i="11" s="1"/>
  <c r="BP3" i="11"/>
  <c r="BG4" i="11"/>
  <c r="Y4" i="11" s="1"/>
  <c r="BO4" i="11"/>
  <c r="AG4" i="11" s="1"/>
  <c r="BF5" i="11"/>
  <c r="BN5" i="11"/>
  <c r="AF5" i="11" s="1"/>
  <c r="BE6" i="11"/>
  <c r="W6" i="11" s="1"/>
  <c r="BM6" i="11"/>
  <c r="AE6" i="11" s="1"/>
  <c r="BD7" i="11"/>
  <c r="BL7" i="11"/>
  <c r="BT7" i="11"/>
  <c r="AL7" i="11" s="1"/>
  <c r="BK8" i="11"/>
  <c r="AC8" i="11" s="1"/>
  <c r="BS8" i="11"/>
  <c r="BJ9" i="11"/>
  <c r="AB9" i="11" s="1"/>
  <c r="BR9" i="11"/>
  <c r="BI10" i="11"/>
  <c r="AA10" i="11" s="1"/>
  <c r="BQ10" i="11"/>
  <c r="AI10" i="11" s="1"/>
  <c r="BH11" i="11"/>
  <c r="BP11" i="11"/>
  <c r="BG12" i="11"/>
  <c r="Y12" i="11" s="1"/>
  <c r="BO12" i="11"/>
  <c r="BF13" i="11"/>
  <c r="BN13" i="11"/>
  <c r="AF13" i="11" s="1"/>
  <c r="BE14" i="11"/>
  <c r="W14" i="11" s="1"/>
  <c r="BM14" i="11"/>
  <c r="AE14" i="11" s="1"/>
  <c r="BD15" i="11"/>
  <c r="BL15" i="11"/>
  <c r="BT15" i="11"/>
  <c r="AL15" i="11" s="1"/>
  <c r="BK16" i="11"/>
  <c r="BS16" i="11"/>
  <c r="AK16" i="11" s="1"/>
  <c r="BJ17" i="11"/>
  <c r="AB17" i="11" s="1"/>
  <c r="BR17" i="11"/>
  <c r="BI18" i="11"/>
  <c r="AA18" i="11" s="1"/>
  <c r="BQ18" i="11"/>
  <c r="BH19" i="11"/>
  <c r="Z19" i="11" s="1"/>
  <c r="BP19" i="11"/>
  <c r="BH17" i="11"/>
  <c r="Z17" i="11" s="1"/>
  <c r="BP18" i="11"/>
  <c r="BS19" i="11"/>
  <c r="AK19" i="11" s="1"/>
  <c r="BK20" i="11"/>
  <c r="AC20" i="11" s="1"/>
  <c r="BT20" i="11"/>
  <c r="AL20" i="11" s="1"/>
  <c r="BL21" i="11"/>
  <c r="BD22" i="11"/>
  <c r="BL22" i="11"/>
  <c r="BT22" i="11"/>
  <c r="BK23" i="11"/>
  <c r="BS23" i="11"/>
  <c r="AK23" i="11" s="1"/>
  <c r="BJ24" i="11"/>
  <c r="AB24" i="11" s="1"/>
  <c r="BR24" i="11"/>
  <c r="BI25" i="11"/>
  <c r="BQ25" i="11"/>
  <c r="AI25" i="11" s="1"/>
  <c r="BH26" i="11"/>
  <c r="Z26" i="11" s="1"/>
  <c r="BP26" i="11"/>
  <c r="BG27" i="11"/>
  <c r="BO27" i="11"/>
  <c r="AG27" i="11" s="1"/>
  <c r="BF28" i="11"/>
  <c r="BN28" i="11"/>
  <c r="AF28" i="11" s="1"/>
  <c r="BE29" i="11"/>
  <c r="BM29" i="11"/>
  <c r="AE29" i="11" s="1"/>
  <c r="BD30" i="11"/>
  <c r="BL30" i="11"/>
  <c r="BT30" i="11"/>
  <c r="BK31" i="11"/>
  <c r="AC31" i="11" s="1"/>
  <c r="BS31" i="11"/>
  <c r="AK31" i="11" s="1"/>
  <c r="BJ32" i="11"/>
  <c r="AB32" i="11" s="1"/>
  <c r="BR32" i="11"/>
  <c r="BI33" i="11"/>
  <c r="AA33" i="11" s="1"/>
  <c r="BQ33" i="11"/>
  <c r="AI33" i="11" s="1"/>
  <c r="BH34" i="11"/>
  <c r="BP34" i="11"/>
  <c r="BG35" i="11"/>
  <c r="Y35" i="11" s="1"/>
  <c r="BO35" i="11"/>
  <c r="AG35" i="11" s="1"/>
  <c r="BF36" i="11"/>
  <c r="BN36" i="11"/>
  <c r="BE37" i="11"/>
  <c r="W37" i="11" s="1"/>
  <c r="BM37" i="11"/>
  <c r="AE37" i="11" s="1"/>
  <c r="BD38" i="11"/>
  <c r="BL38" i="11"/>
  <c r="BT38" i="11"/>
  <c r="AL38" i="11" s="1"/>
  <c r="BK39" i="11"/>
  <c r="AC39" i="11" s="1"/>
  <c r="BS39" i="11"/>
  <c r="AK39" i="11" s="1"/>
  <c r="BJ40" i="11"/>
  <c r="BR40" i="11"/>
  <c r="BI41" i="11"/>
  <c r="AA41" i="11" s="1"/>
  <c r="BQ41" i="11"/>
  <c r="BH42" i="11"/>
  <c r="BP42" i="11"/>
  <c r="BG43" i="11"/>
  <c r="Y43" i="11" s="1"/>
  <c r="BO43" i="11"/>
  <c r="AG43" i="11" s="1"/>
  <c r="BF44" i="11"/>
  <c r="BN44" i="11"/>
  <c r="BE45" i="11"/>
  <c r="W45" i="11" s="1"/>
  <c r="BM45" i="11"/>
  <c r="BD46" i="11"/>
  <c r="BL46" i="11"/>
  <c r="BT46" i="11"/>
  <c r="AL46" i="11" s="1"/>
  <c r="BK47" i="11"/>
  <c r="AC47" i="11" s="1"/>
  <c r="BS47" i="11"/>
  <c r="BJ48" i="11"/>
  <c r="BR48" i="11"/>
  <c r="BI49" i="11"/>
  <c r="BQ49" i="11"/>
  <c r="BH50" i="11"/>
  <c r="Z50" i="11" s="1"/>
  <c r="BP50" i="11"/>
  <c r="BG51" i="11"/>
  <c r="Y51" i="11" s="1"/>
  <c r="BO51" i="11"/>
  <c r="BF52" i="11"/>
  <c r="BN52" i="11"/>
  <c r="AF52" i="11" s="1"/>
  <c r="BE53" i="11"/>
  <c r="BM53" i="11"/>
  <c r="BD54" i="11"/>
  <c r="BL54" i="11"/>
  <c r="BT54" i="11"/>
  <c r="AL54" i="11" s="1"/>
  <c r="BK55" i="11"/>
  <c r="BS55" i="11"/>
  <c r="BJ56" i="11"/>
  <c r="AB56" i="11" s="1"/>
  <c r="BR56" i="11"/>
  <c r="BI17" i="11"/>
  <c r="AA17" i="11" s="1"/>
  <c r="BE19" i="11"/>
  <c r="W19" i="11" s="1"/>
  <c r="BT19" i="11"/>
  <c r="AL19" i="11" s="1"/>
  <c r="BL20" i="11"/>
  <c r="BD21" i="11"/>
  <c r="BM21" i="11"/>
  <c r="AE21" i="11" s="1"/>
  <c r="BE22" i="11"/>
  <c r="W22" i="11" s="1"/>
  <c r="BM22" i="11"/>
  <c r="BD23" i="11"/>
  <c r="BL23" i="11"/>
  <c r="BT23" i="11"/>
  <c r="AL23" i="11" s="1"/>
  <c r="BK24" i="11"/>
  <c r="AC24" i="11" s="1"/>
  <c r="BS24" i="11"/>
  <c r="BJ25" i="11"/>
  <c r="AB25" i="11" s="1"/>
  <c r="BR25" i="11"/>
  <c r="BI26" i="11"/>
  <c r="BQ26" i="11"/>
  <c r="BH27" i="11"/>
  <c r="Z27" i="11" s="1"/>
  <c r="BP27" i="11"/>
  <c r="BG28" i="11"/>
  <c r="Y28" i="11" s="1"/>
  <c r="BO28" i="11"/>
  <c r="BF29" i="11"/>
  <c r="BN29" i="11"/>
  <c r="AF29" i="11" s="1"/>
  <c r="BE30" i="11"/>
  <c r="BM30" i="11"/>
  <c r="BD31" i="11"/>
  <c r="BL31" i="11"/>
  <c r="BT31" i="11"/>
  <c r="AL31" i="11" s="1"/>
  <c r="BK32" i="11"/>
  <c r="BS32" i="11"/>
  <c r="AK32" i="11" s="1"/>
  <c r="BJ33" i="11"/>
  <c r="AB33" i="11" s="1"/>
  <c r="BR33" i="11"/>
  <c r="BI34" i="11"/>
  <c r="BQ34" i="11"/>
  <c r="AI34" i="11" s="1"/>
  <c r="BH35" i="11"/>
  <c r="Z35" i="11" s="1"/>
  <c r="BP35" i="11"/>
  <c r="BG36" i="11"/>
  <c r="BO36" i="11"/>
  <c r="AG36" i="11" s="1"/>
  <c r="BF37" i="11"/>
  <c r="BN37" i="11"/>
  <c r="BE38" i="11"/>
  <c r="BM38" i="11"/>
  <c r="AE38" i="11" s="1"/>
  <c r="BD39" i="11"/>
  <c r="BL39" i="11"/>
  <c r="BT39" i="11"/>
  <c r="BK40" i="11"/>
  <c r="AC40" i="11" s="1"/>
  <c r="BS40" i="11"/>
  <c r="AK40" i="11" s="1"/>
  <c r="BJ41" i="11"/>
  <c r="BR41" i="11"/>
  <c r="BI42" i="11"/>
  <c r="AA42" i="11" s="1"/>
  <c r="BQ42" i="11"/>
  <c r="AI42" i="11" s="1"/>
  <c r="BH43" i="11"/>
  <c r="Z43" i="11" s="1"/>
  <c r="BP43" i="11"/>
  <c r="BG44" i="11"/>
  <c r="BO44" i="11"/>
  <c r="AG44" i="11" s="1"/>
  <c r="BF45" i="11"/>
  <c r="BN45" i="11"/>
  <c r="BE46" i="11"/>
  <c r="BM46" i="11"/>
  <c r="BD47" i="11"/>
  <c r="BL47" i="11"/>
  <c r="BT47" i="11"/>
  <c r="BK48" i="11"/>
  <c r="AC48" i="11" s="1"/>
  <c r="BS48" i="11"/>
  <c r="BJ49" i="11"/>
  <c r="BR49" i="11"/>
  <c r="BI50" i="11"/>
  <c r="BQ50" i="11"/>
  <c r="AI50" i="11" s="1"/>
  <c r="BH51" i="11"/>
  <c r="BP51" i="11"/>
  <c r="BG52" i="11"/>
  <c r="Y52" i="11" s="1"/>
  <c r="BO52" i="11"/>
  <c r="BF53" i="11"/>
  <c r="BN53" i="11"/>
  <c r="BE54" i="11"/>
  <c r="BM54" i="11"/>
  <c r="AE54" i="11" s="1"/>
  <c r="BD55" i="11"/>
  <c r="BL55" i="11"/>
  <c r="BT55" i="11"/>
  <c r="AL55" i="11" s="1"/>
  <c r="BK56" i="11"/>
  <c r="BS56" i="11"/>
  <c r="BJ57" i="11"/>
  <c r="BR57" i="11"/>
  <c r="BP17" i="11"/>
  <c r="BF19" i="11"/>
  <c r="BD20" i="11"/>
  <c r="BM20" i="11"/>
  <c r="AE20" i="11" s="1"/>
  <c r="BE21" i="11"/>
  <c r="BN21" i="11"/>
  <c r="BF22" i="11"/>
  <c r="BN22" i="11"/>
  <c r="AF22" i="11" s="1"/>
  <c r="BE23" i="11"/>
  <c r="W23" i="11" s="1"/>
  <c r="BM23" i="11"/>
  <c r="BD24" i="11"/>
  <c r="BL24" i="11"/>
  <c r="BT24" i="11"/>
  <c r="BK25" i="11"/>
  <c r="BS25" i="11"/>
  <c r="AK25" i="11" s="1"/>
  <c r="BJ26" i="11"/>
  <c r="AB26" i="11" s="1"/>
  <c r="BR26" i="11"/>
  <c r="BI27" i="11"/>
  <c r="BQ27" i="11"/>
  <c r="AI27" i="11" s="1"/>
  <c r="BH28" i="11"/>
  <c r="Z28" i="11" s="1"/>
  <c r="BP28" i="11"/>
  <c r="BG29" i="11"/>
  <c r="BO29" i="11"/>
  <c r="AG29" i="11" s="1"/>
  <c r="BF30" i="11"/>
  <c r="BN30" i="11"/>
  <c r="AF30" i="11" s="1"/>
  <c r="BE31" i="11"/>
  <c r="BM31" i="11"/>
  <c r="AE31" i="11" s="1"/>
  <c r="BD32" i="11"/>
  <c r="BL32" i="11"/>
  <c r="BT32" i="11"/>
  <c r="BK33" i="11"/>
  <c r="AC33" i="11" s="1"/>
  <c r="BS33" i="11"/>
  <c r="AK33" i="11" s="1"/>
  <c r="BJ34" i="11"/>
  <c r="AB34" i="11" s="1"/>
  <c r="BR34" i="11"/>
  <c r="BI35" i="11"/>
  <c r="AA35" i="11" s="1"/>
  <c r="BQ35" i="11"/>
  <c r="AI35" i="11" s="1"/>
  <c r="BH36" i="11"/>
  <c r="BP36" i="11"/>
  <c r="BG37" i="11"/>
  <c r="Y37" i="11" s="1"/>
  <c r="BO37" i="11"/>
  <c r="AG37" i="11" s="1"/>
  <c r="BF38" i="11"/>
  <c r="BN38" i="11"/>
  <c r="BE39" i="11"/>
  <c r="W39" i="11" s="1"/>
  <c r="BM39" i="11"/>
  <c r="AE39" i="11" s="1"/>
  <c r="BD40" i="11"/>
  <c r="BL40" i="11"/>
  <c r="BT40" i="11"/>
  <c r="AL40" i="11" s="1"/>
  <c r="BK41" i="11"/>
  <c r="AC41" i="11" s="1"/>
  <c r="BS41" i="11"/>
  <c r="AK41" i="11" s="1"/>
  <c r="BJ42" i="11"/>
  <c r="BR42" i="11"/>
  <c r="BI43" i="11"/>
  <c r="AA43" i="11" s="1"/>
  <c r="BQ43" i="11"/>
  <c r="BH44" i="11"/>
  <c r="BP44" i="11"/>
  <c r="BG45" i="11"/>
  <c r="Y45" i="11" s="1"/>
  <c r="BO45" i="11"/>
  <c r="AG45" i="11" s="1"/>
  <c r="BF46" i="11"/>
  <c r="BN46" i="11"/>
  <c r="AF46" i="11" s="1"/>
  <c r="BE47" i="11"/>
  <c r="W47" i="11" s="1"/>
  <c r="BM47" i="11"/>
  <c r="BD48" i="11"/>
  <c r="BL48" i="11"/>
  <c r="BT48" i="11"/>
  <c r="AL48" i="11" s="1"/>
  <c r="BK49" i="11"/>
  <c r="AC49" i="11" s="1"/>
  <c r="BS49" i="11"/>
  <c r="BJ50" i="11"/>
  <c r="AB50" i="11" s="1"/>
  <c r="BR50" i="11"/>
  <c r="BI51" i="11"/>
  <c r="BQ51" i="11"/>
  <c r="BH52" i="11"/>
  <c r="Z52" i="11" s="1"/>
  <c r="BP52" i="11"/>
  <c r="BG53" i="11"/>
  <c r="Y53" i="11" s="1"/>
  <c r="BO53" i="11"/>
  <c r="BF54" i="11"/>
  <c r="BN54" i="11"/>
  <c r="AF54" i="11" s="1"/>
  <c r="BE55" i="11"/>
  <c r="BM55" i="11"/>
  <c r="BD56" i="11"/>
  <c r="BL56" i="11"/>
  <c r="BT56" i="11"/>
  <c r="AL56" i="11" s="1"/>
  <c r="BK57" i="11"/>
  <c r="BS57" i="11"/>
  <c r="AK57" i="11" s="1"/>
  <c r="BJ58" i="11"/>
  <c r="AB58" i="11" s="1"/>
  <c r="BR58" i="11"/>
  <c r="BQ17" i="11"/>
  <c r="BG19" i="11"/>
  <c r="Y19" i="11" s="1"/>
  <c r="BE20" i="11"/>
  <c r="W20" i="11" s="1"/>
  <c r="BN20" i="11"/>
  <c r="AF20" i="11" s="1"/>
  <c r="BF21" i="11"/>
  <c r="BP21" i="11"/>
  <c r="BG22" i="11"/>
  <c r="Y22" i="11" s="1"/>
  <c r="BO22" i="11"/>
  <c r="BF23" i="11"/>
  <c r="BN23" i="11"/>
  <c r="AF23" i="11" s="1"/>
  <c r="BE24" i="11"/>
  <c r="W24" i="11" s="1"/>
  <c r="BM24" i="11"/>
  <c r="AE24" i="11" s="1"/>
  <c r="BD25" i="11"/>
  <c r="BL25" i="11"/>
  <c r="BT25" i="11"/>
  <c r="AL25" i="11" s="1"/>
  <c r="BK26" i="11"/>
  <c r="BS26" i="11"/>
  <c r="BJ27" i="11"/>
  <c r="AB27" i="11" s="1"/>
  <c r="BR27" i="11"/>
  <c r="BI28" i="11"/>
  <c r="AA28" i="11" s="1"/>
  <c r="BQ28" i="11"/>
  <c r="BH29" i="11"/>
  <c r="Z29" i="11" s="1"/>
  <c r="BP29" i="11"/>
  <c r="BG30" i="11"/>
  <c r="BO30" i="11"/>
  <c r="BF31" i="11"/>
  <c r="BN31" i="11"/>
  <c r="AF31" i="11" s="1"/>
  <c r="BE32" i="11"/>
  <c r="W32" i="11" s="1"/>
  <c r="BM32" i="11"/>
  <c r="BD33" i="11"/>
  <c r="BL33" i="11"/>
  <c r="BT33" i="11"/>
  <c r="BK34" i="11"/>
  <c r="BS34" i="11"/>
  <c r="AK34" i="11" s="1"/>
  <c r="BJ35" i="11"/>
  <c r="AB35" i="11" s="1"/>
  <c r="BR35" i="11"/>
  <c r="BI36" i="11"/>
  <c r="BQ36" i="11"/>
  <c r="AI36" i="11" s="1"/>
  <c r="BH37" i="11"/>
  <c r="Z37" i="11" s="1"/>
  <c r="BP37" i="11"/>
  <c r="BG38" i="11"/>
  <c r="Y38" i="11" s="1"/>
  <c r="BO38" i="11"/>
  <c r="BF39" i="11"/>
  <c r="BN39" i="11"/>
  <c r="AF39" i="11" s="1"/>
  <c r="BE40" i="11"/>
  <c r="BM40" i="11"/>
  <c r="AE40" i="11" s="1"/>
  <c r="BD41" i="11"/>
  <c r="BL41" i="11"/>
  <c r="BT41" i="11"/>
  <c r="BK42" i="11"/>
  <c r="AC42" i="11" s="1"/>
  <c r="BS42" i="11"/>
  <c r="AK42" i="11" s="1"/>
  <c r="BJ43" i="11"/>
  <c r="AB43" i="11" s="1"/>
  <c r="BR43" i="11"/>
  <c r="BI44" i="11"/>
  <c r="AA44" i="11" s="1"/>
  <c r="BQ44" i="11"/>
  <c r="AI44" i="11" s="1"/>
  <c r="BH45" i="11"/>
  <c r="Z45" i="11" s="1"/>
  <c r="BP45" i="11"/>
  <c r="BG46" i="11"/>
  <c r="Y46" i="11" s="1"/>
  <c r="BO46" i="11"/>
  <c r="AG46" i="11" s="1"/>
  <c r="BF47" i="11"/>
  <c r="BN47" i="11"/>
  <c r="AF47" i="11" s="1"/>
  <c r="BE48" i="11"/>
  <c r="W48" i="11" s="1"/>
  <c r="BM48" i="11"/>
  <c r="AE48" i="11" s="1"/>
  <c r="BD49" i="11"/>
  <c r="BL49" i="11"/>
  <c r="BT49" i="11"/>
  <c r="AL49" i="11" s="1"/>
  <c r="BK50" i="11"/>
  <c r="AC50" i="11" s="1"/>
  <c r="BS50" i="11"/>
  <c r="AK50" i="11" s="1"/>
  <c r="BJ51" i="11"/>
  <c r="AB51" i="11" s="1"/>
  <c r="BR51" i="11"/>
  <c r="BI52" i="11"/>
  <c r="AA52" i="11" s="1"/>
  <c r="BQ52" i="11"/>
  <c r="AI52" i="11" s="1"/>
  <c r="BH53" i="11"/>
  <c r="Z53" i="11" s="1"/>
  <c r="BP53" i="11"/>
  <c r="BG54" i="11"/>
  <c r="Y54" i="11" s="1"/>
  <c r="BO54" i="11"/>
  <c r="AG54" i="11" s="1"/>
  <c r="BF55" i="11"/>
  <c r="BN55" i="11"/>
  <c r="AF55" i="11" s="1"/>
  <c r="BE56" i="11"/>
  <c r="W56" i="11" s="1"/>
  <c r="BM56" i="11"/>
  <c r="AE56" i="11" s="1"/>
  <c r="BD57" i="11"/>
  <c r="BL57" i="11"/>
  <c r="BT57" i="11"/>
  <c r="AL57" i="11" s="1"/>
  <c r="BK58" i="11"/>
  <c r="AC58" i="11" s="1"/>
  <c r="BS58" i="11"/>
  <c r="AK58" i="11" s="1"/>
  <c r="BG18" i="11"/>
  <c r="Y18" i="11" s="1"/>
  <c r="BM19" i="11"/>
  <c r="AE19" i="11" s="1"/>
  <c r="BF20" i="11"/>
  <c r="BO20" i="11"/>
  <c r="AG20" i="11" s="1"/>
  <c r="BH21" i="11"/>
  <c r="Z21" i="11" s="1"/>
  <c r="BQ21" i="11"/>
  <c r="AI21" i="11" s="1"/>
  <c r="BH22" i="11"/>
  <c r="Z22" i="11" s="1"/>
  <c r="BP22" i="11"/>
  <c r="BG23" i="11"/>
  <c r="Y23" i="11" s="1"/>
  <c r="BO23" i="11"/>
  <c r="AG23" i="11" s="1"/>
  <c r="BF24" i="11"/>
  <c r="BN24" i="11"/>
  <c r="BE25" i="11"/>
  <c r="BM25" i="11"/>
  <c r="AE25" i="11" s="1"/>
  <c r="BD26" i="11"/>
  <c r="BL26" i="11"/>
  <c r="BT26" i="11"/>
  <c r="AL26" i="11" s="1"/>
  <c r="BK27" i="11"/>
  <c r="AC27" i="11" s="1"/>
  <c r="BS27" i="11"/>
  <c r="BJ28" i="11"/>
  <c r="BR28" i="11"/>
  <c r="BI29" i="11"/>
  <c r="AA29" i="11" s="1"/>
  <c r="BQ29" i="11"/>
  <c r="AI29" i="11" s="1"/>
  <c r="BH30" i="11"/>
  <c r="BP30" i="11"/>
  <c r="BG31" i="11"/>
  <c r="Y31" i="11" s="1"/>
  <c r="BO31" i="11"/>
  <c r="BF32" i="11"/>
  <c r="BN32" i="11"/>
  <c r="BE33" i="11"/>
  <c r="W33" i="11" s="1"/>
  <c r="BM33" i="11"/>
  <c r="AE33" i="11" s="1"/>
  <c r="BD34" i="11"/>
  <c r="BL34" i="11"/>
  <c r="BT34" i="11"/>
  <c r="AL34" i="11" s="1"/>
  <c r="BK35" i="11"/>
  <c r="BS35" i="11"/>
  <c r="BJ36" i="11"/>
  <c r="BR36" i="11"/>
  <c r="BI37" i="11"/>
  <c r="AA37" i="11" s="1"/>
  <c r="BQ37" i="11"/>
  <c r="BH38" i="11"/>
  <c r="Z38" i="11" s="1"/>
  <c r="BP38" i="11"/>
  <c r="BG39" i="11"/>
  <c r="BO39" i="11"/>
  <c r="AG39" i="11" s="1"/>
  <c r="BF40" i="11"/>
  <c r="BN40" i="11"/>
  <c r="AF40" i="11" s="1"/>
  <c r="BE41" i="11"/>
  <c r="W41" i="11" s="1"/>
  <c r="BM41" i="11"/>
  <c r="BD42" i="11"/>
  <c r="BL42" i="11"/>
  <c r="BT42" i="11"/>
  <c r="BK43" i="11"/>
  <c r="AC43" i="11" s="1"/>
  <c r="BS43" i="11"/>
  <c r="AK43" i="11" s="1"/>
  <c r="BJ44" i="11"/>
  <c r="AB44" i="11" s="1"/>
  <c r="BR44" i="11"/>
  <c r="BI45" i="11"/>
  <c r="BQ45" i="11"/>
  <c r="AI45" i="11" s="1"/>
  <c r="BH46" i="11"/>
  <c r="Z46" i="11" s="1"/>
  <c r="BP46" i="11"/>
  <c r="BG47" i="11"/>
  <c r="Y47" i="11" s="1"/>
  <c r="BO47" i="11"/>
  <c r="AG47" i="11" s="1"/>
  <c r="BF48" i="11"/>
  <c r="BN48" i="11"/>
  <c r="AF48" i="11" s="1"/>
  <c r="BE49" i="11"/>
  <c r="BM49" i="11"/>
  <c r="AE49" i="11" s="1"/>
  <c r="BD50" i="11"/>
  <c r="BL50" i="11"/>
  <c r="BT50" i="11"/>
  <c r="AL50" i="11" s="1"/>
  <c r="BK51" i="11"/>
  <c r="AC51" i="11" s="1"/>
  <c r="BS51" i="11"/>
  <c r="AK51" i="11" s="1"/>
  <c r="BJ52" i="11"/>
  <c r="AB52" i="11" s="1"/>
  <c r="BR52" i="11"/>
  <c r="BI53" i="11"/>
  <c r="AA53" i="11" s="1"/>
  <c r="BQ53" i="11"/>
  <c r="AI53" i="11" s="1"/>
  <c r="BH54" i="11"/>
  <c r="BP54" i="11"/>
  <c r="BG55" i="11"/>
  <c r="Y55" i="11" s="1"/>
  <c r="BO55" i="11"/>
  <c r="AG55" i="11" s="1"/>
  <c r="BF56" i="11"/>
  <c r="BN56" i="11"/>
  <c r="BE57" i="11"/>
  <c r="W57" i="11" s="1"/>
  <c r="BM57" i="11"/>
  <c r="AE57" i="11" s="1"/>
  <c r="BD58" i="11"/>
  <c r="BL58" i="11"/>
  <c r="BT58" i="11"/>
  <c r="AL58" i="11" s="1"/>
  <c r="BH18" i="11"/>
  <c r="Z18" i="11" s="1"/>
  <c r="BN19" i="11"/>
  <c r="AF19" i="11" s="1"/>
  <c r="BG20" i="11"/>
  <c r="BQ20" i="11"/>
  <c r="AI20" i="11" s="1"/>
  <c r="BI21" i="11"/>
  <c r="AA21" i="11" s="1"/>
  <c r="BR21" i="11"/>
  <c r="BI22" i="11"/>
  <c r="AA22" i="11" s="1"/>
  <c r="BQ22" i="11"/>
  <c r="AI22" i="11" s="1"/>
  <c r="BH23" i="11"/>
  <c r="Z23" i="11" s="1"/>
  <c r="BP23" i="11"/>
  <c r="BG24" i="11"/>
  <c r="Y24" i="11" s="1"/>
  <c r="BO24" i="11"/>
  <c r="AG24" i="11" s="1"/>
  <c r="BF25" i="11"/>
  <c r="BN25" i="11"/>
  <c r="AF25" i="11" s="1"/>
  <c r="BE26" i="11"/>
  <c r="W26" i="11" s="1"/>
  <c r="BM26" i="11"/>
  <c r="AE26" i="11" s="1"/>
  <c r="BD27" i="11"/>
  <c r="BL27" i="11"/>
  <c r="BT27" i="11"/>
  <c r="AL27" i="11" s="1"/>
  <c r="BK28" i="11"/>
  <c r="AC28" i="11" s="1"/>
  <c r="BS28" i="11"/>
  <c r="AK28" i="11" s="1"/>
  <c r="BJ29" i="11"/>
  <c r="AB29" i="11" s="1"/>
  <c r="BR29" i="11"/>
  <c r="BI30" i="11"/>
  <c r="AA30" i="11" s="1"/>
  <c r="BQ30" i="11"/>
  <c r="AI30" i="11" s="1"/>
  <c r="BH31" i="11"/>
  <c r="Z31" i="11" s="1"/>
  <c r="BP31" i="11"/>
  <c r="BG32" i="11"/>
  <c r="Y32" i="11" s="1"/>
  <c r="BO32" i="11"/>
  <c r="AG32" i="11" s="1"/>
  <c r="BF33" i="11"/>
  <c r="BN33" i="11"/>
  <c r="AF33" i="11" s="1"/>
  <c r="BE34" i="11"/>
  <c r="W34" i="11" s="1"/>
  <c r="BM34" i="11"/>
  <c r="AE34" i="11" s="1"/>
  <c r="BD35" i="11"/>
  <c r="BL35" i="11"/>
  <c r="BT35" i="11"/>
  <c r="AL35" i="11" s="1"/>
  <c r="BK36" i="11"/>
  <c r="AC36" i="11" s="1"/>
  <c r="BS36" i="11"/>
  <c r="AK36" i="11" s="1"/>
  <c r="BJ37" i="11"/>
  <c r="AB37" i="11" s="1"/>
  <c r="BR37" i="11"/>
  <c r="BI38" i="11"/>
  <c r="AA38" i="11" s="1"/>
  <c r="BQ38" i="11"/>
  <c r="AI38" i="11" s="1"/>
  <c r="BH39" i="11"/>
  <c r="Z39" i="11" s="1"/>
  <c r="BP39" i="11"/>
  <c r="BG40" i="11"/>
  <c r="Y40" i="11" s="1"/>
  <c r="BO40" i="11"/>
  <c r="AG40" i="11" s="1"/>
  <c r="BF41" i="11"/>
  <c r="BN41" i="11"/>
  <c r="AF41" i="11" s="1"/>
  <c r="BE42" i="11"/>
  <c r="W42" i="11" s="1"/>
  <c r="BM42" i="11"/>
  <c r="AE42" i="11" s="1"/>
  <c r="BD43" i="11"/>
  <c r="BL43" i="11"/>
  <c r="BT43" i="11"/>
  <c r="AL43" i="11" s="1"/>
  <c r="BK44" i="11"/>
  <c r="BS44" i="11"/>
  <c r="AK44" i="11" s="1"/>
  <c r="BJ45" i="11"/>
  <c r="AB45" i="11" s="1"/>
  <c r="BR45" i="11"/>
  <c r="BI46" i="11"/>
  <c r="AA46" i="11" s="1"/>
  <c r="BQ46" i="11"/>
  <c r="BH47" i="11"/>
  <c r="Z47" i="11" s="1"/>
  <c r="BP47" i="11"/>
  <c r="BG48" i="11"/>
  <c r="BO48" i="11"/>
  <c r="AG48" i="11" s="1"/>
  <c r="BF49" i="11"/>
  <c r="BN49" i="11"/>
  <c r="AF49" i="11" s="1"/>
  <c r="BE50" i="11"/>
  <c r="W50" i="11" s="1"/>
  <c r="BM50" i="11"/>
  <c r="BD51" i="11"/>
  <c r="BL51" i="11"/>
  <c r="BT51" i="11"/>
  <c r="BK52" i="11"/>
  <c r="AC52" i="11" s="1"/>
  <c r="BS52" i="11"/>
  <c r="AK52" i="11" s="1"/>
  <c r="BJ53" i="11"/>
  <c r="AB53" i="11" s="1"/>
  <c r="BR53" i="11"/>
  <c r="BI54" i="11"/>
  <c r="BQ54" i="11"/>
  <c r="AI54" i="11" s="1"/>
  <c r="BH55" i="11"/>
  <c r="Z55" i="11" s="1"/>
  <c r="BP55" i="11"/>
  <c r="BG56" i="11"/>
  <c r="Y56" i="11" s="1"/>
  <c r="BN18" i="11"/>
  <c r="AF18" i="11" s="1"/>
  <c r="BO19" i="11"/>
  <c r="AG19" i="11" s="1"/>
  <c r="BI20" i="11"/>
  <c r="AA20" i="11" s="1"/>
  <c r="BR20" i="11"/>
  <c r="BJ21" i="11"/>
  <c r="AB21" i="11" s="1"/>
  <c r="BS21" i="11"/>
  <c r="AK21" i="11" s="1"/>
  <c r="BJ22" i="11"/>
  <c r="BR22" i="11"/>
  <c r="BI23" i="11"/>
  <c r="AA23" i="11" s="1"/>
  <c r="BQ23" i="11"/>
  <c r="AI23" i="11" s="1"/>
  <c r="BH24" i="11"/>
  <c r="Z24" i="11" s="1"/>
  <c r="BP24" i="11"/>
  <c r="BG25" i="11"/>
  <c r="Y25" i="11" s="1"/>
  <c r="BO25" i="11"/>
  <c r="AG25" i="11" s="1"/>
  <c r="BF26" i="11"/>
  <c r="BN26" i="11"/>
  <c r="BE27" i="11"/>
  <c r="W27" i="11" s="1"/>
  <c r="BM27" i="11"/>
  <c r="AE27" i="11" s="1"/>
  <c r="BD28" i="11"/>
  <c r="BL28" i="11"/>
  <c r="BT28" i="11"/>
  <c r="AL28" i="11" s="1"/>
  <c r="BK29" i="11"/>
  <c r="AC29" i="11" s="1"/>
  <c r="BS29" i="11"/>
  <c r="BJ30" i="11"/>
  <c r="BR30" i="11"/>
  <c r="BI31" i="11"/>
  <c r="AA31" i="11" s="1"/>
  <c r="BQ31" i="11"/>
  <c r="AI31" i="11" s="1"/>
  <c r="BH32" i="11"/>
  <c r="BP32" i="11"/>
  <c r="BG33" i="11"/>
  <c r="Y33" i="11" s="1"/>
  <c r="BO33" i="11"/>
  <c r="BF34" i="11"/>
  <c r="BN34" i="11"/>
  <c r="AF34" i="11" s="1"/>
  <c r="BE35" i="11"/>
  <c r="W35" i="11" s="1"/>
  <c r="BM35" i="11"/>
  <c r="AE35" i="11" s="1"/>
  <c r="BD36" i="11"/>
  <c r="BL36" i="11"/>
  <c r="BT36" i="11"/>
  <c r="AL36" i="11" s="1"/>
  <c r="BK37" i="11"/>
  <c r="BS37" i="11"/>
  <c r="BJ38" i="11"/>
  <c r="AB38" i="11" s="1"/>
  <c r="BR38" i="11"/>
  <c r="BI39" i="11"/>
  <c r="AA39" i="11" s="1"/>
  <c r="BQ39" i="11"/>
  <c r="BH40" i="11"/>
  <c r="Z40" i="11" s="1"/>
  <c r="BP40" i="11"/>
  <c r="BG41" i="11"/>
  <c r="BO41" i="11"/>
  <c r="BF42" i="11"/>
  <c r="BN42" i="11"/>
  <c r="AF42" i="11" s="1"/>
  <c r="BE43" i="11"/>
  <c r="W43" i="11" s="1"/>
  <c r="BM43" i="11"/>
  <c r="BD44" i="11"/>
  <c r="BL44" i="11"/>
  <c r="BT44" i="11"/>
  <c r="BK45" i="11"/>
  <c r="AC45" i="11" s="1"/>
  <c r="BS45" i="11"/>
  <c r="AK45" i="11" s="1"/>
  <c r="BJ46" i="11"/>
  <c r="AB46" i="11" s="1"/>
  <c r="BR46" i="11"/>
  <c r="BI47" i="11"/>
  <c r="BQ47" i="11"/>
  <c r="AI47" i="11" s="1"/>
  <c r="BH48" i="11"/>
  <c r="Z48" i="11" s="1"/>
  <c r="BP48" i="11"/>
  <c r="BG49" i="11"/>
  <c r="Y49" i="11" s="1"/>
  <c r="BO49" i="11"/>
  <c r="AG49" i="11" s="1"/>
  <c r="BF50" i="11"/>
  <c r="BN50" i="11"/>
  <c r="AF50" i="11" s="1"/>
  <c r="BE51" i="11"/>
  <c r="BM51" i="11"/>
  <c r="AE51" i="11" s="1"/>
  <c r="BD52" i="11"/>
  <c r="BL52" i="11"/>
  <c r="BT52" i="11"/>
  <c r="AL52" i="11" s="1"/>
  <c r="BK53" i="11"/>
  <c r="AC53" i="11" s="1"/>
  <c r="BS53" i="11"/>
  <c r="AK53" i="11" s="1"/>
  <c r="BJ54" i="11"/>
  <c r="AB54" i="11" s="1"/>
  <c r="BR54" i="11"/>
  <c r="BO18" i="11"/>
  <c r="AG18" i="11" s="1"/>
  <c r="BR19" i="11"/>
  <c r="BJ20" i="11"/>
  <c r="BS20" i="11"/>
  <c r="AK20" i="11" s="1"/>
  <c r="BK21" i="11"/>
  <c r="AC21" i="11" s="1"/>
  <c r="BT21" i="11"/>
  <c r="AL21" i="11" s="1"/>
  <c r="BK22" i="11"/>
  <c r="AC22" i="11" s="1"/>
  <c r="BS22" i="11"/>
  <c r="BJ23" i="11"/>
  <c r="AB23" i="11" s="1"/>
  <c r="BR23" i="11"/>
  <c r="BI24" i="11"/>
  <c r="BQ24" i="11"/>
  <c r="AI24" i="11" s="1"/>
  <c r="BH25" i="11"/>
  <c r="Z25" i="11" s="1"/>
  <c r="BP25" i="11"/>
  <c r="BG26" i="11"/>
  <c r="Y26" i="11" s="1"/>
  <c r="BO26" i="11"/>
  <c r="BF27" i="11"/>
  <c r="BN27" i="11"/>
  <c r="AF27" i="11" s="1"/>
  <c r="BE28" i="11"/>
  <c r="BM28" i="11"/>
  <c r="AE28" i="11" s="1"/>
  <c r="BD29" i="11"/>
  <c r="BL29" i="11"/>
  <c r="BT29" i="11"/>
  <c r="AL29" i="11" s="1"/>
  <c r="BK30" i="11"/>
  <c r="BS30" i="11"/>
  <c r="AK30" i="11" s="1"/>
  <c r="BJ31" i="11"/>
  <c r="AB31" i="11" s="1"/>
  <c r="BR31" i="11"/>
  <c r="BI32" i="11"/>
  <c r="AA32" i="11" s="1"/>
  <c r="BQ32" i="11"/>
  <c r="AI32" i="11" s="1"/>
  <c r="BH33" i="11"/>
  <c r="Z33" i="11" s="1"/>
  <c r="BP33" i="11"/>
  <c r="BG34" i="11"/>
  <c r="BO34" i="11"/>
  <c r="AG34" i="11" s="1"/>
  <c r="BF35" i="11"/>
  <c r="BN35" i="11"/>
  <c r="BE36" i="11"/>
  <c r="W36" i="11" s="1"/>
  <c r="BM36" i="11"/>
  <c r="AE36" i="11" s="1"/>
  <c r="BD37" i="11"/>
  <c r="BL37" i="11"/>
  <c r="BT37" i="11"/>
  <c r="BK38" i="11"/>
  <c r="AC38" i="11" s="1"/>
  <c r="BS38" i="11"/>
  <c r="AK38" i="11" s="1"/>
  <c r="BJ39" i="11"/>
  <c r="BR39" i="11"/>
  <c r="BI40" i="11"/>
  <c r="AA40" i="11" s="1"/>
  <c r="BQ40" i="11"/>
  <c r="AI40" i="11" s="1"/>
  <c r="BH41" i="11"/>
  <c r="Z41" i="11" s="1"/>
  <c r="BP41" i="11"/>
  <c r="BG42" i="11"/>
  <c r="Y42" i="11" s="1"/>
  <c r="BO42" i="11"/>
  <c r="AG42" i="11" s="1"/>
  <c r="BF43" i="11"/>
  <c r="BN43" i="11"/>
  <c r="BE44" i="11"/>
  <c r="BM44" i="11"/>
  <c r="AE44" i="11" s="1"/>
  <c r="BD45" i="11"/>
  <c r="BL45" i="11"/>
  <c r="BT45" i="11"/>
  <c r="AL45" i="11" s="1"/>
  <c r="BK46" i="11"/>
  <c r="AC46" i="11" s="1"/>
  <c r="BS46" i="11"/>
  <c r="BJ47" i="11"/>
  <c r="BR47" i="11"/>
  <c r="BI48" i="11"/>
  <c r="AA48" i="11" s="1"/>
  <c r="BQ48" i="11"/>
  <c r="AI48" i="11" s="1"/>
  <c r="BH49" i="11"/>
  <c r="BP49" i="11"/>
  <c r="BG50" i="11"/>
  <c r="Y50" i="11" s="1"/>
  <c r="BO50" i="11"/>
  <c r="BF51" i="11"/>
  <c r="BN51" i="11"/>
  <c r="BE52" i="11"/>
  <c r="W52" i="11" s="1"/>
  <c r="BM52" i="11"/>
  <c r="AE52" i="11" s="1"/>
  <c r="BD53" i="11"/>
  <c r="BL53" i="11"/>
  <c r="BT53" i="11"/>
  <c r="AL53" i="11" s="1"/>
  <c r="BK54" i="11"/>
  <c r="BS54" i="11"/>
  <c r="BJ55" i="11"/>
  <c r="BI55" i="11"/>
  <c r="AA55" i="11" s="1"/>
  <c r="BF57" i="11"/>
  <c r="BE58" i="11"/>
  <c r="W58" i="11" s="1"/>
  <c r="BP58" i="11"/>
  <c r="BJ59" i="11"/>
  <c r="AB59" i="11" s="1"/>
  <c r="BR59" i="11"/>
  <c r="BI60" i="11"/>
  <c r="AA60" i="11" s="1"/>
  <c r="BQ60" i="11"/>
  <c r="AI60" i="11" s="1"/>
  <c r="BH61" i="11"/>
  <c r="Z61" i="11" s="1"/>
  <c r="BP61" i="11"/>
  <c r="BG62" i="11"/>
  <c r="BO62" i="11"/>
  <c r="AG62" i="11" s="1"/>
  <c r="BF63" i="11"/>
  <c r="BN63" i="11"/>
  <c r="BE64" i="11"/>
  <c r="W64" i="11" s="1"/>
  <c r="BM64" i="11"/>
  <c r="AE64" i="11" s="1"/>
  <c r="BD65" i="11"/>
  <c r="BL65" i="11"/>
  <c r="BT65" i="11"/>
  <c r="BK66" i="11"/>
  <c r="AC66" i="11" s="1"/>
  <c r="BS66" i="11"/>
  <c r="AK66" i="11" s="1"/>
  <c r="BJ67" i="11"/>
  <c r="BR67" i="11"/>
  <c r="BI68" i="11"/>
  <c r="AA68" i="11" s="1"/>
  <c r="BQ68" i="11"/>
  <c r="AI68" i="11" s="1"/>
  <c r="BH69" i="11"/>
  <c r="Z69" i="11" s="1"/>
  <c r="BP69" i="11"/>
  <c r="BG70" i="11"/>
  <c r="Y70" i="11" s="1"/>
  <c r="BO70" i="11"/>
  <c r="AG70" i="11" s="1"/>
  <c r="BF71" i="11"/>
  <c r="BN71" i="11"/>
  <c r="AF71" i="11" s="1"/>
  <c r="BE72" i="11"/>
  <c r="W72" i="11" s="1"/>
  <c r="BM72" i="11"/>
  <c r="AE72" i="11" s="1"/>
  <c r="BD73" i="11"/>
  <c r="BL73" i="11"/>
  <c r="BT73" i="11"/>
  <c r="AL73" i="11" s="1"/>
  <c r="BK74" i="11"/>
  <c r="AC74" i="11" s="1"/>
  <c r="BS74" i="11"/>
  <c r="BJ75" i="11"/>
  <c r="AB75" i="11" s="1"/>
  <c r="BR75" i="11"/>
  <c r="BI76" i="11"/>
  <c r="AA76" i="11" s="1"/>
  <c r="BQ76" i="11"/>
  <c r="AI76" i="11" s="1"/>
  <c r="BH77" i="11"/>
  <c r="BP77" i="11"/>
  <c r="BG78" i="11"/>
  <c r="Y78" i="11" s="1"/>
  <c r="BO78" i="11"/>
  <c r="BF79" i="11"/>
  <c r="BN79" i="11"/>
  <c r="AF79" i="11" s="1"/>
  <c r="BE80" i="11"/>
  <c r="BM80" i="11"/>
  <c r="BD81" i="11"/>
  <c r="BL81" i="11"/>
  <c r="BT81" i="11"/>
  <c r="AL81" i="11" s="1"/>
  <c r="BK82" i="11"/>
  <c r="BS82" i="11"/>
  <c r="BJ83" i="11"/>
  <c r="BR83" i="11"/>
  <c r="BI84" i="11"/>
  <c r="BQ84" i="11"/>
  <c r="BH85" i="11"/>
  <c r="BP85" i="11"/>
  <c r="BG86" i="11"/>
  <c r="BO86" i="11"/>
  <c r="BF87" i="11"/>
  <c r="BN87" i="11"/>
  <c r="BE88" i="11"/>
  <c r="BM88" i="11"/>
  <c r="BD89" i="11"/>
  <c r="BL89" i="11"/>
  <c r="BT89" i="11"/>
  <c r="BK90" i="11"/>
  <c r="BS90" i="11"/>
  <c r="BJ91" i="11"/>
  <c r="BR91" i="11"/>
  <c r="BI92" i="11"/>
  <c r="BQ92" i="11"/>
  <c r="BH93" i="11"/>
  <c r="Z93" i="11" s="1"/>
  <c r="BP93" i="11"/>
  <c r="BG94" i="11"/>
  <c r="BO94" i="11"/>
  <c r="BF95" i="11"/>
  <c r="BN95" i="11"/>
  <c r="BE96" i="11"/>
  <c r="BM96" i="11"/>
  <c r="BD97" i="11"/>
  <c r="BL97" i="11"/>
  <c r="BT97" i="11"/>
  <c r="BK98" i="11"/>
  <c r="BS98" i="11"/>
  <c r="BJ99" i="11"/>
  <c r="BR99" i="11"/>
  <c r="BQ55" i="11"/>
  <c r="AI55" i="11" s="1"/>
  <c r="BG57" i="11"/>
  <c r="Y57" i="11" s="1"/>
  <c r="BF58" i="11"/>
  <c r="BQ58" i="11"/>
  <c r="BK59" i="11"/>
  <c r="AC59" i="11" s="1"/>
  <c r="BS59" i="11"/>
  <c r="AK59" i="11" s="1"/>
  <c r="BJ60" i="11"/>
  <c r="AB60" i="11" s="1"/>
  <c r="BR60" i="11"/>
  <c r="BI61" i="11"/>
  <c r="AA61" i="11" s="1"/>
  <c r="BQ61" i="11"/>
  <c r="AI61" i="11" s="1"/>
  <c r="BH62" i="11"/>
  <c r="Z62" i="11" s="1"/>
  <c r="BP62" i="11"/>
  <c r="BG63" i="11"/>
  <c r="Y63" i="11" s="1"/>
  <c r="BO63" i="11"/>
  <c r="AG63" i="11" s="1"/>
  <c r="BF64" i="11"/>
  <c r="BN64" i="11"/>
  <c r="AF64" i="11" s="1"/>
  <c r="BE65" i="11"/>
  <c r="W65" i="11" s="1"/>
  <c r="BM65" i="11"/>
  <c r="AE65" i="11" s="1"/>
  <c r="BD66" i="11"/>
  <c r="BL66" i="11"/>
  <c r="BT66" i="11"/>
  <c r="AL66" i="11" s="1"/>
  <c r="BK67" i="11"/>
  <c r="AC67" i="11" s="1"/>
  <c r="BS67" i="11"/>
  <c r="AK67" i="11" s="1"/>
  <c r="BJ68" i="11"/>
  <c r="AB68" i="11" s="1"/>
  <c r="BR68" i="11"/>
  <c r="BI69" i="11"/>
  <c r="AA69" i="11" s="1"/>
  <c r="BQ69" i="11"/>
  <c r="AI69" i="11" s="1"/>
  <c r="BH70" i="11"/>
  <c r="Z70" i="11" s="1"/>
  <c r="BP70" i="11"/>
  <c r="BG71" i="11"/>
  <c r="Y71" i="11" s="1"/>
  <c r="BO71" i="11"/>
  <c r="AG71" i="11" s="1"/>
  <c r="BF72" i="11"/>
  <c r="BN72" i="11"/>
  <c r="AF72" i="11" s="1"/>
  <c r="BE73" i="11"/>
  <c r="W73" i="11" s="1"/>
  <c r="BM73" i="11"/>
  <c r="AE73" i="11" s="1"/>
  <c r="BD74" i="11"/>
  <c r="BL74" i="11"/>
  <c r="BT74" i="11"/>
  <c r="AL74" i="11" s="1"/>
  <c r="BK75" i="11"/>
  <c r="AC75" i="11" s="1"/>
  <c r="BS75" i="11"/>
  <c r="AK75" i="11" s="1"/>
  <c r="BJ76" i="11"/>
  <c r="AB76" i="11" s="1"/>
  <c r="BR76" i="11"/>
  <c r="BI77" i="11"/>
  <c r="AA77" i="11" s="1"/>
  <c r="BQ77" i="11"/>
  <c r="AI77" i="11" s="1"/>
  <c r="BH78" i="11"/>
  <c r="Z78" i="11" s="1"/>
  <c r="BP78" i="11"/>
  <c r="BG79" i="11"/>
  <c r="Y79" i="11" s="1"/>
  <c r="BO79" i="11"/>
  <c r="BF80" i="11"/>
  <c r="BN80" i="11"/>
  <c r="BE81" i="11"/>
  <c r="BM81" i="11"/>
  <c r="BD82" i="11"/>
  <c r="BL82" i="11"/>
  <c r="BT82" i="11"/>
  <c r="BK83" i="11"/>
  <c r="BS83" i="11"/>
  <c r="BJ84" i="11"/>
  <c r="BR84" i="11"/>
  <c r="BI85" i="11"/>
  <c r="BQ85" i="11"/>
  <c r="BH86" i="11"/>
  <c r="BP86" i="11"/>
  <c r="BG87" i="11"/>
  <c r="BO87" i="11"/>
  <c r="BF88" i="11"/>
  <c r="BN88" i="11"/>
  <c r="BE89" i="11"/>
  <c r="BM89" i="11"/>
  <c r="BD90" i="11"/>
  <c r="BL90" i="11"/>
  <c r="BT90" i="11"/>
  <c r="BK91" i="11"/>
  <c r="BS91" i="11"/>
  <c r="BJ92" i="11"/>
  <c r="BR92" i="11"/>
  <c r="BI93" i="11"/>
  <c r="BQ93" i="11"/>
  <c r="BH94" i="11"/>
  <c r="BP94" i="11"/>
  <c r="BG95" i="11"/>
  <c r="BO95" i="11"/>
  <c r="BF96" i="11"/>
  <c r="BN96" i="11"/>
  <c r="BE97" i="11"/>
  <c r="BM97" i="11"/>
  <c r="BD98" i="11"/>
  <c r="BL98" i="11"/>
  <c r="BT98" i="11"/>
  <c r="BK99" i="11"/>
  <c r="BS99" i="11"/>
  <c r="BR55" i="11"/>
  <c r="BH57" i="11"/>
  <c r="BG58" i="11"/>
  <c r="Y58" i="11" s="1"/>
  <c r="BD59" i="11"/>
  <c r="BL59" i="11"/>
  <c r="BT59" i="11"/>
  <c r="AL59" i="11" s="1"/>
  <c r="BK60" i="11"/>
  <c r="AC60" i="11" s="1"/>
  <c r="BS60" i="11"/>
  <c r="BJ61" i="11"/>
  <c r="AB61" i="11" s="1"/>
  <c r="BR61" i="11"/>
  <c r="BI62" i="11"/>
  <c r="AA62" i="11" s="1"/>
  <c r="BQ62" i="11"/>
  <c r="AI62" i="11" s="1"/>
  <c r="BH63" i="11"/>
  <c r="BP63" i="11"/>
  <c r="BG64" i="11"/>
  <c r="Y64" i="11" s="1"/>
  <c r="BO64" i="11"/>
  <c r="BF65" i="11"/>
  <c r="BN65" i="11"/>
  <c r="AF65" i="11" s="1"/>
  <c r="BE66" i="11"/>
  <c r="W66" i="11" s="1"/>
  <c r="BM66" i="11"/>
  <c r="AE66" i="11" s="1"/>
  <c r="BD67" i="11"/>
  <c r="BL67" i="11"/>
  <c r="BT67" i="11"/>
  <c r="AL67" i="11" s="1"/>
  <c r="BK68" i="11"/>
  <c r="BS68" i="11"/>
  <c r="AK68" i="11" s="1"/>
  <c r="BJ69" i="11"/>
  <c r="AB69" i="11" s="1"/>
  <c r="BR69" i="11"/>
  <c r="BI70" i="11"/>
  <c r="AA70" i="11" s="1"/>
  <c r="BQ70" i="11"/>
  <c r="BH71" i="11"/>
  <c r="Z71" i="11" s="1"/>
  <c r="BP71" i="11"/>
  <c r="BG72" i="11"/>
  <c r="BO72" i="11"/>
  <c r="AG72" i="11" s="1"/>
  <c r="BF73" i="11"/>
  <c r="BN73" i="11"/>
  <c r="AF73" i="11" s="1"/>
  <c r="BE74" i="11"/>
  <c r="W74" i="11" s="1"/>
  <c r="BM74" i="11"/>
  <c r="BD75" i="11"/>
  <c r="BL75" i="11"/>
  <c r="BT75" i="11"/>
  <c r="BK76" i="11"/>
  <c r="AC76" i="11" s="1"/>
  <c r="BS76" i="11"/>
  <c r="AK76" i="11" s="1"/>
  <c r="BJ77" i="11"/>
  <c r="AB77" i="11" s="1"/>
  <c r="BR77" i="11"/>
  <c r="BI78" i="11"/>
  <c r="BQ78" i="11"/>
  <c r="AI78" i="11" s="1"/>
  <c r="BH79" i="11"/>
  <c r="Z79" i="11" s="1"/>
  <c r="BP79" i="11"/>
  <c r="BG80" i="11"/>
  <c r="BO80" i="11"/>
  <c r="BF81" i="11"/>
  <c r="BN81" i="11"/>
  <c r="BE82" i="11"/>
  <c r="BM82" i="11"/>
  <c r="BD83" i="11"/>
  <c r="BL83" i="11"/>
  <c r="BT83" i="11"/>
  <c r="BK84" i="11"/>
  <c r="BS84" i="11"/>
  <c r="BJ85" i="11"/>
  <c r="BR85" i="11"/>
  <c r="BI86" i="11"/>
  <c r="BQ86" i="11"/>
  <c r="BH87" i="11"/>
  <c r="BP87" i="11"/>
  <c r="BG88" i="11"/>
  <c r="BO88" i="11"/>
  <c r="BF89" i="11"/>
  <c r="BN89" i="11"/>
  <c r="BE90" i="11"/>
  <c r="BM90" i="11"/>
  <c r="BD91" i="11"/>
  <c r="BL91" i="11"/>
  <c r="BT91" i="11"/>
  <c r="BK92" i="11"/>
  <c r="BS92" i="11"/>
  <c r="BJ93" i="11"/>
  <c r="BR93" i="11"/>
  <c r="BI94" i="11"/>
  <c r="BQ94" i="11"/>
  <c r="BH95" i="11"/>
  <c r="BP95" i="11"/>
  <c r="BG96" i="11"/>
  <c r="BO96" i="11"/>
  <c r="BF97" i="11"/>
  <c r="BN97" i="11"/>
  <c r="BE98" i="11"/>
  <c r="BM98" i="11"/>
  <c r="BH56" i="11"/>
  <c r="BI57" i="11"/>
  <c r="BH58" i="11"/>
  <c r="Z58" i="11" s="1"/>
  <c r="BE59" i="11"/>
  <c r="W59" i="11" s="1"/>
  <c r="BM59" i="11"/>
  <c r="BD60" i="11"/>
  <c r="BL60" i="11"/>
  <c r="BT60" i="11"/>
  <c r="BK61" i="11"/>
  <c r="BS61" i="11"/>
  <c r="BJ62" i="11"/>
  <c r="BR62" i="11"/>
  <c r="BI63" i="11"/>
  <c r="BQ63" i="11"/>
  <c r="AI63" i="11" s="1"/>
  <c r="BH64" i="11"/>
  <c r="Z64" i="11" s="1"/>
  <c r="BP64" i="11"/>
  <c r="BG65" i="11"/>
  <c r="BO65" i="11"/>
  <c r="BF66" i="11"/>
  <c r="BN66" i="11"/>
  <c r="AF66" i="11" s="1"/>
  <c r="BE67" i="11"/>
  <c r="BM67" i="11"/>
  <c r="AE67" i="11" s="1"/>
  <c r="BD68" i="11"/>
  <c r="BL68" i="11"/>
  <c r="BT68" i="11"/>
  <c r="BK69" i="11"/>
  <c r="BS69" i="11"/>
  <c r="BJ70" i="11"/>
  <c r="AB70" i="11" s="1"/>
  <c r="BR70" i="11"/>
  <c r="BI71" i="11"/>
  <c r="AA71" i="11" s="1"/>
  <c r="BQ71" i="11"/>
  <c r="AI71" i="11" s="1"/>
  <c r="BH72" i="11"/>
  <c r="BP72" i="11"/>
  <c r="BG73" i="11"/>
  <c r="BO73" i="11"/>
  <c r="BF74" i="11"/>
  <c r="BN74" i="11"/>
  <c r="BE75" i="11"/>
  <c r="W75" i="11" s="1"/>
  <c r="BM75" i="11"/>
  <c r="AE75" i="11" s="1"/>
  <c r="BD76" i="11"/>
  <c r="BL76" i="11"/>
  <c r="BT76" i="11"/>
  <c r="BK77" i="11"/>
  <c r="BS77" i="11"/>
  <c r="AK77" i="11" s="1"/>
  <c r="BJ78" i="11"/>
  <c r="BR78" i="11"/>
  <c r="BI79" i="11"/>
  <c r="BQ79" i="11"/>
  <c r="BH80" i="11"/>
  <c r="BP80" i="11"/>
  <c r="BG81" i="11"/>
  <c r="BO81" i="11"/>
  <c r="BF82" i="11"/>
  <c r="BN82" i="11"/>
  <c r="BE83" i="11"/>
  <c r="BM83" i="11"/>
  <c r="BD84" i="11"/>
  <c r="BL84" i="11"/>
  <c r="BT84" i="11"/>
  <c r="BK85" i="11"/>
  <c r="BS85" i="11"/>
  <c r="BJ86" i="11"/>
  <c r="BR86" i="11"/>
  <c r="BI87" i="11"/>
  <c r="BQ87" i="11"/>
  <c r="BH88" i="11"/>
  <c r="BP88" i="11"/>
  <c r="BG89" i="11"/>
  <c r="BO89" i="11"/>
  <c r="BF90" i="11"/>
  <c r="BN90" i="11"/>
  <c r="BE91" i="11"/>
  <c r="BM91" i="11"/>
  <c r="BD92" i="11"/>
  <c r="BL92" i="11"/>
  <c r="BT92" i="11"/>
  <c r="BK93" i="11"/>
  <c r="BS93" i="11"/>
  <c r="BJ94" i="11"/>
  <c r="BR94" i="11"/>
  <c r="BI95" i="11"/>
  <c r="BQ95" i="11"/>
  <c r="BH96" i="11"/>
  <c r="BP96" i="11"/>
  <c r="BG97" i="11"/>
  <c r="BO97" i="11"/>
  <c r="BF98" i="11"/>
  <c r="BN98" i="11"/>
  <c r="BE99" i="11"/>
  <c r="BI56" i="11"/>
  <c r="AA56" i="11" s="1"/>
  <c r="BN57" i="11"/>
  <c r="AF57" i="11" s="1"/>
  <c r="BI58" i="11"/>
  <c r="AA58" i="11" s="1"/>
  <c r="BF59" i="11"/>
  <c r="BN59" i="11"/>
  <c r="AF59" i="11" s="1"/>
  <c r="BE60" i="11"/>
  <c r="W60" i="11" s="1"/>
  <c r="BM60" i="11"/>
  <c r="BD61" i="11"/>
  <c r="BL61" i="11"/>
  <c r="BT61" i="11"/>
  <c r="AL61" i="11" s="1"/>
  <c r="BK62" i="11"/>
  <c r="AC62" i="11" s="1"/>
  <c r="BS62" i="11"/>
  <c r="BJ63" i="11"/>
  <c r="AB63" i="11" s="1"/>
  <c r="BR63" i="11"/>
  <c r="BI64" i="11"/>
  <c r="BQ64" i="11"/>
  <c r="BH65" i="11"/>
  <c r="BP65" i="11"/>
  <c r="BG66" i="11"/>
  <c r="Y66" i="11" s="1"/>
  <c r="BO66" i="11"/>
  <c r="BF67" i="11"/>
  <c r="BN67" i="11"/>
  <c r="AF67" i="11" s="1"/>
  <c r="BE68" i="11"/>
  <c r="BM68" i="11"/>
  <c r="BD69" i="11"/>
  <c r="BL69" i="11"/>
  <c r="BT69" i="11"/>
  <c r="AL69" i="11" s="1"/>
  <c r="BK70" i="11"/>
  <c r="BS70" i="11"/>
  <c r="AK70" i="11" s="1"/>
  <c r="BJ71" i="11"/>
  <c r="AB71" i="11" s="1"/>
  <c r="BR71" i="11"/>
  <c r="BI72" i="11"/>
  <c r="BQ72" i="11"/>
  <c r="BH73" i="11"/>
  <c r="Z73" i="11" s="1"/>
  <c r="BP73" i="11"/>
  <c r="BG74" i="11"/>
  <c r="BO74" i="11"/>
  <c r="AG74" i="11" s="1"/>
  <c r="BF75" i="11"/>
  <c r="BN75" i="11"/>
  <c r="BE76" i="11"/>
  <c r="BM76" i="11"/>
  <c r="BD77" i="11"/>
  <c r="BL77" i="11"/>
  <c r="BT77" i="11"/>
  <c r="BK78" i="11"/>
  <c r="AC78" i="11" s="1"/>
  <c r="BS78" i="11"/>
  <c r="AK78" i="11" s="1"/>
  <c r="BJ79" i="11"/>
  <c r="BR79" i="11"/>
  <c r="BI80" i="11"/>
  <c r="BQ80" i="11"/>
  <c r="BH81" i="11"/>
  <c r="Z81" i="11" s="1"/>
  <c r="BP81" i="11"/>
  <c r="BG82" i="11"/>
  <c r="BO82" i="11"/>
  <c r="AG82" i="11" s="1"/>
  <c r="BF83" i="11"/>
  <c r="BN83" i="11"/>
  <c r="BE84" i="11"/>
  <c r="BM84" i="11"/>
  <c r="BD85" i="11"/>
  <c r="BL85" i="11"/>
  <c r="BT85" i="11"/>
  <c r="BK86" i="11"/>
  <c r="AC86" i="11" s="1"/>
  <c r="BS86" i="11"/>
  <c r="BJ87" i="11"/>
  <c r="BR87" i="11"/>
  <c r="BI88" i="11"/>
  <c r="BQ88" i="11"/>
  <c r="AI88" i="11" s="1"/>
  <c r="BH89" i="11"/>
  <c r="BP89" i="11"/>
  <c r="BG90" i="11"/>
  <c r="Y90" i="11" s="1"/>
  <c r="BO90" i="11"/>
  <c r="BF91" i="11"/>
  <c r="BN91" i="11"/>
  <c r="BE92" i="11"/>
  <c r="BM92" i="11"/>
  <c r="AE92" i="11" s="1"/>
  <c r="BD93" i="11"/>
  <c r="BL93" i="11"/>
  <c r="BT93" i="11"/>
  <c r="AL93" i="11" s="1"/>
  <c r="BK94" i="11"/>
  <c r="BS94" i="11"/>
  <c r="BJ95" i="11"/>
  <c r="BR95" i="11"/>
  <c r="BI96" i="11"/>
  <c r="BQ96" i="11"/>
  <c r="BH97" i="11"/>
  <c r="BP97" i="11"/>
  <c r="BG98" i="11"/>
  <c r="BO98" i="11"/>
  <c r="BO56" i="11"/>
  <c r="AG56" i="11" s="1"/>
  <c r="BO57" i="11"/>
  <c r="AG57" i="11" s="1"/>
  <c r="BM58" i="11"/>
  <c r="AE58" i="11" s="1"/>
  <c r="BG59" i="11"/>
  <c r="BO59" i="11"/>
  <c r="BF60" i="11"/>
  <c r="BN60" i="11"/>
  <c r="BE61" i="11"/>
  <c r="BM61" i="11"/>
  <c r="AE61" i="11" s="1"/>
  <c r="BD62" i="11"/>
  <c r="BL62" i="11"/>
  <c r="BT62" i="11"/>
  <c r="BK63" i="11"/>
  <c r="BS63" i="11"/>
  <c r="AK63" i="11" s="1"/>
  <c r="BJ64" i="11"/>
  <c r="BR64" i="11"/>
  <c r="BI65" i="11"/>
  <c r="AA65" i="11" s="1"/>
  <c r="BQ65" i="11"/>
  <c r="AI65" i="11" s="1"/>
  <c r="BH66" i="11"/>
  <c r="Z66" i="11" s="1"/>
  <c r="BP66" i="11"/>
  <c r="BG67" i="11"/>
  <c r="BO67" i="11"/>
  <c r="AG67" i="11" s="1"/>
  <c r="BF68" i="11"/>
  <c r="BN68" i="11"/>
  <c r="BE69" i="11"/>
  <c r="W69" i="11" s="1"/>
  <c r="BM69" i="11"/>
  <c r="AE69" i="11" s="1"/>
  <c r="BD70" i="11"/>
  <c r="BL70" i="11"/>
  <c r="BT70" i="11"/>
  <c r="BK71" i="11"/>
  <c r="AC71" i="11" s="1"/>
  <c r="BS71" i="11"/>
  <c r="BJ72" i="11"/>
  <c r="BR72" i="11"/>
  <c r="BI73" i="11"/>
  <c r="AA73" i="11" s="1"/>
  <c r="BQ73" i="11"/>
  <c r="AI73" i="11" s="1"/>
  <c r="BH74" i="11"/>
  <c r="BP74" i="11"/>
  <c r="BG75" i="11"/>
  <c r="Y75" i="11" s="1"/>
  <c r="BO75" i="11"/>
  <c r="BF76" i="11"/>
  <c r="BN76" i="11"/>
  <c r="AF76" i="11" s="1"/>
  <c r="BE77" i="11"/>
  <c r="W77" i="11" s="1"/>
  <c r="BM77" i="11"/>
  <c r="AE77" i="11" s="1"/>
  <c r="BD78" i="11"/>
  <c r="BL78" i="11"/>
  <c r="BT78" i="11"/>
  <c r="AL78" i="11" s="1"/>
  <c r="BK79" i="11"/>
  <c r="BS79" i="11"/>
  <c r="BJ80" i="11"/>
  <c r="BR80" i="11"/>
  <c r="BI81" i="11"/>
  <c r="AA81" i="11" s="1"/>
  <c r="BQ81" i="11"/>
  <c r="AI81" i="11" s="1"/>
  <c r="BH82" i="11"/>
  <c r="Z82" i="11" s="1"/>
  <c r="BP82" i="11"/>
  <c r="BG83" i="11"/>
  <c r="BO83" i="11"/>
  <c r="BF84" i="11"/>
  <c r="BN84" i="11"/>
  <c r="BE85" i="11"/>
  <c r="W85" i="11" s="1"/>
  <c r="BM85" i="11"/>
  <c r="AE85" i="11" s="1"/>
  <c r="BD86" i="11"/>
  <c r="BL86" i="11"/>
  <c r="BT86" i="11"/>
  <c r="BK87" i="11"/>
  <c r="BS87" i="11"/>
  <c r="BJ88" i="11"/>
  <c r="BR88" i="11"/>
  <c r="BI89" i="11"/>
  <c r="AA89" i="11" s="1"/>
  <c r="BQ89" i="11"/>
  <c r="AI89" i="11" s="1"/>
  <c r="BH90" i="11"/>
  <c r="Z90" i="11" s="1"/>
  <c r="BP90" i="11"/>
  <c r="BG91" i="11"/>
  <c r="BO91" i="11"/>
  <c r="BF92" i="11"/>
  <c r="BN92" i="11"/>
  <c r="AF92" i="11" s="1"/>
  <c r="BE93" i="11"/>
  <c r="W93" i="11" s="1"/>
  <c r="BM93" i="11"/>
  <c r="AE93" i="11" s="1"/>
  <c r="BD94" i="11"/>
  <c r="BL94" i="11"/>
  <c r="BT94" i="11"/>
  <c r="BK95" i="11"/>
  <c r="BS95" i="11"/>
  <c r="BJ96" i="11"/>
  <c r="BR96" i="11"/>
  <c r="BI97" i="11"/>
  <c r="AA97" i="11" s="1"/>
  <c r="BP56" i="11"/>
  <c r="BP57" i="11"/>
  <c r="BN58" i="11"/>
  <c r="BH59" i="11"/>
  <c r="BP59" i="11"/>
  <c r="BG60" i="11"/>
  <c r="Y60" i="11" s="1"/>
  <c r="BO60" i="11"/>
  <c r="BF61" i="11"/>
  <c r="BN61" i="11"/>
  <c r="AF61" i="11" s="1"/>
  <c r="BE62" i="11"/>
  <c r="BM62" i="11"/>
  <c r="BD63" i="11"/>
  <c r="BL63" i="11"/>
  <c r="BT63" i="11"/>
  <c r="AL63" i="11" s="1"/>
  <c r="BK64" i="11"/>
  <c r="BS64" i="11"/>
  <c r="AK64" i="11" s="1"/>
  <c r="BJ65" i="11"/>
  <c r="AB65" i="11" s="1"/>
  <c r="BR65" i="11"/>
  <c r="BI66" i="11"/>
  <c r="BQ66" i="11"/>
  <c r="BH67" i="11"/>
  <c r="Z67" i="11" s="1"/>
  <c r="BP67" i="11"/>
  <c r="BG68" i="11"/>
  <c r="BO68" i="11"/>
  <c r="AG68" i="11" s="1"/>
  <c r="BF69" i="11"/>
  <c r="BN69" i="11"/>
  <c r="BE70" i="11"/>
  <c r="BM70" i="11"/>
  <c r="BD71" i="11"/>
  <c r="BL71" i="11"/>
  <c r="BT71" i="11"/>
  <c r="BK72" i="11"/>
  <c r="AC72" i="11" s="1"/>
  <c r="BS72" i="11"/>
  <c r="AK72" i="11" s="1"/>
  <c r="BJ73" i="11"/>
  <c r="BR73" i="11"/>
  <c r="BI74" i="11"/>
  <c r="BQ74" i="11"/>
  <c r="AI74" i="11" s="1"/>
  <c r="BH75" i="11"/>
  <c r="Z75" i="11" s="1"/>
  <c r="BP75" i="11"/>
  <c r="BG76" i="11"/>
  <c r="Y76" i="11" s="1"/>
  <c r="BO76" i="11"/>
  <c r="AG76" i="11" s="1"/>
  <c r="BF77" i="11"/>
  <c r="BN77" i="11"/>
  <c r="BE78" i="11"/>
  <c r="BM78" i="11"/>
  <c r="AE78" i="11" s="1"/>
  <c r="BD79" i="11"/>
  <c r="BL79" i="11"/>
  <c r="BT79" i="11"/>
  <c r="AL79" i="11" s="1"/>
  <c r="BK80" i="11"/>
  <c r="AC80" i="11" s="1"/>
  <c r="BS80" i="11"/>
  <c r="AK80" i="11" s="1"/>
  <c r="BJ81" i="11"/>
  <c r="AB81" i="11" s="1"/>
  <c r="BR81" i="11"/>
  <c r="BI82" i="11"/>
  <c r="AA82" i="11" s="1"/>
  <c r="BQ82" i="11"/>
  <c r="AI82" i="11" s="1"/>
  <c r="BH83" i="11"/>
  <c r="Z83" i="11" s="1"/>
  <c r="BP83" i="11"/>
  <c r="BG84" i="11"/>
  <c r="Y84" i="11" s="1"/>
  <c r="BO84" i="11"/>
  <c r="AG84" i="11" s="1"/>
  <c r="BF85" i="11"/>
  <c r="BN85" i="11"/>
  <c r="AF85" i="11" s="1"/>
  <c r="BE86" i="11"/>
  <c r="W86" i="11" s="1"/>
  <c r="BM86" i="11"/>
  <c r="AE86" i="11" s="1"/>
  <c r="BD87" i="11"/>
  <c r="BL87" i="11"/>
  <c r="BT87" i="11"/>
  <c r="AL87" i="11" s="1"/>
  <c r="BK88" i="11"/>
  <c r="AC88" i="11" s="1"/>
  <c r="BS88" i="11"/>
  <c r="AK88" i="11" s="1"/>
  <c r="BJ89" i="11"/>
  <c r="AB89" i="11" s="1"/>
  <c r="BR89" i="11"/>
  <c r="BI90" i="11"/>
  <c r="AA90" i="11" s="1"/>
  <c r="BQ90" i="11"/>
  <c r="AI90" i="11" s="1"/>
  <c r="BH91" i="11"/>
  <c r="Z91" i="11" s="1"/>
  <c r="BP91" i="11"/>
  <c r="BG92" i="11"/>
  <c r="Y92" i="11" s="1"/>
  <c r="BO92" i="11"/>
  <c r="AG92" i="11" s="1"/>
  <c r="BF93" i="11"/>
  <c r="BN93" i="11"/>
  <c r="AF93" i="11" s="1"/>
  <c r="BE94" i="11"/>
  <c r="W94" i="11" s="1"/>
  <c r="BM94" i="11"/>
  <c r="AE94" i="11" s="1"/>
  <c r="BD95" i="11"/>
  <c r="BL95" i="11"/>
  <c r="BT95" i="11"/>
  <c r="AL95" i="11" s="1"/>
  <c r="BK96" i="11"/>
  <c r="BS96" i="11"/>
  <c r="BJ97" i="11"/>
  <c r="AB97" i="11" s="1"/>
  <c r="BR97" i="11"/>
  <c r="BI98" i="11"/>
  <c r="AA98" i="11" s="1"/>
  <c r="BQ98" i="11"/>
  <c r="AI98" i="11" s="1"/>
  <c r="BQ56" i="11"/>
  <c r="AI56" i="11" s="1"/>
  <c r="BQ57" i="11"/>
  <c r="AI57" i="11" s="1"/>
  <c r="BO58" i="11"/>
  <c r="BI59" i="11"/>
  <c r="BQ59" i="11"/>
  <c r="AI59" i="11" s="1"/>
  <c r="BH60" i="11"/>
  <c r="Z60" i="11" s="1"/>
  <c r="BP60" i="11"/>
  <c r="BG61" i="11"/>
  <c r="Y61" i="11" s="1"/>
  <c r="BO61" i="11"/>
  <c r="AG61" i="11" s="1"/>
  <c r="BF62" i="11"/>
  <c r="BN62" i="11"/>
  <c r="BE63" i="11"/>
  <c r="BM63" i="11"/>
  <c r="AE63" i="11" s="1"/>
  <c r="BD64" i="11"/>
  <c r="BL64" i="11"/>
  <c r="BT64" i="11"/>
  <c r="AL64" i="11" s="1"/>
  <c r="BK65" i="11"/>
  <c r="AC65" i="11" s="1"/>
  <c r="BS65" i="11"/>
  <c r="BJ66" i="11"/>
  <c r="BR66" i="11"/>
  <c r="BI67" i="11"/>
  <c r="AA67" i="11" s="1"/>
  <c r="BQ67" i="11"/>
  <c r="AI67" i="11" s="1"/>
  <c r="BH68" i="11"/>
  <c r="BP68" i="11"/>
  <c r="BG69" i="11"/>
  <c r="Y69" i="11" s="1"/>
  <c r="BO69" i="11"/>
  <c r="BF70" i="11"/>
  <c r="BN70" i="11"/>
  <c r="BE71" i="11"/>
  <c r="W71" i="11" s="1"/>
  <c r="BM71" i="11"/>
  <c r="AE71" i="11" s="1"/>
  <c r="BD72" i="11"/>
  <c r="BL72" i="11"/>
  <c r="BT72" i="11"/>
  <c r="AL72" i="11" s="1"/>
  <c r="BK73" i="11"/>
  <c r="BS73" i="11"/>
  <c r="BJ74" i="11"/>
  <c r="BR74" i="11"/>
  <c r="BI75" i="11"/>
  <c r="AA75" i="11" s="1"/>
  <c r="BQ75" i="11"/>
  <c r="BH76" i="11"/>
  <c r="Z76" i="11" s="1"/>
  <c r="BP76" i="11"/>
  <c r="BG77" i="11"/>
  <c r="BO77" i="11"/>
  <c r="BF78" i="11"/>
  <c r="BN78" i="11"/>
  <c r="AF78" i="11" s="1"/>
  <c r="BE79" i="11"/>
  <c r="W79" i="11" s="1"/>
  <c r="BM79" i="11"/>
  <c r="BD80" i="11"/>
  <c r="BL80" i="11"/>
  <c r="BT80" i="11"/>
  <c r="BK81" i="11"/>
  <c r="BS81" i="11"/>
  <c r="BJ82" i="11"/>
  <c r="BR82" i="11"/>
  <c r="BI83" i="11"/>
  <c r="BQ83" i="11"/>
  <c r="BH84" i="11"/>
  <c r="BP84" i="11"/>
  <c r="BG85" i="11"/>
  <c r="BO85" i="11"/>
  <c r="BF86" i="11"/>
  <c r="BN86" i="11"/>
  <c r="BE87" i="11"/>
  <c r="BM87" i="11"/>
  <c r="BD88" i="11"/>
  <c r="BL88" i="11"/>
  <c r="BT88" i="11"/>
  <c r="BK89" i="11"/>
  <c r="BS89" i="11"/>
  <c r="BJ90" i="11"/>
  <c r="BR90" i="11"/>
  <c r="BI91" i="11"/>
  <c r="BQ91" i="11"/>
  <c r="BH92" i="11"/>
  <c r="BP92" i="11"/>
  <c r="BG93" i="11"/>
  <c r="BO93" i="11"/>
  <c r="BF94" i="11"/>
  <c r="BN94" i="11"/>
  <c r="BE95" i="11"/>
  <c r="BM95" i="11"/>
  <c r="BD96" i="11"/>
  <c r="BL96" i="11"/>
  <c r="BT96" i="11"/>
  <c r="BK97" i="11"/>
  <c r="BS97" i="11"/>
  <c r="BJ98" i="11"/>
  <c r="BR98" i="11"/>
  <c r="BQ97" i="11"/>
  <c r="AI97" i="11" s="1"/>
  <c r="BL99" i="11"/>
  <c r="BE100" i="11"/>
  <c r="BM100" i="11"/>
  <c r="BD101" i="11"/>
  <c r="BL101" i="11"/>
  <c r="BT101" i="11"/>
  <c r="AL101" i="11" s="1"/>
  <c r="BL2" i="11"/>
  <c r="BT2" i="11"/>
  <c r="AL2" i="11" s="1"/>
  <c r="BH98" i="11"/>
  <c r="BM99" i="11"/>
  <c r="BF100" i="11"/>
  <c r="BN100" i="11"/>
  <c r="BE101" i="11"/>
  <c r="W101" i="11" s="1"/>
  <c r="BM101" i="11"/>
  <c r="BE2" i="11"/>
  <c r="W2" i="11" s="1"/>
  <c r="BM2" i="11"/>
  <c r="AE2" i="11" s="1"/>
  <c r="BP98" i="11"/>
  <c r="BN99" i="11"/>
  <c r="BG100" i="11"/>
  <c r="BO100" i="11"/>
  <c r="AG100" i="11" s="1"/>
  <c r="BF101" i="11"/>
  <c r="BN101" i="11"/>
  <c r="BF2" i="11"/>
  <c r="BN2" i="11"/>
  <c r="BD99" i="11"/>
  <c r="BO99" i="11"/>
  <c r="BH100" i="11"/>
  <c r="Z100" i="11" s="1"/>
  <c r="BP100" i="11"/>
  <c r="BG101" i="11"/>
  <c r="Y101" i="11" s="1"/>
  <c r="BO101" i="11"/>
  <c r="AG101" i="11" s="1"/>
  <c r="BG2" i="11"/>
  <c r="Y2" i="11" s="1"/>
  <c r="BO2" i="11"/>
  <c r="AG2" i="11" s="1"/>
  <c r="BF99" i="11"/>
  <c r="BP99" i="11"/>
  <c r="BI100" i="11"/>
  <c r="BQ100" i="11"/>
  <c r="BH101" i="11"/>
  <c r="BP101" i="11"/>
  <c r="BH2" i="11"/>
  <c r="BP2" i="11"/>
  <c r="BG99" i="11"/>
  <c r="BQ99" i="11"/>
  <c r="AI99" i="11" s="1"/>
  <c r="BJ100" i="11"/>
  <c r="BR100" i="11"/>
  <c r="BI101" i="11"/>
  <c r="BQ101" i="11"/>
  <c r="BI2" i="11"/>
  <c r="BQ2" i="11"/>
  <c r="BH99" i="11"/>
  <c r="BT99" i="11"/>
  <c r="BK100" i="11"/>
  <c r="BS100" i="11"/>
  <c r="BJ101" i="11"/>
  <c r="BR101" i="11"/>
  <c r="BJ2" i="11"/>
  <c r="BR2" i="11"/>
  <c r="BI99" i="11"/>
  <c r="AA99" i="11" s="1"/>
  <c r="BD100" i="11"/>
  <c r="BL100" i="11"/>
  <c r="BT100" i="11"/>
  <c r="BK101" i="11"/>
  <c r="BS101" i="11"/>
  <c r="BK2" i="11"/>
  <c r="BS2" i="11"/>
  <c r="AH100" i="11" l="1"/>
  <c r="V71" i="11"/>
  <c r="AD80" i="11"/>
  <c r="AH76" i="11"/>
  <c r="AD95" i="11"/>
  <c r="AH91" i="11"/>
  <c r="X69" i="11"/>
  <c r="AH56" i="11"/>
  <c r="V94" i="11"/>
  <c r="AD86" i="11"/>
  <c r="AH82" i="11"/>
  <c r="X60" i="11"/>
  <c r="AH97" i="11"/>
  <c r="X75" i="11"/>
  <c r="AJ63" i="11"/>
  <c r="V68" i="11"/>
  <c r="AD60" i="11"/>
  <c r="AD75" i="11"/>
  <c r="AH71" i="11"/>
  <c r="AJ74" i="11"/>
  <c r="V80" i="11"/>
  <c r="AD72" i="11"/>
  <c r="AH68" i="11"/>
  <c r="V95" i="11"/>
  <c r="AD87" i="11"/>
  <c r="AH83" i="11"/>
  <c r="X61" i="11"/>
  <c r="V86" i="11"/>
  <c r="X67" i="11"/>
  <c r="AJ78" i="11"/>
  <c r="V60" i="11"/>
  <c r="V75" i="11"/>
  <c r="AD67" i="11"/>
  <c r="AH63" i="11"/>
  <c r="AJ68" i="11"/>
  <c r="X2" i="11"/>
  <c r="AD2" i="11"/>
  <c r="V87" i="11"/>
  <c r="X72" i="11"/>
  <c r="AJ60" i="11"/>
  <c r="X101" i="11"/>
  <c r="AD101" i="11"/>
  <c r="V64" i="11"/>
  <c r="AJ97" i="11"/>
  <c r="V79" i="11"/>
  <c r="AD71" i="11"/>
  <c r="AH67" i="11"/>
  <c r="AJ88" i="11"/>
  <c r="V70" i="11"/>
  <c r="AD62" i="11"/>
  <c r="V85" i="11"/>
  <c r="AD77" i="11"/>
  <c r="AH73" i="11"/>
  <c r="X74" i="11"/>
  <c r="AJ62" i="11"/>
  <c r="X93" i="11"/>
  <c r="AJ81" i="11"/>
  <c r="AJ72" i="11"/>
  <c r="AJ89" i="11"/>
  <c r="AD63" i="11"/>
  <c r="AH59" i="11"/>
  <c r="V77" i="11"/>
  <c r="AD69" i="11"/>
  <c r="X85" i="11"/>
  <c r="X65" i="11"/>
  <c r="AJ55" i="11"/>
  <c r="V62" i="11"/>
  <c r="AH65" i="11"/>
  <c r="AH79" i="11"/>
  <c r="AJ76" i="11"/>
  <c r="V97" i="11"/>
  <c r="AD89" i="11"/>
  <c r="AH85" i="11"/>
  <c r="X63" i="11"/>
  <c r="X35" i="11"/>
  <c r="AJ23" i="11"/>
  <c r="AJ19" i="11"/>
  <c r="V52" i="11"/>
  <c r="AD44" i="11"/>
  <c r="AH40" i="11"/>
  <c r="AD51" i="11"/>
  <c r="AH47" i="11"/>
  <c r="X25" i="11"/>
  <c r="V50" i="11"/>
  <c r="AD42" i="11"/>
  <c r="AH38" i="11"/>
  <c r="V41" i="11"/>
  <c r="AD33" i="11"/>
  <c r="AH29" i="11"/>
  <c r="AJ50" i="11"/>
  <c r="V32" i="11"/>
  <c r="AD24" i="11"/>
  <c r="X37" i="11"/>
  <c r="AJ25" i="11"/>
  <c r="AJ48" i="11"/>
  <c r="V30" i="11"/>
  <c r="AD22" i="11"/>
  <c r="AH19" i="11"/>
  <c r="X18" i="11"/>
  <c r="AJ6" i="11"/>
  <c r="V18" i="11"/>
  <c r="AD10" i="11"/>
  <c r="AH6" i="11"/>
  <c r="V16" i="11"/>
  <c r="AD8" i="11"/>
  <c r="AH4" i="11"/>
  <c r="AH77" i="11"/>
  <c r="AH58" i="11"/>
  <c r="AD53" i="11"/>
  <c r="AH49" i="11"/>
  <c r="X27" i="11"/>
  <c r="V44" i="11"/>
  <c r="AD36" i="11"/>
  <c r="AH32" i="11"/>
  <c r="V51" i="11"/>
  <c r="AD43" i="11"/>
  <c r="AH39" i="11"/>
  <c r="V42" i="11"/>
  <c r="AD34" i="11"/>
  <c r="AH30" i="11"/>
  <c r="AJ51" i="11"/>
  <c r="V33" i="11"/>
  <c r="AD25" i="11"/>
  <c r="AH21" i="11"/>
  <c r="X54" i="11"/>
  <c r="AJ42" i="11"/>
  <c r="V24" i="11"/>
  <c r="V20" i="11"/>
  <c r="X29" i="11"/>
  <c r="AJ40" i="11"/>
  <c r="V22" i="11"/>
  <c r="AD15" i="11"/>
  <c r="AH11" i="11"/>
  <c r="AD14" i="11"/>
  <c r="AH10" i="11"/>
  <c r="AD13" i="11"/>
  <c r="AH9" i="11"/>
  <c r="X10" i="11"/>
  <c r="AD19" i="11"/>
  <c r="AH15" i="11"/>
  <c r="AJ11" i="11"/>
  <c r="V8" i="11"/>
  <c r="AD35" i="11"/>
  <c r="AH31" i="11"/>
  <c r="X55" i="11"/>
  <c r="AJ43" i="11"/>
  <c r="V19" i="11"/>
  <c r="AD11" i="11"/>
  <c r="AH7" i="11"/>
  <c r="AJ77" i="11"/>
  <c r="V59" i="11"/>
  <c r="X64" i="11"/>
  <c r="V73" i="11"/>
  <c r="AD65" i="11"/>
  <c r="AH61" i="11"/>
  <c r="X57" i="11"/>
  <c r="V45" i="11"/>
  <c r="AD37" i="11"/>
  <c r="AH33" i="11"/>
  <c r="AJ46" i="11"/>
  <c r="V28" i="11"/>
  <c r="AJ53" i="11"/>
  <c r="V35" i="11"/>
  <c r="AD27" i="11"/>
  <c r="AH23" i="11"/>
  <c r="X56" i="11"/>
  <c r="AJ44" i="11"/>
  <c r="V26" i="11"/>
  <c r="X47" i="11"/>
  <c r="AJ35" i="11"/>
  <c r="X38" i="11"/>
  <c r="AJ26" i="11"/>
  <c r="AH17" i="11"/>
  <c r="V47" i="11"/>
  <c r="AD39" i="11"/>
  <c r="AH35" i="11"/>
  <c r="AD20" i="11"/>
  <c r="X36" i="11"/>
  <c r="AJ24" i="11"/>
  <c r="V7" i="11"/>
  <c r="V6" i="11"/>
  <c r="V5" i="11"/>
  <c r="AH16" i="11"/>
  <c r="V11" i="11"/>
  <c r="AD3" i="11"/>
  <c r="AJ12" i="11"/>
  <c r="AJ10" i="11"/>
  <c r="AJ69" i="11"/>
  <c r="AH78" i="11"/>
  <c r="V65" i="11"/>
  <c r="V37" i="11"/>
  <c r="AD29" i="11"/>
  <c r="AH25" i="11"/>
  <c r="X50" i="11"/>
  <c r="AJ38" i="11"/>
  <c r="AJ45" i="11"/>
  <c r="V27" i="11"/>
  <c r="X48" i="11"/>
  <c r="AJ36" i="11"/>
  <c r="X39" i="11"/>
  <c r="AJ27" i="11"/>
  <c r="AD56" i="11"/>
  <c r="AH52" i="11"/>
  <c r="X30" i="11"/>
  <c r="V39" i="11"/>
  <c r="AD31" i="11"/>
  <c r="AH27" i="11"/>
  <c r="AD54" i="11"/>
  <c r="AH50" i="11"/>
  <c r="X28" i="11"/>
  <c r="AJ17" i="11"/>
  <c r="AJ16" i="11"/>
  <c r="AJ15" i="11"/>
  <c r="AD12" i="11"/>
  <c r="AH8" i="11"/>
  <c r="V3" i="11"/>
  <c r="X73" i="11"/>
  <c r="AJ61" i="11"/>
  <c r="AD74" i="11"/>
  <c r="AH70" i="11"/>
  <c r="AJ75" i="11"/>
  <c r="V29" i="11"/>
  <c r="X42" i="11"/>
  <c r="AJ30" i="11"/>
  <c r="X49" i="11"/>
  <c r="AJ37" i="11"/>
  <c r="AD57" i="11"/>
  <c r="AH53" i="11"/>
  <c r="X31" i="11"/>
  <c r="V56" i="11"/>
  <c r="AD48" i="11"/>
  <c r="AH44" i="11"/>
  <c r="X22" i="11"/>
  <c r="V31" i="11"/>
  <c r="AD23" i="11"/>
  <c r="V54" i="11"/>
  <c r="AD46" i="11"/>
  <c r="AJ9" i="11"/>
  <c r="AJ8" i="11"/>
  <c r="AJ7" i="11"/>
  <c r="V12" i="11"/>
  <c r="AD4" i="11"/>
  <c r="AJ13" i="11"/>
  <c r="X6" i="11"/>
  <c r="P2" i="11"/>
  <c r="V74" i="11"/>
  <c r="AD66" i="11"/>
  <c r="AH62" i="11"/>
  <c r="X79" i="11"/>
  <c r="AJ67" i="11"/>
  <c r="AJ39" i="11"/>
  <c r="X41" i="11"/>
  <c r="AJ29" i="11"/>
  <c r="AD58" i="11"/>
  <c r="AH54" i="11"/>
  <c r="V57" i="11"/>
  <c r="AD49" i="11"/>
  <c r="AH45" i="11"/>
  <c r="AH18" i="11"/>
  <c r="X13" i="11"/>
  <c r="V4" i="11"/>
  <c r="X17" i="11"/>
  <c r="AJ5" i="11"/>
  <c r="V17" i="11"/>
  <c r="AD9" i="11"/>
  <c r="AH5" i="11"/>
  <c r="V66" i="11"/>
  <c r="X33" i="11"/>
  <c r="AJ21" i="11"/>
  <c r="V49" i="11"/>
  <c r="AH37" i="11"/>
  <c r="AJ14" i="11"/>
  <c r="X9" i="11"/>
  <c r="AF100" i="11"/>
  <c r="AK98" i="11"/>
  <c r="X95" i="11"/>
  <c r="AB91" i="11"/>
  <c r="AF87" i="11"/>
  <c r="AJ83" i="11"/>
  <c r="W80" i="11"/>
  <c r="AH99" i="11"/>
  <c r="Y100" i="11"/>
  <c r="AB80" i="11"/>
  <c r="AB88" i="11"/>
  <c r="AF2" i="11"/>
  <c r="AA79" i="11"/>
  <c r="V2" i="11"/>
  <c r="AK100" i="11"/>
  <c r="X92" i="11"/>
  <c r="AF84" i="11"/>
  <c r="AJ80" i="11"/>
  <c r="AE97" i="11"/>
  <c r="V90" i="11"/>
  <c r="AD82" i="11"/>
  <c r="AK87" i="11"/>
  <c r="X84" i="11"/>
  <c r="AK95" i="11"/>
  <c r="AI93" i="11"/>
  <c r="Z86" i="11"/>
  <c r="AK96" i="11"/>
  <c r="AC96" i="11"/>
  <c r="AK2" i="11"/>
  <c r="AJ2" i="11"/>
  <c r="AI2" i="11"/>
  <c r="AH2" i="11"/>
  <c r="AE95" i="11"/>
  <c r="AI91" i="11"/>
  <c r="V88" i="11"/>
  <c r="Z84" i="11"/>
  <c r="X98" i="11"/>
  <c r="AB94" i="11"/>
  <c r="AF90" i="11"/>
  <c r="AJ86" i="11"/>
  <c r="W83" i="11"/>
  <c r="W98" i="11"/>
  <c r="AA94" i="11"/>
  <c r="AE90" i="11"/>
  <c r="AI86" i="11"/>
  <c r="V83" i="11"/>
  <c r="AC99" i="11"/>
  <c r="AG95" i="11"/>
  <c r="AK91" i="11"/>
  <c r="X88" i="11"/>
  <c r="AB84" i="11"/>
  <c r="AF80" i="11"/>
  <c r="AC2" i="11"/>
  <c r="AB2" i="11"/>
  <c r="AA2" i="11"/>
  <c r="AG97" i="11"/>
  <c r="AK93" i="11"/>
  <c r="X90" i="11"/>
  <c r="AB86" i="11"/>
  <c r="AF82" i="11"/>
  <c r="AL98" i="11"/>
  <c r="Y95" i="11"/>
  <c r="AC91" i="11"/>
  <c r="AG87" i="11"/>
  <c r="AK83" i="11"/>
  <c r="X80" i="11"/>
  <c r="AE96" i="11"/>
  <c r="AI92" i="11"/>
  <c r="V89" i="11"/>
  <c r="Z85" i="11"/>
  <c r="AD81" i="11"/>
  <c r="AK101" i="11"/>
  <c r="AJ101" i="11"/>
  <c r="AJ96" i="11"/>
  <c r="AD98" i="11"/>
  <c r="AH94" i="11"/>
  <c r="AL90" i="11"/>
  <c r="Y87" i="11"/>
  <c r="AC83" i="11"/>
  <c r="AC101" i="11"/>
  <c r="AB101" i="11"/>
  <c r="AA101" i="11"/>
  <c r="Z101" i="11"/>
  <c r="AK97" i="11"/>
  <c r="X94" i="11"/>
  <c r="AB90" i="11"/>
  <c r="AF86" i="11"/>
  <c r="AJ82" i="11"/>
  <c r="AB96" i="11"/>
  <c r="AA96" i="11"/>
  <c r="AH96" i="11"/>
  <c r="AL92" i="11"/>
  <c r="Y89" i="11"/>
  <c r="AC85" i="11"/>
  <c r="AG81" i="11"/>
  <c r="AG96" i="11"/>
  <c r="AK92" i="11"/>
  <c r="X89" i="11"/>
  <c r="AB85" i="11"/>
  <c r="AF81" i="11"/>
  <c r="V98" i="11"/>
  <c r="Z94" i="11"/>
  <c r="AD90" i="11"/>
  <c r="AH86" i="11"/>
  <c r="AL82" i="11"/>
  <c r="AB99" i="11"/>
  <c r="AF95" i="11"/>
  <c r="AJ91" i="11"/>
  <c r="W88" i="11"/>
  <c r="AA84" i="11"/>
  <c r="AE80" i="11"/>
  <c r="Z2" i="11"/>
  <c r="W95" i="11"/>
  <c r="AE87" i="11"/>
  <c r="AH74" i="11"/>
  <c r="AC63" i="11"/>
  <c r="AJ93" i="11"/>
  <c r="AA86" i="11"/>
  <c r="AE82" i="11"/>
  <c r="AH51" i="11"/>
  <c r="AL47" i="11"/>
  <c r="Y44" i="11"/>
  <c r="AK55" i="11"/>
  <c r="AB48" i="11"/>
  <c r="AJ98" i="11"/>
  <c r="AA91" i="11"/>
  <c r="AI83" i="11"/>
  <c r="AD78" i="11"/>
  <c r="AL70" i="11"/>
  <c r="Y67" i="11"/>
  <c r="AG59" i="11"/>
  <c r="Z97" i="11"/>
  <c r="AD93" i="11"/>
  <c r="AH89" i="11"/>
  <c r="AL85" i="11"/>
  <c r="Y82" i="11"/>
  <c r="AF97" i="11"/>
  <c r="W90" i="11"/>
  <c r="AD55" i="11"/>
  <c r="X52" i="11"/>
  <c r="AF44" i="11"/>
  <c r="AI101" i="11"/>
  <c r="AH101" i="11"/>
  <c r="AF101" i="11"/>
  <c r="AE101" i="11"/>
  <c r="AB98" i="11"/>
  <c r="AF94" i="11"/>
  <c r="AJ90" i="11"/>
  <c r="W87" i="11"/>
  <c r="AA83" i="11"/>
  <c r="AE79" i="11"/>
  <c r="AI75" i="11"/>
  <c r="V72" i="11"/>
  <c r="Z68" i="11"/>
  <c r="AD64" i="11"/>
  <c r="AH60" i="11"/>
  <c r="AD79" i="11"/>
  <c r="AH75" i="11"/>
  <c r="AL71" i="11"/>
  <c r="Y68" i="11"/>
  <c r="AC64" i="11"/>
  <c r="AG60" i="11"/>
  <c r="V78" i="11"/>
  <c r="Z74" i="11"/>
  <c r="AD70" i="11"/>
  <c r="AH66" i="11"/>
  <c r="AL62" i="11"/>
  <c r="Y59" i="11"/>
  <c r="AI96" i="11"/>
  <c r="V93" i="11"/>
  <c r="Z89" i="11"/>
  <c r="AD85" i="11"/>
  <c r="AH81" i="11"/>
  <c r="AL77" i="11"/>
  <c r="Y74" i="11"/>
  <c r="AC70" i="11"/>
  <c r="AG66" i="11"/>
  <c r="AK62" i="11"/>
  <c r="X59" i="11"/>
  <c r="Y97" i="11"/>
  <c r="AC93" i="11"/>
  <c r="AG89" i="11"/>
  <c r="AK85" i="11"/>
  <c r="X82" i="11"/>
  <c r="AB78" i="11"/>
  <c r="AF74" i="11"/>
  <c r="AJ70" i="11"/>
  <c r="W67" i="11"/>
  <c r="AA63" i="11"/>
  <c r="AE59" i="11"/>
  <c r="X97" i="11"/>
  <c r="AB93" i="11"/>
  <c r="AF89" i="11"/>
  <c r="AJ85" i="11"/>
  <c r="W82" i="11"/>
  <c r="AA78" i="11"/>
  <c r="AE74" i="11"/>
  <c r="AI70" i="11"/>
  <c r="V67" i="11"/>
  <c r="Z63" i="11"/>
  <c r="AD59" i="11"/>
  <c r="AG79" i="11"/>
  <c r="AJ99" i="11"/>
  <c r="W96" i="11"/>
  <c r="AA92" i="11"/>
  <c r="AE88" i="11"/>
  <c r="AI84" i="11"/>
  <c r="V81" i="11"/>
  <c r="Z77" i="11"/>
  <c r="AD73" i="11"/>
  <c r="AH69" i="11"/>
  <c r="V101" i="11"/>
  <c r="X86" i="11"/>
  <c r="W54" i="11"/>
  <c r="AG93" i="11"/>
  <c r="AK69" i="11"/>
  <c r="AB62" i="11"/>
  <c r="AE46" i="11"/>
  <c r="Y93" i="11"/>
  <c r="AG85" i="11"/>
  <c r="AF70" i="11"/>
  <c r="AA74" i="11"/>
  <c r="AI66" i="11"/>
  <c r="AF91" i="11"/>
  <c r="V69" i="11"/>
  <c r="AL76" i="11"/>
  <c r="X40" i="11"/>
  <c r="AJ28" i="11"/>
  <c r="W25" i="11"/>
  <c r="AF53" i="11"/>
  <c r="AI100" i="11"/>
  <c r="W92" i="11"/>
  <c r="AI80" i="11"/>
  <c r="AC77" i="11"/>
  <c r="X66" i="11"/>
  <c r="AA50" i="11"/>
  <c r="X100" i="11"/>
  <c r="AL96" i="11"/>
  <c r="X78" i="11"/>
  <c r="AJ66" i="11"/>
  <c r="AA59" i="11"/>
  <c r="Z59" i="11"/>
  <c r="AB95" i="11"/>
  <c r="W84" i="11"/>
  <c r="AI72" i="11"/>
  <c r="Z65" i="11"/>
  <c r="AD61" i="11"/>
  <c r="AG65" i="11"/>
  <c r="AA57" i="11"/>
  <c r="Z57" i="11"/>
  <c r="AB55" i="11"/>
  <c r="AJ47" i="11"/>
  <c r="AF32" i="11"/>
  <c r="AB57" i="11"/>
  <c r="AJ49" i="11"/>
  <c r="AG58" i="11"/>
  <c r="AF58" i="11"/>
  <c r="AJ79" i="11"/>
  <c r="W76" i="11"/>
  <c r="AC97" i="11"/>
  <c r="AK89" i="11"/>
  <c r="AB82" i="11"/>
  <c r="AJ95" i="11"/>
  <c r="AA88" i="11"/>
  <c r="AE84" i="11"/>
  <c r="AG73" i="11"/>
  <c r="AJ57" i="11"/>
  <c r="AE100" i="11"/>
  <c r="AC89" i="11"/>
  <c r="AK81" i="11"/>
  <c r="AB74" i="11"/>
  <c r="W63" i="11"/>
  <c r="W78" i="11"/>
  <c r="AE70" i="11"/>
  <c r="V63" i="11"/>
  <c r="AJ87" i="11"/>
  <c r="AE76" i="11"/>
  <c r="Y73" i="11"/>
  <c r="AC69" i="11"/>
  <c r="AK61" i="11"/>
  <c r="AF51" i="11"/>
  <c r="W44" i="11"/>
  <c r="AB36" i="11"/>
  <c r="AG38" i="11"/>
  <c r="W46" i="11"/>
  <c r="AH42" i="11"/>
  <c r="AA72" i="11"/>
  <c r="AL65" i="11"/>
  <c r="Y62" i="11"/>
  <c r="V53" i="11"/>
  <c r="Z49" i="11"/>
  <c r="AD45" i="11"/>
  <c r="AH41" i="11"/>
  <c r="AL37" i="11"/>
  <c r="Y34" i="11"/>
  <c r="AC30" i="11"/>
  <c r="AG26" i="11"/>
  <c r="AK22" i="11"/>
  <c r="AJ54" i="11"/>
  <c r="W51" i="11"/>
  <c r="AA47" i="11"/>
  <c r="AE43" i="11"/>
  <c r="AI39" i="11"/>
  <c r="V36" i="11"/>
  <c r="Z32" i="11"/>
  <c r="AD28" i="11"/>
  <c r="AH24" i="11"/>
  <c r="AJ20" i="11"/>
  <c r="AA54" i="11"/>
  <c r="AE50" i="11"/>
  <c r="AI46" i="11"/>
  <c r="V43" i="11"/>
  <c r="Y20" i="11"/>
  <c r="AF56" i="11"/>
  <c r="AJ52" i="11"/>
  <c r="W49" i="11"/>
  <c r="AA45" i="11"/>
  <c r="AE41" i="11"/>
  <c r="AI37" i="11"/>
  <c r="V34" i="11"/>
  <c r="Z30" i="11"/>
  <c r="AD26" i="11"/>
  <c r="AH22" i="11"/>
  <c r="W40" i="11"/>
  <c r="AA36" i="11"/>
  <c r="AE32" i="11"/>
  <c r="AI28" i="11"/>
  <c r="V25" i="11"/>
  <c r="X21" i="11"/>
  <c r="AC57" i="11"/>
  <c r="AG53" i="11"/>
  <c r="AK49" i="11"/>
  <c r="X46" i="11"/>
  <c r="AB42" i="11"/>
  <c r="AF38" i="11"/>
  <c r="AJ34" i="11"/>
  <c r="W31" i="11"/>
  <c r="AA27" i="11"/>
  <c r="AE23" i="11"/>
  <c r="X19" i="11"/>
  <c r="V55" i="11"/>
  <c r="Z51" i="11"/>
  <c r="AD47" i="11"/>
  <c r="AH43" i="11"/>
  <c r="AL39" i="11"/>
  <c r="Y36" i="11"/>
  <c r="AC32" i="11"/>
  <c r="AG28" i="11"/>
  <c r="AK24" i="11"/>
  <c r="V21" i="11"/>
  <c r="AC55" i="11"/>
  <c r="AG51" i="11"/>
  <c r="AK47" i="11"/>
  <c r="X44" i="11"/>
  <c r="AB40" i="11"/>
  <c r="AF36" i="11"/>
  <c r="AJ32" i="11"/>
  <c r="W29" i="11"/>
  <c r="AA25" i="11"/>
  <c r="AD21" i="11"/>
  <c r="AI18" i="11"/>
  <c r="V15" i="11"/>
  <c r="Z11" i="11"/>
  <c r="AD7" i="11"/>
  <c r="AH3" i="11"/>
  <c r="V14" i="11"/>
  <c r="Z10" i="11"/>
  <c r="AD6" i="11"/>
  <c r="AI16" i="11"/>
  <c r="V13" i="11"/>
  <c r="Z9" i="11"/>
  <c r="AD5" i="11"/>
  <c r="AE68" i="11"/>
  <c r="AI64" i="11"/>
  <c r="V61" i="11"/>
  <c r="AD76" i="11"/>
  <c r="AH72" i="11"/>
  <c r="AL68" i="11"/>
  <c r="Y65" i="11"/>
  <c r="AC61" i="11"/>
  <c r="Z56" i="11"/>
  <c r="AK54" i="11"/>
  <c r="X51" i="11"/>
  <c r="AB47" i="11"/>
  <c r="AF43" i="11"/>
  <c r="AG41" i="11"/>
  <c r="AK37" i="11"/>
  <c r="X34" i="11"/>
  <c r="AB30" i="11"/>
  <c r="AF26" i="11"/>
  <c r="AJ22" i="11"/>
  <c r="AK35" i="11"/>
  <c r="X32" i="11"/>
  <c r="AB28" i="11"/>
  <c r="AF24" i="11"/>
  <c r="AC34" i="11"/>
  <c r="AG30" i="11"/>
  <c r="AK26" i="11"/>
  <c r="X23" i="11"/>
  <c r="AI17" i="11"/>
  <c r="AD40" i="11"/>
  <c r="AH36" i="11"/>
  <c r="AL32" i="11"/>
  <c r="Y29" i="11"/>
  <c r="AC25" i="11"/>
  <c r="AF21" i="11"/>
  <c r="AJ41" i="11"/>
  <c r="W38" i="11"/>
  <c r="AA34" i="11"/>
  <c r="AE30" i="11"/>
  <c r="AI26" i="11"/>
  <c r="V23" i="11"/>
  <c r="Z42" i="11"/>
  <c r="AD38" i="11"/>
  <c r="AH34" i="11"/>
  <c r="AL30" i="11"/>
  <c r="Y27" i="11"/>
  <c r="AC23" i="11"/>
  <c r="AK15" i="11"/>
  <c r="X12" i="11"/>
  <c r="AB8" i="11"/>
  <c r="AF4" i="11"/>
  <c r="AK14" i="11"/>
  <c r="X11" i="11"/>
  <c r="AB7" i="11"/>
  <c r="AF3" i="11"/>
  <c r="AL18" i="11"/>
  <c r="Y15" i="11"/>
  <c r="AC11" i="11"/>
  <c r="AG7" i="11"/>
  <c r="AK3" i="11"/>
  <c r="AG88" i="11"/>
  <c r="AA100" i="11"/>
  <c r="Z88" i="11"/>
  <c r="AC84" i="11"/>
  <c r="X87" i="11"/>
  <c r="AL100" i="11"/>
  <c r="AJ100" i="11"/>
  <c r="Z96" i="11"/>
  <c r="AH88" i="11"/>
  <c r="Y81" i="11"/>
  <c r="AC92" i="11"/>
  <c r="X81" i="11"/>
  <c r="AC100" i="11"/>
  <c r="AC95" i="11"/>
  <c r="AG91" i="11"/>
  <c r="AA80" i="11"/>
  <c r="AI95" i="11"/>
  <c r="AD84" i="11"/>
  <c r="AH80" i="11"/>
  <c r="AL91" i="11"/>
  <c r="AA93" i="11"/>
  <c r="AI85" i="11"/>
  <c r="AG94" i="11"/>
  <c r="AK90" i="11"/>
  <c r="AB83" i="11"/>
  <c r="V100" i="11"/>
  <c r="AL99" i="11"/>
  <c r="AF99" i="11"/>
  <c r="W100" i="11"/>
  <c r="AH92" i="11"/>
  <c r="Y85" i="11"/>
  <c r="AC81" i="11"/>
  <c r="AG77" i="11"/>
  <c r="X70" i="11"/>
  <c r="AB66" i="11"/>
  <c r="AF62" i="11"/>
  <c r="W70" i="11"/>
  <c r="Y91" i="11"/>
  <c r="AG83" i="11"/>
  <c r="X76" i="11"/>
  <c r="AF68" i="11"/>
  <c r="AJ64" i="11"/>
  <c r="AG98" i="11"/>
  <c r="X91" i="11"/>
  <c r="AF83" i="11"/>
  <c r="AA95" i="11"/>
  <c r="AI87" i="11"/>
  <c r="AD91" i="11"/>
  <c r="AL83" i="11"/>
  <c r="W89" i="11"/>
  <c r="AI58" i="11"/>
  <c r="AL97" i="11"/>
  <c r="AC90" i="11"/>
  <c r="AG86" i="11"/>
  <c r="AK82" i="11"/>
  <c r="AL41" i="11"/>
  <c r="AI51" i="11"/>
  <c r="Z44" i="11"/>
  <c r="X53" i="11"/>
  <c r="AB49" i="11"/>
  <c r="AI49" i="11"/>
  <c r="AD92" i="11"/>
  <c r="AL84" i="11"/>
  <c r="Y96" i="11"/>
  <c r="AK84" i="11"/>
  <c r="AD100" i="11"/>
  <c r="AB100" i="11"/>
  <c r="V92" i="11"/>
  <c r="AH95" i="11"/>
  <c r="Y88" i="11"/>
  <c r="AG80" i="11"/>
  <c r="W97" i="11"/>
  <c r="AE89" i="11"/>
  <c r="V82" i="11"/>
  <c r="AC98" i="11"/>
  <c r="AG99" i="11"/>
  <c r="AE99" i="11"/>
  <c r="AD96" i="11"/>
  <c r="AL88" i="11"/>
  <c r="AK73" i="11"/>
  <c r="AF77" i="11"/>
  <c r="AJ73" i="11"/>
  <c r="AA66" i="11"/>
  <c r="AE62" i="11"/>
  <c r="AL94" i="11"/>
  <c r="AC87" i="11"/>
  <c r="AK79" i="11"/>
  <c r="AB72" i="11"/>
  <c r="W61" i="11"/>
  <c r="AK94" i="11"/>
  <c r="AB87" i="11"/>
  <c r="W99" i="11"/>
  <c r="AE91" i="11"/>
  <c r="V84" i="11"/>
  <c r="Z80" i="11"/>
  <c r="Z95" i="11"/>
  <c r="AH87" i="11"/>
  <c r="Y80" i="11"/>
  <c r="AF96" i="11"/>
  <c r="AJ92" i="11"/>
  <c r="AA85" i="11"/>
  <c r="AE81" i="11"/>
  <c r="Y94" i="11"/>
  <c r="AE55" i="11"/>
  <c r="V48" i="11"/>
  <c r="AK56" i="11"/>
  <c r="AF45" i="11"/>
  <c r="AE53" i="11"/>
  <c r="V46" i="11"/>
  <c r="Z99" i="11"/>
  <c r="Y99" i="11"/>
  <c r="X99" i="11"/>
  <c r="V99" i="11"/>
  <c r="AH98" i="11"/>
  <c r="Z98" i="11"/>
  <c r="AD99" i="11"/>
  <c r="V96" i="11"/>
  <c r="Z92" i="11"/>
  <c r="AD88" i="11"/>
  <c r="AH84" i="11"/>
  <c r="AL80" i="11"/>
  <c r="Y77" i="11"/>
  <c r="AC73" i="11"/>
  <c r="AG69" i="11"/>
  <c r="AK65" i="11"/>
  <c r="X62" i="11"/>
  <c r="X77" i="11"/>
  <c r="AB73" i="11"/>
  <c r="AF69" i="11"/>
  <c r="AJ65" i="11"/>
  <c r="W62" i="11"/>
  <c r="AH57" i="11"/>
  <c r="AD94" i="11"/>
  <c r="AH90" i="11"/>
  <c r="AL86" i="11"/>
  <c r="Y83" i="11"/>
  <c r="AC79" i="11"/>
  <c r="AG75" i="11"/>
  <c r="AK71" i="11"/>
  <c r="X68" i="11"/>
  <c r="AB64" i="11"/>
  <c r="AF60" i="11"/>
  <c r="Y98" i="11"/>
  <c r="AC94" i="11"/>
  <c r="AG90" i="11"/>
  <c r="AK86" i="11"/>
  <c r="X83" i="11"/>
  <c r="AB79" i="11"/>
  <c r="AF75" i="11"/>
  <c r="AJ71" i="11"/>
  <c r="W68" i="11"/>
  <c r="AA64" i="11"/>
  <c r="AE60" i="11"/>
  <c r="AF98" i="11"/>
  <c r="AJ94" i="11"/>
  <c r="W91" i="11"/>
  <c r="AA87" i="11"/>
  <c r="AE83" i="11"/>
  <c r="AI79" i="11"/>
  <c r="V76" i="11"/>
  <c r="Z72" i="11"/>
  <c r="AD68" i="11"/>
  <c r="AH64" i="11"/>
  <c r="AL60" i="11"/>
  <c r="AE98" i="11"/>
  <c r="AI94" i="11"/>
  <c r="V91" i="11"/>
  <c r="Z87" i="11"/>
  <c r="AD83" i="11"/>
  <c r="AL75" i="11"/>
  <c r="Y72" i="11"/>
  <c r="AC68" i="11"/>
  <c r="AG64" i="11"/>
  <c r="AK60" i="11"/>
  <c r="AK99" i="11"/>
  <c r="X96" i="11"/>
  <c r="AB92" i="11"/>
  <c r="AF88" i="11"/>
  <c r="AJ84" i="11"/>
  <c r="W81" i="11"/>
  <c r="X58" i="11"/>
  <c r="AD97" i="11"/>
  <c r="AH93" i="11"/>
  <c r="AL89" i="11"/>
  <c r="Y86" i="11"/>
  <c r="AC82" i="11"/>
  <c r="AG78" i="11"/>
  <c r="AK74" i="11"/>
  <c r="X71" i="11"/>
  <c r="AB67" i="11"/>
  <c r="AF63" i="11"/>
  <c r="AJ59" i="11"/>
  <c r="AC54" i="11"/>
  <c r="AG50" i="11"/>
  <c r="AK46" i="11"/>
  <c r="X43" i="11"/>
  <c r="AB39" i="11"/>
  <c r="AF35" i="11"/>
  <c r="AJ31" i="11"/>
  <c r="W28" i="11"/>
  <c r="AA24" i="11"/>
  <c r="AB20" i="11"/>
  <c r="AD52" i="11"/>
  <c r="AH48" i="11"/>
  <c r="AL44" i="11"/>
  <c r="Y41" i="11"/>
  <c r="AC37" i="11"/>
  <c r="AG33" i="11"/>
  <c r="AK29" i="11"/>
  <c r="X26" i="11"/>
  <c r="AB22" i="11"/>
  <c r="AH55" i="11"/>
  <c r="AL51" i="11"/>
  <c r="Y48" i="11"/>
  <c r="AC44" i="11"/>
  <c r="V58" i="11"/>
  <c r="Z54" i="11"/>
  <c r="AD50" i="11"/>
  <c r="AH46" i="11"/>
  <c r="AL42" i="11"/>
  <c r="Y39" i="11"/>
  <c r="AC35" i="11"/>
  <c r="AG31" i="11"/>
  <c r="AK27" i="11"/>
  <c r="X24" i="11"/>
  <c r="X20" i="11"/>
  <c r="AD41" i="11"/>
  <c r="AL33" i="11"/>
  <c r="Y30" i="11"/>
  <c r="AC26" i="11"/>
  <c r="AG22" i="11"/>
  <c r="AJ58" i="11"/>
  <c r="W55" i="11"/>
  <c r="AA51" i="11"/>
  <c r="AE47" i="11"/>
  <c r="AI43" i="11"/>
  <c r="V40" i="11"/>
  <c r="Z36" i="11"/>
  <c r="AD32" i="11"/>
  <c r="AH28" i="11"/>
  <c r="AL24" i="11"/>
  <c r="W21" i="11"/>
  <c r="AC56" i="11"/>
  <c r="AG52" i="11"/>
  <c r="AK48" i="11"/>
  <c r="X45" i="11"/>
  <c r="AB41" i="11"/>
  <c r="AF37" i="11"/>
  <c r="AJ33" i="11"/>
  <c r="W30" i="11"/>
  <c r="AA26" i="11"/>
  <c r="AE22" i="11"/>
  <c r="AJ56" i="11"/>
  <c r="W53" i="11"/>
  <c r="AA49" i="11"/>
  <c r="AE45" i="11"/>
  <c r="AI41" i="11"/>
  <c r="V38" i="11"/>
  <c r="Z34" i="11"/>
  <c r="AD30" i="11"/>
  <c r="AH26" i="11"/>
  <c r="AL22" i="11"/>
  <c r="AC16" i="11"/>
  <c r="AG12" i="11"/>
  <c r="AK8" i="11"/>
  <c r="X5" i="11"/>
  <c r="AC15" i="11"/>
  <c r="AG11" i="11"/>
  <c r="AK7" i="11"/>
  <c r="X4" i="11"/>
  <c r="AC14" i="11"/>
  <c r="AG10" i="11"/>
  <c r="AK6" i="11"/>
  <c r="X3" i="11"/>
  <c r="AC18" i="11"/>
  <c r="AG14" i="11"/>
  <c r="AK10" i="11"/>
  <c r="X7" i="11"/>
  <c r="AB3" i="11"/>
  <c r="X16" i="11"/>
  <c r="AB12" i="11"/>
  <c r="AF8" i="11"/>
  <c r="AJ4" i="11"/>
  <c r="AL17" i="11"/>
  <c r="Y14" i="11"/>
  <c r="AC10" i="11"/>
  <c r="AG6" i="11"/>
  <c r="AG21" i="11"/>
  <c r="AK17" i="11"/>
  <c r="X14" i="11"/>
  <c r="AB10" i="11"/>
  <c r="AF6" i="11"/>
  <c r="AC19" i="11"/>
  <c r="AG15" i="11"/>
  <c r="AK11" i="11"/>
  <c r="X8" i="11"/>
  <c r="AB4" i="11"/>
  <c r="AD17" i="11"/>
  <c r="AH13" i="11"/>
  <c r="AL9" i="11"/>
  <c r="Y6" i="11"/>
  <c r="AH20" i="11"/>
  <c r="AL16" i="11"/>
  <c r="Y13" i="11"/>
  <c r="AC9" i="11"/>
  <c r="AG5" i="11"/>
  <c r="AE17" i="11"/>
  <c r="AI13" i="11"/>
  <c r="V10" i="11"/>
  <c r="Z6" i="11"/>
  <c r="W17" i="11"/>
  <c r="AA13" i="11"/>
  <c r="AE9" i="11"/>
  <c r="AI5" i="11"/>
  <c r="AK18" i="11"/>
  <c r="X15" i="11"/>
  <c r="AB11" i="11"/>
  <c r="AF7" i="11"/>
  <c r="AJ3" i="11"/>
  <c r="AJ18" i="11"/>
  <c r="W15" i="11"/>
  <c r="AA11" i="11"/>
  <c r="AE7" i="11"/>
  <c r="AI3" i="11"/>
  <c r="AD18" i="11"/>
  <c r="AH14" i="11"/>
  <c r="AL10" i="11"/>
  <c r="Y7" i="11"/>
  <c r="AC3" i="11"/>
  <c r="AE16" i="11"/>
  <c r="AI12" i="11"/>
  <c r="V9" i="11"/>
  <c r="Z5" i="11"/>
  <c r="Z20" i="11"/>
  <c r="AD16" i="11"/>
  <c r="AH12" i="11"/>
  <c r="AL8" i="11"/>
  <c r="Y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<sst xmlns="http://schemas.openxmlformats.org/spreadsheetml/2006/main" count="5817" uniqueCount="1255">
  <si>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</si>
  <si>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</si>
  <si>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</si>
  <si>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</si>
  <si>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</si>
  <si>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</si>
  <si>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pEC50
Raw
Gs
GNAS2</t>
  </si>
  <si>
    <t>pEC50
Raw
Golf
GNAL</t>
  </si>
  <si>
    <t>pEC50
Raw
Gi1
GNAI1</t>
  </si>
  <si>
    <t>pEC50
Raw
Gi2
GNAI2</t>
  </si>
  <si>
    <t>pEC50
Raw
Gi3
GNAI3</t>
  </si>
  <si>
    <t>pEC50
Raw
Gz
GNAZ</t>
  </si>
  <si>
    <t>pEC50
Raw
Gq
GNAQ</t>
  </si>
  <si>
    <t>pEC50
Raw
G11
GNA11</t>
  </si>
  <si>
    <t>pEC50
Raw
G14
GNA14</t>
  </si>
  <si>
    <t>pEC50
Raw
G15
GNA15</t>
  </si>
  <si>
    <t>pEC50
Raw
G12
GNA12</t>
  </si>
  <si>
    <t>pEC50
Raw
G13
GNA13</t>
  </si>
  <si>
    <t>pEC50
Raw
β1/GRK2
ARRB1/ARBK1</t>
  </si>
  <si>
    <t>pEC50
Raw
β2/GRK2
ARRB1/ARBK1</t>
  </si>
  <si>
    <t>pEC50
SEM
Gs
GNAS2</t>
  </si>
  <si>
    <t>pEC50
SEM
Golf
GNAL</t>
  </si>
  <si>
    <t>pEC50
SEM
Gi1
GNAI1</t>
  </si>
  <si>
    <t>pEC50
SEM
Gi2
GNAI2</t>
  </si>
  <si>
    <t>pEC50
SEM
Gi3
GNAI3</t>
  </si>
  <si>
    <t>pEC50
SEM
Gz
GNAZ</t>
  </si>
  <si>
    <t>pEC50
SEM
Gq
GNAQ</t>
  </si>
  <si>
    <t>pEC50
SEM
G11
GNA11</t>
  </si>
  <si>
    <t>pEC50
SEM
G14
GNA14</t>
  </si>
  <si>
    <t>pEC50
SEM
G15
GNA15</t>
  </si>
  <si>
    <t>pEC50
SEM
G12
GNA12</t>
  </si>
  <si>
    <t>pEC50
SEM
G13
GNA13</t>
  </si>
  <si>
    <t>pEC50
SEM
β1/GRK2
ARRB1/ARBK1</t>
  </si>
  <si>
    <t>pEC50
SEM
β2/GRK2
ARRB1/ARBK1</t>
  </si>
  <si>
    <t>Emax
Raw
Gs
GNAS2</t>
  </si>
  <si>
    <t>Emax
Raw
Golf
GNAL</t>
  </si>
  <si>
    <t>Emax
Raw
Gi1
GNAI1</t>
  </si>
  <si>
    <t>Emax
Raw
Gi2
GNAI2</t>
  </si>
  <si>
    <t>Emax
Raw
Gi3
GNAI3</t>
  </si>
  <si>
    <t>Emax
Raw
Gz
GNAZ</t>
  </si>
  <si>
    <t>Emax
Raw
Gq
GNAQ</t>
  </si>
  <si>
    <t>Emax
Raw
G11
GNA11</t>
  </si>
  <si>
    <t>Emax
Raw
G14
GNA14</t>
  </si>
  <si>
    <t>Emax
Raw
G15
GNA15</t>
  </si>
  <si>
    <t>Emax
Raw
G12
GNA12</t>
  </si>
  <si>
    <t>Emax
Raw
G13
GNA13</t>
  </si>
  <si>
    <t>Emax
Raw
β1/GRK2
ARRB1/ARBK1</t>
  </si>
  <si>
    <t>Emax
Raw
β2/GRK2
ARRB1/ARBK1</t>
  </si>
  <si>
    <t>Emax
SEM
Gs
GNAS2</t>
  </si>
  <si>
    <t>Emax
SEM
Golf
GNAL</t>
  </si>
  <si>
    <t>Emax
SEM
Gi1
GNAI1</t>
  </si>
  <si>
    <t>Emax
SEM
Gi2
GNAI2</t>
  </si>
  <si>
    <t>Emax
SEM
Gi3
GNAI3</t>
  </si>
  <si>
    <t>Emax
SEM
Gz
GNAZ</t>
  </si>
  <si>
    <t>Emax
SEM
Gq
GNAQ</t>
  </si>
  <si>
    <t>Emax
SEM
G11
GNA11</t>
  </si>
  <si>
    <t>Emax
SEM
G14
GNA14</t>
  </si>
  <si>
    <t>Emax
SEM
G15
GNA15</t>
  </si>
  <si>
    <t>Emax
SEM
G12
GNA12</t>
  </si>
  <si>
    <t>Emax
SEM
G13
GNA13</t>
  </si>
  <si>
    <t>Emax
SEM
β1/GRK2
ARRB1/ARBK1</t>
  </si>
  <si>
    <t>Emax
SEM
β2/GRK2
ARRB1/ARBK1</t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</si>
  <si>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</si>
  <si>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</si>
  <si>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</si>
  <si>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</si>
  <si>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</si>
  <si>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</si>
  <si>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</si>
  <si>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</si>
  <si>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</si>
  <si>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</si>
  <si>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</si>
  <si>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</si>
  <si>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</si>
  <si>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</si>
  <si>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</si>
  <si>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</si>
  <si>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</si>
  <si>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</si>
  <si>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</si>
  <si>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</si>
  <si>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</si>
  <si>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</si>
  <si>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</si>
  <si>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</si>
  <si>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</si>
  <si>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</si>
  <si>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</si>
  <si>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</si>
  <si>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</si>
  <si>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</si>
  <si>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</si>
  <si>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</si>
  <si>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</si>
  <si>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</si>
  <si>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</si>
  <si>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</si>
  <si>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</si>
  <si>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</si>
  <si>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</si>
  <si>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</si>
  <si>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</si>
  <si>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</si>
  <si>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</si>
  <si>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</si>
  <si>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</si>
  <si>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</si>
  <si>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</si>
  <si>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</si>
  <si>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</si>
  <si>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</si>
  <si>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</si>
  <si>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</si>
  <si>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</si>
  <si>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</si>
  <si>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</si>
  <si>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</si>
  <si>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</si>
  <si>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</si>
  <si>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</si>
  <si>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</si>
  <si>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</si>
  <si>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</si>
  <si>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</si>
  <si>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</si>
  <si>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</si>
  <si>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</si>
  <si>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</si>
  <si>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</si>
  <si>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</si>
  <si>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</si>
  <si>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</si>
  <si>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</si>
  <si>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</si>
  <si>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</si>
  <si>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</si>
  <si>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</si>
  <si>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</si>
  <si>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</si>
  <si>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</si>
  <si>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</si>
  <si>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</si>
  <si>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</si>
  <si>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</si>
  <si>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</si>
  <si>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</si>
  <si>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</si>
  <si>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</si>
  <si>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</si>
  <si>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</si>
  <si>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</si>
  <si>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</si>
  <si>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</si>
  <si>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</si>
  <si>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</si>
  <si>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</si>
  <si>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</si>
  <si>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</si>
  <si>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</si>
  <si>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</si>
  <si>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</si>
  <si>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</si>
  <si>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</si>
  <si>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</si>
  <si>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</si>
  <si>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</si>
  <si>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</si>
  <si>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</si>
  <si>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</si>
  <si>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</si>
  <si>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</si>
  <si>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</si>
  <si>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</si>
  <si>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</si>
  <si>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</si>
  <si>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</si>
  <si>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</si>
  <si>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</si>
  <si>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</si>
  <si>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</si>
  <si>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</si>
  <si>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</si>
  <si>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</si>
  <si>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</si>
  <si>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</si>
  <si>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</si>
  <si>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</si>
  <si>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</si>
  <si>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</si>
  <si>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</si>
  <si>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</si>
  <si>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</si>
  <si>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</si>
  <si>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</si>
  <si>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</si>
  <si>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</si>
  <si>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</si>
  <si>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</si>
  <si>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</si>
  <si>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</si>
  <si>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</si>
  <si>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</si>
  <si>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</si>
  <si>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</si>
  <si>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</si>
  <si>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</si>
  <si>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</si>
  <si>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</si>
  <si>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</si>
  <si>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</si>
  <si>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</si>
  <si>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</si>
  <si>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</si>
  <si>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</si>
  <si>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</si>
  <si>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</si>
  <si>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</si>
  <si>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</si>
  <si>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</si>
  <si>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</si>
  <si>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</si>
  <si>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</si>
  <si>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</si>
  <si>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</si>
  <si>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</si>
  <si>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</si>
  <si>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</si>
  <si>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</si>
  <si>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</si>
  <si>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</si>
  <si>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</si>
  <si>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</si>
  <si>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</si>
  <si>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</si>
  <si>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</si>
  <si>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</si>
  <si>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</si>
  <si>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</si>
  <si>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</si>
  <si>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</si>
  <si>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</si>
  <si>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</si>
  <si>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</si>
  <si>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</si>
  <si>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</si>
  <si>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</si>
  <si>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</si>
  <si>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</si>
  <si>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</si>
  <si>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</si>
  <si>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</si>
  <si>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</si>
  <si>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</si>
  <si>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</si>
  <si>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</si>
  <si>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</si>
  <si>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</si>
  <si>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</si>
  <si>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</si>
  <si>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</si>
  <si>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</si>
  <si>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</si>
  <si>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</si>
  <si>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</si>
  <si>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</si>
  <si>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</si>
  <si>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</si>
  <si>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</si>
  <si>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</si>
  <si>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</si>
  <si>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</si>
  <si>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</si>
  <si>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</si>
  <si>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</si>
  <si>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</si>
  <si>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</si>
  <si>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</si>
  <si>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</si>
  <si>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</si>
  <si>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</si>
  <si>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</si>
  <si>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</si>
  <si>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</si>
  <si>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</si>
  <si>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</si>
  <si>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</si>
  <si>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</si>
  <si>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</si>
  <si>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</si>
  <si>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</si>
  <si>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</si>
  <si>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</si>
  <si>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</si>
  <si>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</si>
  <si>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</si>
  <si>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</si>
  <si>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</si>
  <si>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</si>
  <si>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</si>
  <si>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</si>
  <si>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</si>
  <si>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</si>
  <si>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</si>
  <si>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</si>
  <si>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</si>
  <si>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</si>
  <si>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</si>
  <si>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</si>
  <si>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</si>
  <si>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</si>
  <si>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</si>
  <si>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</si>
  <si>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</si>
  <si>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</si>
  <si>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</si>
  <si>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</si>
  <si>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</si>
  <si>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</si>
  <si>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</si>
  <si>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</si>
  <si>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</si>
  <si>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</si>
  <si>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</si>
  <si>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</si>
  <si>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</si>
  <si>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</si>
  <si>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</si>
  <si>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</si>
  <si>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</si>
  <si>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</si>
  <si>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</si>
  <si>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</si>
  <si>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</si>
  <si>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</si>
  <si>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</si>
  <si>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</si>
  <si>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</si>
  <si>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</si>
  <si>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</si>
  <si>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</si>
  <si>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</si>
  <si>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</si>
  <si>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</si>
  <si>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</si>
  <si>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</si>
  <si>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</si>
  <si>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</si>
  <si>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</si>
  <si>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</si>
  <si>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</si>
  <si>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</si>
  <si>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</si>
  <si>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</si>
  <si>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</si>
  <si>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</si>
  <si>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</si>
  <si>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</si>
  <si>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</si>
  <si>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</si>
  <si>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</si>
  <si>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</si>
  <si>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</si>
  <si>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</si>
  <si>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</si>
  <si>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</si>
  <si>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</si>
  <si>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</si>
  <si>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</si>
  <si>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</si>
  <si>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</si>
  <si>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</si>
  <si>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</si>
  <si>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</si>
  <si>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</si>
  <si>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</si>
  <si>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</si>
  <si>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</si>
  <si>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</si>
  <si>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</si>
  <si>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</si>
  <si>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</si>
  <si>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</si>
  <si>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</si>
  <si>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</si>
  <si>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</si>
  <si>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</si>
  <si>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</si>
  <si>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</si>
  <si>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</si>
  <si>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</si>
  <si>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</si>
  <si>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</si>
  <si>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</si>
  <si>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</si>
  <si>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</si>
  <si>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</si>
  <si>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</si>
  <si>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</si>
  <si>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</si>
  <si>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</si>
  <si>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</si>
  <si>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</si>
  <si>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</si>
  <si>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</si>
  <si>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</si>
  <si>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</si>
  <si>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</si>
  <si>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</si>
  <si>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</si>
  <si>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</si>
  <si>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</si>
  <si>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</si>
  <si>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</si>
  <si>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</si>
  <si>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</si>
  <si>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</si>
  <si>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</si>
  <si>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</si>
  <si>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</si>
  <si>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</si>
  <si>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</si>
  <si>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</si>
  <si>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</si>
  <si>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</si>
  <si>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</si>
  <si>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</si>
  <si>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</si>
  <si>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</si>
  <si>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</si>
  <si>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</si>
  <si>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</si>
  <si>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</si>
  <si>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</si>
  <si>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</si>
  <si>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</si>
  <si>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</si>
  <si>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</si>
  <si>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</si>
  <si>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</si>
  <si>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</si>
  <si>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</si>
  <si>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</si>
  <si>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</si>
  <si>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</si>
  <si>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</si>
  <si>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</si>
  <si>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</si>
  <si>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</si>
  <si>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</si>
  <si>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</si>
  <si>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</si>
  <si>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</si>
  <si>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</si>
  <si>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</si>
  <si>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</si>
  <si>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</si>
  <si>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</si>
  <si>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</si>
  <si>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</si>
  <si>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</si>
  <si>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</si>
  <si>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</si>
  <si>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</si>
  <si>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</si>
  <si>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</si>
  <si>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</si>
  <si>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</si>
  <si>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</si>
  <si>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</si>
  <si>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</si>
  <si>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</si>
  <si>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</si>
  <si>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</si>
  <si>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</si>
  <si>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</si>
  <si>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</si>
  <si>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</si>
  <si>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</si>
  <si>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</si>
  <si>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</si>
  <si>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</si>
  <si>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</si>
  <si>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</si>
  <si>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</si>
  <si>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</si>
  <si>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</si>
  <si>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</si>
  <si>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</si>
  <si>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</si>
  <si>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</si>
  <si>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</si>
  <si>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</si>
  <si>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</si>
  <si>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</si>
  <si>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</si>
  <si>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</si>
  <si>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</si>
  <si>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</si>
  <si>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</si>
  <si>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</si>
  <si>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</si>
  <si>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</si>
  <si>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</si>
  <si>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</si>
  <si>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</si>
  <si>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</si>
  <si>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</si>
  <si>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</si>
  <si>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</si>
  <si>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</si>
  <si>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</si>
  <si>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</si>
  <si>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</si>
  <si>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</si>
  <si>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</si>
  <si>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</si>
  <si>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</si>
  <si>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</si>
  <si>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</si>
  <si>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</si>
  <si>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</si>
  <si>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</si>
  <si>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</si>
  <si>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</si>
  <si>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</si>
  <si>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</si>
  <si>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</si>
  <si>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</si>
  <si>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</si>
  <si>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</si>
  <si>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</si>
  <si>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</si>
  <si>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</si>
  <si>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</si>
  <si>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</si>
  <si>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</si>
  <si>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</si>
  <si>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</si>
  <si>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</si>
  <si>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</si>
  <si>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</si>
  <si>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</si>
  <si>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</si>
  <si>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</si>
  <si>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</si>
  <si>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</si>
  <si>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</si>
  <si>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</si>
  <si>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</si>
  <si>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</si>
  <si>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</si>
  <si>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</si>
  <si>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</si>
  <si>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</si>
  <si>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</si>
  <si>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</si>
  <si>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</si>
  <si>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</si>
  <si>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</si>
  <si>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</si>
  <si>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</si>
  <si>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</si>
  <si>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</si>
  <si>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</si>
  <si>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</si>
  <si>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</si>
  <si>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</si>
  <si>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</si>
  <si>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</si>
  <si>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</si>
  <si>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</si>
  <si>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</si>
  <si>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</si>
  <si>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</si>
  <si>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</si>
  <si>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</si>
  <si>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</si>
  <si>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</si>
  <si>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</si>
  <si>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</si>
  <si>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</si>
  <si>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</si>
  <si>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</si>
  <si>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</si>
  <si>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</si>
  <si>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</si>
  <si>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</si>
  <si>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</si>
  <si>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</si>
  <si>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</si>
  <si>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</si>
  <si>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</si>
  <si>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</si>
  <si>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</si>
  <si>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</si>
  <si>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</si>
  <si>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</si>
  <si>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</si>
  <si>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</si>
  <si>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</si>
  <si>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</si>
  <si>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</si>
  <si>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</si>
  <si>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</si>
  <si>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</si>
  <si>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</si>
  <si>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</si>
  <si>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</si>
  <si>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</si>
  <si>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</si>
  <si>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</si>
  <si>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</si>
  <si>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</si>
  <si>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</si>
  <si>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</si>
  <si>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</si>
  <si>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</si>
  <si>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</si>
  <si>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</si>
  <si>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</si>
  <si>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</si>
  <si>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</si>
  <si>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</si>
  <si>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</si>
  <si>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</si>
  <si>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</si>
  <si>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</si>
  <si>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</si>
  <si>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</si>
  <si>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</si>
  <si>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</si>
  <si>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</si>
  <si>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</si>
  <si>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</si>
  <si>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</si>
  <si>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</si>
  <si>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</si>
  <si>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</si>
  <si>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</si>
  <si>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</si>
  <si>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</si>
  <si>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</si>
  <si>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</si>
  <si>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</si>
  <si>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</si>
  <si>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</si>
  <si>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</si>
  <si>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</si>
  <si>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</si>
  <si>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</si>
  <si>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</si>
  <si>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</si>
  <si>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</si>
  <si>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</si>
  <si>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</si>
  <si>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</si>
  <si>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</si>
  <si>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</si>
  <si>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</si>
  <si>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</si>
  <si>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</si>
  <si>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</si>
  <si>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</si>
  <si>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</si>
  <si>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</si>
  <si>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</si>
  <si>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</si>
  <si>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</si>
  <si>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</si>
  <si>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</si>
  <si>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</si>
  <si>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</si>
  <si>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</si>
  <si>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</si>
  <si>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</si>
  <si>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</si>
  <si>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</si>
  <si>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</si>
  <si>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</si>
  <si>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</si>
  <si>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</si>
  <si>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</si>
  <si>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</si>
  <si>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</si>
  <si>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</si>
  <si>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</si>
  <si>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</si>
  <si>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</si>
  <si>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</si>
  <si>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</si>
  <si>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</si>
  <si>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</si>
  <si>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</si>
  <si>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</si>
  <si>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</si>
  <si>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</si>
  <si>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</si>
  <si>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</si>
  <si>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</si>
  <si>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</si>
  <si>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</si>
  <si>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</si>
  <si>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</si>
  <si>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</si>
  <si>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</si>
  <si>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</si>
  <si>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</si>
  <si>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</si>
  <si>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</si>
  <si>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</si>
  <si>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</si>
  <si>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</si>
  <si>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</si>
  <si>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</si>
  <si>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</si>
  <si>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</si>
  <si>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</si>
  <si>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</si>
  <si>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</si>
  <si>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</si>
  <si>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</si>
  <si>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</si>
  <si>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</si>
  <si>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</si>
  <si>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</si>
  <si>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</si>
  <si>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</si>
  <si>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</si>
  <si>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</si>
  <si>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</si>
  <si>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</si>
  <si>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</si>
  <si>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</si>
  <si>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</si>
  <si>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</si>
  <si>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</si>
  <si>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</si>
  <si>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</si>
  <si>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</si>
  <si>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</si>
  <si>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</si>
  <si>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</si>
  <si>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</si>
  <si>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</si>
  <si>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</si>
  <si>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</si>
  <si>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</si>
  <si>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</si>
  <si>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</si>
  <si>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</si>
  <si>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</si>
  <si>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</si>
  <si>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</si>
  <si>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</si>
  <si>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</si>
  <si>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</si>
  <si>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</si>
  <si>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</si>
  <si>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</si>
  <si>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</si>
  <si>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</si>
  <si>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</si>
  <si>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</si>
  <si>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</si>
  <si>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</si>
  <si>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</si>
  <si>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</si>
  <si>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</si>
  <si>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</si>
  <si>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</si>
  <si>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</si>
  <si>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</si>
  <si>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</si>
  <si>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</si>
  <si>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</si>
  <si>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~ 10,82</t>
  </si>
  <si>
    <t>~ 29,17</t>
  </si>
  <si>
    <t>~ 25,90</t>
  </si>
  <si>
    <t>~ 52,79</t>
  </si>
  <si>
    <t>[Pyr1]-Apelin 13</t>
  </si>
  <si>
    <t>7α,25-dihydroxycholesterol</t>
  </si>
  <si>
    <t>Acetylcholine</t>
  </si>
  <si>
    <t>Angiotensin II</t>
  </si>
  <si>
    <t>AVP</t>
  </si>
  <si>
    <t>Vasopressin</t>
  </si>
  <si>
    <t>CCK-8</t>
  </si>
  <si>
    <t>Dynorphin A</t>
  </si>
  <si>
    <t>Endothelin-1</t>
  </si>
  <si>
    <t>LTD4</t>
  </si>
  <si>
    <t>Leukotriene D4</t>
  </si>
  <si>
    <t>Nociceptin</t>
  </si>
  <si>
    <t>Noradrenaline</t>
  </si>
  <si>
    <t>NPFF</t>
  </si>
  <si>
    <t>Neuropeptide FF</t>
  </si>
  <si>
    <t>O-LPA</t>
  </si>
  <si>
    <t>Lysophosphatidic acid</t>
  </si>
  <si>
    <t>Orexin-A</t>
  </si>
  <si>
    <t>Oxytocin</t>
  </si>
  <si>
    <t>PGD2</t>
  </si>
  <si>
    <t>Prostaglandin F2α</t>
  </si>
  <si>
    <t>PGE2</t>
  </si>
  <si>
    <t>Prostaglandin E2</t>
  </si>
  <si>
    <t>Propionate</t>
  </si>
  <si>
    <t>Propionic acid</t>
  </si>
  <si>
    <t>Serotonin</t>
  </si>
  <si>
    <t>PAR2 peptide</t>
  </si>
  <si>
    <t>Somatostatin-14</t>
  </si>
  <si>
    <t>Sphingosine 1-phosphate</t>
  </si>
  <si>
    <t xml:space="preserve">TFLLR-NH2 </t>
  </si>
  <si>
    <t>PAR1 peptide</t>
  </si>
  <si>
    <t>α-MSH</t>
  </si>
  <si>
    <t>GIP</t>
  </si>
  <si>
    <t>PTH (1-34)</t>
  </si>
  <si>
    <t>Parathyroid Hormone</t>
  </si>
  <si>
    <t>Amylin</t>
  </si>
  <si>
    <t>DAMGO</t>
  </si>
  <si>
    <t>Kallidin</t>
  </si>
  <si>
    <t>LTB4</t>
  </si>
  <si>
    <t>Prostaglandin E3</t>
  </si>
  <si>
    <t>Prostaglandin E4</t>
  </si>
  <si>
    <t>Prostaglandin E5</t>
  </si>
  <si>
    <t>SNC-80</t>
  </si>
  <si>
    <t>Undecanoic acid</t>
  </si>
  <si>
    <t>Decanoic Acid</t>
  </si>
  <si>
    <t>UTP</t>
  </si>
  <si>
    <t>WIN55,212-2</t>
  </si>
  <si>
    <t>α-linolenic acid</t>
  </si>
  <si>
    <t>γ-MSH</t>
  </si>
  <si>
    <t>Leukotriene B4</t>
  </si>
  <si>
    <t>3-HOA</t>
  </si>
  <si>
    <t>C5a</t>
  </si>
  <si>
    <t>CCL20</t>
  </si>
  <si>
    <t>CXCL12</t>
  </si>
  <si>
    <t>CXCL13</t>
  </si>
  <si>
    <t>CXCL8</t>
  </si>
  <si>
    <t>Litocholic acid</t>
  </si>
  <si>
    <t>Nicotinic acid</t>
  </si>
  <si>
    <t>NPY</t>
  </si>
  <si>
    <t>pH (proton)</t>
  </si>
  <si>
    <t>Zn2+</t>
  </si>
  <si>
    <t>CRF</t>
  </si>
  <si>
    <t>GLP-1 (7-36)</t>
  </si>
  <si>
    <t>GLP-2 (1-33)</t>
  </si>
  <si>
    <t>Glucagon</t>
  </si>
  <si>
    <t>Urocortin II</t>
  </si>
  <si>
    <t>VIP</t>
  </si>
  <si>
    <t>Glutamate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</si>
  <si>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</si>
  <si>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</si>
  <si>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</si>
  <si>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CALCR+RAMP3</t>
  </si>
  <si>
    <t>Emax
Raw
β2
ARRB2</t>
  </si>
  <si>
    <t>Emax
SEM
β2
ARRB2</t>
  </si>
  <si>
    <t>pEC50
Raw
β2
ARRB2</t>
  </si>
  <si>
    <t>pEC50
SEM
β2
ARRB2</t>
  </si>
  <si>
    <t>Physiological
/Surrogate</t>
  </si>
  <si>
    <t>Physiological</t>
  </si>
  <si>
    <t>Cholecystokinin 8</t>
  </si>
  <si>
    <t>Gastric inhibitory polypeptide</t>
  </si>
  <si>
    <t>Surrogate</t>
  </si>
  <si>
    <t>3-hydroxy octanoic acid</t>
  </si>
  <si>
    <t>C5a anaphylatoxin</t>
  </si>
  <si>
    <t>Liver and activation-regulated chemokine (LARC)</t>
  </si>
  <si>
    <t>macrophage inflammatory protein-1α (MIP-1α)</t>
  </si>
  <si>
    <t>CCL3</t>
  </si>
  <si>
    <t>Corticotropin-releasing factor</t>
  </si>
  <si>
    <t>Stromal cell-derived factor</t>
  </si>
  <si>
    <t>Interleukin-8</t>
  </si>
  <si>
    <t>2-Ala-4-mephe-5-gly-enkephalin</t>
  </si>
  <si>
    <t>Gonadotropin releasing hormone</t>
  </si>
  <si>
    <t>GnRH I</t>
  </si>
  <si>
    <t>Neuropeptide Y</t>
  </si>
  <si>
    <t>RFRP-3</t>
  </si>
  <si>
    <t>Neuropeptide RFRP-3</t>
  </si>
  <si>
    <t>Uridine 5'-triphosphate</t>
  </si>
  <si>
    <t>Vasoactive intestinal polypeptide</t>
  </si>
  <si>
    <t>WIN55212-2</t>
  </si>
  <si>
    <t>Zinc ion</t>
  </si>
  <si>
    <t>γ-melanocyte stimulating hormone</t>
  </si>
  <si>
    <t>α-melanocyte stimulating hormone</t>
  </si>
  <si>
    <t>Glucagon-like peptide 2</t>
  </si>
  <si>
    <t>Glucagon-like peptide 1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</si>
  <si>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</si>
  <si>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</si>
  <si>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</si>
  <si>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</si>
  <si>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</si>
  <si>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</si>
  <si>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</si>
  <si>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</si>
  <si>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</si>
  <si>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</si>
  <si>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</si>
  <si>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</si>
  <si>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</si>
  <si>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</si>
  <si>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</si>
  <si>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</si>
  <si>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</si>
  <si>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</si>
  <si>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</si>
  <si>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</si>
  <si>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</si>
  <si>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</si>
  <si>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</si>
  <si>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</si>
  <si>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</si>
  <si>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</si>
  <si>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</si>
  <si>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</si>
  <si>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</si>
  <si>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</si>
  <si>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</si>
  <si>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</si>
  <si>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</si>
  <si>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</si>
  <si>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</si>
  <si>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</si>
  <si>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</si>
  <si>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</si>
  <si>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</si>
  <si>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</si>
  <si>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</si>
  <si>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</si>
  <si>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</si>
  <si>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</si>
  <si>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</si>
  <si>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</si>
  <si>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</si>
  <si>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</si>
  <si>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</si>
  <si>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</si>
  <si>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</si>
  <si>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</si>
  <si>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</si>
  <si>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</si>
  <si>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</si>
  <si>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</si>
  <si>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</si>
  <si>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</si>
  <si>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</si>
  <si>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</si>
  <si>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</si>
  <si>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</si>
  <si>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</si>
  <si>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</si>
  <si>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</si>
  <si>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</si>
  <si>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</si>
  <si>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</si>
  <si>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</si>
  <si>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</si>
  <si>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</si>
  <si>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</si>
  <si>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</si>
  <si>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</si>
  <si>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</si>
  <si>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</si>
  <si>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</si>
  <si>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</si>
  <si>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</si>
  <si>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</si>
  <si>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</si>
  <si>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</si>
  <si>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</si>
  <si>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</si>
  <si>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</si>
  <si>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</si>
  <si>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</si>
  <si>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</si>
  <si>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</si>
  <si>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</si>
  <si>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</si>
  <si>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</si>
  <si>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</si>
  <si>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</si>
  <si>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</si>
  <si>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</si>
  <si>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</si>
  <si>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</si>
  <si>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</si>
  <si>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</si>
  <si>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</si>
  <si>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</si>
  <si>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</si>
  <si>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</si>
  <si>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</si>
  <si>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</si>
  <si>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</si>
  <si>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</si>
  <si>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</si>
  <si>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</si>
  <si>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</si>
  <si>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</si>
  <si>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</si>
  <si>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</si>
  <si>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</si>
  <si>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</si>
  <si>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</si>
  <si>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</si>
  <si>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</si>
  <si>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</si>
  <si>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</si>
  <si>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</si>
  <si>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</si>
  <si>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</si>
  <si>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</si>
  <si>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</si>
  <si>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</si>
  <si>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</si>
  <si>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</si>
  <si>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</si>
  <si>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</si>
  <si>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</si>
  <si>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</si>
  <si>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</si>
  <si>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</si>
  <si>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</si>
  <si>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</si>
  <si>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</si>
  <si>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</si>
  <si>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</si>
  <si>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</si>
  <si>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</si>
  <si>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</si>
  <si>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</si>
  <si>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</si>
  <si>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</si>
  <si>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</si>
  <si>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</si>
  <si>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</si>
  <si>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</si>
  <si>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</si>
  <si>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</si>
  <si>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</si>
  <si>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</si>
  <si>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</si>
  <si>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</si>
  <si>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</si>
  <si>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</si>
  <si>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</si>
  <si>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</si>
  <si>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</si>
  <si>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</si>
  <si>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</si>
  <si>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</si>
  <si>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</si>
  <si>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</si>
  <si>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</si>
  <si>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</si>
  <si>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</si>
  <si>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</si>
  <si>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</si>
  <si>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</si>
  <si>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</si>
  <si>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</si>
  <si>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</si>
  <si>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</si>
  <si>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</si>
  <si>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</si>
  <si>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</si>
  <si>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</si>
  <si>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</si>
  <si>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</si>
  <si>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</si>
  <si>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</si>
  <si>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</si>
  <si>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</si>
  <si>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</si>
  <si>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</si>
  <si>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</si>
  <si>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</si>
  <si>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</si>
  <si>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</si>
  <si>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</si>
  <si>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</si>
  <si>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</si>
  <si>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</si>
  <si>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</si>
  <si>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</si>
  <si>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</si>
  <si>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</si>
  <si>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</si>
  <si>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</si>
  <si>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</si>
  <si>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</si>
  <si>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</si>
  <si>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</si>
  <si>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</si>
  <si>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</si>
  <si>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</si>
  <si>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</si>
  <si>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</si>
  <si>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</si>
  <si>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</si>
  <si>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</si>
  <si>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</si>
  <si>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</si>
  <si>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</si>
  <si>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</si>
  <si>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</si>
  <si>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</si>
  <si>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</si>
  <si>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</si>
  <si>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</si>
  <si>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</si>
  <si>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</si>
  <si>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</si>
  <si>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</si>
  <si>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</si>
  <si>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</si>
  <si>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</si>
  <si>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</si>
  <si>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</si>
  <si>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</si>
  <si>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</si>
  <si>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</si>
  <si>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</si>
  <si>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</si>
  <si>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</si>
  <si>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</si>
  <si>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</si>
  <si>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</si>
  <si>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</si>
  <si>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</si>
  <si>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</si>
  <si>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</si>
  <si>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</si>
  <si>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</si>
  <si>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</si>
  <si>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</si>
  <si>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</si>
  <si>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</si>
  <si>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</si>
  <si>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</si>
  <si>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</si>
  <si>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</si>
  <si>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</si>
  <si>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</si>
  <si>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</si>
  <si>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</si>
  <si>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</si>
  <si>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</si>
  <si>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</si>
  <si>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</si>
  <si>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</si>
  <si>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</si>
  <si>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</si>
  <si>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</si>
  <si>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</si>
  <si>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</si>
  <si>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</si>
  <si>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</si>
  <si>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</si>
  <si>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</si>
  <si>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</si>
  <si>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</si>
  <si>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</si>
  <si>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</si>
  <si>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</si>
  <si>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</si>
  <si>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</si>
  <si>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</si>
  <si>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</si>
  <si>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</si>
  <si>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</si>
  <si>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</si>
  <si>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</si>
  <si>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</si>
  <si>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</si>
  <si>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</si>
  <si>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</si>
  <si>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</si>
  <si>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</si>
  <si>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</si>
  <si>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</si>
  <si>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</si>
  <si>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</si>
  <si>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</si>
  <si>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</si>
  <si>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</si>
  <si>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</si>
  <si>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</si>
  <si>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</si>
  <si>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</si>
  <si>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</si>
  <si>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</si>
  <si>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</si>
  <si>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</si>
  <si>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</si>
  <si>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</si>
  <si>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</si>
  <si>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</si>
  <si>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</si>
  <si>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</si>
  <si>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</si>
  <si>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</si>
  <si>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</si>
  <si>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</si>
  <si>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</si>
  <si>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</si>
  <si>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</si>
  <si>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</si>
  <si>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</si>
  <si>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</si>
  <si>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</si>
  <si>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</si>
  <si>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</si>
  <si>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Ligand - Bouvier</t>
  </si>
  <si>
    <t>Ligand renamed - Bouvier</t>
  </si>
  <si>
    <t>7α-25 dihydroxycholesterol</t>
  </si>
  <si>
    <t>CCK8</t>
  </si>
  <si>
    <t>Norepinephrine</t>
  </si>
  <si>
    <t xml:space="preserve">SLIGKV-NH2 </t>
  </si>
  <si>
    <t>Gastric Inhibitory Peptide</t>
  </si>
  <si>
    <t>LH-RH</t>
  </si>
  <si>
    <t>RFRP3</t>
  </si>
  <si>
    <t>CCL3 (MIP-1a)</t>
  </si>
  <si>
    <t>SNC-8</t>
  </si>
  <si>
    <t>NSC77484</t>
  </si>
  <si>
    <t>CCL2</t>
  </si>
  <si>
    <t>Ligand
short
(author)</t>
  </si>
  <si>
    <t>Ligand
long
(author)</t>
  </si>
  <si>
    <t>log(Emax
/EC50)
GoA
GNAO
P09471-1</t>
  </si>
  <si>
    <t>log(Emax
/EC50)
GoB
GNAO
P09471-2</t>
  </si>
  <si>
    <t>pEC50
GoA
GNAO
P09471-1</t>
  </si>
  <si>
    <t>pEC50
GoB
GNAO
P09471-2</t>
  </si>
  <si>
    <t>Emax
GoA
GNAO
P09471-1</t>
  </si>
  <si>
    <t>Emax
GoB
GNAO
P09471-2</t>
  </si>
  <si>
    <t>pEC50
SDs
GoA
GNAO
P09471-1</t>
  </si>
  <si>
    <t>pEC50
SDs
GoB
GNAO
P09471-2</t>
  </si>
  <si>
    <t>pEC50
Raw
GoA
GNAO
P09471-1</t>
  </si>
  <si>
    <t>pEC50
Raw
GoB
GNAO
P09471-2</t>
  </si>
  <si>
    <t>pEC50
SEM
GoA
GNAO
P09471-1</t>
  </si>
  <si>
    <t>pEC50
SEM
GoB
GNAO
P09471-2</t>
  </si>
  <si>
    <t>Emax
Raw
GoA
GNAO
P09471-1</t>
  </si>
  <si>
    <t>Emax
Raw
GoB
GNAO
P09471-2</t>
  </si>
  <si>
    <t>Emax
SEM
GoA
GNAO
P09471-1</t>
  </si>
  <si>
    <t>Emax
SEM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</si>
  <si>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</si>
  <si>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</si>
  <si>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</si>
  <si>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</si>
  <si>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</si>
  <si>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</si>
  <si>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Gi/o</t>
  </si>
  <si>
    <t>pEC50
Gq/11</t>
  </si>
  <si>
    <t>pEC50
G12/13</t>
  </si>
  <si>
    <t>pEC50
Arrestin</t>
  </si>
  <si>
    <t>Emax
Gs</t>
  </si>
  <si>
    <t>Emax
Gi/o</t>
  </si>
  <si>
    <t>Emax
Gq/11</t>
  </si>
  <si>
    <t>Emax
G12/13</t>
  </si>
  <si>
    <t>Emax
Arrestin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</si>
</sst>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2" fillId="0" borderId="0"/>
  </cellStyleXfs>
  <cellXfs count="94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1" fontId="8" fillId="0" borderId="2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/>
    <xf numFmtId="164" fontId="8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ont="1" applyAlignment="1">
      <alignment horizontal="right" vertical="center"/>
    </xf>
    <xf numFmtId="0" fontId="0" fillId="0" borderId="2" xfId="0" applyFont="1" applyBorder="1"/>
    <xf numFmtId="1" fontId="0" fillId="0" borderId="2" xfId="0" applyNumberFormat="1" applyFont="1" applyBorder="1" applyAlignment="1">
      <alignment horizontal="right" vertical="center"/>
    </xf>
    <xf numFmtId="0" fontId="0" fillId="0" borderId="0" xfId="0" applyFont="1" applyBorder="1"/>
    <xf numFmtId="1" fontId="8" fillId="0" borderId="0" xfId="0" applyNumberFormat="1" applyFont="1" applyBorder="1" applyAlignment="1">
      <alignment horizontal="right" vertical="center"/>
    </xf>
    <xf numFmtId="0" fontId="0" fillId="0" borderId="0" xfId="0" applyFill="1"/>
    <xf numFmtId="1" fontId="0" fillId="0" borderId="2" xfId="0" applyNumberFormat="1" applyFont="1" applyFill="1" applyBorder="1" applyAlignment="1"/>
    <xf numFmtId="1" fontId="0" fillId="0" borderId="0" xfId="0" applyNumberFormat="1" applyFont="1" applyFill="1" applyBorder="1" applyAlignment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/>
    <xf numFmtId="164" fontId="0" fillId="0" borderId="2" xfId="0" applyNumberFormat="1" applyFont="1" applyFill="1" applyBorder="1" applyAlignment="1"/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0" xfId="0" applyNumberFormat="1" applyFont="1" applyFill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/>
    <xf numFmtId="2" fontId="0" fillId="0" borderId="0" xfId="0" applyNumberForma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10" fillId="0" borderId="0" xfId="2" applyFont="1" applyAlignment="1">
      <alignment horizontal="left"/>
    </xf>
    <xf numFmtId="0" fontId="10" fillId="0" borderId="0" xfId="1" applyFont="1"/>
    <xf numFmtId="0" fontId="10" fillId="0" borderId="0" xfId="3" applyFont="1" applyAlignment="1">
      <alignment horizontal="left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64" fontId="1" fillId="0" borderId="0" xfId="0" applyNumberFormat="1" applyFont="1" applyFill="1" applyAlignment="1">
      <alignment horizontal="center" wrapText="1"/>
    </xf>
  </cellXfs>
  <cellStyles count="4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</cellStyles>
  <dxfs count="4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T147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RowHeight="16" x14ac:dyDescent="0.2"/>
  <cols>
    <col min="1" max="1" width="8.6640625" style="5" bestFit="1" customWidth="1"/>
    <col min="2" max="2" width="7.5" style="6" customWidth="1"/>
    <col min="3" max="3" width="7.83203125" style="5" customWidth="1"/>
    <col min="4" max="4" width="7.1640625" style="5" bestFit="1" customWidth="1"/>
    <col min="5" max="5" width="3" style="5" bestFit="1" customWidth="1"/>
    <col min="6" max="6" width="11.6640625" style="5" bestFit="1" customWidth="1"/>
    <col min="7" max="7" width="9" style="89" bestFit="1" customWidth="1"/>
    <col min="8" max="11" width="9" style="90" bestFit="1" customWidth="1"/>
    <col min="12" max="12" width="6.1640625" style="89" bestFit="1" customWidth="1"/>
    <col min="13" max="13" width="6.1640625" style="90" bestFit="1" customWidth="1"/>
    <col min="14" max="14" width="6.33203125" style="90" bestFit="1" customWidth="1"/>
    <col min="15" max="15" width="7.6640625" style="90" bestFit="1" customWidth="1"/>
    <col min="16" max="16" width="7.83203125" style="90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9" style="50" bestFit="1" customWidth="1"/>
    <col min="23" max="36" width="9" style="51" bestFit="1" customWidth="1"/>
    <col min="37" max="38" width="13.33203125" style="51" bestFit="1" customWidth="1"/>
    <col min="39" max="39" width="7" style="50" customWidth="1"/>
    <col min="40" max="55" width="7" style="51" customWidth="1"/>
    <col min="56" max="56" width="7" style="43" customWidth="1"/>
    <col min="57" max="72" width="7" style="42" customWidth="1"/>
    <col min="73" max="16384" width="10.83203125" style="5"/>
  </cols>
  <sheetData>
    <row r="1" spans="1:72" s="54" customFormat="1" ht="82" customHeight="1" x14ac:dyDescent="0.2">
      <c r="A1" s="52" t="s">
        <v>5</v>
      </c>
      <c r="B1" s="57" t="s">
        <v>1222</v>
      </c>
      <c r="C1" s="57" t="s">
        <v>1223</v>
      </c>
      <c r="D1" s="54" t="s">
        <v>69</v>
      </c>
      <c r="E1" s="52" t="s">
        <v>70</v>
      </c>
      <c r="F1" s="52" t="s">
        <v>856</v>
      </c>
      <c r="G1" s="55" t="s">
        <v>1240</v>
      </c>
      <c r="H1" s="93" t="s">
        <v>1241</v>
      </c>
      <c r="I1" s="93" t="s">
        <v>1242</v>
      </c>
      <c r="J1" s="93" t="s">
        <v>1243</v>
      </c>
      <c r="K1" s="93" t="s">
        <v>1244</v>
      </c>
      <c r="L1" s="55" t="s">
        <v>1245</v>
      </c>
      <c r="M1" s="93" t="s">
        <v>1246</v>
      </c>
      <c r="N1" s="93" t="s">
        <v>1247</v>
      </c>
      <c r="O1" s="93" t="s">
        <v>1248</v>
      </c>
      <c r="P1" s="93" t="s">
        <v>1249</v>
      </c>
      <c r="Q1" s="55" t="s">
        <v>1250</v>
      </c>
      <c r="R1" s="93" t="s">
        <v>1251</v>
      </c>
      <c r="S1" s="93" t="s">
        <v>1252</v>
      </c>
      <c r="T1" s="93" t="s">
        <v>1253</v>
      </c>
      <c r="U1" s="93" t="s">
        <v>1254</v>
      </c>
      <c r="V1" s="55" t="s">
        <v>914</v>
      </c>
      <c r="W1" s="56" t="s">
        <v>915</v>
      </c>
      <c r="X1" s="55" t="s">
        <v>916</v>
      </c>
      <c r="Y1" s="56" t="s">
        <v>917</v>
      </c>
      <c r="Z1" s="56" t="s">
        <v>918</v>
      </c>
      <c r="AA1" s="56" t="s">
        <v>1224</v>
      </c>
      <c r="AB1" s="56" t="s">
        <v>1225</v>
      </c>
      <c r="AC1" s="56" t="s">
        <v>919</v>
      </c>
      <c r="AD1" s="55" t="s">
        <v>920</v>
      </c>
      <c r="AE1" s="56" t="s">
        <v>921</v>
      </c>
      <c r="AF1" s="56" t="s">
        <v>922</v>
      </c>
      <c r="AG1" s="56" t="s">
        <v>923</v>
      </c>
      <c r="AH1" s="55" t="s">
        <v>924</v>
      </c>
      <c r="AI1" s="56" t="s">
        <v>925</v>
      </c>
      <c r="AJ1" s="57" t="s">
        <v>926</v>
      </c>
      <c r="AK1" s="58" t="s">
        <v>927</v>
      </c>
      <c r="AL1" s="52" t="s">
        <v>928</v>
      </c>
      <c r="AM1" s="55" t="s">
        <v>884</v>
      </c>
      <c r="AN1" s="56" t="s">
        <v>885</v>
      </c>
      <c r="AO1" s="55" t="s">
        <v>886</v>
      </c>
      <c r="AP1" s="56" t="s">
        <v>887</v>
      </c>
      <c r="AQ1" s="56" t="s">
        <v>888</v>
      </c>
      <c r="AR1" s="56" t="s">
        <v>1226</v>
      </c>
      <c r="AS1" s="56" t="s">
        <v>1227</v>
      </c>
      <c r="AT1" s="56" t="s">
        <v>889</v>
      </c>
      <c r="AU1" s="55" t="s">
        <v>890</v>
      </c>
      <c r="AV1" s="56" t="s">
        <v>891</v>
      </c>
      <c r="AW1" s="56" t="s">
        <v>892</v>
      </c>
      <c r="AX1" s="56" t="s">
        <v>893</v>
      </c>
      <c r="AY1" s="55" t="s">
        <v>894</v>
      </c>
      <c r="AZ1" s="56" t="s">
        <v>895</v>
      </c>
      <c r="BA1" s="57" t="s">
        <v>896</v>
      </c>
      <c r="BB1" s="58" t="s">
        <v>897</v>
      </c>
      <c r="BC1" s="52" t="s">
        <v>898</v>
      </c>
      <c r="BD1" s="59" t="s">
        <v>899</v>
      </c>
      <c r="BE1" s="60" t="s">
        <v>900</v>
      </c>
      <c r="BF1" s="59" t="s">
        <v>901</v>
      </c>
      <c r="BG1" s="60" t="s">
        <v>902</v>
      </c>
      <c r="BH1" s="60" t="s">
        <v>903</v>
      </c>
      <c r="BI1" s="60" t="s">
        <v>1228</v>
      </c>
      <c r="BJ1" s="60" t="s">
        <v>1229</v>
      </c>
      <c r="BK1" s="60" t="s">
        <v>904</v>
      </c>
      <c r="BL1" s="59" t="s">
        <v>905</v>
      </c>
      <c r="BM1" s="60" t="s">
        <v>906</v>
      </c>
      <c r="BN1" s="60" t="s">
        <v>907</v>
      </c>
      <c r="BO1" s="60" t="s">
        <v>908</v>
      </c>
      <c r="BP1" s="59" t="s">
        <v>909</v>
      </c>
      <c r="BQ1" s="60" t="s">
        <v>910</v>
      </c>
      <c r="BR1" s="57" t="s">
        <v>911</v>
      </c>
      <c r="BS1" s="58" t="s">
        <v>912</v>
      </c>
      <c r="BT1" s="52" t="s">
        <v>913</v>
      </c>
    </row>
    <row r="2" spans="1:72" s="2" customFormat="1" x14ac:dyDescent="0.2">
      <c r="A2" s="39" t="s">
        <v>216</v>
      </c>
      <c r="B2" s="6" t="str">
        <f>IF(VLOOKUP($A2,Ligands!$A:$G,3,FALSE)="","",VLOOKUP($A2,Ligands!$A:$G,3,FALSE))</f>
        <v/>
      </c>
      <c r="C2" s="5" t="str">
        <f>IF(VLOOKUP($A2,Ligands!$A:$G,4,FALSE)="","",VLOOKUP($A2,Ligands!$A:$G,4,FALSE))</f>
        <v>[Pyr1]-Apelin 13</v>
      </c>
      <c r="D2" s="39" t="str">
        <f>IF(VLOOKUP($A2,Ligands!$A:$G,5,FALSE)="","",VLOOKUP($A2,Ligands!$A:$G,5,FALSE))</f>
        <v/>
      </c>
      <c r="E2" s="39" t="str">
        <f>IF(VLOOKUP($A2,Ligands!$A:$G,6,FALSE)="","",VLOOKUP($A2,Ligands!$A:$G,6,FALSE))</f>
        <v/>
      </c>
      <c r="F2" s="39" t="str">
        <f>IF(VLOOKUP($A2,Ligands!$A:$G,7,FALSE)="","",VLOOKUP($A2,Ligands!$A:$G,7,FALSE))</f>
        <v>Physiological</v>
      </c>
      <c r="G2" s="89" t="str">
        <f>IF(MAX(V2:W2)=0,"",MAX(V2:W2))</f>
        <v/>
      </c>
      <c r="H2" s="90">
        <f>IF(MAX(X2:AC2)=0,"",MAX(X2:AC2))</f>
        <v>9.2778596006029161</v>
      </c>
      <c r="I2" s="90">
        <f>IF(MAX(AD2:AG2)=0,"",MAX(AD2:AG2))</f>
        <v>5.6139311814037374</v>
      </c>
      <c r="J2" s="90" t="str">
        <f>IF(MAX(AH2:AI2)=0,"",MAX(AH2:AI2))</f>
        <v/>
      </c>
      <c r="K2" s="90">
        <f>IF(MAX(AJ2:AL2)=0,"",MAX(AJ2:AL2))</f>
        <v>7.7606512739522131</v>
      </c>
      <c r="L2" s="89" t="str">
        <f>IF(MAX(AM2:AN2)=0,"",MAX(AM2:AN2))</f>
        <v/>
      </c>
      <c r="M2" s="90">
        <f>IF(MAX(AO2:AT2)=0,"",MAX(AO2:AT2))</f>
        <v>9.6129999999999995</v>
      </c>
      <c r="N2" s="90">
        <f>IF(MAX(AU2:AX2)=0,"",MAX(AU2:AX2))</f>
        <v>7.2830000000000004</v>
      </c>
      <c r="O2" s="90" t="str">
        <f>IF(MAX(AY2:AZ2)=0,"",MAX(AY2:AZ2))</f>
        <v/>
      </c>
      <c r="P2" s="90">
        <f>IF(MAX(BA2:BC2)=0,"",MAX(BA2:BC2))</f>
        <v>8.9640000000000004</v>
      </c>
      <c r="Q2" s="91" t="str">
        <f>IF(MAX(BD2:BE2)=0,"",MAX(BD2:BE2))</f>
        <v/>
      </c>
      <c r="R2" s="92">
        <f>IF(MAX(BF2:BK2)=0,"",MAX(BF2:BK2))</f>
        <v>57.473171811041048</v>
      </c>
      <c r="S2" s="92">
        <f>IF(MAX(BL2:BO2)=0,"",MAX(BL2:BO2))</f>
        <v>2.1425510641336949</v>
      </c>
      <c r="T2" s="92" t="str">
        <f>IF(MAX(BP2:BQ2)=0,"",MAX(BP2:BQ2))</f>
        <v/>
      </c>
      <c r="U2" s="92">
        <f>IF(MAX(BR2:BT2)=0,"",MAX(BR2:BT2))</f>
        <v>14.589987835155688</v>
      </c>
      <c r="V2" s="47" t="str">
        <f>IFERROR(LOG(0.01*BD2/10^-AM2),"")</f>
        <v/>
      </c>
      <c r="W2" s="46" t="str">
        <f t="shared" ref="W2:AL2" si="0">IFERROR(LOG(0.01*BE2/10^-AN2),"")</f>
        <v/>
      </c>
      <c r="X2" s="46">
        <f t="shared" si="0"/>
        <v>9.273465165500177</v>
      </c>
      <c r="Y2" s="46">
        <f t="shared" si="0"/>
        <v>9.2778596006029161</v>
      </c>
      <c r="Z2" s="46" t="str">
        <f t="shared" si="0"/>
        <v/>
      </c>
      <c r="AA2" s="46">
        <f t="shared" si="0"/>
        <v>9.0429773621282497</v>
      </c>
      <c r="AB2" s="46">
        <f t="shared" si="0"/>
        <v>9.1703002639379285</v>
      </c>
      <c r="AC2" s="46">
        <f t="shared" si="0"/>
        <v>8.2943312213631248</v>
      </c>
      <c r="AD2" s="46" t="str">
        <f t="shared" si="0"/>
        <v/>
      </c>
      <c r="AE2" s="46" t="str">
        <f t="shared" si="0"/>
        <v/>
      </c>
      <c r="AF2" s="46" t="str">
        <f t="shared" si="0"/>
        <v/>
      </c>
      <c r="AG2" s="46">
        <f t="shared" si="0"/>
        <v>5.6139311814037374</v>
      </c>
      <c r="AH2" s="46" t="str">
        <f t="shared" si="0"/>
        <v/>
      </c>
      <c r="AI2" s="46" t="str">
        <f t="shared" si="0"/>
        <v/>
      </c>
      <c r="AJ2" s="46">
        <f t="shared" si="0"/>
        <v>6.9530549297874229</v>
      </c>
      <c r="AK2" s="46">
        <f t="shared" si="0"/>
        <v>7.6464268610382966</v>
      </c>
      <c r="AL2" s="46">
        <f t="shared" si="0"/>
        <v>7.7606512739522131</v>
      </c>
      <c r="AM2" s="47" t="str">
        <f>VLOOKUP($A2,'pEC50'!$B:$Z,MATCH(AM$1,'pEC50'!$B$1:$Z$1,0),FALSE)</f>
        <v/>
      </c>
      <c r="AN2" s="46" t="str">
        <f>VLOOKUP($A2,'pEC50'!$B:$Z,MATCH(AN$1,'pEC50'!$B$1:$Z$1,0),FALSE)</f>
        <v/>
      </c>
      <c r="AO2" s="46">
        <f>VLOOKUP($A2,'pEC50'!$B:$Z,MATCH(AO$1,'pEC50'!$B$1:$Z$1,0),FALSE)</f>
        <v>9.5139999999999993</v>
      </c>
      <c r="AP2" s="46">
        <f>VLOOKUP($A2,'pEC50'!$B:$Z,MATCH(AP$1,'pEC50'!$B$1:$Z$1,0),FALSE)</f>
        <v>9.6129999999999995</v>
      </c>
      <c r="AQ2" s="46" t="str">
        <f>VLOOKUP($A2,'pEC50'!$B:$Z,MATCH(AQ$1,'pEC50'!$B$1:$Z$1,0),FALSE)</f>
        <v/>
      </c>
      <c r="AR2" s="46">
        <f>VLOOKUP($A2,'pEC50'!$B:$Z,MATCH(AR$1,'pEC50'!$B$1:$Z$1,0),FALSE)</f>
        <v>9.4469999999999992</v>
      </c>
      <c r="AS2" s="46">
        <f>VLOOKUP($A2,'pEC50'!$B:$Z,MATCH(AS$1,'pEC50'!$B$1:$Z$1,0),FALSE)</f>
        <v>9.4380000000000006</v>
      </c>
      <c r="AT2" s="46">
        <f>VLOOKUP($A2,'pEC50'!$B:$Z,MATCH(AT$1,'pEC50'!$B$1:$Z$1,0),FALSE)</f>
        <v>8.7929999999999993</v>
      </c>
      <c r="AU2" s="46" t="str">
        <f>VLOOKUP($A2,'pEC50'!$B:$Z,MATCH(AU$1,'pEC50'!$B$1:$Z$1,0),FALSE)</f>
        <v/>
      </c>
      <c r="AV2" s="46" t="str">
        <f>VLOOKUP($A2,'pEC50'!$B:$Z,MATCH(AV$1,'pEC50'!$B$1:$Z$1,0),FALSE)</f>
        <v/>
      </c>
      <c r="AW2" s="46" t="str">
        <f>VLOOKUP($A2,'pEC50'!$B:$Z,MATCH(AW$1,'pEC50'!$B$1:$Z$1,0),FALSE)</f>
        <v/>
      </c>
      <c r="AX2" s="46">
        <f>VLOOKUP($A2,'pEC50'!$B:$Z,MATCH(AX$1,'pEC50'!$B$1:$Z$1,0),FALSE)</f>
        <v>7.2830000000000004</v>
      </c>
      <c r="AY2" s="46" t="str">
        <f>VLOOKUP($A2,'pEC50'!$B:$Z,MATCH(AY$1,'pEC50'!$B$1:$Z$1,0),FALSE)</f>
        <v/>
      </c>
      <c r="AZ2" s="46" t="str">
        <f>VLOOKUP($A2,'pEC50'!$B:$Z,MATCH(AZ$1,'pEC50'!$B$1:$Z$1,0),FALSE)</f>
        <v/>
      </c>
      <c r="BA2" s="46">
        <f>VLOOKUP($A2,'pEC50'!$B:$Z,MATCH(BA$1,'pEC50'!$B$1:$Z$1,0),FALSE)</f>
        <v>7.7889999999999997</v>
      </c>
      <c r="BB2" s="46">
        <f>VLOOKUP($A2,'pEC50'!$B:$Z,MATCH(BB$1,'pEC50'!$B$1:$Z$1,0),FALSE)</f>
        <v>8.8160000000000007</v>
      </c>
      <c r="BC2" s="46">
        <f>VLOOKUP($A2,'pEC50'!$B:$Z,MATCH(BC$1,'pEC50'!$B$1:$Z$1,0),FALSE)</f>
        <v>8.9640000000000004</v>
      </c>
      <c r="BD2" s="40" t="str">
        <f>IF(VLOOKUP($A2,Emax!$B:$Z,MATCH(BD$1,Emax!$B$1:$Z$1,0),FALSE)="","",VLOOKUP($A2,Emax!$B:$Z,MATCH(BD$1,Emax!$B$1:$Z$1,0),FALSE)*100)</f>
        <v/>
      </c>
      <c r="BE2" s="41" t="str">
        <f>IF(VLOOKUP($A2,Emax!$B:$Z,MATCH(BE$1,Emax!$B$1:$Z$1,0),FALSE)="","",VLOOKUP($A2,Emax!$B:$Z,MATCH(BE$1,Emax!$B$1:$Z$1,0),FALSE)*100)</f>
        <v/>
      </c>
      <c r="BF2" s="41">
        <f>IF(VLOOKUP($A2,Emax!$B:$Z,MATCH(BF$1,Emax!$B$1:$Z$1,0),FALSE)="","",VLOOKUP($A2,Emax!$B:$Z,MATCH(BF$1,Emax!$B$1:$Z$1,0),FALSE)*100)</f>
        <v>57.473171811041048</v>
      </c>
      <c r="BG2" s="41">
        <f>IF(VLOOKUP($A2,Emax!$B:$Z,MATCH(BG$1,Emax!$B$1:$Z$1,0),FALSE)="","",VLOOKUP($A2,Emax!$B:$Z,MATCH(BG$1,Emax!$B$1:$Z$1,0),FALSE)*100)</f>
        <v>46.223156630124649</v>
      </c>
      <c r="BH2" s="41" t="str">
        <f>IF(VLOOKUP($A2,Emax!$B:$Z,MATCH(BH$1,Emax!$B$1:$Z$1,0),FALSE)="","",VLOOKUP($A2,Emax!$B:$Z,MATCH(BH$1,Emax!$B$1:$Z$1,0),FALSE)*100)</f>
        <v/>
      </c>
      <c r="BI2" s="41">
        <f>IF(VLOOKUP($A2,Emax!$B:$Z,MATCH(BI$1,Emax!$B$1:$Z$1,0),FALSE)="","",VLOOKUP($A2,Emax!$B:$Z,MATCH(BI$1,Emax!$B$1:$Z$1,0),FALSE)*100)</f>
        <v>39.443674127734226</v>
      </c>
      <c r="BJ2" s="41">
        <f>IF(VLOOKUP($A2,Emax!$B:$Z,MATCH(BJ$1,Emax!$B$1:$Z$1,0),FALSE)="","",VLOOKUP($A2,Emax!$B:$Z,MATCH(BJ$1,Emax!$B$1:$Z$1,0),FALSE)*100)</f>
        <v>53.988376010781671</v>
      </c>
      <c r="BK2" s="41">
        <f>IF(VLOOKUP($A2,Emax!$B:$Z,MATCH(BK$1,Emax!$B$1:$Z$1,0),FALSE)="","",VLOOKUP($A2,Emax!$B:$Z,MATCH(BK$1,Emax!$B$1:$Z$1,0),FALSE)*100)</f>
        <v>31.719857044328798</v>
      </c>
      <c r="BL2" s="41" t="str">
        <f>IF(VLOOKUP($A2,Emax!$B:$Z,MATCH(BL$1,Emax!$B$1:$Z$1,0),FALSE)="","",VLOOKUP($A2,Emax!$B:$Z,MATCH(BL$1,Emax!$B$1:$Z$1,0),FALSE)*100)</f>
        <v/>
      </c>
      <c r="BM2" s="41" t="str">
        <f>IF(VLOOKUP($A2,Emax!$B:$Z,MATCH(BM$1,Emax!$B$1:$Z$1,0),FALSE)="","",VLOOKUP($A2,Emax!$B:$Z,MATCH(BM$1,Emax!$B$1:$Z$1,0),FALSE)*100)</f>
        <v/>
      </c>
      <c r="BN2" s="41" t="str">
        <f>IF(VLOOKUP($A2,Emax!$B:$Z,MATCH(BN$1,Emax!$B$1:$Z$1,0),FALSE)="","",VLOOKUP($A2,Emax!$B:$Z,MATCH(BN$1,Emax!$B$1:$Z$1,0),FALSE)*100)</f>
        <v/>
      </c>
      <c r="BO2" s="41">
        <f>IF(VLOOKUP($A2,Emax!$B:$Z,MATCH(BO$1,Emax!$B$1:$Z$1,0),FALSE)="","",VLOOKUP($A2,Emax!$B:$Z,MATCH(BO$1,Emax!$B$1:$Z$1,0),FALSE)*100)</f>
        <v>2.1425510641336949</v>
      </c>
      <c r="BP2" s="41" t="str">
        <f>IF(VLOOKUP($A2,Emax!$B:$Z,MATCH(BP$1,Emax!$B$1:$Z$1,0),FALSE)="","",VLOOKUP($A2,Emax!$B:$Z,MATCH(BP$1,Emax!$B$1:$Z$1,0),FALSE)*100)</f>
        <v/>
      </c>
      <c r="BQ2" s="41" t="str">
        <f>IF(VLOOKUP($A2,Emax!$B:$Z,MATCH(BQ$1,Emax!$B$1:$Z$1,0),FALSE)="","",VLOOKUP($A2,Emax!$B:$Z,MATCH(BQ$1,Emax!$B$1:$Z$1,0),FALSE)*100)</f>
        <v/>
      </c>
      <c r="BR2" s="41">
        <f>IF(VLOOKUP($A2,Emax!$B:$Z,MATCH(BR$1,Emax!$B$1:$Z$1,0),FALSE)="","",VLOOKUP($A2,Emax!$B:$Z,MATCH(BR$1,Emax!$B$1:$Z$1,0),FALSE)*100)</f>
        <v>14.589987835155688</v>
      </c>
      <c r="BS2" s="41">
        <f>IF(VLOOKUP($A2,Emax!$B:$Z,MATCH(BS$1,Emax!$B$1:$Z$1,0),FALSE)="","",VLOOKUP($A2,Emax!$B:$Z,MATCH(BS$1,Emax!$B$1:$Z$1,0),FALSE)*100)</f>
        <v>6.7674781311453174</v>
      </c>
      <c r="BT2" s="41">
        <f>IF(VLOOKUP($A2,Emax!$B:$Z,MATCH(BT$1,Emax!$B$1:$Z$1,0),FALSE)="","",VLOOKUP($A2,Emax!$B:$Z,MATCH(BT$1,Emax!$B$1:$Z$1,0),FALSE)*100)</f>
        <v>6.2611091361535722</v>
      </c>
    </row>
    <row r="3" spans="1:72" s="2" customFormat="1" x14ac:dyDescent="0.2">
      <c r="A3" t="s">
        <v>653</v>
      </c>
      <c r="B3" s="6" t="str">
        <f>IF(VLOOKUP($A3,Ligands!$A:$G,3,FALSE)="","",VLOOKUP($A3,Ligands!$A:$G,3,FALSE))</f>
        <v/>
      </c>
      <c r="C3" s="5" t="str">
        <f>IF(VLOOKUP($A3,Ligands!$A:$G,4,FALSE)="","",VLOOKUP($A3,Ligands!$A:$G,4,FALSE))</f>
        <v>PAR2 peptide</v>
      </c>
      <c r="D3" s="39" t="str">
        <f>IF(VLOOKUP($A3,Ligands!$A:$G,5,FALSE)="","",VLOOKUP($A3,Ligands!$A:$G,5,FALSE))</f>
        <v/>
      </c>
      <c r="E3" s="39" t="str">
        <f>IF(VLOOKUP($A3,Ligands!$A:$G,6,FALSE)="","",VLOOKUP($A3,Ligands!$A:$G,6,FALSE))</f>
        <v/>
      </c>
      <c r="F3" s="39" t="str">
        <f>IF(VLOOKUP($A3,Ligands!$A:$G,7,FALSE)="","",VLOOKUP($A3,Ligands!$A:$G,7,FALSE))</f>
        <v>Physiological</v>
      </c>
      <c r="G3" s="89" t="str">
        <f t="shared" ref="G3:G66" si="1">IF(MAX(V3:W3)=0,"",MAX(V3:W3))</f>
        <v/>
      </c>
      <c r="H3" s="90">
        <f t="shared" ref="H3:H66" si="2">IF(MAX(X3:AC3)=0,"",MAX(X3:AC3))</f>
        <v>6.1217978740041392</v>
      </c>
      <c r="I3" s="90">
        <f t="shared" ref="I3:I66" si="3">IF(MAX(AD3:AG3)=0,"",MAX(AD3:AG3))</f>
        <v>5.7015312093257515</v>
      </c>
      <c r="J3" s="90">
        <f t="shared" ref="J3:J66" si="4">IF(MAX(AH3:AI3)=0,"",MAX(AH3:AI3))</f>
        <v>5.2850966326604354</v>
      </c>
      <c r="K3" s="90">
        <f t="shared" ref="K3:K66" si="5">IF(MAX(AJ3:AL3)=0,"",MAX(AJ3:AL3))</f>
        <v>4.3528641777304182</v>
      </c>
      <c r="L3" s="89" t="str">
        <f t="shared" ref="L3:L66" si="6">IF(MAX(AM3:AN3)=0,"",MAX(AM3:AN3))</f>
        <v/>
      </c>
      <c r="M3" s="90">
        <f t="shared" ref="M3:M66" si="7">IF(MAX(AO3:AT3)=0,"",MAX(AO3:AT3))</f>
        <v>6.3209999999999997</v>
      </c>
      <c r="N3" s="90">
        <f t="shared" ref="N3:N66" si="8">IF(MAX(AU3:AX3)=0,"",MAX(AU3:AX3))</f>
        <v>5.9569999999999999</v>
      </c>
      <c r="O3" s="90">
        <f t="shared" ref="O3:O66" si="9">IF(MAX(AY3:AZ3)=0,"",MAX(AY3:AZ3))</f>
        <v>5.8019999999999996</v>
      </c>
      <c r="P3" s="90">
        <f t="shared" ref="P3:P66" si="10">IF(MAX(BA3:BC3)=0,"",MAX(BA3:BC3))</f>
        <v>4.7489999999999997</v>
      </c>
      <c r="Q3" s="91" t="str">
        <f t="shared" ref="Q3:Q66" si="11">IF(MAX(BD3:BE3)=0,"",MAX(BD3:BE3))</f>
        <v/>
      </c>
      <c r="R3" s="92">
        <f t="shared" ref="R3:R66" si="12">IF(MAX(BF3:BK3)=0,"",MAX(BF3:BK3))</f>
        <v>66.544971788914708</v>
      </c>
      <c r="S3" s="92">
        <f t="shared" ref="S3:S66" si="13">IF(MAX(BL3:BO3)=0,"",MAX(BL3:BO3))</f>
        <v>55.530452105045804</v>
      </c>
      <c r="T3" s="92">
        <f t="shared" ref="T3:T66" si="14">IF(MAX(BP3:BQ3)=0,"",MAX(BP3:BQ3))</f>
        <v>30.415617128463467</v>
      </c>
      <c r="U3" s="92">
        <f t="shared" ref="U3:U66" si="15">IF(MAX(BR3:BT3)=0,"",MAX(BR3:BT3))</f>
        <v>52.706500010670922</v>
      </c>
      <c r="V3" s="47" t="str">
        <f t="shared" ref="V3:V66" si="16">IFERROR(LOG(0.01*BD3/10^-AM3),"")</f>
        <v/>
      </c>
      <c r="W3" s="46" t="str">
        <f t="shared" ref="W3:W66" si="17">IFERROR(LOG(0.01*BE3/10^-AN3),"")</f>
        <v/>
      </c>
      <c r="X3" s="46">
        <f t="shared" ref="X3:X66" si="18">IFERROR(LOG(0.01*BF3/10^-AO3),"")</f>
        <v>5.139115245282845</v>
      </c>
      <c r="Y3" s="46">
        <f t="shared" ref="Y3:Y66" si="19">IFERROR(LOG(0.01*BG3/10^-AP3),"")</f>
        <v>5.3104361052188915</v>
      </c>
      <c r="Z3" s="46" t="str">
        <f t="shared" ref="Z3:Z66" si="20">IFERROR(LOG(0.01*BH3/10^-AQ3),"")</f>
        <v/>
      </c>
      <c r="AA3" s="46">
        <f t="shared" ref="AA3:AA66" si="21">IFERROR(LOG(0.01*BI3/10^-AR3),"")</f>
        <v>5.6004843757705052</v>
      </c>
      <c r="AB3" s="46">
        <f t="shared" ref="AB3:AB66" si="22">IFERROR(LOG(0.01*BJ3/10^-AS3),"")</f>
        <v>6.1217978740041392</v>
      </c>
      <c r="AC3" s="46">
        <f t="shared" ref="AC3:AC66" si="23">IFERROR(LOG(0.01*BK3/10^-AT3),"")</f>
        <v>5.9311613773708407</v>
      </c>
      <c r="AD3" s="46">
        <f t="shared" ref="AD3:AD66" si="24">IFERROR(LOG(0.01*BL3/10^-AU3),"")</f>
        <v>4.7600841031165917</v>
      </c>
      <c r="AE3" s="46">
        <f t="shared" ref="AE3:AE66" si="25">IFERROR(LOG(0.01*BM3/10^-AV3),"")</f>
        <v>5.7015312093257515</v>
      </c>
      <c r="AF3" s="46">
        <f t="shared" ref="AF3:AF66" si="26">IFERROR(LOG(0.01*BN3/10^-AW3),"")</f>
        <v>5.1042812823964523</v>
      </c>
      <c r="AG3" s="46">
        <f t="shared" ref="AG3:AG66" si="27">IFERROR(LOG(0.01*BO3/10^-AX3),"")</f>
        <v>5.4678485923630928</v>
      </c>
      <c r="AH3" s="46">
        <f t="shared" ref="AH3:AH66" si="28">IFERROR(LOG(0.01*BP3/10^-AY3),"")</f>
        <v>4.9064075237271521</v>
      </c>
      <c r="AI3" s="46">
        <f t="shared" ref="AI3:AI66" si="29">IFERROR(LOG(0.01*BQ3/10^-AZ3),"")</f>
        <v>5.2850966326604354</v>
      </c>
      <c r="AJ3" s="46">
        <f t="shared" ref="AJ3:AJ66" si="30">IFERROR(LOG(0.01*BR3/10^-BA3),"")</f>
        <v>4.3528641777304182</v>
      </c>
      <c r="AK3" s="46">
        <f t="shared" ref="AK3:AK66" si="31">IFERROR(LOG(0.01*BS3/10^-BB3),"")</f>
        <v>4.0971808047463742</v>
      </c>
      <c r="AL3" s="46">
        <f t="shared" ref="AL3:AL66" si="32">IFERROR(LOG(0.01*BT3/10^-BC3),"")</f>
        <v>4.0532217966333537</v>
      </c>
      <c r="AM3" s="47" t="str">
        <f>VLOOKUP($A3,'pEC50'!$B:$Z,MATCH(AM$1,'pEC50'!$B$1:$Z$1,0),FALSE)</f>
        <v/>
      </c>
      <c r="AN3" s="46" t="str">
        <f>VLOOKUP($A3,'pEC50'!$B:$Z,MATCH(AN$1,'pEC50'!$B$1:$Z$1,0),FALSE)</f>
        <v/>
      </c>
      <c r="AO3" s="46">
        <f>VLOOKUP($A3,'pEC50'!$B:$Z,MATCH(AO$1,'pEC50'!$B$1:$Z$1,0),FALSE)</f>
        <v>5.3159999999999998</v>
      </c>
      <c r="AP3" s="46">
        <f>VLOOKUP($A3,'pEC50'!$B:$Z,MATCH(AP$1,'pEC50'!$B$1:$Z$1,0),FALSE)</f>
        <v>5.6459999999999999</v>
      </c>
      <c r="AQ3" s="46" t="str">
        <f>VLOOKUP($A3,'pEC50'!$B:$Z,MATCH(AQ$1,'pEC50'!$B$1:$Z$1,0),FALSE)</f>
        <v/>
      </c>
      <c r="AR3" s="46">
        <f>VLOOKUP($A3,'pEC50'!$B:$Z,MATCH(AR$1,'pEC50'!$B$1:$Z$1,0),FALSE)</f>
        <v>5.851</v>
      </c>
      <c r="AS3" s="46">
        <f>VLOOKUP($A3,'pEC50'!$B:$Z,MATCH(AS$1,'pEC50'!$B$1:$Z$1,0),FALSE)</f>
        <v>6.3209999999999997</v>
      </c>
      <c r="AT3" s="46">
        <f>VLOOKUP($A3,'pEC50'!$B:$Z,MATCH(AT$1,'pEC50'!$B$1:$Z$1,0),FALSE)</f>
        <v>6.226</v>
      </c>
      <c r="AU3" s="46">
        <f>VLOOKUP($A3,'pEC50'!$B:$Z,MATCH(AU$1,'pEC50'!$B$1:$Z$1,0),FALSE)</f>
        <v>5.1790000000000003</v>
      </c>
      <c r="AV3" s="46">
        <f>VLOOKUP($A3,'pEC50'!$B:$Z,MATCH(AV$1,'pEC50'!$B$1:$Z$1,0),FALSE)</f>
        <v>5.9569999999999999</v>
      </c>
      <c r="AW3" s="46">
        <f>VLOOKUP($A3,'pEC50'!$B:$Z,MATCH(AW$1,'pEC50'!$B$1:$Z$1,0),FALSE)</f>
        <v>5.4640000000000004</v>
      </c>
      <c r="AX3" s="46">
        <f>VLOOKUP($A3,'pEC50'!$B:$Z,MATCH(AX$1,'pEC50'!$B$1:$Z$1,0),FALSE)</f>
        <v>5.8070000000000004</v>
      </c>
      <c r="AY3" s="46">
        <f>VLOOKUP($A3,'pEC50'!$B:$Z,MATCH(AY$1,'pEC50'!$B$1:$Z$1,0),FALSE)</f>
        <v>5.75</v>
      </c>
      <c r="AZ3" s="46">
        <f>VLOOKUP($A3,'pEC50'!$B:$Z,MATCH(AZ$1,'pEC50'!$B$1:$Z$1,0),FALSE)</f>
        <v>5.8019999999999996</v>
      </c>
      <c r="BA3" s="46">
        <f>VLOOKUP($A3,'pEC50'!$B:$Z,MATCH(BA$1,'pEC50'!$B$1:$Z$1,0),FALSE)</f>
        <v>4.6310000000000002</v>
      </c>
      <c r="BB3" s="46">
        <f>VLOOKUP($A3,'pEC50'!$B:$Z,MATCH(BB$1,'pEC50'!$B$1:$Z$1,0),FALSE)</f>
        <v>4.6470000000000002</v>
      </c>
      <c r="BC3" s="46">
        <f>VLOOKUP($A3,'pEC50'!$B:$Z,MATCH(BC$1,'pEC50'!$B$1:$Z$1,0),FALSE)</f>
        <v>4.7489999999999997</v>
      </c>
      <c r="BD3" s="40" t="str">
        <f>IF(VLOOKUP($A3,Emax!$B:$Z,MATCH(BD$1,Emax!$B$1:$Z$1,0),FALSE)="","",VLOOKUP($A3,Emax!$B:$Z,MATCH(BD$1,Emax!$B$1:$Z$1,0),FALSE)*100)</f>
        <v/>
      </c>
      <c r="BE3" s="41" t="str">
        <f>IF(VLOOKUP($A3,Emax!$B:$Z,MATCH(BE$1,Emax!$B$1:$Z$1,0),FALSE)="","",VLOOKUP($A3,Emax!$B:$Z,MATCH(BE$1,Emax!$B$1:$Z$1,0),FALSE)*100)</f>
        <v/>
      </c>
      <c r="BF3" s="41">
        <f>IF(VLOOKUP($A3,Emax!$B:$Z,MATCH(BF$1,Emax!$B$1:$Z$1,0),FALSE)="","",VLOOKUP($A3,Emax!$B:$Z,MATCH(BF$1,Emax!$B$1:$Z$1,0),FALSE)*100)</f>
        <v>66.544971788914708</v>
      </c>
      <c r="BG3" s="41">
        <f>IF(VLOOKUP($A3,Emax!$B:$Z,MATCH(BG$1,Emax!$B$1:$Z$1,0),FALSE)="","",VLOOKUP($A3,Emax!$B:$Z,MATCH(BG$1,Emax!$B$1:$Z$1,0),FALSE)*100)</f>
        <v>46.178104820543624</v>
      </c>
      <c r="BH3" s="41" t="str">
        <f>IF(VLOOKUP($A3,Emax!$B:$Z,MATCH(BH$1,Emax!$B$1:$Z$1,0),FALSE)="","",VLOOKUP($A3,Emax!$B:$Z,MATCH(BH$1,Emax!$B$1:$Z$1,0),FALSE)*100)</f>
        <v/>
      </c>
      <c r="BI3" s="41">
        <f>IF(VLOOKUP($A3,Emax!$B:$Z,MATCH(BI$1,Emax!$B$1:$Z$1,0),FALSE)="","",VLOOKUP($A3,Emax!$B:$Z,MATCH(BI$1,Emax!$B$1:$Z$1,0),FALSE)*100)</f>
        <v>56.167407113953431</v>
      </c>
      <c r="BJ3" s="41">
        <f>IF(VLOOKUP($A3,Emax!$B:$Z,MATCH(BJ$1,Emax!$B$1:$Z$1,0),FALSE)="","",VLOOKUP($A3,Emax!$B:$Z,MATCH(BJ$1,Emax!$B$1:$Z$1,0),FALSE)*100)</f>
        <v>63.21175876010782</v>
      </c>
      <c r="BK3" s="41">
        <f>IF(VLOOKUP($A3,Emax!$B:$Z,MATCH(BK$1,Emax!$B$1:$Z$1,0),FALSE)="","",VLOOKUP($A3,Emax!$B:$Z,MATCH(BK$1,Emax!$B$1:$Z$1,0),FALSE)*100)</f>
        <v>50.717913348799293</v>
      </c>
      <c r="BL3" s="41">
        <f>IF(VLOOKUP($A3,Emax!$B:$Z,MATCH(BL$1,Emax!$B$1:$Z$1,0),FALSE)="","",VLOOKUP($A3,Emax!$B:$Z,MATCH(BL$1,Emax!$B$1:$Z$1,0),FALSE)*100)</f>
        <v>38.113962568256667</v>
      </c>
      <c r="BM3" s="41">
        <f>IF(VLOOKUP($A3,Emax!$B:$Z,MATCH(BM$1,Emax!$B$1:$Z$1,0),FALSE)="","",VLOOKUP($A3,Emax!$B:$Z,MATCH(BM$1,Emax!$B$1:$Z$1,0),FALSE)*100)</f>
        <v>55.530452105045804</v>
      </c>
      <c r="BN3" s="41">
        <f>IF(VLOOKUP($A3,Emax!$B:$Z,MATCH(BN$1,Emax!$B$1:$Z$1,0),FALSE)="","",VLOOKUP($A3,Emax!$B:$Z,MATCH(BN$1,Emax!$B$1:$Z$1,0),FALSE)*100)</f>
        <v>43.679864492907043</v>
      </c>
      <c r="BO3" s="41">
        <f>IF(VLOOKUP($A3,Emax!$B:$Z,MATCH(BO$1,Emax!$B$1:$Z$1,0),FALSE)="","",VLOOKUP($A3,Emax!$B:$Z,MATCH(BO$1,Emax!$B$1:$Z$1,0),FALSE)*100)</f>
        <v>45.798219302004469</v>
      </c>
      <c r="BP3" s="41">
        <f>IF(VLOOKUP($A3,Emax!$B:$Z,MATCH(BP$1,Emax!$B$1:$Z$1,0),FALSE)="","",VLOOKUP($A3,Emax!$B:$Z,MATCH(BP$1,Emax!$B$1:$Z$1,0),FALSE)*100)</f>
        <v>14.33532435060425</v>
      </c>
      <c r="BQ3" s="41">
        <f>IF(VLOOKUP($A3,Emax!$B:$Z,MATCH(BQ$1,Emax!$B$1:$Z$1,0),FALSE)="","",VLOOKUP($A3,Emax!$B:$Z,MATCH(BQ$1,Emax!$B$1:$Z$1,0),FALSE)*100)</f>
        <v>30.415617128463467</v>
      </c>
      <c r="BR3" s="41">
        <f>IF(VLOOKUP($A3,Emax!$B:$Z,MATCH(BR$1,Emax!$B$1:$Z$1,0),FALSE)="","",VLOOKUP($A3,Emax!$B:$Z,MATCH(BR$1,Emax!$B$1:$Z$1,0),FALSE)*100)</f>
        <v>52.706500010670922</v>
      </c>
      <c r="BS3" s="41">
        <f>IF(VLOOKUP($A3,Emax!$B:$Z,MATCH(BS$1,Emax!$B$1:$Z$1,0),FALSE)="","",VLOOKUP($A3,Emax!$B:$Z,MATCH(BS$1,Emax!$B$1:$Z$1,0),FALSE)*100)</f>
        <v>28.195565199701633</v>
      </c>
      <c r="BT3" s="41">
        <f>IF(VLOOKUP($A3,Emax!$B:$Z,MATCH(BT$1,Emax!$B$1:$Z$1,0),FALSE)="","",VLOOKUP($A3,Emax!$B:$Z,MATCH(BT$1,Emax!$B$1:$Z$1,0),FALSE)*100)</f>
        <v>20.147529328119443</v>
      </c>
    </row>
    <row r="4" spans="1:72" s="2" customFormat="1" x14ac:dyDescent="0.2">
      <c r="A4" t="s">
        <v>649</v>
      </c>
      <c r="B4" s="6" t="str">
        <f>IF(VLOOKUP($A4,Ligands!$A:$G,3,FALSE)="","",VLOOKUP($A4,Ligands!$A:$G,3,FALSE))</f>
        <v/>
      </c>
      <c r="C4" s="5" t="str">
        <f>IF(VLOOKUP($A4,Ligands!$A:$G,4,FALSE)="","",VLOOKUP($A4,Ligands!$A:$G,4,FALSE))</f>
        <v>PAR1 peptide</v>
      </c>
      <c r="D4" s="39" t="str">
        <f>IF(VLOOKUP($A4,Ligands!$A:$G,5,FALSE)="","",VLOOKUP($A4,Ligands!$A:$G,5,FALSE))</f>
        <v/>
      </c>
      <c r="E4" s="39" t="str">
        <f>IF(VLOOKUP($A4,Ligands!$A:$G,6,FALSE)="","",VLOOKUP($A4,Ligands!$A:$G,6,FALSE))</f>
        <v/>
      </c>
      <c r="F4" s="39" t="str">
        <f>IF(VLOOKUP($A4,Ligands!$A:$G,7,FALSE)="","",VLOOKUP($A4,Ligands!$A:$G,7,FALSE))</f>
        <v>Physiological</v>
      </c>
      <c r="G4" s="89" t="str">
        <f t="shared" si="1"/>
        <v/>
      </c>
      <c r="H4" s="90">
        <f t="shared" si="2"/>
        <v>5.9807805319342231</v>
      </c>
      <c r="I4" s="90">
        <f t="shared" si="3"/>
        <v>6.1827610165663183</v>
      </c>
      <c r="J4" s="90">
        <f t="shared" si="4"/>
        <v>6.698080416315185</v>
      </c>
      <c r="K4" s="90">
        <f t="shared" si="5"/>
        <v>4.5892051874069235</v>
      </c>
      <c r="L4" s="89" t="str">
        <f t="shared" si="6"/>
        <v/>
      </c>
      <c r="M4" s="90">
        <f t="shared" si="7"/>
        <v>6.4119999999999999</v>
      </c>
      <c r="N4" s="90">
        <f t="shared" si="8"/>
        <v>6.7210000000000001</v>
      </c>
      <c r="O4" s="90">
        <f t="shared" si="9"/>
        <v>7.016</v>
      </c>
      <c r="P4" s="90">
        <f t="shared" si="10"/>
        <v>5.1769999999999996</v>
      </c>
      <c r="Q4" s="91" t="str">
        <f t="shared" si="11"/>
        <v/>
      </c>
      <c r="R4" s="92">
        <f t="shared" si="12"/>
        <v>61.356344728399158</v>
      </c>
      <c r="S4" s="92">
        <f t="shared" si="13"/>
        <v>43.177125088064528</v>
      </c>
      <c r="T4" s="92">
        <f t="shared" si="14"/>
        <v>48.092839150773656</v>
      </c>
      <c r="U4" s="92">
        <f t="shared" si="15"/>
        <v>29.458130882342477</v>
      </c>
      <c r="V4" s="47" t="str">
        <f t="shared" si="16"/>
        <v/>
      </c>
      <c r="W4" s="46" t="str">
        <f t="shared" si="17"/>
        <v/>
      </c>
      <c r="X4" s="46">
        <f t="shared" si="18"/>
        <v>3.7868594788488239</v>
      </c>
      <c r="Y4" s="46">
        <f t="shared" si="19"/>
        <v>4.4152480720618783</v>
      </c>
      <c r="Z4" s="46" t="str">
        <f t="shared" si="20"/>
        <v/>
      </c>
      <c r="AA4" s="46">
        <f t="shared" si="21"/>
        <v>5.0735042814814415</v>
      </c>
      <c r="AB4" s="46">
        <f t="shared" si="22"/>
        <v>5.6310789534054759</v>
      </c>
      <c r="AC4" s="46">
        <f t="shared" si="23"/>
        <v>5.9807805319342231</v>
      </c>
      <c r="AD4" s="46">
        <f t="shared" si="24"/>
        <v>6.1827610165663183</v>
      </c>
      <c r="AE4" s="46">
        <f t="shared" si="25"/>
        <v>6.1822537218343472</v>
      </c>
      <c r="AF4" s="46">
        <f t="shared" si="26"/>
        <v>5.3691746485428293</v>
      </c>
      <c r="AG4" s="46">
        <f t="shared" si="27"/>
        <v>5.6989544569557458</v>
      </c>
      <c r="AH4" s="46" t="str">
        <f t="shared" si="28"/>
        <v/>
      </c>
      <c r="AI4" s="46">
        <f t="shared" si="29"/>
        <v>6.698080416315185</v>
      </c>
      <c r="AJ4" s="46">
        <f t="shared" si="30"/>
        <v>4.5892051874069235</v>
      </c>
      <c r="AK4" s="46">
        <f t="shared" si="31"/>
        <v>4.2312552444518756</v>
      </c>
      <c r="AL4" s="46">
        <f t="shared" si="32"/>
        <v>4.4621299309720674</v>
      </c>
      <c r="AM4" s="47" t="str">
        <f>VLOOKUP($A4,'pEC50'!$B:$Z,MATCH(AM$1,'pEC50'!$B$1:$Z$1,0),FALSE)</f>
        <v/>
      </c>
      <c r="AN4" s="46" t="str">
        <f>VLOOKUP($A4,'pEC50'!$B:$Z,MATCH(AN$1,'pEC50'!$B$1:$Z$1,0),FALSE)</f>
        <v/>
      </c>
      <c r="AO4" s="46">
        <f>VLOOKUP($A4,'pEC50'!$B:$Z,MATCH(AO$1,'pEC50'!$B$1:$Z$1,0),FALSE)</f>
        <v>3.9990000000000001</v>
      </c>
      <c r="AP4" s="46">
        <f>VLOOKUP($A4,'pEC50'!$B:$Z,MATCH(AP$1,'pEC50'!$B$1:$Z$1,0),FALSE)</f>
        <v>5.04</v>
      </c>
      <c r="AQ4" s="46" t="str">
        <f>VLOOKUP($A4,'pEC50'!$B:$Z,MATCH(AQ$1,'pEC50'!$B$1:$Z$1,0),FALSE)</f>
        <v/>
      </c>
      <c r="AR4" s="46">
        <f>VLOOKUP($A4,'pEC50'!$B:$Z,MATCH(AR$1,'pEC50'!$B$1:$Z$1,0),FALSE)</f>
        <v>5.8860000000000001</v>
      </c>
      <c r="AS4" s="46">
        <f>VLOOKUP($A4,'pEC50'!$B:$Z,MATCH(AS$1,'pEC50'!$B$1:$Z$1,0),FALSE)</f>
        <v>6.0030000000000001</v>
      </c>
      <c r="AT4" s="46">
        <f>VLOOKUP($A4,'pEC50'!$B:$Z,MATCH(AT$1,'pEC50'!$B$1:$Z$1,0),FALSE)</f>
        <v>6.4119999999999999</v>
      </c>
      <c r="AU4" s="46">
        <f>VLOOKUP($A4,'pEC50'!$B:$Z,MATCH(AU$1,'pEC50'!$B$1:$Z$1,0),FALSE)</f>
        <v>6.7210000000000001</v>
      </c>
      <c r="AV4" s="46">
        <f>VLOOKUP($A4,'pEC50'!$B:$Z,MATCH(AV$1,'pEC50'!$B$1:$Z$1,0),FALSE)</f>
        <v>6.5469999999999997</v>
      </c>
      <c r="AW4" s="46">
        <f>VLOOKUP($A4,'pEC50'!$B:$Z,MATCH(AW$1,'pEC50'!$B$1:$Z$1,0),FALSE)</f>
        <v>5.7439999999999998</v>
      </c>
      <c r="AX4" s="46">
        <f>VLOOKUP($A4,'pEC50'!$B:$Z,MATCH(AX$1,'pEC50'!$B$1:$Z$1,0),FALSE)</f>
        <v>6.2210000000000001</v>
      </c>
      <c r="AY4" s="46" t="str">
        <f>VLOOKUP($A4,'pEC50'!$B:$Z,MATCH(AY$1,'pEC50'!$B$1:$Z$1,0),FALSE)</f>
        <v/>
      </c>
      <c r="AZ4" s="46">
        <f>VLOOKUP($A4,'pEC50'!$B:$Z,MATCH(AZ$1,'pEC50'!$B$1:$Z$1,0),FALSE)</f>
        <v>7.016</v>
      </c>
      <c r="BA4" s="46">
        <f>VLOOKUP($A4,'pEC50'!$B:$Z,MATCH(BA$1,'pEC50'!$B$1:$Z$1,0),FALSE)</f>
        <v>5.12</v>
      </c>
      <c r="BB4" s="46">
        <f>VLOOKUP($A4,'pEC50'!$B:$Z,MATCH(BB$1,'pEC50'!$B$1:$Z$1,0),FALSE)</f>
        <v>5.0819999999999999</v>
      </c>
      <c r="BC4" s="46">
        <f>VLOOKUP($A4,'pEC50'!$B:$Z,MATCH(BC$1,'pEC50'!$B$1:$Z$1,0),FALSE)</f>
        <v>5.1769999999999996</v>
      </c>
      <c r="BD4" s="40" t="str">
        <f>IF(VLOOKUP($A4,Emax!$B:$Z,MATCH(BD$1,Emax!$B$1:$Z$1,0),FALSE)="","",VLOOKUP($A4,Emax!$B:$Z,MATCH(BD$1,Emax!$B$1:$Z$1,0),FALSE)*100)</f>
        <v/>
      </c>
      <c r="BE4" s="41" t="str">
        <f>IF(VLOOKUP($A4,Emax!$B:$Z,MATCH(BE$1,Emax!$B$1:$Z$1,0),FALSE)="","",VLOOKUP($A4,Emax!$B:$Z,MATCH(BE$1,Emax!$B$1:$Z$1,0),FALSE)*100)</f>
        <v/>
      </c>
      <c r="BF4" s="41">
        <f>IF(VLOOKUP($A4,Emax!$B:$Z,MATCH(BF$1,Emax!$B$1:$Z$1,0),FALSE)="","",VLOOKUP($A4,Emax!$B:$Z,MATCH(BF$1,Emax!$B$1:$Z$1,0),FALSE)*100)</f>
        <v>61.356344728399158</v>
      </c>
      <c r="BG4" s="41">
        <f>IF(VLOOKUP($A4,Emax!$B:$Z,MATCH(BG$1,Emax!$B$1:$Z$1,0),FALSE)="","",VLOOKUP($A4,Emax!$B:$Z,MATCH(BG$1,Emax!$B$1:$Z$1,0),FALSE)*100)</f>
        <v>23.727286379336238</v>
      </c>
      <c r="BH4" s="41" t="str">
        <f>IF(VLOOKUP($A4,Emax!$B:$Z,MATCH(BH$1,Emax!$B$1:$Z$1,0),FALSE)="","",VLOOKUP($A4,Emax!$B:$Z,MATCH(BH$1,Emax!$B$1:$Z$1,0),FALSE)*100)</f>
        <v/>
      </c>
      <c r="BI4" s="41">
        <f>IF(VLOOKUP($A4,Emax!$B:$Z,MATCH(BI$1,Emax!$B$1:$Z$1,0),FALSE)="","",VLOOKUP($A4,Emax!$B:$Z,MATCH(BI$1,Emax!$B$1:$Z$1,0),FALSE)*100)</f>
        <v>15.399417074620109</v>
      </c>
      <c r="BJ4" s="41">
        <f>IF(VLOOKUP($A4,Emax!$B:$Z,MATCH(BJ$1,Emax!$B$1:$Z$1,0),FALSE)="","",VLOOKUP($A4,Emax!$B:$Z,MATCH(BJ$1,Emax!$B$1:$Z$1,0),FALSE)*100)</f>
        <v>42.469676549865227</v>
      </c>
      <c r="BK4" s="41">
        <f>IF(VLOOKUP($A4,Emax!$B:$Z,MATCH(BK$1,Emax!$B$1:$Z$1,0),FALSE)="","",VLOOKUP($A4,Emax!$B:$Z,MATCH(BK$1,Emax!$B$1:$Z$1,0),FALSE)*100)</f>
        <v>37.049344786506992</v>
      </c>
      <c r="BL4" s="41">
        <f>IF(VLOOKUP($A4,Emax!$B:$Z,MATCH(BL$1,Emax!$B$1:$Z$1,0),FALSE)="","",VLOOKUP($A4,Emax!$B:$Z,MATCH(BL$1,Emax!$B$1:$Z$1,0),FALSE)*100)</f>
        <v>28.957496769532177</v>
      </c>
      <c r="BM4" s="41">
        <f>IF(VLOOKUP($A4,Emax!$B:$Z,MATCH(BM$1,Emax!$B$1:$Z$1,0),FALSE)="","",VLOOKUP($A4,Emax!$B:$Z,MATCH(BM$1,Emax!$B$1:$Z$1,0),FALSE)*100)</f>
        <v>43.177125088064528</v>
      </c>
      <c r="BN4" s="41">
        <f>IF(VLOOKUP($A4,Emax!$B:$Z,MATCH(BN$1,Emax!$B$1:$Z$1,0),FALSE)="","",VLOOKUP($A4,Emax!$B:$Z,MATCH(BN$1,Emax!$B$1:$Z$1,0),FALSE)*100)</f>
        <v>42.186611988366003</v>
      </c>
      <c r="BO4" s="41">
        <f>IF(VLOOKUP($A4,Emax!$B:$Z,MATCH(BO$1,Emax!$B$1:$Z$1,0),FALSE)="","",VLOOKUP($A4,Emax!$B:$Z,MATCH(BO$1,Emax!$B$1:$Z$1,0),FALSE)*100)</f>
        <v>30.057610817502255</v>
      </c>
      <c r="BP4" s="41" t="str">
        <f>IF(VLOOKUP($A4,Emax!$B:$Z,MATCH(BP$1,Emax!$B$1:$Z$1,0),FALSE)="","",VLOOKUP($A4,Emax!$B:$Z,MATCH(BP$1,Emax!$B$1:$Z$1,0),FALSE)*100)</f>
        <v/>
      </c>
      <c r="BQ4" s="41">
        <f>IF(VLOOKUP($A4,Emax!$B:$Z,MATCH(BQ$1,Emax!$B$1:$Z$1,0),FALSE)="","",VLOOKUP($A4,Emax!$B:$Z,MATCH(BQ$1,Emax!$B$1:$Z$1,0),FALSE)*100)</f>
        <v>48.092839150773656</v>
      </c>
      <c r="BR4" s="41">
        <f>IF(VLOOKUP($A4,Emax!$B:$Z,MATCH(BR$1,Emax!$B$1:$Z$1,0),FALSE)="","",VLOOKUP($A4,Emax!$B:$Z,MATCH(BR$1,Emax!$B$1:$Z$1,0),FALSE)*100)</f>
        <v>29.458130882342477</v>
      </c>
      <c r="BS4" s="41">
        <f>IF(VLOOKUP($A4,Emax!$B:$Z,MATCH(BS$1,Emax!$B$1:$Z$1,0),FALSE)="","",VLOOKUP($A4,Emax!$B:$Z,MATCH(BS$1,Emax!$B$1:$Z$1,0),FALSE)*100)</f>
        <v>14.1011731199566</v>
      </c>
      <c r="BT4" s="41">
        <f>IF(VLOOKUP($A4,Emax!$B:$Z,MATCH(BT$1,Emax!$B$1:$Z$1,0),FALSE)="","",VLOOKUP($A4,Emax!$B:$Z,MATCH(BT$1,Emax!$B$1:$Z$1,0),FALSE)*100)</f>
        <v>19.281016708140772</v>
      </c>
    </row>
    <row r="5" spans="1:72" s="3" customFormat="1" x14ac:dyDescent="0.2">
      <c r="A5" t="s">
        <v>392</v>
      </c>
      <c r="B5" s="6" t="str">
        <f>IF(VLOOKUP($A5,Ligands!$A:$G,3,FALSE)="","",VLOOKUP($A5,Ligands!$A:$G,3,FALSE))</f>
        <v/>
      </c>
      <c r="C5" s="5" t="str">
        <f>IF(VLOOKUP($A5,Ligands!$A:$G,4,FALSE)="","",VLOOKUP($A5,Ligands!$A:$G,4,FALSE))</f>
        <v>Dopamine</v>
      </c>
      <c r="D5" s="39" t="str">
        <f>IF(VLOOKUP($A5,Ligands!$A:$G,5,FALSE)="","",VLOOKUP($A5,Ligands!$A:$G,5,FALSE))</f>
        <v/>
      </c>
      <c r="E5" s="39" t="str">
        <f>IF(VLOOKUP($A5,Ligands!$A:$G,6,FALSE)="","",VLOOKUP($A5,Ligands!$A:$G,6,FALSE))</f>
        <v/>
      </c>
      <c r="F5" s="39" t="str">
        <f>IF(VLOOKUP($A5,Ligands!$A:$G,7,FALSE)="","",VLOOKUP($A5,Ligands!$A:$G,7,FALSE))</f>
        <v>Physiological</v>
      </c>
      <c r="G5" s="89">
        <f t="shared" si="1"/>
        <v>8.5243049436267224</v>
      </c>
      <c r="H5" s="90">
        <f t="shared" si="2"/>
        <v>5.657110075177993</v>
      </c>
      <c r="I5" s="90">
        <f t="shared" si="3"/>
        <v>7.4326350768657186</v>
      </c>
      <c r="J5" s="90" t="str">
        <f t="shared" si="4"/>
        <v/>
      </c>
      <c r="K5" s="90">
        <f t="shared" si="5"/>
        <v>5.0980544810503163</v>
      </c>
      <c r="L5" s="89">
        <f t="shared" si="6"/>
        <v>8.81</v>
      </c>
      <c r="M5" s="90">
        <f t="shared" si="7"/>
        <v>5.9859999999999998</v>
      </c>
      <c r="N5" s="90">
        <f t="shared" si="8"/>
        <v>7.657</v>
      </c>
      <c r="O5" s="90" t="str">
        <f t="shared" si="9"/>
        <v/>
      </c>
      <c r="P5" s="90">
        <f t="shared" si="10"/>
        <v>5.6360000000000001</v>
      </c>
      <c r="Q5" s="91">
        <f t="shared" si="11"/>
        <v>51.797040169133204</v>
      </c>
      <c r="R5" s="92">
        <f t="shared" si="12"/>
        <v>46.893222145589064</v>
      </c>
      <c r="S5" s="92">
        <f t="shared" si="13"/>
        <v>59.653382850069022</v>
      </c>
      <c r="T5" s="92" t="str">
        <f t="shared" si="14"/>
        <v/>
      </c>
      <c r="U5" s="92">
        <f t="shared" si="15"/>
        <v>38.57109319978089</v>
      </c>
      <c r="V5" s="47">
        <f t="shared" si="16"/>
        <v>8.5243049436267224</v>
      </c>
      <c r="W5" s="46" t="str">
        <f t="shared" si="17"/>
        <v/>
      </c>
      <c r="X5" s="46" t="str">
        <f t="shared" si="18"/>
        <v/>
      </c>
      <c r="Y5" s="46" t="str">
        <f t="shared" si="19"/>
        <v/>
      </c>
      <c r="Z5" s="46" t="str">
        <f t="shared" si="20"/>
        <v/>
      </c>
      <c r="AA5" s="46" t="str">
        <f t="shared" si="21"/>
        <v/>
      </c>
      <c r="AB5" s="46">
        <f t="shared" si="22"/>
        <v>5.0640732826109653</v>
      </c>
      <c r="AC5" s="46">
        <f t="shared" si="23"/>
        <v>5.657110075177993</v>
      </c>
      <c r="AD5" s="46" t="str">
        <f t="shared" si="24"/>
        <v/>
      </c>
      <c r="AE5" s="46" t="str">
        <f t="shared" si="25"/>
        <v/>
      </c>
      <c r="AF5" s="46" t="str">
        <f t="shared" si="26"/>
        <v/>
      </c>
      <c r="AG5" s="46">
        <f t="shared" si="27"/>
        <v>7.4326350768657186</v>
      </c>
      <c r="AH5" s="46" t="str">
        <f t="shared" si="28"/>
        <v/>
      </c>
      <c r="AI5" s="46" t="str">
        <f t="shared" si="29"/>
        <v/>
      </c>
      <c r="AJ5" s="46">
        <f t="shared" si="30"/>
        <v>4.8792619480157526</v>
      </c>
      <c r="AK5" s="46">
        <f t="shared" si="31"/>
        <v>4.7036070355390986</v>
      </c>
      <c r="AL5" s="46">
        <f t="shared" si="32"/>
        <v>5.0980544810503163</v>
      </c>
      <c r="AM5" s="47">
        <f>VLOOKUP($A5,'pEC50'!$B:$Z,MATCH(AM$1,'pEC50'!$B$1:$Z$1,0),FALSE)</f>
        <v>8.81</v>
      </c>
      <c r="AN5" s="46" t="str">
        <f>VLOOKUP($A5,'pEC50'!$B:$Z,MATCH(AN$1,'pEC50'!$B$1:$Z$1,0),FALSE)</f>
        <v/>
      </c>
      <c r="AO5" s="46" t="str">
        <f>VLOOKUP($A5,'pEC50'!$B:$Z,MATCH(AO$1,'pEC50'!$B$1:$Z$1,0),FALSE)</f>
        <v/>
      </c>
      <c r="AP5" s="46" t="str">
        <f>VLOOKUP($A5,'pEC50'!$B:$Z,MATCH(AP$1,'pEC50'!$B$1:$Z$1,0),FALSE)</f>
        <v/>
      </c>
      <c r="AQ5" s="46" t="str">
        <f>VLOOKUP($A5,'pEC50'!$B:$Z,MATCH(AQ$1,'pEC50'!$B$1:$Z$1,0),FALSE)</f>
        <v/>
      </c>
      <c r="AR5" s="46" t="str">
        <f>VLOOKUP($A5,'pEC50'!$B:$Z,MATCH(AR$1,'pEC50'!$B$1:$Z$1,0),FALSE)</f>
        <v/>
      </c>
      <c r="AS5" s="46">
        <f>VLOOKUP($A5,'pEC50'!$B:$Z,MATCH(AS$1,'pEC50'!$B$1:$Z$1,0),FALSE)</f>
        <v>5.6040000000000001</v>
      </c>
      <c r="AT5" s="46">
        <f>VLOOKUP($A5,'pEC50'!$B:$Z,MATCH(AT$1,'pEC50'!$B$1:$Z$1,0),FALSE)</f>
        <v>5.9859999999999998</v>
      </c>
      <c r="AU5" s="46" t="str">
        <f>VLOOKUP($A5,'pEC50'!$B:$Z,MATCH(AU$1,'pEC50'!$B$1:$Z$1,0),FALSE)</f>
        <v/>
      </c>
      <c r="AV5" s="46" t="str">
        <f>VLOOKUP($A5,'pEC50'!$B:$Z,MATCH(AV$1,'pEC50'!$B$1:$Z$1,0),FALSE)</f>
        <v/>
      </c>
      <c r="AW5" s="46" t="str">
        <f>VLOOKUP($A5,'pEC50'!$B:$Z,MATCH(AW$1,'pEC50'!$B$1:$Z$1,0),FALSE)</f>
        <v/>
      </c>
      <c r="AX5" s="46">
        <f>VLOOKUP($A5,'pEC50'!$B:$Z,MATCH(AX$1,'pEC50'!$B$1:$Z$1,0),FALSE)</f>
        <v>7.657</v>
      </c>
      <c r="AY5" s="46" t="str">
        <f>VLOOKUP($A5,'pEC50'!$B:$Z,MATCH(AY$1,'pEC50'!$B$1:$Z$1,0),FALSE)</f>
        <v/>
      </c>
      <c r="AZ5" s="46" t="str">
        <f>VLOOKUP($A5,'pEC50'!$B:$Z,MATCH(AZ$1,'pEC50'!$B$1:$Z$1,0),FALSE)</f>
        <v/>
      </c>
      <c r="BA5" s="46">
        <f>VLOOKUP($A5,'pEC50'!$B:$Z,MATCH(BA$1,'pEC50'!$B$1:$Z$1,0),FALSE)</f>
        <v>5.2930000000000001</v>
      </c>
      <c r="BB5" s="46">
        <f>VLOOKUP($A5,'pEC50'!$B:$Z,MATCH(BB$1,'pEC50'!$B$1:$Z$1,0),FALSE)</f>
        <v>5.5629999999999997</v>
      </c>
      <c r="BC5" s="46">
        <f>VLOOKUP($A5,'pEC50'!$B:$Z,MATCH(BC$1,'pEC50'!$B$1:$Z$1,0),FALSE)</f>
        <v>5.6360000000000001</v>
      </c>
      <c r="BD5" s="40">
        <f>IF(VLOOKUP($A5,Emax!$B:$Z,MATCH(BD$1,Emax!$B$1:$Z$1,0),FALSE)="","",VLOOKUP($A5,Emax!$B:$Z,MATCH(BD$1,Emax!$B$1:$Z$1,0),FALSE)*100)</f>
        <v>51.797040169133204</v>
      </c>
      <c r="BE5" s="41" t="str">
        <f>IF(VLOOKUP($A5,Emax!$B:$Z,MATCH(BE$1,Emax!$B$1:$Z$1,0),FALSE)="","",VLOOKUP($A5,Emax!$B:$Z,MATCH(BE$1,Emax!$B$1:$Z$1,0),FALSE)*100)</f>
        <v/>
      </c>
      <c r="BF5" s="41" t="str">
        <f>IF(VLOOKUP($A5,Emax!$B:$Z,MATCH(BF$1,Emax!$B$1:$Z$1,0),FALSE)="","",VLOOKUP($A5,Emax!$B:$Z,MATCH(BF$1,Emax!$B$1:$Z$1,0),FALSE)*100)</f>
        <v/>
      </c>
      <c r="BG5" s="41" t="str">
        <f>IF(VLOOKUP($A5,Emax!$B:$Z,MATCH(BG$1,Emax!$B$1:$Z$1,0),FALSE)="","",VLOOKUP($A5,Emax!$B:$Z,MATCH(BG$1,Emax!$B$1:$Z$1,0),FALSE)*100)</f>
        <v/>
      </c>
      <c r="BH5" s="41" t="str">
        <f>IF(VLOOKUP($A5,Emax!$B:$Z,MATCH(BH$1,Emax!$B$1:$Z$1,0),FALSE)="","",VLOOKUP($A5,Emax!$B:$Z,MATCH(BH$1,Emax!$B$1:$Z$1,0),FALSE)*100)</f>
        <v/>
      </c>
      <c r="BI5" s="41" t="str">
        <f>IF(VLOOKUP($A5,Emax!$B:$Z,MATCH(BI$1,Emax!$B$1:$Z$1,0),FALSE)="","",VLOOKUP($A5,Emax!$B:$Z,MATCH(BI$1,Emax!$B$1:$Z$1,0),FALSE)*100)</f>
        <v/>
      </c>
      <c r="BJ5" s="41">
        <f>IF(VLOOKUP($A5,Emax!$B:$Z,MATCH(BJ$1,Emax!$B$1:$Z$1,0),FALSE)="","",VLOOKUP($A5,Emax!$B:$Z,MATCH(BJ$1,Emax!$B$1:$Z$1,0),FALSE)*100)</f>
        <v>28.845181940700808</v>
      </c>
      <c r="BK5" s="41">
        <f>IF(VLOOKUP($A5,Emax!$B:$Z,MATCH(BK$1,Emax!$B$1:$Z$1,0),FALSE)="","",VLOOKUP($A5,Emax!$B:$Z,MATCH(BK$1,Emax!$B$1:$Z$1,0),FALSE)*100)</f>
        <v>46.893222145589064</v>
      </c>
      <c r="BL5" s="41" t="str">
        <f>IF(VLOOKUP($A5,Emax!$B:$Z,MATCH(BL$1,Emax!$B$1:$Z$1,0),FALSE)="","",VLOOKUP($A5,Emax!$B:$Z,MATCH(BL$1,Emax!$B$1:$Z$1,0),FALSE)*100)</f>
        <v/>
      </c>
      <c r="BM5" s="41" t="str">
        <f>IF(VLOOKUP($A5,Emax!$B:$Z,MATCH(BM$1,Emax!$B$1:$Z$1,0),FALSE)="","",VLOOKUP($A5,Emax!$B:$Z,MATCH(BM$1,Emax!$B$1:$Z$1,0),FALSE)*100)</f>
        <v/>
      </c>
      <c r="BN5" s="41" t="str">
        <f>IF(VLOOKUP($A5,Emax!$B:$Z,MATCH(BN$1,Emax!$B$1:$Z$1,0),FALSE)="","",VLOOKUP($A5,Emax!$B:$Z,MATCH(BN$1,Emax!$B$1:$Z$1,0),FALSE)*100)</f>
        <v/>
      </c>
      <c r="BO5" s="41">
        <f>IF(VLOOKUP($A5,Emax!$B:$Z,MATCH(BO$1,Emax!$B$1:$Z$1,0),FALSE)="","",VLOOKUP($A5,Emax!$B:$Z,MATCH(BO$1,Emax!$B$1:$Z$1,0),FALSE)*100)</f>
        <v>59.653382850069022</v>
      </c>
      <c r="BP5" s="41" t="str">
        <f>IF(VLOOKUP($A5,Emax!$B:$Z,MATCH(BP$1,Emax!$B$1:$Z$1,0),FALSE)="","",VLOOKUP($A5,Emax!$B:$Z,MATCH(BP$1,Emax!$B$1:$Z$1,0),FALSE)*100)</f>
        <v/>
      </c>
      <c r="BQ5" s="41" t="str">
        <f>IF(VLOOKUP($A5,Emax!$B:$Z,MATCH(BQ$1,Emax!$B$1:$Z$1,0),FALSE)="","",VLOOKUP($A5,Emax!$B:$Z,MATCH(BQ$1,Emax!$B$1:$Z$1,0),FALSE)*100)</f>
        <v/>
      </c>
      <c r="BR5" s="41">
        <f>IF(VLOOKUP($A5,Emax!$B:$Z,MATCH(BR$1,Emax!$B$1:$Z$1,0),FALSE)="","",VLOOKUP($A5,Emax!$B:$Z,MATCH(BR$1,Emax!$B$1:$Z$1,0),FALSE)*100)</f>
        <v>38.57109319978089</v>
      </c>
      <c r="BS5" s="41">
        <f>IF(VLOOKUP($A5,Emax!$B:$Z,MATCH(BS$1,Emax!$B$1:$Z$1,0),FALSE)="","",VLOOKUP($A5,Emax!$B:$Z,MATCH(BS$1,Emax!$B$1:$Z$1,0),FALSE)*100)</f>
        <v>13.823150471282295</v>
      </c>
      <c r="BT5" s="41">
        <f>IF(VLOOKUP($A5,Emax!$B:$Z,MATCH(BT$1,Emax!$B$1:$Z$1,0),FALSE)="","",VLOOKUP($A5,Emax!$B:$Z,MATCH(BT$1,Emax!$B$1:$Z$1,0),FALSE)*100)</f>
        <v>28.977070742979027</v>
      </c>
    </row>
    <row r="6" spans="1:72" s="3" customFormat="1" x14ac:dyDescent="0.2">
      <c r="A6" t="s">
        <v>395</v>
      </c>
      <c r="B6" s="6" t="str">
        <f>IF(VLOOKUP($A6,Ligands!$A:$G,3,FALSE)="","",VLOOKUP($A6,Ligands!$A:$G,3,FALSE))</f>
        <v/>
      </c>
      <c r="C6" s="5" t="str">
        <f>IF(VLOOKUP($A6,Ligands!$A:$G,4,FALSE)="","",VLOOKUP($A6,Ligands!$A:$G,4,FALSE))</f>
        <v>Dopamine</v>
      </c>
      <c r="D6" s="39" t="str">
        <f>IF(VLOOKUP($A6,Ligands!$A:$G,5,FALSE)="","",VLOOKUP($A6,Ligands!$A:$G,5,FALSE))</f>
        <v/>
      </c>
      <c r="E6" s="39" t="str">
        <f>IF(VLOOKUP($A6,Ligands!$A:$G,6,FALSE)="","",VLOOKUP($A6,Ligands!$A:$G,6,FALSE))</f>
        <v/>
      </c>
      <c r="F6" s="39" t="str">
        <f>IF(VLOOKUP($A6,Ligands!$A:$G,7,FALSE)="","",VLOOKUP($A6,Ligands!$A:$G,7,FALSE))</f>
        <v>Physiological</v>
      </c>
      <c r="G6" s="89" t="str">
        <f t="shared" si="1"/>
        <v/>
      </c>
      <c r="H6" s="90">
        <f t="shared" si="2"/>
        <v>8.8941797646742788</v>
      </c>
      <c r="I6" s="90" t="str">
        <f t="shared" si="3"/>
        <v/>
      </c>
      <c r="J6" s="90" t="str">
        <f t="shared" si="4"/>
        <v/>
      </c>
      <c r="K6" s="90">
        <f t="shared" si="5"/>
        <v>6.0676720374770516</v>
      </c>
      <c r="L6" s="89" t="str">
        <f t="shared" si="6"/>
        <v/>
      </c>
      <c r="M6" s="90">
        <f t="shared" si="7"/>
        <v>9.0739999999999998</v>
      </c>
      <c r="N6" s="90" t="str">
        <f t="shared" si="8"/>
        <v/>
      </c>
      <c r="O6" s="90" t="str">
        <f t="shared" si="9"/>
        <v/>
      </c>
      <c r="P6" s="90">
        <f t="shared" si="10"/>
        <v>7.17</v>
      </c>
      <c r="Q6" s="91" t="str">
        <f t="shared" si="11"/>
        <v/>
      </c>
      <c r="R6" s="92">
        <f t="shared" si="12"/>
        <v>75.295939816351378</v>
      </c>
      <c r="S6" s="92" t="str">
        <f t="shared" si="13"/>
        <v/>
      </c>
      <c r="T6" s="92" t="str">
        <f t="shared" si="14"/>
        <v/>
      </c>
      <c r="U6" s="92">
        <f t="shared" si="15"/>
        <v>7.9008176324209032</v>
      </c>
      <c r="V6" s="47" t="str">
        <f t="shared" si="16"/>
        <v/>
      </c>
      <c r="W6" s="46" t="str">
        <f t="shared" si="17"/>
        <v/>
      </c>
      <c r="X6" s="46">
        <f t="shared" si="18"/>
        <v>8.0207715583667731</v>
      </c>
      <c r="Y6" s="46">
        <f t="shared" si="19"/>
        <v>7.6539309265663578</v>
      </c>
      <c r="Z6" s="46" t="str">
        <f t="shared" si="20"/>
        <v/>
      </c>
      <c r="AA6" s="46">
        <f t="shared" si="21"/>
        <v>8.4176150177492381</v>
      </c>
      <c r="AB6" s="46">
        <f t="shared" si="22"/>
        <v>8.8941797646742788</v>
      </c>
      <c r="AC6" s="46">
        <f t="shared" si="23"/>
        <v>7.7988700915213611</v>
      </c>
      <c r="AD6" s="46" t="str">
        <f t="shared" si="24"/>
        <v/>
      </c>
      <c r="AE6" s="46" t="str">
        <f t="shared" si="25"/>
        <v/>
      </c>
      <c r="AF6" s="46" t="str">
        <f t="shared" si="26"/>
        <v/>
      </c>
      <c r="AG6" s="46" t="str">
        <f t="shared" si="27"/>
        <v/>
      </c>
      <c r="AH6" s="46" t="str">
        <f t="shared" si="28"/>
        <v/>
      </c>
      <c r="AI6" s="46" t="str">
        <f t="shared" si="29"/>
        <v/>
      </c>
      <c r="AJ6" s="46">
        <f t="shared" si="30"/>
        <v>5.333293636624143</v>
      </c>
      <c r="AK6" s="46">
        <f t="shared" si="31"/>
        <v>5.5782463714073263</v>
      </c>
      <c r="AL6" s="46">
        <f t="shared" si="32"/>
        <v>6.0676720374770516</v>
      </c>
      <c r="AM6" s="47" t="str">
        <f>VLOOKUP($A6,'pEC50'!$B:$Z,MATCH(AM$1,'pEC50'!$B$1:$Z$1,0),FALSE)</f>
        <v/>
      </c>
      <c r="AN6" s="46" t="str">
        <f>VLOOKUP($A6,'pEC50'!$B:$Z,MATCH(AN$1,'pEC50'!$B$1:$Z$1,0),FALSE)</f>
        <v/>
      </c>
      <c r="AO6" s="46">
        <f>VLOOKUP($A6,'pEC50'!$B:$Z,MATCH(AO$1,'pEC50'!$B$1:$Z$1,0),FALSE)</f>
        <v>8.1440000000000001</v>
      </c>
      <c r="AP6" s="46">
        <f>VLOOKUP($A6,'pEC50'!$B:$Z,MATCH(AP$1,'pEC50'!$B$1:$Z$1,0),FALSE)</f>
        <v>7.9160000000000004</v>
      </c>
      <c r="AQ6" s="46" t="str">
        <f>VLOOKUP($A6,'pEC50'!$B:$Z,MATCH(AQ$1,'pEC50'!$B$1:$Z$1,0),FALSE)</f>
        <v/>
      </c>
      <c r="AR6" s="46">
        <f>VLOOKUP($A6,'pEC50'!$B:$Z,MATCH(AR$1,'pEC50'!$B$1:$Z$1,0),FALSE)</f>
        <v>8.6170000000000009</v>
      </c>
      <c r="AS6" s="46">
        <f>VLOOKUP($A6,'pEC50'!$B:$Z,MATCH(AS$1,'pEC50'!$B$1:$Z$1,0),FALSE)</f>
        <v>9.0739999999999998</v>
      </c>
      <c r="AT6" s="46">
        <f>VLOOKUP($A6,'pEC50'!$B:$Z,MATCH(AT$1,'pEC50'!$B$1:$Z$1,0),FALSE)</f>
        <v>8.2390000000000008</v>
      </c>
      <c r="AU6" s="46" t="str">
        <f>VLOOKUP($A6,'pEC50'!$B:$Z,MATCH(AU$1,'pEC50'!$B$1:$Z$1,0),FALSE)</f>
        <v/>
      </c>
      <c r="AV6" s="46" t="str">
        <f>VLOOKUP($A6,'pEC50'!$B:$Z,MATCH(AV$1,'pEC50'!$B$1:$Z$1,0),FALSE)</f>
        <v/>
      </c>
      <c r="AW6" s="46" t="str">
        <f>VLOOKUP($A6,'pEC50'!$B:$Z,MATCH(AW$1,'pEC50'!$B$1:$Z$1,0),FALSE)</f>
        <v/>
      </c>
      <c r="AX6" s="46" t="str">
        <f>VLOOKUP($A6,'pEC50'!$B:$Z,MATCH(AX$1,'pEC50'!$B$1:$Z$1,0),FALSE)</f>
        <v/>
      </c>
      <c r="AY6" s="46" t="str">
        <f>VLOOKUP($A6,'pEC50'!$B:$Z,MATCH(AY$1,'pEC50'!$B$1:$Z$1,0),FALSE)</f>
        <v/>
      </c>
      <c r="AZ6" s="46" t="str">
        <f>VLOOKUP($A6,'pEC50'!$B:$Z,MATCH(AZ$1,'pEC50'!$B$1:$Z$1,0),FALSE)</f>
        <v/>
      </c>
      <c r="BA6" s="46">
        <f>VLOOKUP($A6,'pEC50'!$B:$Z,MATCH(BA$1,'pEC50'!$B$1:$Z$1,0),FALSE)</f>
        <v>6.8410000000000002</v>
      </c>
      <c r="BB6" s="46">
        <f>VLOOKUP($A6,'pEC50'!$B:$Z,MATCH(BB$1,'pEC50'!$B$1:$Z$1,0),FALSE)</f>
        <v>7.1310000000000002</v>
      </c>
      <c r="BC6" s="46">
        <f>VLOOKUP($A6,'pEC50'!$B:$Z,MATCH(BC$1,'pEC50'!$B$1:$Z$1,0),FALSE)</f>
        <v>7.17</v>
      </c>
      <c r="BD6" s="40" t="str">
        <f>IF(VLOOKUP($A6,Emax!$B:$Z,MATCH(BD$1,Emax!$B$1:$Z$1,0),FALSE)="","",VLOOKUP($A6,Emax!$B:$Z,MATCH(BD$1,Emax!$B$1:$Z$1,0),FALSE)*100)</f>
        <v/>
      </c>
      <c r="BE6" s="41" t="str">
        <f>IF(VLOOKUP($A6,Emax!$B:$Z,MATCH(BE$1,Emax!$B$1:$Z$1,0),FALSE)="","",VLOOKUP($A6,Emax!$B:$Z,MATCH(BE$1,Emax!$B$1:$Z$1,0),FALSE)*100)</f>
        <v/>
      </c>
      <c r="BF6" s="41">
        <f>IF(VLOOKUP($A6,Emax!$B:$Z,MATCH(BF$1,Emax!$B$1:$Z$1,0),FALSE)="","",VLOOKUP($A6,Emax!$B:$Z,MATCH(BF$1,Emax!$B$1:$Z$1,0),FALSE)*100)</f>
        <v>75.295939816351378</v>
      </c>
      <c r="BG6" s="41">
        <f>IF(VLOOKUP($A6,Emax!$B:$Z,MATCH(BG$1,Emax!$B$1:$Z$1,0),FALSE)="","",VLOOKUP($A6,Emax!$B:$Z,MATCH(BG$1,Emax!$B$1:$Z$1,0),FALSE)*100)</f>
        <v>54.692896831356066</v>
      </c>
      <c r="BH6" s="41" t="str">
        <f>IF(VLOOKUP($A6,Emax!$B:$Z,MATCH(BH$1,Emax!$B$1:$Z$1,0),FALSE)="","",VLOOKUP($A6,Emax!$B:$Z,MATCH(BH$1,Emax!$B$1:$Z$1,0),FALSE)*100)</f>
        <v/>
      </c>
      <c r="BI6" s="41">
        <f>IF(VLOOKUP($A6,Emax!$B:$Z,MATCH(BI$1,Emax!$B$1:$Z$1,0),FALSE)="","",VLOOKUP($A6,Emax!$B:$Z,MATCH(BI$1,Emax!$B$1:$Z$1,0),FALSE)*100)</f>
        <v>63.185149551487029</v>
      </c>
      <c r="BJ6" s="41">
        <f>IF(VLOOKUP($A6,Emax!$B:$Z,MATCH(BJ$1,Emax!$B$1:$Z$1,0),FALSE)="","",VLOOKUP($A6,Emax!$B:$Z,MATCH(BJ$1,Emax!$B$1:$Z$1,0),FALSE)*100)</f>
        <v>66.096698113207538</v>
      </c>
      <c r="BK6" s="41">
        <f>IF(VLOOKUP($A6,Emax!$B:$Z,MATCH(BK$1,Emax!$B$1:$Z$1,0),FALSE)="","",VLOOKUP($A6,Emax!$B:$Z,MATCH(BK$1,Emax!$B$1:$Z$1,0),FALSE)*100)</f>
        <v>36.296946517023009</v>
      </c>
      <c r="BL6" s="41" t="str">
        <f>IF(VLOOKUP($A6,Emax!$B:$Z,MATCH(BL$1,Emax!$B$1:$Z$1,0),FALSE)="","",VLOOKUP($A6,Emax!$B:$Z,MATCH(BL$1,Emax!$B$1:$Z$1,0),FALSE)*100)</f>
        <v/>
      </c>
      <c r="BM6" s="41" t="str">
        <f>IF(VLOOKUP($A6,Emax!$B:$Z,MATCH(BM$1,Emax!$B$1:$Z$1,0),FALSE)="","",VLOOKUP($A6,Emax!$B:$Z,MATCH(BM$1,Emax!$B$1:$Z$1,0),FALSE)*100)</f>
        <v/>
      </c>
      <c r="BN6" s="41" t="str">
        <f>IF(VLOOKUP($A6,Emax!$B:$Z,MATCH(BN$1,Emax!$B$1:$Z$1,0),FALSE)="","",VLOOKUP($A6,Emax!$B:$Z,MATCH(BN$1,Emax!$B$1:$Z$1,0),FALSE)*100)</f>
        <v/>
      </c>
      <c r="BO6" s="41" t="str">
        <f>IF(VLOOKUP($A6,Emax!$B:$Z,MATCH(BO$1,Emax!$B$1:$Z$1,0),FALSE)="","",VLOOKUP($A6,Emax!$B:$Z,MATCH(BO$1,Emax!$B$1:$Z$1,0),FALSE)*100)</f>
        <v/>
      </c>
      <c r="BP6" s="41" t="str">
        <f>IF(VLOOKUP($A6,Emax!$B:$Z,MATCH(BP$1,Emax!$B$1:$Z$1,0),FALSE)="","",VLOOKUP($A6,Emax!$B:$Z,MATCH(BP$1,Emax!$B$1:$Z$1,0),FALSE)*100)</f>
        <v/>
      </c>
      <c r="BQ6" s="41" t="str">
        <f>IF(VLOOKUP($A6,Emax!$B:$Z,MATCH(BQ$1,Emax!$B$1:$Z$1,0),FALSE)="","",VLOOKUP($A6,Emax!$B:$Z,MATCH(BQ$1,Emax!$B$1:$Z$1,0),FALSE)*100)</f>
        <v/>
      </c>
      <c r="BR6" s="41">
        <f>IF(VLOOKUP($A6,Emax!$B:$Z,MATCH(BR$1,Emax!$B$1:$Z$1,0),FALSE)="","",VLOOKUP($A6,Emax!$B:$Z,MATCH(BR$1,Emax!$B$1:$Z$1,0),FALSE)*100)</f>
        <v>3.1066593630174508</v>
      </c>
      <c r="BS6" s="41">
        <f>IF(VLOOKUP($A6,Emax!$B:$Z,MATCH(BS$1,Emax!$B$1:$Z$1,0),FALSE)="","",VLOOKUP($A6,Emax!$B:$Z,MATCH(BS$1,Emax!$B$1:$Z$1,0),FALSE)*100)</f>
        <v>2.8005696073777715</v>
      </c>
      <c r="BT6" s="41">
        <f>IF(VLOOKUP($A6,Emax!$B:$Z,MATCH(BT$1,Emax!$B$1:$Z$1,0),FALSE)="","",VLOOKUP($A6,Emax!$B:$Z,MATCH(BT$1,Emax!$B$1:$Z$1,0),FALSE)*100)</f>
        <v>7.9008176324209032</v>
      </c>
    </row>
    <row r="7" spans="1:72" s="3" customFormat="1" x14ac:dyDescent="0.2">
      <c r="A7" t="s">
        <v>399</v>
      </c>
      <c r="B7" s="6" t="str">
        <f>IF(VLOOKUP($A7,Ligands!$A:$G,3,FALSE)="","",VLOOKUP($A7,Ligands!$A:$G,3,FALSE))</f>
        <v/>
      </c>
      <c r="C7" s="5" t="str">
        <f>IF(VLOOKUP($A7,Ligands!$A:$G,4,FALSE)="","",VLOOKUP($A7,Ligands!$A:$G,4,FALSE))</f>
        <v>Dopamine</v>
      </c>
      <c r="D7" s="39" t="str">
        <f>IF(VLOOKUP($A7,Ligands!$A:$G,5,FALSE)="","",VLOOKUP($A7,Ligands!$A:$G,5,FALSE))</f>
        <v/>
      </c>
      <c r="E7" s="39" t="str">
        <f>IF(VLOOKUP($A7,Ligands!$A:$G,6,FALSE)="","",VLOOKUP($A7,Ligands!$A:$G,6,FALSE))</f>
        <v/>
      </c>
      <c r="F7" s="39" t="str">
        <f>IF(VLOOKUP($A7,Ligands!$A:$G,7,FALSE)="","",VLOOKUP($A7,Ligands!$A:$G,7,FALSE))</f>
        <v>Physiological</v>
      </c>
      <c r="G7" s="89">
        <f t="shared" si="1"/>
        <v>8.3872927521335505</v>
      </c>
      <c r="H7" s="90">
        <f t="shared" si="2"/>
        <v>6.0622879511826699</v>
      </c>
      <c r="I7" s="90">
        <f t="shared" si="3"/>
        <v>7.7115288905071884</v>
      </c>
      <c r="J7" s="90" t="str">
        <f t="shared" si="4"/>
        <v/>
      </c>
      <c r="K7" s="90">
        <f t="shared" si="5"/>
        <v>5.9834909211909366</v>
      </c>
      <c r="L7" s="89">
        <f t="shared" si="6"/>
        <v>8.56</v>
      </c>
      <c r="M7" s="90">
        <f t="shared" si="7"/>
        <v>6.8470000000000004</v>
      </c>
      <c r="N7" s="90">
        <f t="shared" si="8"/>
        <v>7.8540000000000001</v>
      </c>
      <c r="O7" s="90" t="str">
        <f t="shared" si="9"/>
        <v/>
      </c>
      <c r="P7" s="90">
        <f t="shared" si="10"/>
        <v>6.9420000000000002</v>
      </c>
      <c r="Q7" s="91">
        <f t="shared" si="11"/>
        <v>67.188160676532775</v>
      </c>
      <c r="R7" s="92">
        <f t="shared" si="12"/>
        <v>16.416778975741241</v>
      </c>
      <c r="S7" s="92">
        <f t="shared" si="13"/>
        <v>72.032566776174818</v>
      </c>
      <c r="T7" s="92" t="str">
        <f t="shared" si="14"/>
        <v/>
      </c>
      <c r="U7" s="92">
        <f t="shared" si="15"/>
        <v>17.094096137839781</v>
      </c>
      <c r="V7" s="47">
        <f t="shared" si="16"/>
        <v>8.3872927521335505</v>
      </c>
      <c r="W7" s="46" t="str">
        <f t="shared" si="17"/>
        <v/>
      </c>
      <c r="X7" s="46" t="str">
        <f t="shared" si="18"/>
        <v/>
      </c>
      <c r="Y7" s="46" t="str">
        <f t="shared" si="19"/>
        <v/>
      </c>
      <c r="Z7" s="46" t="str">
        <f t="shared" si="20"/>
        <v/>
      </c>
      <c r="AA7" s="46" t="str">
        <f t="shared" si="21"/>
        <v/>
      </c>
      <c r="AB7" s="46">
        <f t="shared" si="22"/>
        <v>6.0622879511826699</v>
      </c>
      <c r="AC7" s="46" t="str">
        <f t="shared" si="23"/>
        <v/>
      </c>
      <c r="AD7" s="46" t="str">
        <f t="shared" si="24"/>
        <v/>
      </c>
      <c r="AE7" s="46" t="str">
        <f t="shared" si="25"/>
        <v/>
      </c>
      <c r="AF7" s="46" t="str">
        <f t="shared" si="26"/>
        <v/>
      </c>
      <c r="AG7" s="46">
        <f t="shared" si="27"/>
        <v>7.7115288905071884</v>
      </c>
      <c r="AH7" s="46" t="str">
        <f t="shared" si="28"/>
        <v/>
      </c>
      <c r="AI7" s="46" t="str">
        <f t="shared" si="29"/>
        <v/>
      </c>
      <c r="AJ7" s="46">
        <f t="shared" si="30"/>
        <v>5.923846142118494</v>
      </c>
      <c r="AK7" s="46">
        <f t="shared" si="31"/>
        <v>5.2375088335262676</v>
      </c>
      <c r="AL7" s="46">
        <f t="shared" si="32"/>
        <v>5.9834909211909366</v>
      </c>
      <c r="AM7" s="47">
        <f>VLOOKUP($A7,'pEC50'!$B:$Z,MATCH(AM$1,'pEC50'!$B$1:$Z$1,0),FALSE)</f>
        <v>8.56</v>
      </c>
      <c r="AN7" s="46" t="str">
        <f>VLOOKUP($A7,'pEC50'!$B:$Z,MATCH(AN$1,'pEC50'!$B$1:$Z$1,0),FALSE)</f>
        <v/>
      </c>
      <c r="AO7" s="46" t="str">
        <f>VLOOKUP($A7,'pEC50'!$B:$Z,MATCH(AO$1,'pEC50'!$B$1:$Z$1,0),FALSE)</f>
        <v/>
      </c>
      <c r="AP7" s="46" t="str">
        <f>VLOOKUP($A7,'pEC50'!$B:$Z,MATCH(AP$1,'pEC50'!$B$1:$Z$1,0),FALSE)</f>
        <v/>
      </c>
      <c r="AQ7" s="46" t="str">
        <f>VLOOKUP($A7,'pEC50'!$B:$Z,MATCH(AQ$1,'pEC50'!$B$1:$Z$1,0),FALSE)</f>
        <v/>
      </c>
      <c r="AR7" s="46" t="str">
        <f>VLOOKUP($A7,'pEC50'!$B:$Z,MATCH(AR$1,'pEC50'!$B$1:$Z$1,0),FALSE)</f>
        <v/>
      </c>
      <c r="AS7" s="46">
        <f>VLOOKUP($A7,'pEC50'!$B:$Z,MATCH(AS$1,'pEC50'!$B$1:$Z$1,0),FALSE)</f>
        <v>6.8470000000000004</v>
      </c>
      <c r="AT7" s="46" t="str">
        <f>VLOOKUP($A7,'pEC50'!$B:$Z,MATCH(AT$1,'pEC50'!$B$1:$Z$1,0),FALSE)</f>
        <v/>
      </c>
      <c r="AU7" s="46" t="str">
        <f>VLOOKUP($A7,'pEC50'!$B:$Z,MATCH(AU$1,'pEC50'!$B$1:$Z$1,0),FALSE)</f>
        <v/>
      </c>
      <c r="AV7" s="46" t="str">
        <f>VLOOKUP($A7,'pEC50'!$B:$Z,MATCH(AV$1,'pEC50'!$B$1:$Z$1,0),FALSE)</f>
        <v/>
      </c>
      <c r="AW7" s="46" t="str">
        <f>VLOOKUP($A7,'pEC50'!$B:$Z,MATCH(AW$1,'pEC50'!$B$1:$Z$1,0),FALSE)</f>
        <v/>
      </c>
      <c r="AX7" s="46">
        <f>VLOOKUP($A7,'pEC50'!$B:$Z,MATCH(AX$1,'pEC50'!$B$1:$Z$1,0),FALSE)</f>
        <v>7.8540000000000001</v>
      </c>
      <c r="AY7" s="46" t="str">
        <f>VLOOKUP($A7,'pEC50'!$B:$Z,MATCH(AY$1,'pEC50'!$B$1:$Z$1,0),FALSE)</f>
        <v/>
      </c>
      <c r="AZ7" s="46" t="str">
        <f>VLOOKUP($A7,'pEC50'!$B:$Z,MATCH(AZ$1,'pEC50'!$B$1:$Z$1,0),FALSE)</f>
        <v/>
      </c>
      <c r="BA7" s="46">
        <f>VLOOKUP($A7,'pEC50'!$B:$Z,MATCH(BA$1,'pEC50'!$B$1:$Z$1,0),FALSE)</f>
        <v>6.6909999999999998</v>
      </c>
      <c r="BB7" s="46">
        <f>VLOOKUP($A7,'pEC50'!$B:$Z,MATCH(BB$1,'pEC50'!$B$1:$Z$1,0),FALSE)</f>
        <v>6.7530000000000001</v>
      </c>
      <c r="BC7" s="46">
        <f>VLOOKUP($A7,'pEC50'!$B:$Z,MATCH(BC$1,'pEC50'!$B$1:$Z$1,0),FALSE)</f>
        <v>6.9420000000000002</v>
      </c>
      <c r="BD7" s="40">
        <f>IF(VLOOKUP($A7,Emax!$B:$Z,MATCH(BD$1,Emax!$B$1:$Z$1,0),FALSE)="","",VLOOKUP($A7,Emax!$B:$Z,MATCH(BD$1,Emax!$B$1:$Z$1,0),FALSE)*100)</f>
        <v>67.188160676532775</v>
      </c>
      <c r="BE7" s="41" t="str">
        <f>IF(VLOOKUP($A7,Emax!$B:$Z,MATCH(BE$1,Emax!$B$1:$Z$1,0),FALSE)="","",VLOOKUP($A7,Emax!$B:$Z,MATCH(BE$1,Emax!$B$1:$Z$1,0),FALSE)*100)</f>
        <v/>
      </c>
      <c r="BF7" s="41" t="str">
        <f>IF(VLOOKUP($A7,Emax!$B:$Z,MATCH(BF$1,Emax!$B$1:$Z$1,0),FALSE)="","",VLOOKUP($A7,Emax!$B:$Z,MATCH(BF$1,Emax!$B$1:$Z$1,0),FALSE)*100)</f>
        <v/>
      </c>
      <c r="BG7" s="41" t="str">
        <f>IF(VLOOKUP($A7,Emax!$B:$Z,MATCH(BG$1,Emax!$B$1:$Z$1,0),FALSE)="","",VLOOKUP($A7,Emax!$B:$Z,MATCH(BG$1,Emax!$B$1:$Z$1,0),FALSE)*100)</f>
        <v/>
      </c>
      <c r="BH7" s="41" t="str">
        <f>IF(VLOOKUP($A7,Emax!$B:$Z,MATCH(BH$1,Emax!$B$1:$Z$1,0),FALSE)="","",VLOOKUP($A7,Emax!$B:$Z,MATCH(BH$1,Emax!$B$1:$Z$1,0),FALSE)*100)</f>
        <v/>
      </c>
      <c r="BI7" s="41" t="str">
        <f>IF(VLOOKUP($A7,Emax!$B:$Z,MATCH(BI$1,Emax!$B$1:$Z$1,0),FALSE)="","",VLOOKUP($A7,Emax!$B:$Z,MATCH(BI$1,Emax!$B$1:$Z$1,0),FALSE)*100)</f>
        <v/>
      </c>
      <c r="BJ7" s="41">
        <f>IF(VLOOKUP($A7,Emax!$B:$Z,MATCH(BJ$1,Emax!$B$1:$Z$1,0),FALSE)="","",VLOOKUP($A7,Emax!$B:$Z,MATCH(BJ$1,Emax!$B$1:$Z$1,0),FALSE)*100)</f>
        <v>16.416778975741241</v>
      </c>
      <c r="BK7" s="41" t="str">
        <f>IF(VLOOKUP($A7,Emax!$B:$Z,MATCH(BK$1,Emax!$B$1:$Z$1,0),FALSE)="","",VLOOKUP($A7,Emax!$B:$Z,MATCH(BK$1,Emax!$B$1:$Z$1,0),FALSE)*100)</f>
        <v/>
      </c>
      <c r="BL7" s="41" t="str">
        <f>IF(VLOOKUP($A7,Emax!$B:$Z,MATCH(BL$1,Emax!$B$1:$Z$1,0),FALSE)="","",VLOOKUP($A7,Emax!$B:$Z,MATCH(BL$1,Emax!$B$1:$Z$1,0),FALSE)*100)</f>
        <v/>
      </c>
      <c r="BM7" s="41" t="str">
        <f>IF(VLOOKUP($A7,Emax!$B:$Z,MATCH(BM$1,Emax!$B$1:$Z$1,0),FALSE)="","",VLOOKUP($A7,Emax!$B:$Z,MATCH(BM$1,Emax!$B$1:$Z$1,0),FALSE)*100)</f>
        <v/>
      </c>
      <c r="BN7" s="41" t="str">
        <f>IF(VLOOKUP($A7,Emax!$B:$Z,MATCH(BN$1,Emax!$B$1:$Z$1,0),FALSE)="","",VLOOKUP($A7,Emax!$B:$Z,MATCH(BN$1,Emax!$B$1:$Z$1,0),FALSE)*100)</f>
        <v/>
      </c>
      <c r="BO7" s="41">
        <f>IF(VLOOKUP($A7,Emax!$B:$Z,MATCH(BO$1,Emax!$B$1:$Z$1,0),FALSE)="","",VLOOKUP($A7,Emax!$B:$Z,MATCH(BO$1,Emax!$B$1:$Z$1,0),FALSE)*100)</f>
        <v>72.032566776174818</v>
      </c>
      <c r="BP7" s="41" t="str">
        <f>IF(VLOOKUP($A7,Emax!$B:$Z,MATCH(BP$1,Emax!$B$1:$Z$1,0),FALSE)="","",VLOOKUP($A7,Emax!$B:$Z,MATCH(BP$1,Emax!$B$1:$Z$1,0),FALSE)*100)</f>
        <v/>
      </c>
      <c r="BQ7" s="41" t="str">
        <f>IF(VLOOKUP($A7,Emax!$B:$Z,MATCH(BQ$1,Emax!$B$1:$Z$1,0),FALSE)="","",VLOOKUP($A7,Emax!$B:$Z,MATCH(BQ$1,Emax!$B$1:$Z$1,0),FALSE)*100)</f>
        <v/>
      </c>
      <c r="BR7" s="41">
        <f>IF(VLOOKUP($A7,Emax!$B:$Z,MATCH(BR$1,Emax!$B$1:$Z$1,0),FALSE)="","",VLOOKUP($A7,Emax!$B:$Z,MATCH(BR$1,Emax!$B$1:$Z$1,0),FALSE)*100)</f>
        <v>17.094096137839781</v>
      </c>
      <c r="BS7" s="41">
        <f>IF(VLOOKUP($A7,Emax!$B:$Z,MATCH(BS$1,Emax!$B$1:$Z$1,0),FALSE)="","",VLOOKUP($A7,Emax!$B:$Z,MATCH(BS$1,Emax!$B$1:$Z$1,0),FALSE)*100)</f>
        <v>3.0514680952058044</v>
      </c>
      <c r="BT7" s="41">
        <f>IF(VLOOKUP($A7,Emax!$B:$Z,MATCH(BT$1,Emax!$B$1:$Z$1,0),FALSE)="","",VLOOKUP($A7,Emax!$B:$Z,MATCH(BT$1,Emax!$B$1:$Z$1,0),FALSE)*100)</f>
        <v>11.002488446498401</v>
      </c>
    </row>
    <row r="8" spans="1:72" s="3" customFormat="1" x14ac:dyDescent="0.2">
      <c r="A8" t="s">
        <v>567</v>
      </c>
      <c r="B8" s="6" t="str">
        <f>IF(VLOOKUP($A8,Ligands!$A:$G,3,FALSE)="","",VLOOKUP($A8,Ligands!$A:$G,3,FALSE))</f>
        <v/>
      </c>
      <c r="C8" s="5" t="str">
        <f>IF(VLOOKUP($A8,Ligands!$A:$G,4,FALSE)="","",VLOOKUP($A8,Ligands!$A:$G,4,FALSE))</f>
        <v>Dynorphin A</v>
      </c>
      <c r="D8" s="39" t="str">
        <f>IF(VLOOKUP($A8,Ligands!$A:$G,5,FALSE)="","",VLOOKUP($A8,Ligands!$A:$G,5,FALSE))</f>
        <v/>
      </c>
      <c r="E8" s="39" t="str">
        <f>IF(VLOOKUP($A8,Ligands!$A:$G,6,FALSE)="","",VLOOKUP($A8,Ligands!$A:$G,6,FALSE))</f>
        <v/>
      </c>
      <c r="F8" s="39" t="str">
        <f>IF(VLOOKUP($A8,Ligands!$A:$G,7,FALSE)="","",VLOOKUP($A8,Ligands!$A:$G,7,FALSE))</f>
        <v>Physiological</v>
      </c>
      <c r="G8" s="89" t="str">
        <f t="shared" si="1"/>
        <v/>
      </c>
      <c r="H8" s="90">
        <f t="shared" si="2"/>
        <v>10.416647806564582</v>
      </c>
      <c r="I8" s="90">
        <f t="shared" si="3"/>
        <v>7.4434623972563871</v>
      </c>
      <c r="J8" s="90" t="str">
        <f t="shared" si="4"/>
        <v/>
      </c>
      <c r="K8" s="90">
        <f t="shared" si="5"/>
        <v>7.4377197283817189</v>
      </c>
      <c r="L8" s="89" t="str">
        <f t="shared" si="6"/>
        <v/>
      </c>
      <c r="M8" s="90">
        <f t="shared" si="7"/>
        <v>11.25</v>
      </c>
      <c r="N8" s="90">
        <f t="shared" si="8"/>
        <v>8.2639999999999993</v>
      </c>
      <c r="O8" s="90" t="str">
        <f t="shared" si="9"/>
        <v/>
      </c>
      <c r="P8" s="90">
        <f t="shared" si="10"/>
        <v>8.43</v>
      </c>
      <c r="Q8" s="91" t="str">
        <f t="shared" si="11"/>
        <v/>
      </c>
      <c r="R8" s="92">
        <f t="shared" si="12"/>
        <v>74.952981524504921</v>
      </c>
      <c r="S8" s="92">
        <f t="shared" si="13"/>
        <v>15.116888063609959</v>
      </c>
      <c r="T8" s="92" t="str">
        <f t="shared" si="14"/>
        <v/>
      </c>
      <c r="U8" s="92">
        <f t="shared" si="15"/>
        <v>10.179342529291665</v>
      </c>
      <c r="V8" s="47" t="str">
        <f t="shared" si="16"/>
        <v/>
      </c>
      <c r="W8" s="46" t="str">
        <f t="shared" si="17"/>
        <v/>
      </c>
      <c r="X8" s="46">
        <f t="shared" si="18"/>
        <v>10.034788913153426</v>
      </c>
      <c r="Y8" s="46">
        <f t="shared" si="19"/>
        <v>9.8449880885652252</v>
      </c>
      <c r="Z8" s="46" t="str">
        <f t="shared" si="20"/>
        <v/>
      </c>
      <c r="AA8" s="46">
        <f t="shared" si="21"/>
        <v>10.124113538753676</v>
      </c>
      <c r="AB8" s="46">
        <f t="shared" si="22"/>
        <v>10.416647806564582</v>
      </c>
      <c r="AC8" s="46">
        <f t="shared" si="23"/>
        <v>9.5850856370278326</v>
      </c>
      <c r="AD8" s="46" t="str">
        <f t="shared" si="24"/>
        <v/>
      </c>
      <c r="AE8" s="46" t="str">
        <f t="shared" si="25"/>
        <v/>
      </c>
      <c r="AF8" s="46" t="str">
        <f t="shared" si="26"/>
        <v/>
      </c>
      <c r="AG8" s="46">
        <f t="shared" si="27"/>
        <v>7.4434623972563871</v>
      </c>
      <c r="AH8" s="46" t="str">
        <f t="shared" si="28"/>
        <v/>
      </c>
      <c r="AI8" s="46" t="str">
        <f t="shared" si="29"/>
        <v/>
      </c>
      <c r="AJ8" s="46">
        <f t="shared" si="30"/>
        <v>7.4377197283817189</v>
      </c>
      <c r="AK8" s="46">
        <f t="shared" si="31"/>
        <v>7.1518602029728919</v>
      </c>
      <c r="AL8" s="46">
        <f t="shared" si="32"/>
        <v>7.3366471914480487</v>
      </c>
      <c r="AM8" s="47" t="str">
        <f>VLOOKUP($A8,'pEC50'!$B:$Z,MATCH(AM$1,'pEC50'!$B$1:$Z$1,0),FALSE)</f>
        <v/>
      </c>
      <c r="AN8" s="46" t="str">
        <f>VLOOKUP($A8,'pEC50'!$B:$Z,MATCH(AN$1,'pEC50'!$B$1:$Z$1,0),FALSE)</f>
        <v/>
      </c>
      <c r="AO8" s="46">
        <f>VLOOKUP($A8,'pEC50'!$B:$Z,MATCH(AO$1,'pEC50'!$B$1:$Z$1,0),FALSE)</f>
        <v>10.16</v>
      </c>
      <c r="AP8" s="46">
        <f>VLOOKUP($A8,'pEC50'!$B:$Z,MATCH(AP$1,'pEC50'!$B$1:$Z$1,0),FALSE)</f>
        <v>10.220000000000001</v>
      </c>
      <c r="AQ8" s="46" t="str">
        <f>VLOOKUP($A8,'pEC50'!$B:$Z,MATCH(AQ$1,'pEC50'!$B$1:$Z$1,0),FALSE)</f>
        <v/>
      </c>
      <c r="AR8" s="46">
        <f>VLOOKUP($A8,'pEC50'!$B:$Z,MATCH(AR$1,'pEC50'!$B$1:$Z$1,0),FALSE)</f>
        <v>10.36</v>
      </c>
      <c r="AS8" s="46">
        <f>VLOOKUP($A8,'pEC50'!$B:$Z,MATCH(AS$1,'pEC50'!$B$1:$Z$1,0),FALSE)</f>
        <v>10.65</v>
      </c>
      <c r="AT8" s="46">
        <f>VLOOKUP($A8,'pEC50'!$B:$Z,MATCH(AT$1,'pEC50'!$B$1:$Z$1,0),FALSE)</f>
        <v>11.25</v>
      </c>
      <c r="AU8" s="46" t="str">
        <f>VLOOKUP($A8,'pEC50'!$B:$Z,MATCH(AU$1,'pEC50'!$B$1:$Z$1,0),FALSE)</f>
        <v/>
      </c>
      <c r="AV8" s="46" t="str">
        <f>VLOOKUP($A8,'pEC50'!$B:$Z,MATCH(AV$1,'pEC50'!$B$1:$Z$1,0),FALSE)</f>
        <v/>
      </c>
      <c r="AW8" s="46" t="str">
        <f>VLOOKUP($A8,'pEC50'!$B:$Z,MATCH(AW$1,'pEC50'!$B$1:$Z$1,0),FALSE)</f>
        <v/>
      </c>
      <c r="AX8" s="46">
        <f>VLOOKUP($A8,'pEC50'!$B:$Z,MATCH(AX$1,'pEC50'!$B$1:$Z$1,0),FALSE)</f>
        <v>8.2639999999999993</v>
      </c>
      <c r="AY8" s="46" t="str">
        <f>VLOOKUP($A8,'pEC50'!$B:$Z,MATCH(AY$1,'pEC50'!$B$1:$Z$1,0),FALSE)</f>
        <v/>
      </c>
      <c r="AZ8" s="46" t="str">
        <f>VLOOKUP($A8,'pEC50'!$B:$Z,MATCH(AZ$1,'pEC50'!$B$1:$Z$1,0),FALSE)</f>
        <v/>
      </c>
      <c r="BA8" s="46">
        <f>VLOOKUP($A8,'pEC50'!$B:$Z,MATCH(BA$1,'pEC50'!$B$1:$Z$1,0),FALSE)</f>
        <v>8.43</v>
      </c>
      <c r="BB8" s="46">
        <f>VLOOKUP($A8,'pEC50'!$B:$Z,MATCH(BB$1,'pEC50'!$B$1:$Z$1,0),FALSE)</f>
        <v>8.3620000000000001</v>
      </c>
      <c r="BC8" s="46">
        <f>VLOOKUP($A8,'pEC50'!$B:$Z,MATCH(BC$1,'pEC50'!$B$1:$Z$1,0),FALSE)</f>
        <v>8.3940000000000001</v>
      </c>
      <c r="BD8" s="40" t="str">
        <f>IF(VLOOKUP($A8,Emax!$B:$Z,MATCH(BD$1,Emax!$B$1:$Z$1,0),FALSE)="","",VLOOKUP($A8,Emax!$B:$Z,MATCH(BD$1,Emax!$B$1:$Z$1,0),FALSE)*100)</f>
        <v/>
      </c>
      <c r="BE8" s="41" t="str">
        <f>IF(VLOOKUP($A8,Emax!$B:$Z,MATCH(BE$1,Emax!$B$1:$Z$1,0),FALSE)="","",VLOOKUP($A8,Emax!$B:$Z,MATCH(BE$1,Emax!$B$1:$Z$1,0),FALSE)*100)</f>
        <v/>
      </c>
      <c r="BF8" s="41">
        <f>IF(VLOOKUP($A8,Emax!$B:$Z,MATCH(BF$1,Emax!$B$1:$Z$1,0),FALSE)="","",VLOOKUP($A8,Emax!$B:$Z,MATCH(BF$1,Emax!$B$1:$Z$1,0),FALSE)*100)</f>
        <v>74.952981524504921</v>
      </c>
      <c r="BG8" s="41">
        <f>IF(VLOOKUP($A8,Emax!$B:$Z,MATCH(BG$1,Emax!$B$1:$Z$1,0),FALSE)="","",VLOOKUP($A8,Emax!$B:$Z,MATCH(BG$1,Emax!$B$1:$Z$1,0),FALSE)*100)</f>
        <v>42.168493767833013</v>
      </c>
      <c r="BH8" s="41" t="str">
        <f>IF(VLOOKUP($A8,Emax!$B:$Z,MATCH(BH$1,Emax!$B$1:$Z$1,0),FALSE)="","",VLOOKUP($A8,Emax!$B:$Z,MATCH(BH$1,Emax!$B$1:$Z$1,0),FALSE)*100)</f>
        <v/>
      </c>
      <c r="BI8" s="41">
        <f>IF(VLOOKUP($A8,Emax!$B:$Z,MATCH(BI$1,Emax!$B$1:$Z$1,0),FALSE)="","",VLOOKUP($A8,Emax!$B:$Z,MATCH(BI$1,Emax!$B$1:$Z$1,0),FALSE)*100)</f>
        <v>58.091626814567491</v>
      </c>
      <c r="BJ8" s="41">
        <f>IF(VLOOKUP($A8,Emax!$B:$Z,MATCH(BJ$1,Emax!$B$1:$Z$1,0),FALSE)="","",VLOOKUP($A8,Emax!$B:$Z,MATCH(BJ$1,Emax!$B$1:$Z$1,0),FALSE)*100)</f>
        <v>58.431603773584904</v>
      </c>
      <c r="BK8" s="41">
        <f>IF(VLOOKUP($A8,Emax!$B:$Z,MATCH(BK$1,Emax!$B$1:$Z$1,0),FALSE)="","",VLOOKUP($A8,Emax!$B:$Z,MATCH(BK$1,Emax!$B$1:$Z$1,0),FALSE)*100)</f>
        <v>2.1631450247664423</v>
      </c>
      <c r="BL8" s="41" t="str">
        <f>IF(VLOOKUP($A8,Emax!$B:$Z,MATCH(BL$1,Emax!$B$1:$Z$1,0),FALSE)="","",VLOOKUP($A8,Emax!$B:$Z,MATCH(BL$1,Emax!$B$1:$Z$1,0),FALSE)*100)</f>
        <v/>
      </c>
      <c r="BM8" s="41" t="str">
        <f>IF(VLOOKUP($A8,Emax!$B:$Z,MATCH(BM$1,Emax!$B$1:$Z$1,0),FALSE)="","",VLOOKUP($A8,Emax!$B:$Z,MATCH(BM$1,Emax!$B$1:$Z$1,0),FALSE)*100)</f>
        <v/>
      </c>
      <c r="BN8" s="41" t="str">
        <f>IF(VLOOKUP($A8,Emax!$B:$Z,MATCH(BN$1,Emax!$B$1:$Z$1,0),FALSE)="","",VLOOKUP($A8,Emax!$B:$Z,MATCH(BN$1,Emax!$B$1:$Z$1,0),FALSE)*100)</f>
        <v/>
      </c>
      <c r="BO8" s="41">
        <f>IF(VLOOKUP($A8,Emax!$B:$Z,MATCH(BO$1,Emax!$B$1:$Z$1,0),FALSE)="","",VLOOKUP($A8,Emax!$B:$Z,MATCH(BO$1,Emax!$B$1:$Z$1,0),FALSE)*100)</f>
        <v>15.116888063609959</v>
      </c>
      <c r="BP8" s="41" t="str">
        <f>IF(VLOOKUP($A8,Emax!$B:$Z,MATCH(BP$1,Emax!$B$1:$Z$1,0),FALSE)="","",VLOOKUP($A8,Emax!$B:$Z,MATCH(BP$1,Emax!$B$1:$Z$1,0),FALSE)*100)</f>
        <v/>
      </c>
      <c r="BQ8" s="41" t="str">
        <f>IF(VLOOKUP($A8,Emax!$B:$Z,MATCH(BQ$1,Emax!$B$1:$Z$1,0),FALSE)="","",VLOOKUP($A8,Emax!$B:$Z,MATCH(BQ$1,Emax!$B$1:$Z$1,0),FALSE)*100)</f>
        <v/>
      </c>
      <c r="BR8" s="41">
        <f>IF(VLOOKUP($A8,Emax!$B:$Z,MATCH(BR$1,Emax!$B$1:$Z$1,0),FALSE)="","",VLOOKUP($A8,Emax!$B:$Z,MATCH(BR$1,Emax!$B$1:$Z$1,0),FALSE)*100)</f>
        <v>10.179342529291665</v>
      </c>
      <c r="BS8" s="41">
        <f>IF(VLOOKUP($A8,Emax!$B:$Z,MATCH(BS$1,Emax!$B$1:$Z$1,0),FALSE)="","",VLOOKUP($A8,Emax!$B:$Z,MATCH(BS$1,Emax!$B$1:$Z$1,0),FALSE)*100)</f>
        <v>6.1639655523157257</v>
      </c>
      <c r="BT8" s="41">
        <f>IF(VLOOKUP($A8,Emax!$B:$Z,MATCH(BT$1,Emax!$B$1:$Z$1,0),FALSE)="","",VLOOKUP($A8,Emax!$B:$Z,MATCH(BT$1,Emax!$B$1:$Z$1,0),FALSE)*100)</f>
        <v>8.7628865979381452</v>
      </c>
    </row>
    <row r="9" spans="1:72" s="3" customFormat="1" x14ac:dyDescent="0.2">
      <c r="A9" t="s">
        <v>401</v>
      </c>
      <c r="B9" s="6" t="str">
        <f>IF(VLOOKUP($A9,Ligands!$A:$G,3,FALSE)="","",VLOOKUP($A9,Ligands!$A:$G,3,FALSE))</f>
        <v/>
      </c>
      <c r="C9" s="5" t="str">
        <f>IF(VLOOKUP($A9,Ligands!$A:$G,4,FALSE)="","",VLOOKUP($A9,Ligands!$A:$G,4,FALSE))</f>
        <v>Endothelin-1</v>
      </c>
      <c r="D9" s="39" t="str">
        <f>IF(VLOOKUP($A9,Ligands!$A:$G,5,FALSE)="","",VLOOKUP($A9,Ligands!$A:$G,5,FALSE))</f>
        <v/>
      </c>
      <c r="E9" s="39" t="str">
        <f>IF(VLOOKUP($A9,Ligands!$A:$G,6,FALSE)="","",VLOOKUP($A9,Ligands!$A:$G,6,FALSE))</f>
        <v/>
      </c>
      <c r="F9" s="39" t="str">
        <f>IF(VLOOKUP($A9,Ligands!$A:$G,7,FALSE)="","",VLOOKUP($A9,Ligands!$A:$G,7,FALSE))</f>
        <v>Physiological</v>
      </c>
      <c r="G9" s="89">
        <f t="shared" si="1"/>
        <v>7.6014302373808507</v>
      </c>
      <c r="H9" s="90">
        <f t="shared" si="2"/>
        <v>10.359665941819541</v>
      </c>
      <c r="I9" s="90">
        <f t="shared" si="3"/>
        <v>9.6727384085509591</v>
      </c>
      <c r="J9" s="90">
        <f t="shared" si="4"/>
        <v>10.157526646129416</v>
      </c>
      <c r="K9" s="90">
        <f t="shared" si="5"/>
        <v>8.2177811887518661</v>
      </c>
      <c r="L9" s="89">
        <f t="shared" si="6"/>
        <v>8.5730000000000004</v>
      </c>
      <c r="M9" s="90">
        <f t="shared" si="7"/>
        <v>10.46</v>
      </c>
      <c r="N9" s="90">
        <f t="shared" si="8"/>
        <v>9.8149999999999995</v>
      </c>
      <c r="O9" s="90">
        <f t="shared" si="9"/>
        <v>10.85</v>
      </c>
      <c r="P9" s="90">
        <f t="shared" si="10"/>
        <v>8.5459999999999994</v>
      </c>
      <c r="Q9" s="91">
        <f t="shared" si="11"/>
        <v>10.676532769556028</v>
      </c>
      <c r="R9" s="92">
        <f t="shared" si="12"/>
        <v>100</v>
      </c>
      <c r="S9" s="92">
        <f t="shared" si="13"/>
        <v>83.317917915686948</v>
      </c>
      <c r="T9" s="92">
        <f t="shared" si="14"/>
        <v>76.205469593378922</v>
      </c>
      <c r="U9" s="92">
        <f t="shared" si="15"/>
        <v>68.672236046924994</v>
      </c>
      <c r="V9" s="47">
        <f t="shared" si="16"/>
        <v>7.6014302373808507</v>
      </c>
      <c r="W9" s="46" t="str">
        <f t="shared" si="17"/>
        <v/>
      </c>
      <c r="X9" s="46">
        <f t="shared" si="18"/>
        <v>9.3292611125257814</v>
      </c>
      <c r="Y9" s="46">
        <f t="shared" si="19"/>
        <v>9.3929106066322685</v>
      </c>
      <c r="Z9" s="46" t="str">
        <f t="shared" si="20"/>
        <v/>
      </c>
      <c r="AA9" s="46">
        <f t="shared" si="21"/>
        <v>9.7600000000000016</v>
      </c>
      <c r="AB9" s="46">
        <f t="shared" si="22"/>
        <v>9.9148773350608916</v>
      </c>
      <c r="AC9" s="46">
        <f t="shared" si="23"/>
        <v>10.359665941819541</v>
      </c>
      <c r="AD9" s="46">
        <f t="shared" si="24"/>
        <v>9.6255848490498437</v>
      </c>
      <c r="AE9" s="46">
        <f t="shared" si="25"/>
        <v>9.5464081926127768</v>
      </c>
      <c r="AF9" s="46">
        <f t="shared" si="26"/>
        <v>9.6727384085509591</v>
      </c>
      <c r="AG9" s="46">
        <f t="shared" si="27"/>
        <v>8.1909996404863659</v>
      </c>
      <c r="AH9" s="46">
        <f t="shared" si="28"/>
        <v>10.157526646129416</v>
      </c>
      <c r="AI9" s="46">
        <f t="shared" si="29"/>
        <v>9.198986143635846</v>
      </c>
      <c r="AJ9" s="46">
        <f t="shared" si="30"/>
        <v>7.9990724556796691</v>
      </c>
      <c r="AK9" s="46">
        <f t="shared" si="31"/>
        <v>7.5092895015385706</v>
      </c>
      <c r="AL9" s="46">
        <f t="shared" si="32"/>
        <v>8.2177811887518661</v>
      </c>
      <c r="AM9" s="47">
        <f>VLOOKUP($A9,'pEC50'!$B:$Z,MATCH(AM$1,'pEC50'!$B$1:$Z$1,0),FALSE)</f>
        <v>8.5730000000000004</v>
      </c>
      <c r="AN9" s="46" t="str">
        <f>VLOOKUP($A9,'pEC50'!$B:$Z,MATCH(AN$1,'pEC50'!$B$1:$Z$1,0),FALSE)</f>
        <v/>
      </c>
      <c r="AO9" s="46">
        <f>VLOOKUP($A9,'pEC50'!$B:$Z,MATCH(AO$1,'pEC50'!$B$1:$Z$1,0),FALSE)</f>
        <v>9.3729999999999993</v>
      </c>
      <c r="AP9" s="46">
        <f>VLOOKUP($A9,'pEC50'!$B:$Z,MATCH(AP$1,'pEC50'!$B$1:$Z$1,0),FALSE)</f>
        <v>9.65</v>
      </c>
      <c r="AQ9" s="46" t="str">
        <f>VLOOKUP($A9,'pEC50'!$B:$Z,MATCH(AQ$1,'pEC50'!$B$1:$Z$1,0),FALSE)</f>
        <v/>
      </c>
      <c r="AR9" s="46">
        <f>VLOOKUP($A9,'pEC50'!$B:$Z,MATCH(AR$1,'pEC50'!$B$1:$Z$1,0),FALSE)</f>
        <v>9.76</v>
      </c>
      <c r="AS9" s="46">
        <f>VLOOKUP($A9,'pEC50'!$B:$Z,MATCH(AS$1,'pEC50'!$B$1:$Z$1,0),FALSE)</f>
        <v>9.9440000000000008</v>
      </c>
      <c r="AT9" s="46">
        <f>VLOOKUP($A9,'pEC50'!$B:$Z,MATCH(AT$1,'pEC50'!$B$1:$Z$1,0),FALSE)</f>
        <v>10.46</v>
      </c>
      <c r="AU9" s="46">
        <f>VLOOKUP($A9,'pEC50'!$B:$Z,MATCH(AU$1,'pEC50'!$B$1:$Z$1,0),FALSE)</f>
        <v>9.8149999999999995</v>
      </c>
      <c r="AV9" s="46">
        <f>VLOOKUP($A9,'pEC50'!$B:$Z,MATCH(AV$1,'pEC50'!$B$1:$Z$1,0),FALSE)</f>
        <v>9.6769999999999996</v>
      </c>
      <c r="AW9" s="46">
        <f>VLOOKUP($A9,'pEC50'!$B:$Z,MATCH(AW$1,'pEC50'!$B$1:$Z$1,0),FALSE)</f>
        <v>9.7520000000000007</v>
      </c>
      <c r="AX9" s="46">
        <f>VLOOKUP($A9,'pEC50'!$B:$Z,MATCH(AX$1,'pEC50'!$B$1:$Z$1,0),FALSE)</f>
        <v>8.6419999999999995</v>
      </c>
      <c r="AY9" s="46">
        <f>VLOOKUP($A9,'pEC50'!$B:$Z,MATCH(AY$1,'pEC50'!$B$1:$Z$1,0),FALSE)</f>
        <v>10.85</v>
      </c>
      <c r="AZ9" s="46">
        <f>VLOOKUP($A9,'pEC50'!$B:$Z,MATCH(AZ$1,'pEC50'!$B$1:$Z$1,0),FALSE)</f>
        <v>9.3170000000000002</v>
      </c>
      <c r="BA9" s="46">
        <f>VLOOKUP($A9,'pEC50'!$B:$Z,MATCH(BA$1,'pEC50'!$B$1:$Z$1,0),FALSE)</f>
        <v>8.5459999999999994</v>
      </c>
      <c r="BB9" s="46">
        <f>VLOOKUP($A9,'pEC50'!$B:$Z,MATCH(BB$1,'pEC50'!$B$1:$Z$1,0),FALSE)</f>
        <v>8.2319999999999993</v>
      </c>
      <c r="BC9" s="46">
        <f>VLOOKUP($A9,'pEC50'!$B:$Z,MATCH(BC$1,'pEC50'!$B$1:$Z$1,0),FALSE)</f>
        <v>8.3810000000000002</v>
      </c>
      <c r="BD9" s="40">
        <f>IF(VLOOKUP($A9,Emax!$B:$Z,MATCH(BD$1,Emax!$B$1:$Z$1,0),FALSE)="","",VLOOKUP($A9,Emax!$B:$Z,MATCH(BD$1,Emax!$B$1:$Z$1,0),FALSE)*100)</f>
        <v>10.676532769556028</v>
      </c>
      <c r="BE9" s="41" t="str">
        <f>IF(VLOOKUP($A9,Emax!$B:$Z,MATCH(BE$1,Emax!$B$1:$Z$1,0),FALSE)="","",VLOOKUP($A9,Emax!$B:$Z,MATCH(BE$1,Emax!$B$1:$Z$1,0),FALSE)*100)</f>
        <v/>
      </c>
      <c r="BF9" s="41">
        <f>IF(VLOOKUP($A9,Emax!$B:$Z,MATCH(BF$1,Emax!$B$1:$Z$1,0),FALSE)="","",VLOOKUP($A9,Emax!$B:$Z,MATCH(BF$1,Emax!$B$1:$Z$1,0),FALSE)*100)</f>
        <v>90.419294169709048</v>
      </c>
      <c r="BG9" s="41">
        <f>IF(VLOOKUP($A9,Emax!$B:$Z,MATCH(BG$1,Emax!$B$1:$Z$1,0),FALSE)="","",VLOOKUP($A9,Emax!$B:$Z,MATCH(BG$1,Emax!$B$1:$Z$1,0),FALSE)*100)</f>
        <v>55.323622165490313</v>
      </c>
      <c r="BH9" s="41" t="str">
        <f>IF(VLOOKUP($A9,Emax!$B:$Z,MATCH(BH$1,Emax!$B$1:$Z$1,0),FALSE)="","",VLOOKUP($A9,Emax!$B:$Z,MATCH(BH$1,Emax!$B$1:$Z$1,0),FALSE)*100)</f>
        <v/>
      </c>
      <c r="BI9" s="41">
        <f>IF(VLOOKUP($A9,Emax!$B:$Z,MATCH(BI$1,Emax!$B$1:$Z$1,0),FALSE)="","",VLOOKUP($A9,Emax!$B:$Z,MATCH(BI$1,Emax!$B$1:$Z$1,0),FALSE)*100)</f>
        <v>100</v>
      </c>
      <c r="BJ9" s="41">
        <f>IF(VLOOKUP($A9,Emax!$B:$Z,MATCH(BJ$1,Emax!$B$1:$Z$1,0),FALSE)="","",VLOOKUP($A9,Emax!$B:$Z,MATCH(BJ$1,Emax!$B$1:$Z$1,0),FALSE)*100)</f>
        <v>93.514150943396231</v>
      </c>
      <c r="BK9" s="41">
        <f>IF(VLOOKUP($A9,Emax!$B:$Z,MATCH(BK$1,Emax!$B$1:$Z$1,0),FALSE)="","",VLOOKUP($A9,Emax!$B:$Z,MATCH(BK$1,Emax!$B$1:$Z$1,0),FALSE)*100)</f>
        <v>79.371747444980883</v>
      </c>
      <c r="BL9" s="41">
        <f>IF(VLOOKUP($A9,Emax!$B:$Z,MATCH(BL$1,Emax!$B$1:$Z$1,0),FALSE)="","",VLOOKUP($A9,Emax!$B:$Z,MATCH(BL$1,Emax!$B$1:$Z$1,0),FALSE)*100)</f>
        <v>64.652429450751001</v>
      </c>
      <c r="BM9" s="41">
        <f>IF(VLOOKUP($A9,Emax!$B:$Z,MATCH(BM$1,Emax!$B$1:$Z$1,0),FALSE)="","",VLOOKUP($A9,Emax!$B:$Z,MATCH(BM$1,Emax!$B$1:$Z$1,0),FALSE)*100)</f>
        <v>74.030075553288157</v>
      </c>
      <c r="BN9" s="41">
        <f>IF(VLOOKUP($A9,Emax!$B:$Z,MATCH(BN$1,Emax!$B$1:$Z$1,0),FALSE)="","",VLOOKUP($A9,Emax!$B:$Z,MATCH(BN$1,Emax!$B$1:$Z$1,0),FALSE)*100)</f>
        <v>83.317917915686948</v>
      </c>
      <c r="BO9" s="41">
        <f>IF(VLOOKUP($A9,Emax!$B:$Z,MATCH(BO$1,Emax!$B$1:$Z$1,0),FALSE)="","",VLOOKUP($A9,Emax!$B:$Z,MATCH(BO$1,Emax!$B$1:$Z$1,0),FALSE)*100)</f>
        <v>35.399704804075604</v>
      </c>
      <c r="BP9" s="41">
        <f>IF(VLOOKUP($A9,Emax!$B:$Z,MATCH(BP$1,Emax!$B$1:$Z$1,0),FALSE)="","",VLOOKUP($A9,Emax!$B:$Z,MATCH(BP$1,Emax!$B$1:$Z$1,0),FALSE)*100)</f>
        <v>20.301430754271422</v>
      </c>
      <c r="BQ9" s="41">
        <f>IF(VLOOKUP($A9,Emax!$B:$Z,MATCH(BQ$1,Emax!$B$1:$Z$1,0),FALSE)="","",VLOOKUP($A9,Emax!$B:$Z,MATCH(BQ$1,Emax!$B$1:$Z$1,0),FALSE)*100)</f>
        <v>76.205469593378922</v>
      </c>
      <c r="BR9" s="41">
        <f>IF(VLOOKUP($A9,Emax!$B:$Z,MATCH(BR$1,Emax!$B$1:$Z$1,0),FALSE)="","",VLOOKUP($A9,Emax!$B:$Z,MATCH(BR$1,Emax!$B$1:$Z$1,0),FALSE)*100)</f>
        <v>28.383925332043336</v>
      </c>
      <c r="BS9" s="41">
        <f>IF(VLOOKUP($A9,Emax!$B:$Z,MATCH(BS$1,Emax!$B$1:$Z$1,0),FALSE)="","",VLOOKUP($A9,Emax!$B:$Z,MATCH(BS$1,Emax!$B$1:$Z$1,0),FALSE)*100)</f>
        <v>18.93605479080491</v>
      </c>
      <c r="BT9" s="41">
        <f>IF(VLOOKUP($A9,Emax!$B:$Z,MATCH(BT$1,Emax!$B$1:$Z$1,0),FALSE)="","",VLOOKUP($A9,Emax!$B:$Z,MATCH(BT$1,Emax!$B$1:$Z$1,0),FALSE)*100)</f>
        <v>68.672236046924994</v>
      </c>
    </row>
    <row r="10" spans="1:72" s="3" customFormat="1" x14ac:dyDescent="0.2">
      <c r="A10" t="s">
        <v>441</v>
      </c>
      <c r="B10" s="6" t="str">
        <f>IF(VLOOKUP($A10,Ligands!$A:$G,3,FALSE)="","",VLOOKUP($A10,Ligands!$A:$G,3,FALSE))</f>
        <v/>
      </c>
      <c r="C10" s="5" t="str">
        <f>IF(VLOOKUP($A10,Ligands!$A:$G,4,FALSE)="","",VLOOKUP($A10,Ligands!$A:$G,4,FALSE))</f>
        <v>Ghrelin</v>
      </c>
      <c r="D10" s="39" t="str">
        <f>IF(VLOOKUP($A10,Ligands!$A:$G,5,FALSE)="","",VLOOKUP($A10,Ligands!$A:$G,5,FALSE))</f>
        <v/>
      </c>
      <c r="E10" s="39" t="str">
        <f>IF(VLOOKUP($A10,Ligands!$A:$G,6,FALSE)="","",VLOOKUP($A10,Ligands!$A:$G,6,FALSE))</f>
        <v/>
      </c>
      <c r="F10" s="39" t="str">
        <f>IF(VLOOKUP($A10,Ligands!$A:$G,7,FALSE)="","",VLOOKUP($A10,Ligands!$A:$G,7,FALSE))</f>
        <v>Physiological</v>
      </c>
      <c r="G10" s="89" t="str">
        <f t="shared" si="1"/>
        <v/>
      </c>
      <c r="H10" s="90">
        <f t="shared" si="2"/>
        <v>8.6141599459177947</v>
      </c>
      <c r="I10" s="90">
        <f t="shared" si="3"/>
        <v>8.4016966095485195</v>
      </c>
      <c r="J10" s="90">
        <f t="shared" si="4"/>
        <v>8.8389321262780189</v>
      </c>
      <c r="K10" s="90">
        <f t="shared" si="5"/>
        <v>7.8139254597022774</v>
      </c>
      <c r="L10" s="89" t="str">
        <f t="shared" si="6"/>
        <v/>
      </c>
      <c r="M10" s="90">
        <f t="shared" si="7"/>
        <v>9.0869999999999997</v>
      </c>
      <c r="N10" s="90">
        <f t="shared" si="8"/>
        <v>9.6</v>
      </c>
      <c r="O10" s="90">
        <f t="shared" si="9"/>
        <v>9.1560000000000006</v>
      </c>
      <c r="P10" s="90">
        <f t="shared" si="10"/>
        <v>8.7799999999999994</v>
      </c>
      <c r="Q10" s="91" t="str">
        <f t="shared" si="11"/>
        <v/>
      </c>
      <c r="R10" s="92">
        <f t="shared" si="12"/>
        <v>37.163072776280323</v>
      </c>
      <c r="S10" s="92">
        <f t="shared" si="13"/>
        <v>27.343236346211715</v>
      </c>
      <c r="T10" s="92">
        <f t="shared" si="14"/>
        <v>63.453580424613179</v>
      </c>
      <c r="U10" s="92">
        <f t="shared" si="15"/>
        <v>10.812483549004403</v>
      </c>
      <c r="V10" s="47" t="str">
        <f t="shared" si="16"/>
        <v/>
      </c>
      <c r="W10" s="46" t="str">
        <f t="shared" si="17"/>
        <v/>
      </c>
      <c r="X10" s="46">
        <f t="shared" si="18"/>
        <v>7.8837980639210405</v>
      </c>
      <c r="Y10" s="46">
        <f t="shared" si="19"/>
        <v>7.7189868373641701</v>
      </c>
      <c r="Z10" s="46" t="str">
        <f t="shared" si="20"/>
        <v/>
      </c>
      <c r="AA10" s="46">
        <f t="shared" si="21"/>
        <v>8.2445251749033073</v>
      </c>
      <c r="AB10" s="46">
        <f t="shared" si="22"/>
        <v>8.4041116158332017</v>
      </c>
      <c r="AC10" s="46">
        <f t="shared" si="23"/>
        <v>8.6141599459177947</v>
      </c>
      <c r="AD10" s="46">
        <f t="shared" si="24"/>
        <v>8.4016966095485195</v>
      </c>
      <c r="AE10" s="46">
        <f t="shared" si="25"/>
        <v>8.0037772893728985</v>
      </c>
      <c r="AF10" s="46">
        <f t="shared" si="26"/>
        <v>8.3338499163809949</v>
      </c>
      <c r="AG10" s="46">
        <f t="shared" si="27"/>
        <v>8.221668661794391</v>
      </c>
      <c r="AH10" s="46">
        <f t="shared" si="28"/>
        <v>8.8389321262780189</v>
      </c>
      <c r="AI10" s="46">
        <f t="shared" si="29"/>
        <v>8.314456132573854</v>
      </c>
      <c r="AJ10" s="46">
        <f t="shared" si="30"/>
        <v>7.8139254597022774</v>
      </c>
      <c r="AK10" s="46">
        <f t="shared" si="31"/>
        <v>6.3682099668269583</v>
      </c>
      <c r="AL10" s="46">
        <f t="shared" si="32"/>
        <v>7.289845079207665</v>
      </c>
      <c r="AM10" s="47" t="str">
        <f>VLOOKUP($A10,'pEC50'!$B:$Z,MATCH(AM$1,'pEC50'!$B$1:$Z$1,0),FALSE)</f>
        <v/>
      </c>
      <c r="AN10" s="46" t="str">
        <f>VLOOKUP($A10,'pEC50'!$B:$Z,MATCH(AN$1,'pEC50'!$B$1:$Z$1,0),FALSE)</f>
        <v/>
      </c>
      <c r="AO10" s="46">
        <f>VLOOKUP($A10,'pEC50'!$B:$Z,MATCH(AO$1,'pEC50'!$B$1:$Z$1,0),FALSE)</f>
        <v>8.5820000000000007</v>
      </c>
      <c r="AP10" s="46">
        <f>VLOOKUP($A10,'pEC50'!$B:$Z,MATCH(AP$1,'pEC50'!$B$1:$Z$1,0),FALSE)</f>
        <v>8.6140000000000008</v>
      </c>
      <c r="AQ10" s="46" t="str">
        <f>VLOOKUP($A10,'pEC50'!$B:$Z,MATCH(AQ$1,'pEC50'!$B$1:$Z$1,0),FALSE)</f>
        <v/>
      </c>
      <c r="AR10" s="46">
        <f>VLOOKUP($A10,'pEC50'!$B:$Z,MATCH(AR$1,'pEC50'!$B$1:$Z$1,0),FALSE)</f>
        <v>8.7949999999999999</v>
      </c>
      <c r="AS10" s="46">
        <f>VLOOKUP($A10,'pEC50'!$B:$Z,MATCH(AS$1,'pEC50'!$B$1:$Z$1,0),FALSE)</f>
        <v>8.8339999999999996</v>
      </c>
      <c r="AT10" s="46">
        <f>VLOOKUP($A10,'pEC50'!$B:$Z,MATCH(AT$1,'pEC50'!$B$1:$Z$1,0),FALSE)</f>
        <v>9.0869999999999997</v>
      </c>
      <c r="AU10" s="46">
        <f>VLOOKUP($A10,'pEC50'!$B:$Z,MATCH(AU$1,'pEC50'!$B$1:$Z$1,0),FALSE)</f>
        <v>9.282</v>
      </c>
      <c r="AV10" s="46">
        <f>VLOOKUP($A10,'pEC50'!$B:$Z,MATCH(AV$1,'pEC50'!$B$1:$Z$1,0),FALSE)</f>
        <v>9.6</v>
      </c>
      <c r="AW10" s="46">
        <f>VLOOKUP($A10,'pEC50'!$B:$Z,MATCH(AW$1,'pEC50'!$B$1:$Z$1,0),FALSE)</f>
        <v>8.8970000000000002</v>
      </c>
      <c r="AX10" s="46">
        <f>VLOOKUP($A10,'pEC50'!$B:$Z,MATCH(AX$1,'pEC50'!$B$1:$Z$1,0),FALSE)</f>
        <v>9.2170000000000005</v>
      </c>
      <c r="AY10" s="46">
        <f>VLOOKUP($A10,'pEC50'!$B:$Z,MATCH(AY$1,'pEC50'!$B$1:$Z$1,0),FALSE)</f>
        <v>9.1560000000000006</v>
      </c>
      <c r="AZ10" s="46">
        <f>VLOOKUP($A10,'pEC50'!$B:$Z,MATCH(AZ$1,'pEC50'!$B$1:$Z$1,0),FALSE)</f>
        <v>8.5120000000000005</v>
      </c>
      <c r="BA10" s="46">
        <f>VLOOKUP($A10,'pEC50'!$B:$Z,MATCH(BA$1,'pEC50'!$B$1:$Z$1,0),FALSE)</f>
        <v>8.7799999999999994</v>
      </c>
      <c r="BB10" s="46">
        <f>VLOOKUP($A10,'pEC50'!$B:$Z,MATCH(BB$1,'pEC50'!$B$1:$Z$1,0),FALSE)</f>
        <v>8.2490000000000006</v>
      </c>
      <c r="BC10" s="46">
        <f>VLOOKUP($A10,'pEC50'!$B:$Z,MATCH(BC$1,'pEC50'!$B$1:$Z$1,0),FALSE)</f>
        <v>8.5150000000000006</v>
      </c>
      <c r="BD10" s="40" t="str">
        <f>IF(VLOOKUP($A10,Emax!$B:$Z,MATCH(BD$1,Emax!$B$1:$Z$1,0),FALSE)="","",VLOOKUP($A10,Emax!$B:$Z,MATCH(BD$1,Emax!$B$1:$Z$1,0),FALSE)*100)</f>
        <v/>
      </c>
      <c r="BE10" s="41" t="str">
        <f>IF(VLOOKUP($A10,Emax!$B:$Z,MATCH(BE$1,Emax!$B$1:$Z$1,0),FALSE)="","",VLOOKUP($A10,Emax!$B:$Z,MATCH(BE$1,Emax!$B$1:$Z$1,0),FALSE)*100)</f>
        <v/>
      </c>
      <c r="BF10" s="41">
        <f>IF(VLOOKUP($A10,Emax!$B:$Z,MATCH(BF$1,Emax!$B$1:$Z$1,0),FALSE)="","",VLOOKUP($A10,Emax!$B:$Z,MATCH(BF$1,Emax!$B$1:$Z$1,0),FALSE)*100)</f>
        <v>20.035402146255116</v>
      </c>
      <c r="BG10" s="41">
        <f>IF(VLOOKUP($A10,Emax!$B:$Z,MATCH(BG$1,Emax!$B$1:$Z$1,0),FALSE)="","",VLOOKUP($A10,Emax!$B:$Z,MATCH(BG$1,Emax!$B$1:$Z$1,0),FALSE)*100)</f>
        <v>12.734644841567802</v>
      </c>
      <c r="BH10" s="41" t="str">
        <f>IF(VLOOKUP($A10,Emax!$B:$Z,MATCH(BH$1,Emax!$B$1:$Z$1,0),FALSE)="","",VLOOKUP($A10,Emax!$B:$Z,MATCH(BH$1,Emax!$B$1:$Z$1,0),FALSE)*100)</f>
        <v/>
      </c>
      <c r="BI10" s="41">
        <f>IF(VLOOKUP($A10,Emax!$B:$Z,MATCH(BI$1,Emax!$B$1:$Z$1,0),FALSE)="","",VLOOKUP($A10,Emax!$B:$Z,MATCH(BI$1,Emax!$B$1:$Z$1,0),FALSE)*100)</f>
        <v>28.153032060895892</v>
      </c>
      <c r="BJ10" s="41">
        <f>IF(VLOOKUP($A10,Emax!$B:$Z,MATCH(BJ$1,Emax!$B$1:$Z$1,0),FALSE)="","",VLOOKUP($A10,Emax!$B:$Z,MATCH(BJ$1,Emax!$B$1:$Z$1,0),FALSE)*100)</f>
        <v>37.163072776280323</v>
      </c>
      <c r="BK10" s="41">
        <f>IF(VLOOKUP($A10,Emax!$B:$Z,MATCH(BK$1,Emax!$B$1:$Z$1,0),FALSE)="","",VLOOKUP($A10,Emax!$B:$Z,MATCH(BK$1,Emax!$B$1:$Z$1,0),FALSE)*100)</f>
        <v>33.663552573829072</v>
      </c>
      <c r="BL10" s="41">
        <f>IF(VLOOKUP($A10,Emax!$B:$Z,MATCH(BL$1,Emax!$B$1:$Z$1,0),FALSE)="","",VLOOKUP($A10,Emax!$B:$Z,MATCH(BL$1,Emax!$B$1:$Z$1,0),FALSE)*100)</f>
        <v>13.173361492823499</v>
      </c>
      <c r="BM10" s="41">
        <f>IF(VLOOKUP($A10,Emax!$B:$Z,MATCH(BM$1,Emax!$B$1:$Z$1,0),FALSE)="","",VLOOKUP($A10,Emax!$B:$Z,MATCH(BM$1,Emax!$B$1:$Z$1,0),FALSE)*100)</f>
        <v>2.5338289240337195</v>
      </c>
      <c r="BN10" s="41">
        <f>IF(VLOOKUP($A10,Emax!$B:$Z,MATCH(BN$1,Emax!$B$1:$Z$1,0),FALSE)="","",VLOOKUP($A10,Emax!$B:$Z,MATCH(BN$1,Emax!$B$1:$Z$1,0),FALSE)*100)</f>
        <v>27.343236346211715</v>
      </c>
      <c r="BO10" s="41">
        <f>IF(VLOOKUP($A10,Emax!$B:$Z,MATCH(BO$1,Emax!$B$1:$Z$1,0),FALSE)="","",VLOOKUP($A10,Emax!$B:$Z,MATCH(BO$1,Emax!$B$1:$Z$1,0),FALSE)*100)</f>
        <v>10.108079798124077</v>
      </c>
      <c r="BP10" s="41">
        <f>IF(VLOOKUP($A10,Emax!$B:$Z,MATCH(BP$1,Emax!$B$1:$Z$1,0),FALSE)="","",VLOOKUP($A10,Emax!$B:$Z,MATCH(BP$1,Emax!$B$1:$Z$1,0),FALSE)*100)</f>
        <v>48.187248228920673</v>
      </c>
      <c r="BQ10" s="41">
        <f>IF(VLOOKUP($A10,Emax!$B:$Z,MATCH(BQ$1,Emax!$B$1:$Z$1,0),FALSE)="","",VLOOKUP($A10,Emax!$B:$Z,MATCH(BQ$1,Emax!$B$1:$Z$1,0),FALSE)*100)</f>
        <v>63.453580424613179</v>
      </c>
      <c r="BR10" s="41">
        <f>IF(VLOOKUP($A10,Emax!$B:$Z,MATCH(BR$1,Emax!$B$1:$Z$1,0),FALSE)="","",VLOOKUP($A10,Emax!$B:$Z,MATCH(BR$1,Emax!$B$1:$Z$1,0),FALSE)*100)</f>
        <v>10.812483549004403</v>
      </c>
      <c r="BS10" s="41">
        <f>IF(VLOOKUP($A10,Emax!$B:$Z,MATCH(BS$1,Emax!$B$1:$Z$1,0),FALSE)="","",VLOOKUP($A10,Emax!$B:$Z,MATCH(BS$1,Emax!$B$1:$Z$1,0),FALSE)*100)</f>
        <v>1.3158608530548586</v>
      </c>
      <c r="BT10" s="41">
        <f>IF(VLOOKUP($A10,Emax!$B:$Z,MATCH(BT$1,Emax!$B$1:$Z$1,0),FALSE)="","",VLOOKUP($A10,Emax!$B:$Z,MATCH(BT$1,Emax!$B$1:$Z$1,0),FALSE)*100)</f>
        <v>5.9544969783149657</v>
      </c>
    </row>
    <row r="11" spans="1:72" s="3" customFormat="1" x14ac:dyDescent="0.2">
      <c r="A11" t="s">
        <v>450</v>
      </c>
      <c r="B11" s="6" t="str">
        <f>IF(VLOOKUP($A11,Ligands!$A:$G,3,FALSE)="","",VLOOKUP($A11,Ligands!$A:$G,3,FALSE))</f>
        <v/>
      </c>
      <c r="C11" s="5" t="str">
        <f>IF(VLOOKUP($A11,Ligands!$A:$G,4,FALSE)="","",VLOOKUP($A11,Ligands!$A:$G,4,FALSE))</f>
        <v>Glucagon</v>
      </c>
      <c r="D11" s="39" t="str">
        <f>IF(VLOOKUP($A11,Ligands!$A:$G,5,FALSE)="","",VLOOKUP($A11,Ligands!$A:$G,5,FALSE))</f>
        <v/>
      </c>
      <c r="E11" s="39" t="str">
        <f>IF(VLOOKUP($A11,Ligands!$A:$G,6,FALSE)="","",VLOOKUP($A11,Ligands!$A:$G,6,FALSE))</f>
        <v/>
      </c>
      <c r="F11" s="39" t="str">
        <f>IF(VLOOKUP($A11,Ligands!$A:$G,7,FALSE)="","",VLOOKUP($A11,Ligands!$A:$G,7,FALSE))</f>
        <v>Physiological</v>
      </c>
      <c r="G11" s="89">
        <f t="shared" si="1"/>
        <v>10.877998195058041</v>
      </c>
      <c r="H11" s="90">
        <f t="shared" si="2"/>
        <v>8.9044604798078097</v>
      </c>
      <c r="I11" s="90">
        <f t="shared" si="3"/>
        <v>8.8710482544887359</v>
      </c>
      <c r="J11" s="90" t="str">
        <f t="shared" si="4"/>
        <v/>
      </c>
      <c r="K11" s="90">
        <f t="shared" si="5"/>
        <v>7.8016559617881116</v>
      </c>
      <c r="L11" s="89">
        <f t="shared" si="6"/>
        <v>11.1</v>
      </c>
      <c r="M11" s="90">
        <f t="shared" si="7"/>
        <v>9.0220000000000002</v>
      </c>
      <c r="N11" s="90">
        <f t="shared" si="8"/>
        <v>9.1219999999999999</v>
      </c>
      <c r="O11" s="90" t="str">
        <f t="shared" si="9"/>
        <v/>
      </c>
      <c r="P11" s="90">
        <f t="shared" si="10"/>
        <v>8.2170000000000005</v>
      </c>
      <c r="Q11" s="91">
        <f t="shared" si="11"/>
        <v>59.978858350951384</v>
      </c>
      <c r="R11" s="92">
        <f t="shared" si="12"/>
        <v>76.288746630727772</v>
      </c>
      <c r="S11" s="92">
        <f t="shared" si="13"/>
        <v>56.111031757367989</v>
      </c>
      <c r="T11" s="92" t="str">
        <f t="shared" si="14"/>
        <v/>
      </c>
      <c r="U11" s="92">
        <f t="shared" si="15"/>
        <v>44.091513776152638</v>
      </c>
      <c r="V11" s="47">
        <f t="shared" si="16"/>
        <v>10.877998195058041</v>
      </c>
      <c r="W11" s="46" t="str">
        <f t="shared" si="17"/>
        <v/>
      </c>
      <c r="X11" s="46">
        <f t="shared" si="18"/>
        <v>7.934833567390128</v>
      </c>
      <c r="Y11" s="46">
        <f t="shared" si="19"/>
        <v>7.7356021996860287</v>
      </c>
      <c r="Z11" s="46" t="str">
        <f t="shared" si="20"/>
        <v/>
      </c>
      <c r="AA11" s="46">
        <f t="shared" si="21"/>
        <v>8.5795717031912311</v>
      </c>
      <c r="AB11" s="46">
        <f t="shared" si="22"/>
        <v>8.9044604798078097</v>
      </c>
      <c r="AC11" s="46">
        <f t="shared" si="23"/>
        <v>8.3381230755364673</v>
      </c>
      <c r="AD11" s="46">
        <f t="shared" si="24"/>
        <v>6.2499596004627662</v>
      </c>
      <c r="AE11" s="46">
        <f t="shared" si="25"/>
        <v>5.9924797136699004</v>
      </c>
      <c r="AF11" s="46">
        <f t="shared" si="26"/>
        <v>5.9698901424633561</v>
      </c>
      <c r="AG11" s="46">
        <f t="shared" si="27"/>
        <v>8.8710482544887359</v>
      </c>
      <c r="AH11" s="46" t="str">
        <f t="shared" si="28"/>
        <v/>
      </c>
      <c r="AI11" s="46" t="str">
        <f t="shared" si="29"/>
        <v/>
      </c>
      <c r="AJ11" s="46">
        <f t="shared" si="30"/>
        <v>7.2963550095395071</v>
      </c>
      <c r="AK11" s="46">
        <f t="shared" si="31"/>
        <v>7.012478701204321</v>
      </c>
      <c r="AL11" s="46">
        <f t="shared" si="32"/>
        <v>7.8016559617881116</v>
      </c>
      <c r="AM11" s="47">
        <f>VLOOKUP($A11,'pEC50'!$B:$Z,MATCH(AM$1,'pEC50'!$B$1:$Z$1,0),FALSE)</f>
        <v>11.1</v>
      </c>
      <c r="AN11" s="46" t="str">
        <f>VLOOKUP($A11,'pEC50'!$B:$Z,MATCH(AN$1,'pEC50'!$B$1:$Z$1,0),FALSE)</f>
        <v/>
      </c>
      <c r="AO11" s="46">
        <f>VLOOKUP($A11,'pEC50'!$B:$Z,MATCH(AO$1,'pEC50'!$B$1:$Z$1,0),FALSE)</f>
        <v>8.1539999999999999</v>
      </c>
      <c r="AP11" s="46">
        <f>VLOOKUP($A11,'pEC50'!$B:$Z,MATCH(AP$1,'pEC50'!$B$1:$Z$1,0),FALSE)</f>
        <v>8.0739999999999998</v>
      </c>
      <c r="AQ11" s="46" t="str">
        <f>VLOOKUP($A11,'pEC50'!$B:$Z,MATCH(AQ$1,'pEC50'!$B$1:$Z$1,0),FALSE)</f>
        <v/>
      </c>
      <c r="AR11" s="46">
        <f>VLOOKUP($A11,'pEC50'!$B:$Z,MATCH(AR$1,'pEC50'!$B$1:$Z$1,0),FALSE)</f>
        <v>8.8450000000000006</v>
      </c>
      <c r="AS11" s="46">
        <f>VLOOKUP($A11,'pEC50'!$B:$Z,MATCH(AS$1,'pEC50'!$B$1:$Z$1,0),FALSE)</f>
        <v>9.0220000000000002</v>
      </c>
      <c r="AT11" s="46">
        <f>VLOOKUP($A11,'pEC50'!$B:$Z,MATCH(AT$1,'pEC50'!$B$1:$Z$1,0),FALSE)</f>
        <v>8.6120000000000001</v>
      </c>
      <c r="AU11" s="46">
        <f>VLOOKUP($A11,'pEC50'!$B:$Z,MATCH(AU$1,'pEC50'!$B$1:$Z$1,0),FALSE)</f>
        <v>7.3239999999999998</v>
      </c>
      <c r="AV11" s="46">
        <f>VLOOKUP($A11,'pEC50'!$B:$Z,MATCH(AV$1,'pEC50'!$B$1:$Z$1,0),FALSE)</f>
        <v>7.4690000000000003</v>
      </c>
      <c r="AW11" s="46">
        <f>VLOOKUP($A11,'pEC50'!$B:$Z,MATCH(AW$1,'pEC50'!$B$1:$Z$1,0),FALSE)</f>
        <v>7.4240000000000004</v>
      </c>
      <c r="AX11" s="46">
        <f>VLOOKUP($A11,'pEC50'!$B:$Z,MATCH(AX$1,'pEC50'!$B$1:$Z$1,0),FALSE)</f>
        <v>9.1219999999999999</v>
      </c>
      <c r="AY11" s="46" t="str">
        <f>VLOOKUP($A11,'pEC50'!$B:$Z,MATCH(AY$1,'pEC50'!$B$1:$Z$1,0),FALSE)</f>
        <v/>
      </c>
      <c r="AZ11" s="46" t="str">
        <f>VLOOKUP($A11,'pEC50'!$B:$Z,MATCH(AZ$1,'pEC50'!$B$1:$Z$1,0),FALSE)</f>
        <v/>
      </c>
      <c r="BA11" s="46">
        <f>VLOOKUP($A11,'pEC50'!$B:$Z,MATCH(BA$1,'pEC50'!$B$1:$Z$1,0),FALSE)</f>
        <v>7.6520000000000001</v>
      </c>
      <c r="BB11" s="46">
        <f>VLOOKUP($A11,'pEC50'!$B:$Z,MATCH(BB$1,'pEC50'!$B$1:$Z$1,0),FALSE)</f>
        <v>7.5060000000000002</v>
      </c>
      <c r="BC11" s="46">
        <f>VLOOKUP($A11,'pEC50'!$B:$Z,MATCH(BC$1,'pEC50'!$B$1:$Z$1,0),FALSE)</f>
        <v>8.2170000000000005</v>
      </c>
      <c r="BD11" s="40">
        <f>IF(VLOOKUP($A11,Emax!$B:$Z,MATCH(BD$1,Emax!$B$1:$Z$1,0),FALSE)="","",VLOOKUP($A11,Emax!$B:$Z,MATCH(BD$1,Emax!$B$1:$Z$1,0),FALSE)*100)</f>
        <v>59.978858350951384</v>
      </c>
      <c r="BE11" s="41" t="str">
        <f>IF(VLOOKUP($A11,Emax!$B:$Z,MATCH(BE$1,Emax!$B$1:$Z$1,0),FALSE)="","",VLOOKUP($A11,Emax!$B:$Z,MATCH(BE$1,Emax!$B$1:$Z$1,0),FALSE)*100)</f>
        <v/>
      </c>
      <c r="BF11" s="41">
        <f>IF(VLOOKUP($A11,Emax!$B:$Z,MATCH(BF$1,Emax!$B$1:$Z$1,0),FALSE)="","",VLOOKUP($A11,Emax!$B:$Z,MATCH(BF$1,Emax!$B$1:$Z$1,0),FALSE)*100)</f>
        <v>60.371722535678721</v>
      </c>
      <c r="BG11" s="41">
        <f>IF(VLOOKUP($A11,Emax!$B:$Z,MATCH(BG$1,Emax!$B$1:$Z$1,0),FALSE)="","",VLOOKUP($A11,Emax!$B:$Z,MATCH(BG$1,Emax!$B$1:$Z$1,0),FALSE)*100)</f>
        <v>45.87775942333684</v>
      </c>
      <c r="BH11" s="41" t="str">
        <f>IF(VLOOKUP($A11,Emax!$B:$Z,MATCH(BH$1,Emax!$B$1:$Z$1,0),FALSE)="","",VLOOKUP($A11,Emax!$B:$Z,MATCH(BH$1,Emax!$B$1:$Z$1,0),FALSE)*100)</f>
        <v/>
      </c>
      <c r="BI11" s="41">
        <f>IF(VLOOKUP($A11,Emax!$B:$Z,MATCH(BI$1,Emax!$B$1:$Z$1,0),FALSE)="","",VLOOKUP($A11,Emax!$B:$Z,MATCH(BI$1,Emax!$B$1:$Z$1,0),FALSE)*100)</f>
        <v>54.271484761877822</v>
      </c>
      <c r="BJ11" s="41">
        <f>IF(VLOOKUP($A11,Emax!$B:$Z,MATCH(BJ$1,Emax!$B$1:$Z$1,0),FALSE)="","",VLOOKUP($A11,Emax!$B:$Z,MATCH(BJ$1,Emax!$B$1:$Z$1,0),FALSE)*100)</f>
        <v>76.288746630727772</v>
      </c>
      <c r="BK11" s="41">
        <f>IF(VLOOKUP($A11,Emax!$B:$Z,MATCH(BK$1,Emax!$B$1:$Z$1,0),FALSE)="","",VLOOKUP($A11,Emax!$B:$Z,MATCH(BK$1,Emax!$B$1:$Z$1,0),FALSE)*100)</f>
        <v>53.22590758041256</v>
      </c>
      <c r="BL11" s="41">
        <f>IF(VLOOKUP($A11,Emax!$B:$Z,MATCH(BL$1,Emax!$B$1:$Z$1,0),FALSE)="","",VLOOKUP($A11,Emax!$B:$Z,MATCH(BL$1,Emax!$B$1:$Z$1,0),FALSE)*100)</f>
        <v>8.432563115699379</v>
      </c>
      <c r="BM11" s="41">
        <f>IF(VLOOKUP($A11,Emax!$B:$Z,MATCH(BM$1,Emax!$B$1:$Z$1,0),FALSE)="","",VLOOKUP($A11,Emax!$B:$Z,MATCH(BM$1,Emax!$B$1:$Z$1,0),FALSE)*100)</f>
        <v>3.337949129072225</v>
      </c>
      <c r="BN11" s="41">
        <f>IF(VLOOKUP($A11,Emax!$B:$Z,MATCH(BN$1,Emax!$B$1:$Z$1,0),FALSE)="","",VLOOKUP($A11,Emax!$B:$Z,MATCH(BN$1,Emax!$B$1:$Z$1,0),FALSE)*100)</f>
        <v>3.5147152233749734</v>
      </c>
      <c r="BO11" s="41">
        <f>IF(VLOOKUP($A11,Emax!$B:$Z,MATCH(BO$1,Emax!$B$1:$Z$1,0),FALSE)="","",VLOOKUP($A11,Emax!$B:$Z,MATCH(BO$1,Emax!$B$1:$Z$1,0),FALSE)*100)</f>
        <v>56.111031757367989</v>
      </c>
      <c r="BP11" s="41" t="str">
        <f>IF(VLOOKUP($A11,Emax!$B:$Z,MATCH(BP$1,Emax!$B$1:$Z$1,0),FALSE)="","",VLOOKUP($A11,Emax!$B:$Z,MATCH(BP$1,Emax!$B$1:$Z$1,0),FALSE)*100)</f>
        <v/>
      </c>
      <c r="BQ11" s="41" t="str">
        <f>IF(VLOOKUP($A11,Emax!$B:$Z,MATCH(BQ$1,Emax!$B$1:$Z$1,0),FALSE)="","",VLOOKUP($A11,Emax!$B:$Z,MATCH(BQ$1,Emax!$B$1:$Z$1,0),FALSE)*100)</f>
        <v/>
      </c>
      <c r="BR11" s="41">
        <f>IF(VLOOKUP($A11,Emax!$B:$Z,MATCH(BR$1,Emax!$B$1:$Z$1,0),FALSE)="","",VLOOKUP($A11,Emax!$B:$Z,MATCH(BR$1,Emax!$B$1:$Z$1,0),FALSE)*100)</f>
        <v>44.091513776152638</v>
      </c>
      <c r="BS11" s="41">
        <f>IF(VLOOKUP($A11,Emax!$B:$Z,MATCH(BS$1,Emax!$B$1:$Z$1,0),FALSE)="","",VLOOKUP($A11,Emax!$B:$Z,MATCH(BS$1,Emax!$B$1:$Z$1,0),FALSE)*100)</f>
        <v>32.098053841459276</v>
      </c>
      <c r="BT11" s="41">
        <f>IF(VLOOKUP($A11,Emax!$B:$Z,MATCH(BT$1,Emax!$B$1:$Z$1,0),FALSE)="","",VLOOKUP($A11,Emax!$B:$Z,MATCH(BT$1,Emax!$B$1:$Z$1,0),FALSE)*100)</f>
        <v>38.428723782438674</v>
      </c>
    </row>
    <row r="12" spans="1:72" s="3" customFormat="1" x14ac:dyDescent="0.2">
      <c r="A12" t="s">
        <v>529</v>
      </c>
      <c r="B12" s="6" t="str">
        <f>IF(VLOOKUP($A12,Ligands!$A:$G,3,FALSE)="","",VLOOKUP($A12,Ligands!$A:$G,3,FALSE))</f>
        <v/>
      </c>
      <c r="C12" s="5" t="str">
        <f>IF(VLOOKUP($A12,Ligands!$A:$G,4,FALSE)="","",VLOOKUP($A12,Ligands!$A:$G,4,FALSE))</f>
        <v>Glutamate</v>
      </c>
      <c r="D12" s="39" t="str">
        <f>IF(VLOOKUP($A12,Ligands!$A:$G,5,FALSE)="","",VLOOKUP($A12,Ligands!$A:$G,5,FALSE))</f>
        <v/>
      </c>
      <c r="E12" s="39" t="str">
        <f>IF(VLOOKUP($A12,Ligands!$A:$G,6,FALSE)="","",VLOOKUP($A12,Ligands!$A:$G,6,FALSE))</f>
        <v/>
      </c>
      <c r="F12" s="39" t="str">
        <f>IF(VLOOKUP($A12,Ligands!$A:$G,7,FALSE)="","",VLOOKUP($A12,Ligands!$A:$G,7,FALSE))</f>
        <v>Physiological</v>
      </c>
      <c r="G12" s="89" t="str">
        <f t="shared" si="1"/>
        <v/>
      </c>
      <c r="H12" s="90">
        <f t="shared" si="2"/>
        <v>4.3935871531752078</v>
      </c>
      <c r="I12" s="90" t="str">
        <f t="shared" si="3"/>
        <v/>
      </c>
      <c r="J12" s="90" t="str">
        <f t="shared" si="4"/>
        <v/>
      </c>
      <c r="K12" s="90" t="str">
        <f t="shared" si="5"/>
        <v/>
      </c>
      <c r="L12" s="89" t="str">
        <f t="shared" si="6"/>
        <v/>
      </c>
      <c r="M12" s="90">
        <f t="shared" si="7"/>
        <v>5.2519999999999998</v>
      </c>
      <c r="N12" s="90" t="str">
        <f t="shared" si="8"/>
        <v/>
      </c>
      <c r="O12" s="90" t="str">
        <f t="shared" si="9"/>
        <v/>
      </c>
      <c r="P12" s="90" t="str">
        <f t="shared" si="10"/>
        <v/>
      </c>
      <c r="Q12" s="91" t="str">
        <f t="shared" si="11"/>
        <v/>
      </c>
      <c r="R12" s="92">
        <f t="shared" si="12"/>
        <v>25.391677897574123</v>
      </c>
      <c r="S12" s="92" t="str">
        <f t="shared" si="13"/>
        <v/>
      </c>
      <c r="T12" s="92" t="str">
        <f t="shared" si="14"/>
        <v/>
      </c>
      <c r="U12" s="92" t="str">
        <f t="shared" si="15"/>
        <v/>
      </c>
      <c r="V12" s="47" t="str">
        <f t="shared" si="16"/>
        <v/>
      </c>
      <c r="W12" s="46" t="str">
        <f t="shared" si="17"/>
        <v/>
      </c>
      <c r="X12" s="46">
        <f t="shared" si="18"/>
        <v>3.493639208389391</v>
      </c>
      <c r="Y12" s="46" t="str">
        <f t="shared" si="19"/>
        <v/>
      </c>
      <c r="Z12" s="46" t="str">
        <f t="shared" si="20"/>
        <v/>
      </c>
      <c r="AA12" s="46">
        <f t="shared" si="21"/>
        <v>4.3935871531752078</v>
      </c>
      <c r="AB12" s="46">
        <f t="shared" si="22"/>
        <v>4.2476914002664197</v>
      </c>
      <c r="AC12" s="46" t="str">
        <f t="shared" si="23"/>
        <v/>
      </c>
      <c r="AD12" s="46" t="str">
        <f t="shared" si="24"/>
        <v/>
      </c>
      <c r="AE12" s="46" t="str">
        <f t="shared" si="25"/>
        <v/>
      </c>
      <c r="AF12" s="46" t="str">
        <f t="shared" si="26"/>
        <v/>
      </c>
      <c r="AG12" s="46" t="str">
        <f t="shared" si="27"/>
        <v/>
      </c>
      <c r="AH12" s="46" t="str">
        <f t="shared" si="28"/>
        <v/>
      </c>
      <c r="AI12" s="46" t="str">
        <f t="shared" si="29"/>
        <v/>
      </c>
      <c r="AJ12" s="46" t="str">
        <f t="shared" si="30"/>
        <v/>
      </c>
      <c r="AK12" s="46" t="str">
        <f t="shared" si="31"/>
        <v/>
      </c>
      <c r="AL12" s="46" t="str">
        <f t="shared" si="32"/>
        <v/>
      </c>
      <c r="AM12" s="47" t="str">
        <f>VLOOKUP($A12,'pEC50'!$B:$Z,MATCH(AM$1,'pEC50'!$B$1:$Z$1,0),FALSE)</f>
        <v/>
      </c>
      <c r="AN12" s="46" t="str">
        <f>VLOOKUP($A12,'pEC50'!$B:$Z,MATCH(AN$1,'pEC50'!$B$1:$Z$1,0),FALSE)</f>
        <v/>
      </c>
      <c r="AO12" s="46">
        <f>VLOOKUP($A12,'pEC50'!$B:$Z,MATCH(AO$1,'pEC50'!$B$1:$Z$1,0),FALSE)</f>
        <v>4.58</v>
      </c>
      <c r="AP12" s="46" t="str">
        <f>VLOOKUP($A12,'pEC50'!$B:$Z,MATCH(AP$1,'pEC50'!$B$1:$Z$1,0),FALSE)</f>
        <v/>
      </c>
      <c r="AQ12" s="46" t="str">
        <f>VLOOKUP($A12,'pEC50'!$B:$Z,MATCH(AQ$1,'pEC50'!$B$1:$Z$1,0),FALSE)</f>
        <v/>
      </c>
      <c r="AR12" s="46">
        <f>VLOOKUP($A12,'pEC50'!$B:$Z,MATCH(AR$1,'pEC50'!$B$1:$Z$1,0),FALSE)</f>
        <v>5.2519999999999998</v>
      </c>
      <c r="AS12" s="46">
        <f>VLOOKUP($A12,'pEC50'!$B:$Z,MATCH(AS$1,'pEC50'!$B$1:$Z$1,0),FALSE)</f>
        <v>4.843</v>
      </c>
      <c r="AT12" s="46" t="str">
        <f>VLOOKUP($A12,'pEC50'!$B:$Z,MATCH(AT$1,'pEC50'!$B$1:$Z$1,0),FALSE)</f>
        <v/>
      </c>
      <c r="AU12" s="46" t="str">
        <f>VLOOKUP($A12,'pEC50'!$B:$Z,MATCH(AU$1,'pEC50'!$B$1:$Z$1,0),FALSE)</f>
        <v/>
      </c>
      <c r="AV12" s="46" t="str">
        <f>VLOOKUP($A12,'pEC50'!$B:$Z,MATCH(AV$1,'pEC50'!$B$1:$Z$1,0),FALSE)</f>
        <v/>
      </c>
      <c r="AW12" s="46" t="str">
        <f>VLOOKUP($A12,'pEC50'!$B:$Z,MATCH(AW$1,'pEC50'!$B$1:$Z$1,0),FALSE)</f>
        <v/>
      </c>
      <c r="AX12" s="46" t="str">
        <f>VLOOKUP($A12,'pEC50'!$B:$Z,MATCH(AX$1,'pEC50'!$B$1:$Z$1,0),FALSE)</f>
        <v/>
      </c>
      <c r="AY12" s="46" t="str">
        <f>VLOOKUP($A12,'pEC50'!$B:$Z,MATCH(AY$1,'pEC50'!$B$1:$Z$1,0),FALSE)</f>
        <v/>
      </c>
      <c r="AZ12" s="46" t="str">
        <f>VLOOKUP($A12,'pEC50'!$B:$Z,MATCH(AZ$1,'pEC50'!$B$1:$Z$1,0),FALSE)</f>
        <v/>
      </c>
      <c r="BA12" s="46" t="str">
        <f>VLOOKUP($A12,'pEC50'!$B:$Z,MATCH(BA$1,'pEC50'!$B$1:$Z$1,0),FALSE)</f>
        <v/>
      </c>
      <c r="BB12" s="46" t="str">
        <f>VLOOKUP($A12,'pEC50'!$B:$Z,MATCH(BB$1,'pEC50'!$B$1:$Z$1,0),FALSE)</f>
        <v/>
      </c>
      <c r="BC12" s="46" t="str">
        <f>VLOOKUP($A12,'pEC50'!$B:$Z,MATCH(BC$1,'pEC50'!$B$1:$Z$1,0),FALSE)</f>
        <v/>
      </c>
      <c r="BD12" s="40" t="str">
        <f>IF(VLOOKUP($A12,Emax!$B:$Z,MATCH(BD$1,Emax!$B$1:$Z$1,0),FALSE)="","",VLOOKUP($A12,Emax!$B:$Z,MATCH(BD$1,Emax!$B$1:$Z$1,0),FALSE)*100)</f>
        <v/>
      </c>
      <c r="BE12" s="41" t="str">
        <f>IF(VLOOKUP($A12,Emax!$B:$Z,MATCH(BE$1,Emax!$B$1:$Z$1,0),FALSE)="","",VLOOKUP($A12,Emax!$B:$Z,MATCH(BE$1,Emax!$B$1:$Z$1,0),FALSE)*100)</f>
        <v/>
      </c>
      <c r="BF12" s="41">
        <f>IF(VLOOKUP($A12,Emax!$B:$Z,MATCH(BF$1,Emax!$B$1:$Z$1,0),FALSE)="","",VLOOKUP($A12,Emax!$B:$Z,MATCH(BF$1,Emax!$B$1:$Z$1,0),FALSE)*100)</f>
        <v>8.1967031751299935</v>
      </c>
      <c r="BG12" s="41" t="str">
        <f>IF(VLOOKUP($A12,Emax!$B:$Z,MATCH(BG$1,Emax!$B$1:$Z$1,0),FALSE)="","",VLOOKUP($A12,Emax!$B:$Z,MATCH(BG$1,Emax!$B$1:$Z$1,0),FALSE)*100)</f>
        <v/>
      </c>
      <c r="BH12" s="41" t="str">
        <f>IF(VLOOKUP($A12,Emax!$B:$Z,MATCH(BH$1,Emax!$B$1:$Z$1,0),FALSE)="","",VLOOKUP($A12,Emax!$B:$Z,MATCH(BH$1,Emax!$B$1:$Z$1,0),FALSE)*100)</f>
        <v/>
      </c>
      <c r="BI12" s="41">
        <f>IF(VLOOKUP($A12,Emax!$B:$Z,MATCH(BI$1,Emax!$B$1:$Z$1,0),FALSE)="","",VLOOKUP($A12,Emax!$B:$Z,MATCH(BI$1,Emax!$B$1:$Z$1,0),FALSE)*100)</f>
        <v>13.854381844421177</v>
      </c>
      <c r="BJ12" s="41">
        <f>IF(VLOOKUP($A12,Emax!$B:$Z,MATCH(BJ$1,Emax!$B$1:$Z$1,0),FALSE)="","",VLOOKUP($A12,Emax!$B:$Z,MATCH(BJ$1,Emax!$B$1:$Z$1,0),FALSE)*100)</f>
        <v>25.391677897574123</v>
      </c>
      <c r="BK12" s="41" t="str">
        <f>IF(VLOOKUP($A12,Emax!$B:$Z,MATCH(BK$1,Emax!$B$1:$Z$1,0),FALSE)="","",VLOOKUP($A12,Emax!$B:$Z,MATCH(BK$1,Emax!$B$1:$Z$1,0),FALSE)*100)</f>
        <v/>
      </c>
      <c r="BL12" s="41" t="str">
        <f>IF(VLOOKUP($A12,Emax!$B:$Z,MATCH(BL$1,Emax!$B$1:$Z$1,0),FALSE)="","",VLOOKUP($A12,Emax!$B:$Z,MATCH(BL$1,Emax!$B$1:$Z$1,0),FALSE)*100)</f>
        <v/>
      </c>
      <c r="BM12" s="41" t="str">
        <f>IF(VLOOKUP($A12,Emax!$B:$Z,MATCH(BM$1,Emax!$B$1:$Z$1,0),FALSE)="","",VLOOKUP($A12,Emax!$B:$Z,MATCH(BM$1,Emax!$B$1:$Z$1,0),FALSE)*100)</f>
        <v/>
      </c>
      <c r="BN12" s="41" t="str">
        <f>IF(VLOOKUP($A12,Emax!$B:$Z,MATCH(BN$1,Emax!$B$1:$Z$1,0),FALSE)="","",VLOOKUP($A12,Emax!$B:$Z,MATCH(BN$1,Emax!$B$1:$Z$1,0),FALSE)*100)</f>
        <v/>
      </c>
      <c r="BO12" s="41" t="str">
        <f>IF(VLOOKUP($A12,Emax!$B:$Z,MATCH(BO$1,Emax!$B$1:$Z$1,0),FALSE)="","",VLOOKUP($A12,Emax!$B:$Z,MATCH(BO$1,Emax!$B$1:$Z$1,0),FALSE)*100)</f>
        <v/>
      </c>
      <c r="BP12" s="41" t="str">
        <f>IF(VLOOKUP($A12,Emax!$B:$Z,MATCH(BP$1,Emax!$B$1:$Z$1,0),FALSE)="","",VLOOKUP($A12,Emax!$B:$Z,MATCH(BP$1,Emax!$B$1:$Z$1,0),FALSE)*100)</f>
        <v/>
      </c>
      <c r="BQ12" s="41" t="str">
        <f>IF(VLOOKUP($A12,Emax!$B:$Z,MATCH(BQ$1,Emax!$B$1:$Z$1,0),FALSE)="","",VLOOKUP($A12,Emax!$B:$Z,MATCH(BQ$1,Emax!$B$1:$Z$1,0),FALSE)*100)</f>
        <v/>
      </c>
      <c r="BR12" s="41" t="str">
        <f>IF(VLOOKUP($A12,Emax!$B:$Z,MATCH(BR$1,Emax!$B$1:$Z$1,0),FALSE)="","",VLOOKUP($A12,Emax!$B:$Z,MATCH(BR$1,Emax!$B$1:$Z$1,0),FALSE)*100)</f>
        <v/>
      </c>
      <c r="BS12" s="41" t="str">
        <f>IF(VLOOKUP($A12,Emax!$B:$Z,MATCH(BS$1,Emax!$B$1:$Z$1,0),FALSE)="","",VLOOKUP($A12,Emax!$B:$Z,MATCH(BS$1,Emax!$B$1:$Z$1,0),FALSE)*100)</f>
        <v/>
      </c>
      <c r="BT12" s="41" t="str">
        <f>IF(VLOOKUP($A12,Emax!$B:$Z,MATCH(BT$1,Emax!$B$1:$Z$1,0),FALSE)="","",VLOOKUP($A12,Emax!$B:$Z,MATCH(BT$1,Emax!$B$1:$Z$1,0),FALSE)*100)</f>
        <v/>
      </c>
    </row>
    <row r="13" spans="1:72" s="3" customFormat="1" x14ac:dyDescent="0.2">
      <c r="A13" t="s">
        <v>532</v>
      </c>
      <c r="B13" s="6" t="str">
        <f>IF(VLOOKUP($A13,Ligands!$A:$G,3,FALSE)="","",VLOOKUP($A13,Ligands!$A:$G,3,FALSE))</f>
        <v/>
      </c>
      <c r="C13" s="5" t="str">
        <f>IF(VLOOKUP($A13,Ligands!$A:$G,4,FALSE)="","",VLOOKUP($A13,Ligands!$A:$G,4,FALSE))</f>
        <v>Glutamate</v>
      </c>
      <c r="D13" s="39" t="str">
        <f>IF(VLOOKUP($A13,Ligands!$A:$G,5,FALSE)="","",VLOOKUP($A13,Ligands!$A:$G,5,FALSE))</f>
        <v/>
      </c>
      <c r="E13" s="39" t="str">
        <f>IF(VLOOKUP($A13,Ligands!$A:$G,6,FALSE)="","",VLOOKUP($A13,Ligands!$A:$G,6,FALSE))</f>
        <v/>
      </c>
      <c r="F13" s="39" t="str">
        <f>IF(VLOOKUP($A13,Ligands!$A:$G,7,FALSE)="","",VLOOKUP($A13,Ligands!$A:$G,7,FALSE))</f>
        <v>Physiological</v>
      </c>
      <c r="G13" s="89" t="str">
        <f t="shared" si="1"/>
        <v/>
      </c>
      <c r="H13" s="90">
        <f t="shared" si="2"/>
        <v>4.7256855445424568</v>
      </c>
      <c r="I13" s="90" t="str">
        <f t="shared" si="3"/>
        <v/>
      </c>
      <c r="J13" s="90" t="str">
        <f t="shared" si="4"/>
        <v/>
      </c>
      <c r="K13" s="90" t="str">
        <f t="shared" si="5"/>
        <v/>
      </c>
      <c r="L13" s="89" t="str">
        <f t="shared" si="6"/>
        <v/>
      </c>
      <c r="M13" s="90">
        <f t="shared" si="7"/>
        <v>5.2850000000000001</v>
      </c>
      <c r="N13" s="90" t="str">
        <f t="shared" si="8"/>
        <v/>
      </c>
      <c r="O13" s="90" t="str">
        <f t="shared" si="9"/>
        <v/>
      </c>
      <c r="P13" s="90" t="str">
        <f t="shared" si="10"/>
        <v/>
      </c>
      <c r="Q13" s="91" t="str">
        <f t="shared" si="11"/>
        <v/>
      </c>
      <c r="R13" s="92">
        <f t="shared" si="12"/>
        <v>35.822546741896218</v>
      </c>
      <c r="S13" s="92" t="str">
        <f t="shared" si="13"/>
        <v/>
      </c>
      <c r="T13" s="92" t="str">
        <f t="shared" si="14"/>
        <v/>
      </c>
      <c r="U13" s="92" t="str">
        <f t="shared" si="15"/>
        <v/>
      </c>
      <c r="V13" s="47" t="str">
        <f t="shared" si="16"/>
        <v/>
      </c>
      <c r="W13" s="46" t="str">
        <f t="shared" si="17"/>
        <v/>
      </c>
      <c r="X13" s="46">
        <f t="shared" si="18"/>
        <v>4.2131564580243355</v>
      </c>
      <c r="Y13" s="46">
        <f t="shared" si="19"/>
        <v>3.948368758772177</v>
      </c>
      <c r="Z13" s="46" t="str">
        <f t="shared" si="20"/>
        <v/>
      </c>
      <c r="AA13" s="46">
        <f t="shared" si="21"/>
        <v>4.663036730922566</v>
      </c>
      <c r="AB13" s="46">
        <f t="shared" si="22"/>
        <v>4.7256855445424568</v>
      </c>
      <c r="AC13" s="46">
        <f t="shared" si="23"/>
        <v>3.9684944047283532</v>
      </c>
      <c r="AD13" s="46" t="str">
        <f t="shared" si="24"/>
        <v/>
      </c>
      <c r="AE13" s="46" t="str">
        <f t="shared" si="25"/>
        <v/>
      </c>
      <c r="AF13" s="46" t="str">
        <f t="shared" si="26"/>
        <v/>
      </c>
      <c r="AG13" s="46" t="str">
        <f t="shared" si="27"/>
        <v/>
      </c>
      <c r="AH13" s="46" t="str">
        <f t="shared" si="28"/>
        <v/>
      </c>
      <c r="AI13" s="46" t="str">
        <f t="shared" si="29"/>
        <v/>
      </c>
      <c r="AJ13" s="46" t="str">
        <f t="shared" si="30"/>
        <v/>
      </c>
      <c r="AK13" s="46" t="str">
        <f t="shared" si="31"/>
        <v/>
      </c>
      <c r="AL13" s="46" t="str">
        <f t="shared" si="32"/>
        <v/>
      </c>
      <c r="AM13" s="47" t="str">
        <f>VLOOKUP($A13,'pEC50'!$B:$Z,MATCH(AM$1,'pEC50'!$B$1:$Z$1,0),FALSE)</f>
        <v/>
      </c>
      <c r="AN13" s="46" t="str">
        <f>VLOOKUP($A13,'pEC50'!$B:$Z,MATCH(AN$1,'pEC50'!$B$1:$Z$1,0),FALSE)</f>
        <v/>
      </c>
      <c r="AO13" s="46">
        <f>VLOOKUP($A13,'pEC50'!$B:$Z,MATCH(AO$1,'pEC50'!$B$1:$Z$1,0),FALSE)</f>
        <v>4.6589999999999998</v>
      </c>
      <c r="AP13" s="46">
        <f>VLOOKUP($A13,'pEC50'!$B:$Z,MATCH(AP$1,'pEC50'!$B$1:$Z$1,0),FALSE)</f>
        <v>4.4630000000000001</v>
      </c>
      <c r="AQ13" s="46" t="str">
        <f>VLOOKUP($A13,'pEC50'!$B:$Z,MATCH(AQ$1,'pEC50'!$B$1:$Z$1,0),FALSE)</f>
        <v/>
      </c>
      <c r="AR13" s="46">
        <f>VLOOKUP($A13,'pEC50'!$B:$Z,MATCH(AR$1,'pEC50'!$B$1:$Z$1,0),FALSE)</f>
        <v>5.2850000000000001</v>
      </c>
      <c r="AS13" s="46">
        <f>VLOOKUP($A13,'pEC50'!$B:$Z,MATCH(AS$1,'pEC50'!$B$1:$Z$1,0),FALSE)</f>
        <v>5.2720000000000002</v>
      </c>
      <c r="AT13" s="46">
        <f>VLOOKUP($A13,'pEC50'!$B:$Z,MATCH(AT$1,'pEC50'!$B$1:$Z$1,0),FALSE)</f>
        <v>4.5720000000000001</v>
      </c>
      <c r="AU13" s="46" t="str">
        <f>VLOOKUP($A13,'pEC50'!$B:$Z,MATCH(AU$1,'pEC50'!$B$1:$Z$1,0),FALSE)</f>
        <v/>
      </c>
      <c r="AV13" s="46" t="str">
        <f>VLOOKUP($A13,'pEC50'!$B:$Z,MATCH(AV$1,'pEC50'!$B$1:$Z$1,0),FALSE)</f>
        <v/>
      </c>
      <c r="AW13" s="46" t="str">
        <f>VLOOKUP($A13,'pEC50'!$B:$Z,MATCH(AW$1,'pEC50'!$B$1:$Z$1,0),FALSE)</f>
        <v/>
      </c>
      <c r="AX13" s="46" t="str">
        <f>VLOOKUP($A13,'pEC50'!$B:$Z,MATCH(AX$1,'pEC50'!$B$1:$Z$1,0),FALSE)</f>
        <v/>
      </c>
      <c r="AY13" s="46" t="str">
        <f>VLOOKUP($A13,'pEC50'!$B:$Z,MATCH(AY$1,'pEC50'!$B$1:$Z$1,0),FALSE)</f>
        <v/>
      </c>
      <c r="AZ13" s="46" t="str">
        <f>VLOOKUP($A13,'pEC50'!$B:$Z,MATCH(AZ$1,'pEC50'!$B$1:$Z$1,0),FALSE)</f>
        <v/>
      </c>
      <c r="BA13" s="46" t="str">
        <f>VLOOKUP($A13,'pEC50'!$B:$Z,MATCH(BA$1,'pEC50'!$B$1:$Z$1,0),FALSE)</f>
        <v/>
      </c>
      <c r="BB13" s="46" t="str">
        <f>VLOOKUP($A13,'pEC50'!$B:$Z,MATCH(BB$1,'pEC50'!$B$1:$Z$1,0),FALSE)</f>
        <v/>
      </c>
      <c r="BC13" s="46" t="str">
        <f>VLOOKUP($A13,'pEC50'!$B:$Z,MATCH(BC$1,'pEC50'!$B$1:$Z$1,0),FALSE)</f>
        <v/>
      </c>
      <c r="BD13" s="40" t="str">
        <f>IF(VLOOKUP($A13,Emax!$B:$Z,MATCH(BD$1,Emax!$B$1:$Z$1,0),FALSE)="","",VLOOKUP($A13,Emax!$B:$Z,MATCH(BD$1,Emax!$B$1:$Z$1,0),FALSE)*100)</f>
        <v/>
      </c>
      <c r="BE13" s="41" t="str">
        <f>IF(VLOOKUP($A13,Emax!$B:$Z,MATCH(BE$1,Emax!$B$1:$Z$1,0),FALSE)="","",VLOOKUP($A13,Emax!$B:$Z,MATCH(BE$1,Emax!$B$1:$Z$1,0),FALSE)*100)</f>
        <v/>
      </c>
      <c r="BF13" s="41">
        <f>IF(VLOOKUP($A13,Emax!$B:$Z,MATCH(BF$1,Emax!$B$1:$Z$1,0),FALSE)="","",VLOOKUP($A13,Emax!$B:$Z,MATCH(BF$1,Emax!$B$1:$Z$1,0),FALSE)*100)</f>
        <v>35.822546741896218</v>
      </c>
      <c r="BG13" s="41">
        <f>IF(VLOOKUP($A13,Emax!$B:$Z,MATCH(BG$1,Emax!$B$1:$Z$1,0),FALSE)="","",VLOOKUP($A13,Emax!$B:$Z,MATCH(BG$1,Emax!$B$1:$Z$1,0),FALSE)*100)</f>
        <v>30.575161435651005</v>
      </c>
      <c r="BH13" s="41" t="str">
        <f>IF(VLOOKUP($A13,Emax!$B:$Z,MATCH(BH$1,Emax!$B$1:$Z$1,0),FALSE)="","",VLOOKUP($A13,Emax!$B:$Z,MATCH(BH$1,Emax!$B$1:$Z$1,0),FALSE)*100)</f>
        <v/>
      </c>
      <c r="BI13" s="41">
        <f>IF(VLOOKUP($A13,Emax!$B:$Z,MATCH(BI$1,Emax!$B$1:$Z$1,0),FALSE)="","",VLOOKUP($A13,Emax!$B:$Z,MATCH(BI$1,Emax!$B$1:$Z$1,0),FALSE)*100)</f>
        <v>23.880132431591161</v>
      </c>
      <c r="BJ13" s="41">
        <f>IF(VLOOKUP($A13,Emax!$B:$Z,MATCH(BJ$1,Emax!$B$1:$Z$1,0),FALSE)="","",VLOOKUP($A13,Emax!$B:$Z,MATCH(BJ$1,Emax!$B$1:$Z$1,0),FALSE)*100)</f>
        <v>28.42402291105121</v>
      </c>
      <c r="BK13" s="41">
        <f>IF(VLOOKUP($A13,Emax!$B:$Z,MATCH(BK$1,Emax!$B$1:$Z$1,0),FALSE)="","",VLOOKUP($A13,Emax!$B:$Z,MATCH(BK$1,Emax!$B$1:$Z$1,0),FALSE)*100)</f>
        <v>24.916922691077804</v>
      </c>
      <c r="BL13" s="41" t="str">
        <f>IF(VLOOKUP($A13,Emax!$B:$Z,MATCH(BL$1,Emax!$B$1:$Z$1,0),FALSE)="","",VLOOKUP($A13,Emax!$B:$Z,MATCH(BL$1,Emax!$B$1:$Z$1,0),FALSE)*100)</f>
        <v/>
      </c>
      <c r="BM13" s="41" t="str">
        <f>IF(VLOOKUP($A13,Emax!$B:$Z,MATCH(BM$1,Emax!$B$1:$Z$1,0),FALSE)="","",VLOOKUP($A13,Emax!$B:$Z,MATCH(BM$1,Emax!$B$1:$Z$1,0),FALSE)*100)</f>
        <v/>
      </c>
      <c r="BN13" s="41" t="str">
        <f>IF(VLOOKUP($A13,Emax!$B:$Z,MATCH(BN$1,Emax!$B$1:$Z$1,0),FALSE)="","",VLOOKUP($A13,Emax!$B:$Z,MATCH(BN$1,Emax!$B$1:$Z$1,0),FALSE)*100)</f>
        <v/>
      </c>
      <c r="BO13" s="41" t="str">
        <f>IF(VLOOKUP($A13,Emax!$B:$Z,MATCH(BO$1,Emax!$B$1:$Z$1,0),FALSE)="","",VLOOKUP($A13,Emax!$B:$Z,MATCH(BO$1,Emax!$B$1:$Z$1,0),FALSE)*100)</f>
        <v/>
      </c>
      <c r="BP13" s="41" t="str">
        <f>IF(VLOOKUP($A13,Emax!$B:$Z,MATCH(BP$1,Emax!$B$1:$Z$1,0),FALSE)="","",VLOOKUP($A13,Emax!$B:$Z,MATCH(BP$1,Emax!$B$1:$Z$1,0),FALSE)*100)</f>
        <v/>
      </c>
      <c r="BQ13" s="41" t="str">
        <f>IF(VLOOKUP($A13,Emax!$B:$Z,MATCH(BQ$1,Emax!$B$1:$Z$1,0),FALSE)="","",VLOOKUP($A13,Emax!$B:$Z,MATCH(BQ$1,Emax!$B$1:$Z$1,0),FALSE)*100)</f>
        <v/>
      </c>
      <c r="BR13" s="41" t="str">
        <f>IF(VLOOKUP($A13,Emax!$B:$Z,MATCH(BR$1,Emax!$B$1:$Z$1,0),FALSE)="","",VLOOKUP($A13,Emax!$B:$Z,MATCH(BR$1,Emax!$B$1:$Z$1,0),FALSE)*100)</f>
        <v/>
      </c>
      <c r="BS13" s="41" t="str">
        <f>IF(VLOOKUP($A13,Emax!$B:$Z,MATCH(BS$1,Emax!$B$1:$Z$1,0),FALSE)="","",VLOOKUP($A13,Emax!$B:$Z,MATCH(BS$1,Emax!$B$1:$Z$1,0),FALSE)*100)</f>
        <v/>
      </c>
      <c r="BT13" s="41" t="str">
        <f>IF(VLOOKUP($A13,Emax!$B:$Z,MATCH(BT$1,Emax!$B$1:$Z$1,0),FALSE)="","",VLOOKUP($A13,Emax!$B:$Z,MATCH(BT$1,Emax!$B$1:$Z$1,0),FALSE)*100)</f>
        <v/>
      </c>
    </row>
    <row r="14" spans="1:72" s="3" customFormat="1" x14ac:dyDescent="0.2">
      <c r="A14" t="s">
        <v>535</v>
      </c>
      <c r="B14" s="6" t="str">
        <f>IF(VLOOKUP($A14,Ligands!$A:$G,3,FALSE)="","",VLOOKUP($A14,Ligands!$A:$G,3,FALSE))</f>
        <v/>
      </c>
      <c r="C14" s="5" t="str">
        <f>IF(VLOOKUP($A14,Ligands!$A:$G,4,FALSE)="","",VLOOKUP($A14,Ligands!$A:$G,4,FALSE))</f>
        <v>Glutamate</v>
      </c>
      <c r="D14" s="39" t="str">
        <f>IF(VLOOKUP($A14,Ligands!$A:$G,5,FALSE)="","",VLOOKUP($A14,Ligands!$A:$G,5,FALSE))</f>
        <v/>
      </c>
      <c r="E14" s="39" t="str">
        <f>IF(VLOOKUP($A14,Ligands!$A:$G,6,FALSE)="","",VLOOKUP($A14,Ligands!$A:$G,6,FALSE))</f>
        <v/>
      </c>
      <c r="F14" s="39" t="str">
        <f>IF(VLOOKUP($A14,Ligands!$A:$G,7,FALSE)="","",VLOOKUP($A14,Ligands!$A:$G,7,FALSE))</f>
        <v>Physiological</v>
      </c>
      <c r="G14" s="89" t="str">
        <f t="shared" si="1"/>
        <v/>
      </c>
      <c r="H14" s="90">
        <f t="shared" si="2"/>
        <v>5.249900638271126</v>
      </c>
      <c r="I14" s="90" t="str">
        <f t="shared" si="3"/>
        <v/>
      </c>
      <c r="J14" s="90" t="str">
        <f t="shared" si="4"/>
        <v/>
      </c>
      <c r="K14" s="90" t="str">
        <f t="shared" si="5"/>
        <v/>
      </c>
      <c r="L14" s="89" t="str">
        <f t="shared" si="6"/>
        <v/>
      </c>
      <c r="M14" s="90">
        <f t="shared" si="7"/>
        <v>6.0670000000000002</v>
      </c>
      <c r="N14" s="90" t="str">
        <f t="shared" si="8"/>
        <v/>
      </c>
      <c r="O14" s="90" t="str">
        <f t="shared" si="9"/>
        <v/>
      </c>
      <c r="P14" s="90" t="str">
        <f t="shared" si="10"/>
        <v/>
      </c>
      <c r="Q14" s="91" t="str">
        <f t="shared" si="11"/>
        <v/>
      </c>
      <c r="R14" s="92">
        <f t="shared" si="12"/>
        <v>45.071357451045472</v>
      </c>
      <c r="S14" s="92" t="str">
        <f t="shared" si="13"/>
        <v/>
      </c>
      <c r="T14" s="92" t="str">
        <f t="shared" si="14"/>
        <v/>
      </c>
      <c r="U14" s="92" t="str">
        <f t="shared" si="15"/>
        <v/>
      </c>
      <c r="V14" s="47" t="str">
        <f t="shared" si="16"/>
        <v/>
      </c>
      <c r="W14" s="46" t="str">
        <f t="shared" si="17"/>
        <v/>
      </c>
      <c r="X14" s="46">
        <f t="shared" si="18"/>
        <v>5.249900638271126</v>
      </c>
      <c r="Y14" s="46">
        <f t="shared" si="19"/>
        <v>4.9435642514692626</v>
      </c>
      <c r="Z14" s="46" t="str">
        <f t="shared" si="20"/>
        <v/>
      </c>
      <c r="AA14" s="46">
        <f t="shared" si="21"/>
        <v>5.2369151494290103</v>
      </c>
      <c r="AB14" s="46">
        <f t="shared" si="22"/>
        <v>5.130663716469007</v>
      </c>
      <c r="AC14" s="46">
        <f t="shared" si="23"/>
        <v>5.0002992410203113</v>
      </c>
      <c r="AD14" s="46" t="str">
        <f t="shared" si="24"/>
        <v/>
      </c>
      <c r="AE14" s="46" t="str">
        <f t="shared" si="25"/>
        <v/>
      </c>
      <c r="AF14" s="46" t="str">
        <f t="shared" si="26"/>
        <v/>
      </c>
      <c r="AG14" s="46" t="str">
        <f t="shared" si="27"/>
        <v/>
      </c>
      <c r="AH14" s="46" t="str">
        <f t="shared" si="28"/>
        <v/>
      </c>
      <c r="AI14" s="46" t="str">
        <f t="shared" si="29"/>
        <v/>
      </c>
      <c r="AJ14" s="46" t="str">
        <f t="shared" si="30"/>
        <v/>
      </c>
      <c r="AK14" s="46" t="str">
        <f t="shared" si="31"/>
        <v/>
      </c>
      <c r="AL14" s="46" t="str">
        <f t="shared" si="32"/>
        <v/>
      </c>
      <c r="AM14" s="47" t="str">
        <f>VLOOKUP($A14,'pEC50'!$B:$Z,MATCH(AM$1,'pEC50'!$B$1:$Z$1,0),FALSE)</f>
        <v/>
      </c>
      <c r="AN14" s="46" t="str">
        <f>VLOOKUP($A14,'pEC50'!$B:$Z,MATCH(AN$1,'pEC50'!$B$1:$Z$1,0),FALSE)</f>
        <v/>
      </c>
      <c r="AO14" s="46">
        <f>VLOOKUP($A14,'pEC50'!$B:$Z,MATCH(AO$1,'pEC50'!$B$1:$Z$1,0),FALSE)</f>
        <v>5.5960000000000001</v>
      </c>
      <c r="AP14" s="46">
        <f>VLOOKUP($A14,'pEC50'!$B:$Z,MATCH(AP$1,'pEC50'!$B$1:$Z$1,0),FALSE)</f>
        <v>5.5190000000000001</v>
      </c>
      <c r="AQ14" s="46" t="str">
        <f>VLOOKUP($A14,'pEC50'!$B:$Z,MATCH(AQ$1,'pEC50'!$B$1:$Z$1,0),FALSE)</f>
        <v/>
      </c>
      <c r="AR14" s="46">
        <f>VLOOKUP($A14,'pEC50'!$B:$Z,MATCH(AR$1,'pEC50'!$B$1:$Z$1,0),FALSE)</f>
        <v>6.0670000000000002</v>
      </c>
      <c r="AS14" s="46">
        <f>VLOOKUP($A14,'pEC50'!$B:$Z,MATCH(AS$1,'pEC50'!$B$1:$Z$1,0),FALSE)</f>
        <v>5.9930000000000003</v>
      </c>
      <c r="AT14" s="46">
        <f>VLOOKUP($A14,'pEC50'!$B:$Z,MATCH(AT$1,'pEC50'!$B$1:$Z$1,0),FALSE)</f>
        <v>5.4930000000000003</v>
      </c>
      <c r="AU14" s="46" t="str">
        <f>VLOOKUP($A14,'pEC50'!$B:$Z,MATCH(AU$1,'pEC50'!$B$1:$Z$1,0),FALSE)</f>
        <v/>
      </c>
      <c r="AV14" s="46" t="str">
        <f>VLOOKUP($A14,'pEC50'!$B:$Z,MATCH(AV$1,'pEC50'!$B$1:$Z$1,0),FALSE)</f>
        <v/>
      </c>
      <c r="AW14" s="46" t="str">
        <f>VLOOKUP($A14,'pEC50'!$B:$Z,MATCH(AW$1,'pEC50'!$B$1:$Z$1,0),FALSE)</f>
        <v/>
      </c>
      <c r="AX14" s="46" t="str">
        <f>VLOOKUP($A14,'pEC50'!$B:$Z,MATCH(AX$1,'pEC50'!$B$1:$Z$1,0),FALSE)</f>
        <v/>
      </c>
      <c r="AY14" s="46" t="str">
        <f>VLOOKUP($A14,'pEC50'!$B:$Z,MATCH(AY$1,'pEC50'!$B$1:$Z$1,0),FALSE)</f>
        <v/>
      </c>
      <c r="AZ14" s="46" t="str">
        <f>VLOOKUP($A14,'pEC50'!$B:$Z,MATCH(AZ$1,'pEC50'!$B$1:$Z$1,0),FALSE)</f>
        <v/>
      </c>
      <c r="BA14" s="46" t="str">
        <f>VLOOKUP($A14,'pEC50'!$B:$Z,MATCH(BA$1,'pEC50'!$B$1:$Z$1,0),FALSE)</f>
        <v/>
      </c>
      <c r="BB14" s="46" t="str">
        <f>VLOOKUP($A14,'pEC50'!$B:$Z,MATCH(BB$1,'pEC50'!$B$1:$Z$1,0),FALSE)</f>
        <v/>
      </c>
      <c r="BC14" s="46" t="str">
        <f>VLOOKUP($A14,'pEC50'!$B:$Z,MATCH(BC$1,'pEC50'!$B$1:$Z$1,0),FALSE)</f>
        <v/>
      </c>
      <c r="BD14" s="40" t="str">
        <f>IF(VLOOKUP($A14,Emax!$B:$Z,MATCH(BD$1,Emax!$B$1:$Z$1,0),FALSE)="","",VLOOKUP($A14,Emax!$B:$Z,MATCH(BD$1,Emax!$B$1:$Z$1,0),FALSE)*100)</f>
        <v/>
      </c>
      <c r="BE14" s="41" t="str">
        <f>IF(VLOOKUP($A14,Emax!$B:$Z,MATCH(BE$1,Emax!$B$1:$Z$1,0),FALSE)="","",VLOOKUP($A14,Emax!$B:$Z,MATCH(BE$1,Emax!$B$1:$Z$1,0),FALSE)*100)</f>
        <v/>
      </c>
      <c r="BF14" s="41">
        <f>IF(VLOOKUP($A14,Emax!$B:$Z,MATCH(BF$1,Emax!$B$1:$Z$1,0),FALSE)="","",VLOOKUP($A14,Emax!$B:$Z,MATCH(BF$1,Emax!$B$1:$Z$1,0),FALSE)*100)</f>
        <v>45.071357451045472</v>
      </c>
      <c r="BG14" s="41">
        <f>IF(VLOOKUP($A14,Emax!$B:$Z,MATCH(BG$1,Emax!$B$1:$Z$1,0),FALSE)="","",VLOOKUP($A14,Emax!$B:$Z,MATCH(BG$1,Emax!$B$1:$Z$1,0),FALSE)*100)</f>
        <v>26.580567652800724</v>
      </c>
      <c r="BH14" s="41" t="str">
        <f>IF(VLOOKUP($A14,Emax!$B:$Z,MATCH(BH$1,Emax!$B$1:$Z$1,0),FALSE)="","",VLOOKUP($A14,Emax!$B:$Z,MATCH(BH$1,Emax!$B$1:$Z$1,0),FALSE)*100)</f>
        <v/>
      </c>
      <c r="BI14" s="41">
        <f>IF(VLOOKUP($A14,Emax!$B:$Z,MATCH(BI$1,Emax!$B$1:$Z$1,0),FALSE)="","",VLOOKUP($A14,Emax!$B:$Z,MATCH(BI$1,Emax!$B$1:$Z$1,0),FALSE)*100)</f>
        <v>14.788194346189766</v>
      </c>
      <c r="BJ14" s="41">
        <f>IF(VLOOKUP($A14,Emax!$B:$Z,MATCH(BJ$1,Emax!$B$1:$Z$1,0),FALSE)="","",VLOOKUP($A14,Emax!$B:$Z,MATCH(BJ$1,Emax!$B$1:$Z$1,0),FALSE)*100)</f>
        <v>13.729784366576819</v>
      </c>
      <c r="BK14" s="41">
        <f>IF(VLOOKUP($A14,Emax!$B:$Z,MATCH(BK$1,Emax!$B$1:$Z$1,0),FALSE)="","",VLOOKUP($A14,Emax!$B:$Z,MATCH(BK$1,Emax!$B$1:$Z$1,0),FALSE)*100)</f>
        <v>32.158756034861128</v>
      </c>
      <c r="BL14" s="41" t="str">
        <f>IF(VLOOKUP($A14,Emax!$B:$Z,MATCH(BL$1,Emax!$B$1:$Z$1,0),FALSE)="","",VLOOKUP($A14,Emax!$B:$Z,MATCH(BL$1,Emax!$B$1:$Z$1,0),FALSE)*100)</f>
        <v/>
      </c>
      <c r="BM14" s="41" t="str">
        <f>IF(VLOOKUP($A14,Emax!$B:$Z,MATCH(BM$1,Emax!$B$1:$Z$1,0),FALSE)="","",VLOOKUP($A14,Emax!$B:$Z,MATCH(BM$1,Emax!$B$1:$Z$1,0),FALSE)*100)</f>
        <v/>
      </c>
      <c r="BN14" s="41" t="str">
        <f>IF(VLOOKUP($A14,Emax!$B:$Z,MATCH(BN$1,Emax!$B$1:$Z$1,0),FALSE)="","",VLOOKUP($A14,Emax!$B:$Z,MATCH(BN$1,Emax!$B$1:$Z$1,0),FALSE)*100)</f>
        <v/>
      </c>
      <c r="BO14" s="41" t="str">
        <f>IF(VLOOKUP($A14,Emax!$B:$Z,MATCH(BO$1,Emax!$B$1:$Z$1,0),FALSE)="","",VLOOKUP($A14,Emax!$B:$Z,MATCH(BO$1,Emax!$B$1:$Z$1,0),FALSE)*100)</f>
        <v/>
      </c>
      <c r="BP14" s="41" t="str">
        <f>IF(VLOOKUP($A14,Emax!$B:$Z,MATCH(BP$1,Emax!$B$1:$Z$1,0),FALSE)="","",VLOOKUP($A14,Emax!$B:$Z,MATCH(BP$1,Emax!$B$1:$Z$1,0),FALSE)*100)</f>
        <v/>
      </c>
      <c r="BQ14" s="41" t="str">
        <f>IF(VLOOKUP($A14,Emax!$B:$Z,MATCH(BQ$1,Emax!$B$1:$Z$1,0),FALSE)="","",VLOOKUP($A14,Emax!$B:$Z,MATCH(BQ$1,Emax!$B$1:$Z$1,0),FALSE)*100)</f>
        <v/>
      </c>
      <c r="BR14" s="41" t="str">
        <f>IF(VLOOKUP($A14,Emax!$B:$Z,MATCH(BR$1,Emax!$B$1:$Z$1,0),FALSE)="","",VLOOKUP($A14,Emax!$B:$Z,MATCH(BR$1,Emax!$B$1:$Z$1,0),FALSE)*100)</f>
        <v/>
      </c>
      <c r="BS14" s="41" t="str">
        <f>IF(VLOOKUP($A14,Emax!$B:$Z,MATCH(BS$1,Emax!$B$1:$Z$1,0),FALSE)="","",VLOOKUP($A14,Emax!$B:$Z,MATCH(BS$1,Emax!$B$1:$Z$1,0),FALSE)*100)</f>
        <v/>
      </c>
      <c r="BT14" s="41" t="str">
        <f>IF(VLOOKUP($A14,Emax!$B:$Z,MATCH(BT$1,Emax!$B$1:$Z$1,0),FALSE)="","",VLOOKUP($A14,Emax!$B:$Z,MATCH(BT$1,Emax!$B$1:$Z$1,0),FALSE)*100)</f>
        <v/>
      </c>
    </row>
    <row r="15" spans="1:72" s="3" customFormat="1" x14ac:dyDescent="0.2">
      <c r="A15" t="s">
        <v>526</v>
      </c>
      <c r="B15" s="6" t="str">
        <f>IF(VLOOKUP($A15,Ligands!$A:$G,3,FALSE)="","",VLOOKUP($A15,Ligands!$A:$G,3,FALSE))</f>
        <v/>
      </c>
      <c r="C15" s="5" t="str">
        <f>IF(VLOOKUP($A15,Ligands!$A:$G,4,FALSE)="","",VLOOKUP($A15,Ligands!$A:$G,4,FALSE))</f>
        <v>Glutamate</v>
      </c>
      <c r="D15" s="39" t="str">
        <f>IF(VLOOKUP($A15,Ligands!$A:$G,5,FALSE)="","",VLOOKUP($A15,Ligands!$A:$G,5,FALSE))</f>
        <v/>
      </c>
      <c r="E15" s="39" t="str">
        <f>IF(VLOOKUP($A15,Ligands!$A:$G,6,FALSE)="","",VLOOKUP($A15,Ligands!$A:$G,6,FALSE))</f>
        <v/>
      </c>
      <c r="F15" s="39" t="str">
        <f>IF(VLOOKUP($A15,Ligands!$A:$G,7,FALSE)="","",VLOOKUP($A15,Ligands!$A:$G,7,FALSE))</f>
        <v>Physiological</v>
      </c>
      <c r="G15" s="89" t="str">
        <f t="shared" si="1"/>
        <v/>
      </c>
      <c r="H15" s="90">
        <f t="shared" si="2"/>
        <v>5.2872081756266232</v>
      </c>
      <c r="I15" s="90">
        <f t="shared" si="3"/>
        <v>4.7715203917504185</v>
      </c>
      <c r="J15" s="90" t="str">
        <f t="shared" si="4"/>
        <v/>
      </c>
      <c r="K15" s="90" t="str">
        <f t="shared" si="5"/>
        <v/>
      </c>
      <c r="L15" s="89" t="str">
        <f t="shared" si="6"/>
        <v/>
      </c>
      <c r="M15" s="90">
        <f t="shared" si="7"/>
        <v>6.085</v>
      </c>
      <c r="N15" s="90">
        <f t="shared" si="8"/>
        <v>4.9850000000000003</v>
      </c>
      <c r="O15" s="90" t="str">
        <f t="shared" si="9"/>
        <v/>
      </c>
      <c r="P15" s="90" t="str">
        <f t="shared" si="10"/>
        <v/>
      </c>
      <c r="Q15" s="91" t="str">
        <f t="shared" si="11"/>
        <v/>
      </c>
      <c r="R15" s="92">
        <f t="shared" si="12"/>
        <v>44.230556477486445</v>
      </c>
      <c r="S15" s="92">
        <f t="shared" si="13"/>
        <v>61.167452268723508</v>
      </c>
      <c r="T15" s="92" t="str">
        <f t="shared" si="14"/>
        <v/>
      </c>
      <c r="U15" s="92" t="str">
        <f t="shared" si="15"/>
        <v/>
      </c>
      <c r="V15" s="47" t="str">
        <f t="shared" si="16"/>
        <v/>
      </c>
      <c r="W15" s="46" t="str">
        <f t="shared" si="17"/>
        <v/>
      </c>
      <c r="X15" s="46">
        <f t="shared" si="18"/>
        <v>5.0577224033890786</v>
      </c>
      <c r="Y15" s="46">
        <f t="shared" si="19"/>
        <v>4.679098156517119</v>
      </c>
      <c r="Z15" s="46" t="str">
        <f t="shared" si="20"/>
        <v/>
      </c>
      <c r="AA15" s="46">
        <f t="shared" si="21"/>
        <v>5.2872081756266232</v>
      </c>
      <c r="AB15" s="46">
        <f t="shared" si="22"/>
        <v>5.2158834964213643</v>
      </c>
      <c r="AC15" s="46">
        <f t="shared" si="23"/>
        <v>4.4368308081304066</v>
      </c>
      <c r="AD15" s="46" t="str">
        <f t="shared" si="24"/>
        <v/>
      </c>
      <c r="AE15" s="46" t="str">
        <f t="shared" si="25"/>
        <v/>
      </c>
      <c r="AF15" s="46" t="str">
        <f t="shared" si="26"/>
        <v/>
      </c>
      <c r="AG15" s="46">
        <f t="shared" si="27"/>
        <v>4.7715203917504185</v>
      </c>
      <c r="AH15" s="46" t="str">
        <f t="shared" si="28"/>
        <v/>
      </c>
      <c r="AI15" s="46" t="str">
        <f t="shared" si="29"/>
        <v/>
      </c>
      <c r="AJ15" s="46" t="str">
        <f t="shared" si="30"/>
        <v/>
      </c>
      <c r="AK15" s="46" t="str">
        <f t="shared" si="31"/>
        <v/>
      </c>
      <c r="AL15" s="46" t="str">
        <f t="shared" si="32"/>
        <v/>
      </c>
      <c r="AM15" s="47" t="str">
        <f>VLOOKUP($A15,'pEC50'!$B:$Z,MATCH(AM$1,'pEC50'!$B$1:$Z$1,0),FALSE)</f>
        <v/>
      </c>
      <c r="AN15" s="46" t="str">
        <f>VLOOKUP($A15,'pEC50'!$B:$Z,MATCH(AN$1,'pEC50'!$B$1:$Z$1,0),FALSE)</f>
        <v/>
      </c>
      <c r="AO15" s="46">
        <f>VLOOKUP($A15,'pEC50'!$B:$Z,MATCH(AO$1,'pEC50'!$B$1:$Z$1,0),FALSE)</f>
        <v>5.4119999999999999</v>
      </c>
      <c r="AP15" s="46">
        <f>VLOOKUP($A15,'pEC50'!$B:$Z,MATCH(AP$1,'pEC50'!$B$1:$Z$1,0),FALSE)</f>
        <v>5.3570000000000002</v>
      </c>
      <c r="AQ15" s="46" t="str">
        <f>VLOOKUP($A15,'pEC50'!$B:$Z,MATCH(AQ$1,'pEC50'!$B$1:$Z$1,0),FALSE)</f>
        <v/>
      </c>
      <c r="AR15" s="46">
        <f>VLOOKUP($A15,'pEC50'!$B:$Z,MATCH(AR$1,'pEC50'!$B$1:$Z$1,0),FALSE)</f>
        <v>5.9649999999999999</v>
      </c>
      <c r="AS15" s="46">
        <f>VLOOKUP($A15,'pEC50'!$B:$Z,MATCH(AS$1,'pEC50'!$B$1:$Z$1,0),FALSE)</f>
        <v>6.085</v>
      </c>
      <c r="AT15" s="46">
        <f>VLOOKUP($A15,'pEC50'!$B:$Z,MATCH(AT$1,'pEC50'!$B$1:$Z$1,0),FALSE)</f>
        <v>5.5</v>
      </c>
      <c r="AU15" s="46" t="str">
        <f>VLOOKUP($A15,'pEC50'!$B:$Z,MATCH(AU$1,'pEC50'!$B$1:$Z$1,0),FALSE)</f>
        <v/>
      </c>
      <c r="AV15" s="46" t="str">
        <f>VLOOKUP($A15,'pEC50'!$B:$Z,MATCH(AV$1,'pEC50'!$B$1:$Z$1,0),FALSE)</f>
        <v/>
      </c>
      <c r="AW15" s="46" t="str">
        <f>VLOOKUP($A15,'pEC50'!$B:$Z,MATCH(AW$1,'pEC50'!$B$1:$Z$1,0),FALSE)</f>
        <v/>
      </c>
      <c r="AX15" s="46">
        <f>VLOOKUP($A15,'pEC50'!$B:$Z,MATCH(AX$1,'pEC50'!$B$1:$Z$1,0),FALSE)</f>
        <v>4.9850000000000003</v>
      </c>
      <c r="AY15" s="46" t="str">
        <f>VLOOKUP($A15,'pEC50'!$B:$Z,MATCH(AY$1,'pEC50'!$B$1:$Z$1,0),FALSE)</f>
        <v/>
      </c>
      <c r="AZ15" s="46" t="str">
        <f>VLOOKUP($A15,'pEC50'!$B:$Z,MATCH(AZ$1,'pEC50'!$B$1:$Z$1,0),FALSE)</f>
        <v/>
      </c>
      <c r="BA15" s="46" t="str">
        <f>VLOOKUP($A15,'pEC50'!$B:$Z,MATCH(BA$1,'pEC50'!$B$1:$Z$1,0),FALSE)</f>
        <v/>
      </c>
      <c r="BB15" s="46" t="str">
        <f>VLOOKUP($A15,'pEC50'!$B:$Z,MATCH(BB$1,'pEC50'!$B$1:$Z$1,0),FALSE)</f>
        <v/>
      </c>
      <c r="BC15" s="46" t="str">
        <f>VLOOKUP($A15,'pEC50'!$B:$Z,MATCH(BC$1,'pEC50'!$B$1:$Z$1,0),FALSE)</f>
        <v/>
      </c>
      <c r="BD15" s="40" t="str">
        <f>IF(VLOOKUP($A15,Emax!$B:$Z,MATCH(BD$1,Emax!$B$1:$Z$1,0),FALSE)="","",VLOOKUP($A15,Emax!$B:$Z,MATCH(BD$1,Emax!$B$1:$Z$1,0),FALSE)*100)</f>
        <v/>
      </c>
      <c r="BE15" s="41" t="str">
        <f>IF(VLOOKUP($A15,Emax!$B:$Z,MATCH(BE$1,Emax!$B$1:$Z$1,0),FALSE)="","",VLOOKUP($A15,Emax!$B:$Z,MATCH(BE$1,Emax!$B$1:$Z$1,0),FALSE)*100)</f>
        <v/>
      </c>
      <c r="BF15" s="41">
        <f>IF(VLOOKUP($A15,Emax!$B:$Z,MATCH(BF$1,Emax!$B$1:$Z$1,0),FALSE)="","",VLOOKUP($A15,Emax!$B:$Z,MATCH(BF$1,Emax!$B$1:$Z$1,0),FALSE)*100)</f>
        <v>44.230556477486445</v>
      </c>
      <c r="BG15" s="41">
        <f>IF(VLOOKUP($A15,Emax!$B:$Z,MATCH(BG$1,Emax!$B$1:$Z$1,0),FALSE)="","",VLOOKUP($A15,Emax!$B:$Z,MATCH(BG$1,Emax!$B$1:$Z$1,0),FALSE)*100)</f>
        <v>20.99414326475447</v>
      </c>
      <c r="BH15" s="41" t="str">
        <f>IF(VLOOKUP($A15,Emax!$B:$Z,MATCH(BH$1,Emax!$B$1:$Z$1,0),FALSE)="","",VLOOKUP($A15,Emax!$B:$Z,MATCH(BH$1,Emax!$B$1:$Z$1,0),FALSE)*100)</f>
        <v/>
      </c>
      <c r="BI15" s="41">
        <f>IF(VLOOKUP($A15,Emax!$B:$Z,MATCH(BI$1,Emax!$B$1:$Z$1,0),FALSE)="","",VLOOKUP($A15,Emax!$B:$Z,MATCH(BI$1,Emax!$B$1:$Z$1,0),FALSE)*100)</f>
        <v>20.999462350377769</v>
      </c>
      <c r="BJ15" s="41">
        <f>IF(VLOOKUP($A15,Emax!$B:$Z,MATCH(BJ$1,Emax!$B$1:$Z$1,0),FALSE)="","",VLOOKUP($A15,Emax!$B:$Z,MATCH(BJ$1,Emax!$B$1:$Z$1,0),FALSE)*100)</f>
        <v>13.517099056603774</v>
      </c>
      <c r="BK15" s="41">
        <f>IF(VLOOKUP($A15,Emax!$B:$Z,MATCH(BK$1,Emax!$B$1:$Z$1,0),FALSE)="","",VLOOKUP($A15,Emax!$B:$Z,MATCH(BK$1,Emax!$B$1:$Z$1,0),FALSE)*100)</f>
        <v>8.6463101134867379</v>
      </c>
      <c r="BL15" s="41" t="str">
        <f>IF(VLOOKUP($A15,Emax!$B:$Z,MATCH(BL$1,Emax!$B$1:$Z$1,0),FALSE)="","",VLOOKUP($A15,Emax!$B:$Z,MATCH(BL$1,Emax!$B$1:$Z$1,0),FALSE)*100)</f>
        <v/>
      </c>
      <c r="BM15" s="41" t="str">
        <f>IF(VLOOKUP($A15,Emax!$B:$Z,MATCH(BM$1,Emax!$B$1:$Z$1,0),FALSE)="","",VLOOKUP($A15,Emax!$B:$Z,MATCH(BM$1,Emax!$B$1:$Z$1,0),FALSE)*100)</f>
        <v/>
      </c>
      <c r="BN15" s="41" t="str">
        <f>IF(VLOOKUP($A15,Emax!$B:$Z,MATCH(BN$1,Emax!$B$1:$Z$1,0),FALSE)="","",VLOOKUP($A15,Emax!$B:$Z,MATCH(BN$1,Emax!$B$1:$Z$1,0),FALSE)*100)</f>
        <v/>
      </c>
      <c r="BO15" s="41">
        <f>IF(VLOOKUP($A15,Emax!$B:$Z,MATCH(BO$1,Emax!$B$1:$Z$1,0),FALSE)="","",VLOOKUP($A15,Emax!$B:$Z,MATCH(BO$1,Emax!$B$1:$Z$1,0),FALSE)*100)</f>
        <v>61.167452268723508</v>
      </c>
      <c r="BP15" s="41" t="str">
        <f>IF(VLOOKUP($A15,Emax!$B:$Z,MATCH(BP$1,Emax!$B$1:$Z$1,0),FALSE)="","",VLOOKUP($A15,Emax!$B:$Z,MATCH(BP$1,Emax!$B$1:$Z$1,0),FALSE)*100)</f>
        <v/>
      </c>
      <c r="BQ15" s="41" t="str">
        <f>IF(VLOOKUP($A15,Emax!$B:$Z,MATCH(BQ$1,Emax!$B$1:$Z$1,0),FALSE)="","",VLOOKUP($A15,Emax!$B:$Z,MATCH(BQ$1,Emax!$B$1:$Z$1,0),FALSE)*100)</f>
        <v/>
      </c>
      <c r="BR15" s="41" t="str">
        <f>IF(VLOOKUP($A15,Emax!$B:$Z,MATCH(BR$1,Emax!$B$1:$Z$1,0),FALSE)="","",VLOOKUP($A15,Emax!$B:$Z,MATCH(BR$1,Emax!$B$1:$Z$1,0),FALSE)*100)</f>
        <v/>
      </c>
      <c r="BS15" s="41" t="str">
        <f>IF(VLOOKUP($A15,Emax!$B:$Z,MATCH(BS$1,Emax!$B$1:$Z$1,0),FALSE)="","",VLOOKUP($A15,Emax!$B:$Z,MATCH(BS$1,Emax!$B$1:$Z$1,0),FALSE)*100)</f>
        <v/>
      </c>
      <c r="BT15" s="41" t="str">
        <f>IF(VLOOKUP($A15,Emax!$B:$Z,MATCH(BT$1,Emax!$B$1:$Z$1,0),FALSE)="","",VLOOKUP($A15,Emax!$B:$Z,MATCH(BT$1,Emax!$B$1:$Z$1,0),FALSE)*100)</f>
        <v/>
      </c>
    </row>
    <row r="16" spans="1:72" s="3" customFormat="1" x14ac:dyDescent="0.2">
      <c r="A16" t="s">
        <v>0</v>
      </c>
      <c r="B16" s="6" t="str">
        <f>IF(VLOOKUP($A16,Ligands!$A:$G,3,FALSE)="","",VLOOKUP($A16,Ligands!$A:$G,3,FALSE))</f>
        <v/>
      </c>
      <c r="C16" s="5" t="str">
        <f>IF(VLOOKUP($A16,Ligands!$A:$G,4,FALSE)="","",VLOOKUP($A16,Ligands!$A:$G,4,FALSE))</f>
        <v>Glutamate</v>
      </c>
      <c r="D16" s="39" t="str">
        <f>IF(VLOOKUP($A16,Ligands!$A:$G,5,FALSE)="","",VLOOKUP($A16,Ligands!$A:$G,5,FALSE))</f>
        <v/>
      </c>
      <c r="E16" s="39" t="str">
        <f>IF(VLOOKUP($A16,Ligands!$A:$G,6,FALSE)="","",VLOOKUP($A16,Ligands!$A:$G,6,FALSE))</f>
        <v/>
      </c>
      <c r="F16" s="39" t="str">
        <f>IF(VLOOKUP($A16,Ligands!$A:$G,7,FALSE)="","",VLOOKUP($A16,Ligands!$A:$G,7,FALSE))</f>
        <v>Physiological</v>
      </c>
      <c r="G16" s="89" t="str">
        <f t="shared" si="1"/>
        <v/>
      </c>
      <c r="H16" s="90">
        <f t="shared" si="2"/>
        <v>5.3550819180744407</v>
      </c>
      <c r="I16" s="90">
        <f t="shared" si="3"/>
        <v>5.8227659945763577</v>
      </c>
      <c r="J16" s="90" t="str">
        <f t="shared" si="4"/>
        <v/>
      </c>
      <c r="K16" s="90" t="str">
        <f t="shared" si="5"/>
        <v/>
      </c>
      <c r="L16" s="89" t="str">
        <f t="shared" si="6"/>
        <v/>
      </c>
      <c r="M16" s="90">
        <f t="shared" si="7"/>
        <v>5.7560000000000002</v>
      </c>
      <c r="N16" s="90">
        <f t="shared" si="8"/>
        <v>6.343</v>
      </c>
      <c r="O16" s="90" t="str">
        <f t="shared" si="9"/>
        <v/>
      </c>
      <c r="P16" s="90" t="str">
        <f t="shared" si="10"/>
        <v/>
      </c>
      <c r="Q16" s="91" t="str">
        <f t="shared" si="11"/>
        <v/>
      </c>
      <c r="R16" s="92">
        <f t="shared" si="12"/>
        <v>52.328797433344398</v>
      </c>
      <c r="S16" s="92">
        <f t="shared" si="13"/>
        <v>45.369709089177732</v>
      </c>
      <c r="T16" s="92" t="str">
        <f t="shared" si="14"/>
        <v/>
      </c>
      <c r="U16" s="92" t="str">
        <f t="shared" si="15"/>
        <v/>
      </c>
      <c r="V16" s="47" t="str">
        <f t="shared" si="16"/>
        <v/>
      </c>
      <c r="W16" s="46" t="str">
        <f t="shared" si="17"/>
        <v/>
      </c>
      <c r="X16" s="46">
        <f t="shared" si="18"/>
        <v>5.2797407543447923</v>
      </c>
      <c r="Y16" s="46">
        <f t="shared" si="19"/>
        <v>5.1098958481556167</v>
      </c>
      <c r="Z16" s="46" t="str">
        <f t="shared" si="20"/>
        <v/>
      </c>
      <c r="AA16" s="46">
        <f t="shared" si="21"/>
        <v>5.3550819180744407</v>
      </c>
      <c r="AB16" s="46">
        <f t="shared" si="22"/>
        <v>5.1538332420875053</v>
      </c>
      <c r="AC16" s="46">
        <f t="shared" si="23"/>
        <v>5.0479321458774926</v>
      </c>
      <c r="AD16" s="46">
        <f t="shared" si="24"/>
        <v>5.6155645716681777</v>
      </c>
      <c r="AE16" s="46">
        <f t="shared" si="25"/>
        <v>5.6542720418278822</v>
      </c>
      <c r="AF16" s="46">
        <f t="shared" si="26"/>
        <v>4.8999093029725449</v>
      </c>
      <c r="AG16" s="46">
        <f t="shared" si="27"/>
        <v>5.8227659945763577</v>
      </c>
      <c r="AH16" s="46" t="str">
        <f t="shared" si="28"/>
        <v/>
      </c>
      <c r="AI16" s="46" t="str">
        <f t="shared" si="29"/>
        <v/>
      </c>
      <c r="AJ16" s="46" t="str">
        <f t="shared" si="30"/>
        <v/>
      </c>
      <c r="AK16" s="46" t="str">
        <f t="shared" si="31"/>
        <v/>
      </c>
      <c r="AL16" s="46" t="str">
        <f t="shared" si="32"/>
        <v/>
      </c>
      <c r="AM16" s="47" t="str">
        <f>VLOOKUP($A16,'pEC50'!$B:$Z,MATCH(AM$1,'pEC50'!$B$1:$Z$1,0),FALSE)</f>
        <v/>
      </c>
      <c r="AN16" s="46" t="str">
        <f>VLOOKUP($A16,'pEC50'!$B:$Z,MATCH(AN$1,'pEC50'!$B$1:$Z$1,0),FALSE)</f>
        <v/>
      </c>
      <c r="AO16" s="46">
        <f>VLOOKUP($A16,'pEC50'!$B:$Z,MATCH(AO$1,'pEC50'!$B$1:$Z$1,0),FALSE)</f>
        <v>5.5609999999999999</v>
      </c>
      <c r="AP16" s="46">
        <f>VLOOKUP($A16,'pEC50'!$B:$Z,MATCH(AP$1,'pEC50'!$B$1:$Z$1,0),FALSE)</f>
        <v>5.585</v>
      </c>
      <c r="AQ16" s="46" t="str">
        <f>VLOOKUP($A16,'pEC50'!$B:$Z,MATCH(AQ$1,'pEC50'!$B$1:$Z$1,0),FALSE)</f>
        <v/>
      </c>
      <c r="AR16" s="46">
        <f>VLOOKUP($A16,'pEC50'!$B:$Z,MATCH(AR$1,'pEC50'!$B$1:$Z$1,0),FALSE)</f>
        <v>5.7560000000000002</v>
      </c>
      <c r="AS16" s="46">
        <f>VLOOKUP($A16,'pEC50'!$B:$Z,MATCH(AS$1,'pEC50'!$B$1:$Z$1,0),FALSE)</f>
        <v>5.5069999999999997</v>
      </c>
      <c r="AT16" s="46">
        <f>VLOOKUP($A16,'pEC50'!$B:$Z,MATCH(AT$1,'pEC50'!$B$1:$Z$1,0),FALSE)</f>
        <v>5.5990000000000002</v>
      </c>
      <c r="AU16" s="46">
        <f>VLOOKUP($A16,'pEC50'!$B:$Z,MATCH(AU$1,'pEC50'!$B$1:$Z$1,0),FALSE)</f>
        <v>6.343</v>
      </c>
      <c r="AV16" s="46">
        <f>VLOOKUP($A16,'pEC50'!$B:$Z,MATCH(AV$1,'pEC50'!$B$1:$Z$1,0),FALSE)</f>
        <v>6.1989999999999998</v>
      </c>
      <c r="AW16" s="46">
        <f>VLOOKUP($A16,'pEC50'!$B:$Z,MATCH(AW$1,'pEC50'!$B$1:$Z$1,0),FALSE)</f>
        <v>5.5060000000000002</v>
      </c>
      <c r="AX16" s="46">
        <f>VLOOKUP($A16,'pEC50'!$B:$Z,MATCH(AX$1,'pEC50'!$B$1:$Z$1,0),FALSE)</f>
        <v>6.1660000000000004</v>
      </c>
      <c r="AY16" s="46" t="str">
        <f>VLOOKUP($A16,'pEC50'!$B:$Z,MATCH(AY$1,'pEC50'!$B$1:$Z$1,0),FALSE)</f>
        <v/>
      </c>
      <c r="AZ16" s="46" t="str">
        <f>VLOOKUP($A16,'pEC50'!$B:$Z,MATCH(AZ$1,'pEC50'!$B$1:$Z$1,0),FALSE)</f>
        <v/>
      </c>
      <c r="BA16" s="46" t="str">
        <f>VLOOKUP($A16,'pEC50'!$B:$Z,MATCH(BA$1,'pEC50'!$B$1:$Z$1,0),FALSE)</f>
        <v/>
      </c>
      <c r="BB16" s="46" t="str">
        <f>VLOOKUP($A16,'pEC50'!$B:$Z,MATCH(BB$1,'pEC50'!$B$1:$Z$1,0),FALSE)</f>
        <v/>
      </c>
      <c r="BC16" s="46" t="str">
        <f>VLOOKUP($A16,'pEC50'!$B:$Z,MATCH(BC$1,'pEC50'!$B$1:$Z$1,0),FALSE)</f>
        <v/>
      </c>
      <c r="BD16" s="40" t="str">
        <f>IF(VLOOKUP($A16,Emax!$B:$Z,MATCH(BD$1,Emax!$B$1:$Z$1,0),FALSE)="","",VLOOKUP($A16,Emax!$B:$Z,MATCH(BD$1,Emax!$B$1:$Z$1,0),FALSE)*100)</f>
        <v/>
      </c>
      <c r="BE16" s="41" t="str">
        <f>IF(VLOOKUP($A16,Emax!$B:$Z,MATCH(BE$1,Emax!$B$1:$Z$1,0),FALSE)="","",VLOOKUP($A16,Emax!$B:$Z,MATCH(BE$1,Emax!$B$1:$Z$1,0),FALSE)*100)</f>
        <v/>
      </c>
      <c r="BF16" s="41">
        <f>IF(VLOOKUP($A16,Emax!$B:$Z,MATCH(BF$1,Emax!$B$1:$Z$1,0),FALSE)="","",VLOOKUP($A16,Emax!$B:$Z,MATCH(BF$1,Emax!$B$1:$Z$1,0),FALSE)*100)</f>
        <v>52.328797433344398</v>
      </c>
      <c r="BG16" s="41">
        <f>IF(VLOOKUP($A16,Emax!$B:$Z,MATCH(BG$1,Emax!$B$1:$Z$1,0),FALSE)="","",VLOOKUP($A16,Emax!$B:$Z,MATCH(BG$1,Emax!$B$1:$Z$1,0),FALSE)*100)</f>
        <v>33.488511788556842</v>
      </c>
      <c r="BH16" s="41" t="str">
        <f>IF(VLOOKUP($A16,Emax!$B:$Z,MATCH(BH$1,Emax!$B$1:$Z$1,0),FALSE)="","",VLOOKUP($A16,Emax!$B:$Z,MATCH(BH$1,Emax!$B$1:$Z$1,0),FALSE)*100)</f>
        <v/>
      </c>
      <c r="BI16" s="41">
        <f>IF(VLOOKUP($A16,Emax!$B:$Z,MATCH(BI$1,Emax!$B$1:$Z$1,0),FALSE)="","",VLOOKUP($A16,Emax!$B:$Z,MATCH(BI$1,Emax!$B$1:$Z$1,0),FALSE)*100)</f>
        <v>39.726647613118651</v>
      </c>
      <c r="BJ16" s="41">
        <f>IF(VLOOKUP($A16,Emax!$B:$Z,MATCH(BJ$1,Emax!$B$1:$Z$1,0),FALSE)="","",VLOOKUP($A16,Emax!$B:$Z,MATCH(BJ$1,Emax!$B$1:$Z$1,0),FALSE)*100)</f>
        <v>44.343834231805928</v>
      </c>
      <c r="BK16" s="41">
        <f>IF(VLOOKUP($A16,Emax!$B:$Z,MATCH(BK$1,Emax!$B$1:$Z$1,0),FALSE)="","",VLOOKUP($A16,Emax!$B:$Z,MATCH(BK$1,Emax!$B$1:$Z$1,0),FALSE)*100)</f>
        <v>28.11461533638473</v>
      </c>
      <c r="BL16" s="41">
        <f>IF(VLOOKUP($A16,Emax!$B:$Z,MATCH(BL$1,Emax!$B$1:$Z$1,0),FALSE)="","",VLOOKUP($A16,Emax!$B:$Z,MATCH(BL$1,Emax!$B$1:$Z$1,0),FALSE)*100)</f>
        <v>18.731155604340639</v>
      </c>
      <c r="BM16" s="41">
        <f>IF(VLOOKUP($A16,Emax!$B:$Z,MATCH(BM$1,Emax!$B$1:$Z$1,0),FALSE)="","",VLOOKUP($A16,Emax!$B:$Z,MATCH(BM$1,Emax!$B$1:$Z$1,0),FALSE)*100)</f>
        <v>28.528047032529212</v>
      </c>
      <c r="BN16" s="41">
        <f>IF(VLOOKUP($A16,Emax!$B:$Z,MATCH(BN$1,Emax!$B$1:$Z$1,0),FALSE)="","",VLOOKUP($A16,Emax!$B:$Z,MATCH(BN$1,Emax!$B$1:$Z$1,0),FALSE)*100)</f>
        <v>24.769047327189455</v>
      </c>
      <c r="BO16" s="41">
        <f>IF(VLOOKUP($A16,Emax!$B:$Z,MATCH(BO$1,Emax!$B$1:$Z$1,0),FALSE)="","",VLOOKUP($A16,Emax!$B:$Z,MATCH(BO$1,Emax!$B$1:$Z$1,0),FALSE)*100)</f>
        <v>45.369709089177732</v>
      </c>
      <c r="BP16" s="41" t="str">
        <f>IF(VLOOKUP($A16,Emax!$B:$Z,MATCH(BP$1,Emax!$B$1:$Z$1,0),FALSE)="","",VLOOKUP($A16,Emax!$B:$Z,MATCH(BP$1,Emax!$B$1:$Z$1,0),FALSE)*100)</f>
        <v/>
      </c>
      <c r="BQ16" s="41" t="str">
        <f>IF(VLOOKUP($A16,Emax!$B:$Z,MATCH(BQ$1,Emax!$B$1:$Z$1,0),FALSE)="","",VLOOKUP($A16,Emax!$B:$Z,MATCH(BQ$1,Emax!$B$1:$Z$1,0),FALSE)*100)</f>
        <v/>
      </c>
      <c r="BR16" s="41" t="str">
        <f>IF(VLOOKUP($A16,Emax!$B:$Z,MATCH(BR$1,Emax!$B$1:$Z$1,0),FALSE)="","",VLOOKUP($A16,Emax!$B:$Z,MATCH(BR$1,Emax!$B$1:$Z$1,0),FALSE)*100)</f>
        <v/>
      </c>
      <c r="BS16" s="41" t="str">
        <f>IF(VLOOKUP($A16,Emax!$B:$Z,MATCH(BS$1,Emax!$B$1:$Z$1,0),FALSE)="","",VLOOKUP($A16,Emax!$B:$Z,MATCH(BS$1,Emax!$B$1:$Z$1,0),FALSE)*100)</f>
        <v/>
      </c>
      <c r="BT16" s="41" t="str">
        <f>IF(VLOOKUP($A16,Emax!$B:$Z,MATCH(BT$1,Emax!$B$1:$Z$1,0),FALSE)="","",VLOOKUP($A16,Emax!$B:$Z,MATCH(BT$1,Emax!$B$1:$Z$1,0),FALSE)*100)</f>
        <v/>
      </c>
    </row>
    <row r="17" spans="1:72" s="3" customFormat="1" x14ac:dyDescent="0.2">
      <c r="A17" t="s">
        <v>465</v>
      </c>
      <c r="B17" s="6" t="str">
        <f>IF(VLOOKUP($A17,Ligands!$A:$G,3,FALSE)="","",VLOOKUP($A17,Ligands!$A:$G,3,FALSE))</f>
        <v/>
      </c>
      <c r="C17" s="5" t="str">
        <f>IF(VLOOKUP($A17,Ligands!$A:$G,4,FALSE)="","",VLOOKUP($A17,Ligands!$A:$G,4,FALSE))</f>
        <v>Histamine</v>
      </c>
      <c r="D17" s="39" t="str">
        <f>IF(VLOOKUP($A17,Ligands!$A:$G,5,FALSE)="","",VLOOKUP($A17,Ligands!$A:$G,5,FALSE))</f>
        <v/>
      </c>
      <c r="E17" s="39" t="str">
        <f>IF(VLOOKUP($A17,Ligands!$A:$G,6,FALSE)="","",VLOOKUP($A17,Ligands!$A:$G,6,FALSE))</f>
        <v/>
      </c>
      <c r="F17" s="39" t="str">
        <f>IF(VLOOKUP($A17,Ligands!$A:$G,7,FALSE)="","",VLOOKUP($A17,Ligands!$A:$G,7,FALSE))</f>
        <v>Physiological</v>
      </c>
      <c r="G17" s="89">
        <f t="shared" si="1"/>
        <v>5.2952583847780357</v>
      </c>
      <c r="H17" s="90">
        <f t="shared" si="2"/>
        <v>7.1930000000000005</v>
      </c>
      <c r="I17" s="90">
        <f t="shared" si="3"/>
        <v>8.12972293912566</v>
      </c>
      <c r="J17" s="90">
        <f t="shared" si="4"/>
        <v>4.5572210572175731</v>
      </c>
      <c r="K17" s="90">
        <f t="shared" si="5"/>
        <v>5.1705863344877523</v>
      </c>
      <c r="L17" s="89">
        <f t="shared" si="6"/>
        <v>5.8159999999999998</v>
      </c>
      <c r="M17" s="90">
        <f t="shared" si="7"/>
        <v>7.1929999999999996</v>
      </c>
      <c r="N17" s="90">
        <f t="shared" si="8"/>
        <v>8.6039999999999992</v>
      </c>
      <c r="O17" s="90">
        <f t="shared" si="9"/>
        <v>5.4429999999999996</v>
      </c>
      <c r="P17" s="90">
        <f t="shared" si="10"/>
        <v>5.5309999999999997</v>
      </c>
      <c r="Q17" s="91">
        <f t="shared" si="11"/>
        <v>30.147991543340385</v>
      </c>
      <c r="R17" s="92">
        <f t="shared" si="12"/>
        <v>100</v>
      </c>
      <c r="S17" s="92">
        <f t="shared" si="13"/>
        <v>61.616014381847769</v>
      </c>
      <c r="T17" s="92">
        <f t="shared" si="14"/>
        <v>76.24670093068481</v>
      </c>
      <c r="U17" s="92">
        <f t="shared" si="15"/>
        <v>67.176262191521602</v>
      </c>
      <c r="V17" s="47">
        <f t="shared" si="16"/>
        <v>5.2952583847780357</v>
      </c>
      <c r="W17" s="46" t="str">
        <f t="shared" si="17"/>
        <v/>
      </c>
      <c r="X17" s="46">
        <f t="shared" si="18"/>
        <v>6.407</v>
      </c>
      <c r="Y17" s="46">
        <f t="shared" si="19"/>
        <v>6.2032533165494916</v>
      </c>
      <c r="Z17" s="46" t="str">
        <f t="shared" si="20"/>
        <v/>
      </c>
      <c r="AA17" s="46">
        <f t="shared" si="21"/>
        <v>6.3516039448436175</v>
      </c>
      <c r="AB17" s="46">
        <f t="shared" si="22"/>
        <v>6.3594577702852124</v>
      </c>
      <c r="AC17" s="46">
        <f t="shared" si="23"/>
        <v>7.1930000000000005</v>
      </c>
      <c r="AD17" s="46">
        <f t="shared" si="24"/>
        <v>7.6614520136453459</v>
      </c>
      <c r="AE17" s="46">
        <f t="shared" si="25"/>
        <v>7.8136936026477226</v>
      </c>
      <c r="AF17" s="46">
        <f t="shared" si="26"/>
        <v>7.804512623043701</v>
      </c>
      <c r="AG17" s="46">
        <f t="shared" si="27"/>
        <v>8.12972293912566</v>
      </c>
      <c r="AH17" s="46">
        <f t="shared" si="28"/>
        <v>4.5572210572175731</v>
      </c>
      <c r="AI17" s="46">
        <f t="shared" si="29"/>
        <v>4.1852198330358332</v>
      </c>
      <c r="AJ17" s="46">
        <f t="shared" si="30"/>
        <v>4.390215835249057</v>
      </c>
      <c r="AK17" s="46">
        <f t="shared" si="31"/>
        <v>3.3940561742797239</v>
      </c>
      <c r="AL17" s="46">
        <f t="shared" si="32"/>
        <v>5.1705863344877523</v>
      </c>
      <c r="AM17" s="47">
        <f>VLOOKUP($A17,'pEC50'!$B:$Z,MATCH(AM$1,'pEC50'!$B$1:$Z$1,0),FALSE)</f>
        <v>5.8159999999999998</v>
      </c>
      <c r="AN17" s="46" t="str">
        <f>VLOOKUP($A17,'pEC50'!$B:$Z,MATCH(AN$1,'pEC50'!$B$1:$Z$1,0),FALSE)</f>
        <v/>
      </c>
      <c r="AO17" s="46">
        <f>VLOOKUP($A17,'pEC50'!$B:$Z,MATCH(AO$1,'pEC50'!$B$1:$Z$1,0),FALSE)</f>
        <v>6.407</v>
      </c>
      <c r="AP17" s="46">
        <f>VLOOKUP($A17,'pEC50'!$B:$Z,MATCH(AP$1,'pEC50'!$B$1:$Z$1,0),FALSE)</f>
        <v>6.3840000000000003</v>
      </c>
      <c r="AQ17" s="46" t="str">
        <f>VLOOKUP($A17,'pEC50'!$B:$Z,MATCH(AQ$1,'pEC50'!$B$1:$Z$1,0),FALSE)</f>
        <v/>
      </c>
      <c r="AR17" s="46">
        <f>VLOOKUP($A17,'pEC50'!$B:$Z,MATCH(AR$1,'pEC50'!$B$1:$Z$1,0),FALSE)</f>
        <v>6.4160000000000004</v>
      </c>
      <c r="AS17" s="46">
        <f>VLOOKUP($A17,'pEC50'!$B:$Z,MATCH(AS$1,'pEC50'!$B$1:$Z$1,0),FALSE)</f>
        <v>6.3659999999999997</v>
      </c>
      <c r="AT17" s="46">
        <f>VLOOKUP($A17,'pEC50'!$B:$Z,MATCH(AT$1,'pEC50'!$B$1:$Z$1,0),FALSE)</f>
        <v>7.1929999999999996</v>
      </c>
      <c r="AU17" s="46">
        <f>VLOOKUP($A17,'pEC50'!$B:$Z,MATCH(AU$1,'pEC50'!$B$1:$Z$1,0),FALSE)</f>
        <v>7.8719999999999999</v>
      </c>
      <c r="AV17" s="46">
        <f>VLOOKUP($A17,'pEC50'!$B:$Z,MATCH(AV$1,'pEC50'!$B$1:$Z$1,0),FALSE)</f>
        <v>8.0239999999999991</v>
      </c>
      <c r="AW17" s="46">
        <f>VLOOKUP($A17,'pEC50'!$B:$Z,MATCH(AW$1,'pEC50'!$B$1:$Z$1,0),FALSE)</f>
        <v>8.1560000000000006</v>
      </c>
      <c r="AX17" s="46">
        <f>VLOOKUP($A17,'pEC50'!$B:$Z,MATCH(AX$1,'pEC50'!$B$1:$Z$1,0),FALSE)</f>
        <v>8.6039999999999992</v>
      </c>
      <c r="AY17" s="46">
        <f>VLOOKUP($A17,'pEC50'!$B:$Z,MATCH(AY$1,'pEC50'!$B$1:$Z$1,0),FALSE)</f>
        <v>4.6749999999999998</v>
      </c>
      <c r="AZ17" s="46">
        <f>VLOOKUP($A17,'pEC50'!$B:$Z,MATCH(AZ$1,'pEC50'!$B$1:$Z$1,0),FALSE)</f>
        <v>5.4429999999999996</v>
      </c>
      <c r="BA17" s="46">
        <f>VLOOKUP($A17,'pEC50'!$B:$Z,MATCH(BA$1,'pEC50'!$B$1:$Z$1,0),FALSE)</f>
        <v>4.5629999999999997</v>
      </c>
      <c r="BB17" s="46">
        <f>VLOOKUP($A17,'pEC50'!$B:$Z,MATCH(BB$1,'pEC50'!$B$1:$Z$1,0),FALSE)</f>
        <v>4.3109999999999999</v>
      </c>
      <c r="BC17" s="46">
        <f>VLOOKUP($A17,'pEC50'!$B:$Z,MATCH(BC$1,'pEC50'!$B$1:$Z$1,0),FALSE)</f>
        <v>5.5309999999999997</v>
      </c>
      <c r="BD17" s="40">
        <f>IF(VLOOKUP($A17,Emax!$B:$Z,MATCH(BD$1,Emax!$B$1:$Z$1,0),FALSE)="","",VLOOKUP($A17,Emax!$B:$Z,MATCH(BD$1,Emax!$B$1:$Z$1,0),FALSE)*100)</f>
        <v>30.147991543340385</v>
      </c>
      <c r="BE17" s="41" t="str">
        <f>IF(VLOOKUP($A17,Emax!$B:$Z,MATCH(BE$1,Emax!$B$1:$Z$1,0),FALSE)="","",VLOOKUP($A17,Emax!$B:$Z,MATCH(BE$1,Emax!$B$1:$Z$1,0),FALSE)*100)</f>
        <v/>
      </c>
      <c r="BF17" s="41">
        <f>IF(VLOOKUP($A17,Emax!$B:$Z,MATCH(BF$1,Emax!$B$1:$Z$1,0),FALSE)="","",VLOOKUP($A17,Emax!$B:$Z,MATCH(BF$1,Emax!$B$1:$Z$1,0),FALSE)*100)</f>
        <v>100</v>
      </c>
      <c r="BG17" s="41">
        <f>IF(VLOOKUP($A17,Emax!$B:$Z,MATCH(BG$1,Emax!$B$1:$Z$1,0),FALSE)="","",VLOOKUP($A17,Emax!$B:$Z,MATCH(BG$1,Emax!$B$1:$Z$1,0),FALSE)*100)</f>
        <v>65.95584922661061</v>
      </c>
      <c r="BH17" s="41" t="str">
        <f>IF(VLOOKUP($A17,Emax!$B:$Z,MATCH(BH$1,Emax!$B$1:$Z$1,0),FALSE)="","",VLOOKUP($A17,Emax!$B:$Z,MATCH(BH$1,Emax!$B$1:$Z$1,0),FALSE)*100)</f>
        <v/>
      </c>
      <c r="BI17" s="41">
        <f>IF(VLOOKUP($A17,Emax!$B:$Z,MATCH(BI$1,Emax!$B$1:$Z$1,0),FALSE)="","",VLOOKUP($A17,Emax!$B:$Z,MATCH(BI$1,Emax!$B$1:$Z$1,0),FALSE)*100)</f>
        <v>86.219191261778775</v>
      </c>
      <c r="BJ17" s="41">
        <f>IF(VLOOKUP($A17,Emax!$B:$Z,MATCH(BJ$1,Emax!$B$1:$Z$1,0),FALSE)="","",VLOOKUP($A17,Emax!$B:$Z,MATCH(BJ$1,Emax!$B$1:$Z$1,0),FALSE)*100)</f>
        <v>98.504885444743934</v>
      </c>
      <c r="BK17" s="41">
        <f>IF(VLOOKUP($A17,Emax!$B:$Z,MATCH(BK$1,Emax!$B$1:$Z$1,0),FALSE)="","",VLOOKUP($A17,Emax!$B:$Z,MATCH(BK$1,Emax!$B$1:$Z$1,0),FALSE)*100)</f>
        <v>100</v>
      </c>
      <c r="BL17" s="41">
        <f>IF(VLOOKUP($A17,Emax!$B:$Z,MATCH(BL$1,Emax!$B$1:$Z$1,0),FALSE)="","",VLOOKUP($A17,Emax!$B:$Z,MATCH(BL$1,Emax!$B$1:$Z$1,0),FALSE)*100)</f>
        <v>61.581748204137774</v>
      </c>
      <c r="BM17" s="41">
        <f>IF(VLOOKUP($A17,Emax!$B:$Z,MATCH(BM$1,Emax!$B$1:$Z$1,0),FALSE)="","",VLOOKUP($A17,Emax!$B:$Z,MATCH(BM$1,Emax!$B$1:$Z$1,0),FALSE)*100)</f>
        <v>61.616014381847769</v>
      </c>
      <c r="BN17" s="41">
        <f>IF(VLOOKUP($A17,Emax!$B:$Z,MATCH(BN$1,Emax!$B$1:$Z$1,0),FALSE)="","",VLOOKUP($A17,Emax!$B:$Z,MATCH(BN$1,Emax!$B$1:$Z$1,0),FALSE)*100)</f>
        <v>44.515640148433754</v>
      </c>
      <c r="BO17" s="41">
        <f>IF(VLOOKUP($A17,Emax!$B:$Z,MATCH(BO$1,Emax!$B$1:$Z$1,0),FALSE)="","",VLOOKUP($A17,Emax!$B:$Z,MATCH(BO$1,Emax!$B$1:$Z$1,0),FALSE)*100)</f>
        <v>33.552349664333661</v>
      </c>
      <c r="BP17" s="41">
        <f>IF(VLOOKUP($A17,Emax!$B:$Z,MATCH(BP$1,Emax!$B$1:$Z$1,0),FALSE)="","",VLOOKUP($A17,Emax!$B:$Z,MATCH(BP$1,Emax!$B$1:$Z$1,0),FALSE)*100)</f>
        <v>76.24670093068481</v>
      </c>
      <c r="BQ17" s="41">
        <f>IF(VLOOKUP($A17,Emax!$B:$Z,MATCH(BQ$1,Emax!$B$1:$Z$1,0),FALSE)="","",VLOOKUP($A17,Emax!$B:$Z,MATCH(BQ$1,Emax!$B$1:$Z$1,0),FALSE)*100)</f>
        <v>5.52356962936308</v>
      </c>
      <c r="BR17" s="41">
        <f>IF(VLOOKUP($A17,Emax!$B:$Z,MATCH(BR$1,Emax!$B$1:$Z$1,0),FALSE)="","",VLOOKUP($A17,Emax!$B:$Z,MATCH(BR$1,Emax!$B$1:$Z$1,0),FALSE)*100)</f>
        <v>67.176262191521602</v>
      </c>
      <c r="BS17" s="41">
        <f>IF(VLOOKUP($A17,Emax!$B:$Z,MATCH(BS$1,Emax!$B$1:$Z$1,0),FALSE)="","",VLOOKUP($A17,Emax!$B:$Z,MATCH(BS$1,Emax!$B$1:$Z$1,0),FALSE)*100)</f>
        <v>12.107547297755474</v>
      </c>
      <c r="BT17" s="41">
        <f>IF(VLOOKUP($A17,Emax!$B:$Z,MATCH(BT$1,Emax!$B$1:$Z$1,0),FALSE)="","",VLOOKUP($A17,Emax!$B:$Z,MATCH(BT$1,Emax!$B$1:$Z$1,0),FALSE)*100)</f>
        <v>43.610024884464984</v>
      </c>
    </row>
    <row r="18" spans="1:72" s="3" customFormat="1" x14ac:dyDescent="0.2">
      <c r="A18" t="s">
        <v>468</v>
      </c>
      <c r="B18" s="6" t="str">
        <f>IF(VLOOKUP($A18,Ligands!$A:$G,3,FALSE)="","",VLOOKUP($A18,Ligands!$A:$G,3,FALSE))</f>
        <v/>
      </c>
      <c r="C18" s="5" t="str">
        <f>IF(VLOOKUP($A18,Ligands!$A:$G,4,FALSE)="","",VLOOKUP($A18,Ligands!$A:$G,4,FALSE))</f>
        <v>Histamine</v>
      </c>
      <c r="D18" s="39" t="str">
        <f>IF(VLOOKUP($A18,Ligands!$A:$G,5,FALSE)="","",VLOOKUP($A18,Ligands!$A:$G,5,FALSE))</f>
        <v/>
      </c>
      <c r="E18" s="39" t="str">
        <f>IF(VLOOKUP($A18,Ligands!$A:$G,6,FALSE)="","",VLOOKUP($A18,Ligands!$A:$G,6,FALSE))</f>
        <v/>
      </c>
      <c r="F18" s="39" t="str">
        <f>IF(VLOOKUP($A18,Ligands!$A:$G,7,FALSE)="","",VLOOKUP($A18,Ligands!$A:$G,7,FALSE))</f>
        <v>Physiological</v>
      </c>
      <c r="G18" s="89">
        <f t="shared" si="1"/>
        <v>6.9626699198976008</v>
      </c>
      <c r="H18" s="90">
        <f t="shared" si="2"/>
        <v>4.1091986322340412</v>
      </c>
      <c r="I18" s="90">
        <f t="shared" si="3"/>
        <v>6.4994086612138462</v>
      </c>
      <c r="J18" s="90" t="str">
        <f t="shared" si="4"/>
        <v/>
      </c>
      <c r="K18" s="90">
        <f t="shared" si="5"/>
        <v>4.4820021305353901</v>
      </c>
      <c r="L18" s="89">
        <f t="shared" si="6"/>
        <v>7.109</v>
      </c>
      <c r="M18" s="90">
        <f t="shared" si="7"/>
        <v>5.3570000000000002</v>
      </c>
      <c r="N18" s="90">
        <f t="shared" si="8"/>
        <v>6.6929999999999996</v>
      </c>
      <c r="O18" s="90" t="str">
        <f t="shared" si="9"/>
        <v/>
      </c>
      <c r="P18" s="90">
        <f t="shared" si="10"/>
        <v>5.2469999999999999</v>
      </c>
      <c r="Q18" s="91">
        <f t="shared" si="11"/>
        <v>71.395348837209298</v>
      </c>
      <c r="R18" s="92">
        <f t="shared" si="12"/>
        <v>17.010470875916983</v>
      </c>
      <c r="S18" s="92">
        <f t="shared" si="13"/>
        <v>64.033709470075692</v>
      </c>
      <c r="T18" s="92" t="str">
        <f t="shared" si="14"/>
        <v/>
      </c>
      <c r="U18" s="92">
        <f t="shared" si="15"/>
        <v>17.17916814788482</v>
      </c>
      <c r="V18" s="47">
        <f t="shared" si="16"/>
        <v>6.9626699198976008</v>
      </c>
      <c r="W18" s="46" t="str">
        <f t="shared" si="17"/>
        <v/>
      </c>
      <c r="X18" s="46" t="str">
        <f t="shared" si="18"/>
        <v/>
      </c>
      <c r="Y18" s="46" t="str">
        <f t="shared" si="19"/>
        <v/>
      </c>
      <c r="Z18" s="46" t="str">
        <f t="shared" si="20"/>
        <v/>
      </c>
      <c r="AA18" s="46" t="str">
        <f t="shared" si="21"/>
        <v/>
      </c>
      <c r="AB18" s="46">
        <f t="shared" si="22"/>
        <v>4.1091986322340412</v>
      </c>
      <c r="AC18" s="46">
        <f t="shared" si="23"/>
        <v>3.4847163357161528</v>
      </c>
      <c r="AD18" s="46" t="str">
        <f t="shared" si="24"/>
        <v/>
      </c>
      <c r="AE18" s="46" t="str">
        <f t="shared" si="25"/>
        <v/>
      </c>
      <c r="AF18" s="46" t="str">
        <f t="shared" si="26"/>
        <v/>
      </c>
      <c r="AG18" s="46">
        <f t="shared" si="27"/>
        <v>6.4994086612138462</v>
      </c>
      <c r="AH18" s="46" t="str">
        <f t="shared" si="28"/>
        <v/>
      </c>
      <c r="AI18" s="46" t="str">
        <f t="shared" si="29"/>
        <v/>
      </c>
      <c r="AJ18" s="46" t="str">
        <f t="shared" si="30"/>
        <v/>
      </c>
      <c r="AK18" s="46">
        <f t="shared" si="31"/>
        <v>3.9795211007716564</v>
      </c>
      <c r="AL18" s="46">
        <f t="shared" si="32"/>
        <v>4.4820021305353901</v>
      </c>
      <c r="AM18" s="47">
        <f>VLOOKUP($A18,'pEC50'!$B:$Z,MATCH(AM$1,'pEC50'!$B$1:$Z$1,0),FALSE)</f>
        <v>7.109</v>
      </c>
      <c r="AN18" s="46" t="str">
        <f>VLOOKUP($A18,'pEC50'!$B:$Z,MATCH(AN$1,'pEC50'!$B$1:$Z$1,0),FALSE)</f>
        <v/>
      </c>
      <c r="AO18" s="46" t="str">
        <f>VLOOKUP($A18,'pEC50'!$B:$Z,MATCH(AO$1,'pEC50'!$B$1:$Z$1,0),FALSE)</f>
        <v/>
      </c>
      <c r="AP18" s="46" t="str">
        <f>VLOOKUP($A18,'pEC50'!$B:$Z,MATCH(AP$1,'pEC50'!$B$1:$Z$1,0),FALSE)</f>
        <v/>
      </c>
      <c r="AQ18" s="46" t="str">
        <f>VLOOKUP($A18,'pEC50'!$B:$Z,MATCH(AQ$1,'pEC50'!$B$1:$Z$1,0),FALSE)</f>
        <v/>
      </c>
      <c r="AR18" s="46" t="str">
        <f>VLOOKUP($A18,'pEC50'!$B:$Z,MATCH(AR$1,'pEC50'!$B$1:$Z$1,0),FALSE)</f>
        <v/>
      </c>
      <c r="AS18" s="46">
        <f>VLOOKUP($A18,'pEC50'!$B:$Z,MATCH(AS$1,'pEC50'!$B$1:$Z$1,0),FALSE)</f>
        <v>5.3570000000000002</v>
      </c>
      <c r="AT18" s="46">
        <f>VLOOKUP($A18,'pEC50'!$B:$Z,MATCH(AT$1,'pEC50'!$B$1:$Z$1,0),FALSE)</f>
        <v>4.2539999999999996</v>
      </c>
      <c r="AU18" s="46" t="str">
        <f>VLOOKUP($A18,'pEC50'!$B:$Z,MATCH(AU$1,'pEC50'!$B$1:$Z$1,0),FALSE)</f>
        <v/>
      </c>
      <c r="AV18" s="46" t="str">
        <f>VLOOKUP($A18,'pEC50'!$B:$Z,MATCH(AV$1,'pEC50'!$B$1:$Z$1,0),FALSE)</f>
        <v/>
      </c>
      <c r="AW18" s="46" t="str">
        <f>VLOOKUP($A18,'pEC50'!$B:$Z,MATCH(AW$1,'pEC50'!$B$1:$Z$1,0),FALSE)</f>
        <v/>
      </c>
      <c r="AX18" s="46">
        <f>VLOOKUP($A18,'pEC50'!$B:$Z,MATCH(AX$1,'pEC50'!$B$1:$Z$1,0),FALSE)</f>
        <v>6.6929999999999996</v>
      </c>
      <c r="AY18" s="46" t="str">
        <f>VLOOKUP($A18,'pEC50'!$B:$Z,MATCH(AY$1,'pEC50'!$B$1:$Z$1,0),FALSE)</f>
        <v/>
      </c>
      <c r="AZ18" s="46" t="str">
        <f>VLOOKUP($A18,'pEC50'!$B:$Z,MATCH(AZ$1,'pEC50'!$B$1:$Z$1,0),FALSE)</f>
        <v/>
      </c>
      <c r="BA18" s="46" t="str">
        <f>VLOOKUP($A18,'pEC50'!$B:$Z,MATCH(BA$1,'pEC50'!$B$1:$Z$1,0),FALSE)</f>
        <v/>
      </c>
      <c r="BB18" s="46">
        <f>VLOOKUP($A18,'pEC50'!$B:$Z,MATCH(BB$1,'pEC50'!$B$1:$Z$1,0),FALSE)</f>
        <v>4.8170000000000002</v>
      </c>
      <c r="BC18" s="46">
        <f>VLOOKUP($A18,'pEC50'!$B:$Z,MATCH(BC$1,'pEC50'!$B$1:$Z$1,0),FALSE)</f>
        <v>5.2469999999999999</v>
      </c>
      <c r="BD18" s="40">
        <f>IF(VLOOKUP($A18,Emax!$B:$Z,MATCH(BD$1,Emax!$B$1:$Z$1,0),FALSE)="","",VLOOKUP($A18,Emax!$B:$Z,MATCH(BD$1,Emax!$B$1:$Z$1,0),FALSE)*100)</f>
        <v>71.395348837209298</v>
      </c>
      <c r="BE18" s="41" t="str">
        <f>IF(VLOOKUP($A18,Emax!$B:$Z,MATCH(BE$1,Emax!$B$1:$Z$1,0),FALSE)="","",VLOOKUP($A18,Emax!$B:$Z,MATCH(BE$1,Emax!$B$1:$Z$1,0),FALSE)*100)</f>
        <v/>
      </c>
      <c r="BF18" s="41" t="str">
        <f>IF(VLOOKUP($A18,Emax!$B:$Z,MATCH(BF$1,Emax!$B$1:$Z$1,0),FALSE)="","",VLOOKUP($A18,Emax!$B:$Z,MATCH(BF$1,Emax!$B$1:$Z$1,0),FALSE)*100)</f>
        <v/>
      </c>
      <c r="BG18" s="41" t="str">
        <f>IF(VLOOKUP($A18,Emax!$B:$Z,MATCH(BG$1,Emax!$B$1:$Z$1,0),FALSE)="","",VLOOKUP($A18,Emax!$B:$Z,MATCH(BG$1,Emax!$B$1:$Z$1,0),FALSE)*100)</f>
        <v/>
      </c>
      <c r="BH18" s="41" t="str">
        <f>IF(VLOOKUP($A18,Emax!$B:$Z,MATCH(BH$1,Emax!$B$1:$Z$1,0),FALSE)="","",VLOOKUP($A18,Emax!$B:$Z,MATCH(BH$1,Emax!$B$1:$Z$1,0),FALSE)*100)</f>
        <v/>
      </c>
      <c r="BI18" s="41" t="str">
        <f>IF(VLOOKUP($A18,Emax!$B:$Z,MATCH(BI$1,Emax!$B$1:$Z$1,0),FALSE)="","",VLOOKUP($A18,Emax!$B:$Z,MATCH(BI$1,Emax!$B$1:$Z$1,0),FALSE)*100)</f>
        <v/>
      </c>
      <c r="BJ18" s="41">
        <f>IF(VLOOKUP($A18,Emax!$B:$Z,MATCH(BJ$1,Emax!$B$1:$Z$1,0),FALSE)="","",VLOOKUP($A18,Emax!$B:$Z,MATCH(BJ$1,Emax!$B$1:$Z$1,0),FALSE)*100)</f>
        <v>5.6519541778975748</v>
      </c>
      <c r="BK18" s="41">
        <f>IF(VLOOKUP($A18,Emax!$B:$Z,MATCH(BK$1,Emax!$B$1:$Z$1,0),FALSE)="","",VLOOKUP($A18,Emax!$B:$Z,MATCH(BK$1,Emax!$B$1:$Z$1,0),FALSE)*100)</f>
        <v>17.010470875916983</v>
      </c>
      <c r="BL18" s="41" t="str">
        <f>IF(VLOOKUP($A18,Emax!$B:$Z,MATCH(BL$1,Emax!$B$1:$Z$1,0),FALSE)="","",VLOOKUP($A18,Emax!$B:$Z,MATCH(BL$1,Emax!$B$1:$Z$1,0),FALSE)*100)</f>
        <v/>
      </c>
      <c r="BM18" s="41" t="str">
        <f>IF(VLOOKUP($A18,Emax!$B:$Z,MATCH(BM$1,Emax!$B$1:$Z$1,0),FALSE)="","",VLOOKUP($A18,Emax!$B:$Z,MATCH(BM$1,Emax!$B$1:$Z$1,0),FALSE)*100)</f>
        <v/>
      </c>
      <c r="BN18" s="41" t="str">
        <f>IF(VLOOKUP($A18,Emax!$B:$Z,MATCH(BN$1,Emax!$B$1:$Z$1,0),FALSE)="","",VLOOKUP($A18,Emax!$B:$Z,MATCH(BN$1,Emax!$B$1:$Z$1,0),FALSE)*100)</f>
        <v/>
      </c>
      <c r="BO18" s="41">
        <f>IF(VLOOKUP($A18,Emax!$B:$Z,MATCH(BO$1,Emax!$B$1:$Z$1,0),FALSE)="","",VLOOKUP($A18,Emax!$B:$Z,MATCH(BO$1,Emax!$B$1:$Z$1,0),FALSE)*100)</f>
        <v>64.033709470075692</v>
      </c>
      <c r="BP18" s="41" t="str">
        <f>IF(VLOOKUP($A18,Emax!$B:$Z,MATCH(BP$1,Emax!$B$1:$Z$1,0),FALSE)="","",VLOOKUP($A18,Emax!$B:$Z,MATCH(BP$1,Emax!$B$1:$Z$1,0),FALSE)*100)</f>
        <v/>
      </c>
      <c r="BQ18" s="41" t="str">
        <f>IF(VLOOKUP($A18,Emax!$B:$Z,MATCH(BQ$1,Emax!$B$1:$Z$1,0),FALSE)="","",VLOOKUP($A18,Emax!$B:$Z,MATCH(BQ$1,Emax!$B$1:$Z$1,0),FALSE)*100)</f>
        <v/>
      </c>
      <c r="BR18" s="41" t="str">
        <f>IF(VLOOKUP($A18,Emax!$B:$Z,MATCH(BR$1,Emax!$B$1:$Z$1,0),FALSE)="","",VLOOKUP($A18,Emax!$B:$Z,MATCH(BR$1,Emax!$B$1:$Z$1,0),FALSE)*100)</f>
        <v/>
      </c>
      <c r="BS18" s="41">
        <f>IF(VLOOKUP($A18,Emax!$B:$Z,MATCH(BS$1,Emax!$B$1:$Z$1,0),FALSE)="","",VLOOKUP($A18,Emax!$B:$Z,MATCH(BS$1,Emax!$B$1:$Z$1,0),FALSE)*100)</f>
        <v>14.538550213602763</v>
      </c>
      <c r="BT18" s="41">
        <f>IF(VLOOKUP($A18,Emax!$B:$Z,MATCH(BT$1,Emax!$B$1:$Z$1,0),FALSE)="","",VLOOKUP($A18,Emax!$B:$Z,MATCH(BT$1,Emax!$B$1:$Z$1,0),FALSE)*100)</f>
        <v>17.17916814788482</v>
      </c>
    </row>
    <row r="19" spans="1:72" s="3" customFormat="1" x14ac:dyDescent="0.2">
      <c r="A19" t="s">
        <v>229</v>
      </c>
      <c r="B19" s="6" t="str">
        <f>IF(VLOOKUP($A19,Ligands!$A:$G,3,FALSE)="","",VLOOKUP($A19,Ligands!$A:$G,3,FALSE))</f>
        <v/>
      </c>
      <c r="C19" s="5" t="str">
        <f>IF(VLOOKUP($A19,Ligands!$A:$G,4,FALSE)="","",VLOOKUP($A19,Ligands!$A:$G,4,FALSE))</f>
        <v>Kallidin</v>
      </c>
      <c r="D19" s="39" t="str">
        <f>IF(VLOOKUP($A19,Ligands!$A:$G,5,FALSE)="","",VLOOKUP($A19,Ligands!$A:$G,5,FALSE))</f>
        <v/>
      </c>
      <c r="E19" s="39" t="str">
        <f>IF(VLOOKUP($A19,Ligands!$A:$G,6,FALSE)="","",VLOOKUP($A19,Ligands!$A:$G,6,FALSE))</f>
        <v/>
      </c>
      <c r="F19" s="39" t="str">
        <f>IF(VLOOKUP($A19,Ligands!$A:$G,7,FALSE)="","",VLOOKUP($A19,Ligands!$A:$G,7,FALSE))</f>
        <v>Physiological</v>
      </c>
      <c r="G19" s="89" t="str">
        <f t="shared" si="1"/>
        <v/>
      </c>
      <c r="H19" s="90">
        <f t="shared" si="2"/>
        <v>6.2491111718798011</v>
      </c>
      <c r="I19" s="90">
        <f t="shared" si="3"/>
        <v>6.3076304086777695</v>
      </c>
      <c r="J19" s="90" t="str">
        <f t="shared" si="4"/>
        <v/>
      </c>
      <c r="K19" s="90" t="str">
        <f t="shared" si="5"/>
        <v/>
      </c>
      <c r="L19" s="89" t="str">
        <f t="shared" si="6"/>
        <v/>
      </c>
      <c r="M19" s="90">
        <f t="shared" si="7"/>
        <v>6.9279999999999999</v>
      </c>
      <c r="N19" s="90">
        <f t="shared" si="8"/>
        <v>7.5359999999999996</v>
      </c>
      <c r="O19" s="90" t="str">
        <f t="shared" si="9"/>
        <v/>
      </c>
      <c r="P19" s="90" t="str">
        <f t="shared" si="10"/>
        <v/>
      </c>
      <c r="Q19" s="91" t="str">
        <f t="shared" si="11"/>
        <v/>
      </c>
      <c r="R19" s="92">
        <f t="shared" si="12"/>
        <v>29.792789757412397</v>
      </c>
      <c r="S19" s="92">
        <f t="shared" si="13"/>
        <v>21.288535821004299</v>
      </c>
      <c r="T19" s="92" t="str">
        <f t="shared" si="14"/>
        <v/>
      </c>
      <c r="U19" s="92" t="str">
        <f t="shared" si="15"/>
        <v/>
      </c>
      <c r="V19" s="47" t="str">
        <f t="shared" si="16"/>
        <v/>
      </c>
      <c r="W19" s="46" t="str">
        <f t="shared" si="17"/>
        <v/>
      </c>
      <c r="X19" s="46">
        <f t="shared" si="18"/>
        <v>5.5657459505637057</v>
      </c>
      <c r="Y19" s="46">
        <f t="shared" si="19"/>
        <v>5.6016888430431733</v>
      </c>
      <c r="Z19" s="46" t="str">
        <f t="shared" si="20"/>
        <v/>
      </c>
      <c r="AA19" s="46">
        <f t="shared" si="21"/>
        <v>5.9529440138766612</v>
      </c>
      <c r="AB19" s="46">
        <f t="shared" si="22"/>
        <v>6.2491111718798011</v>
      </c>
      <c r="AC19" s="46">
        <f t="shared" si="23"/>
        <v>5.2371499029334316</v>
      </c>
      <c r="AD19" s="46">
        <f t="shared" si="24"/>
        <v>6.1995493199948761</v>
      </c>
      <c r="AE19" s="46">
        <f t="shared" si="25"/>
        <v>6.1331457926395796</v>
      </c>
      <c r="AF19" s="46">
        <f t="shared" si="26"/>
        <v>6.0605873533344861</v>
      </c>
      <c r="AG19" s="46">
        <f t="shared" si="27"/>
        <v>6.3076304086777695</v>
      </c>
      <c r="AH19" s="46" t="str">
        <f t="shared" si="28"/>
        <v/>
      </c>
      <c r="AI19" s="46" t="str">
        <f t="shared" si="29"/>
        <v/>
      </c>
      <c r="AJ19" s="46" t="str">
        <f t="shared" si="30"/>
        <v/>
      </c>
      <c r="AK19" s="46" t="str">
        <f t="shared" si="31"/>
        <v/>
      </c>
      <c r="AL19" s="46" t="str">
        <f t="shared" si="32"/>
        <v/>
      </c>
      <c r="AM19" s="47" t="str">
        <f>VLOOKUP($A19,'pEC50'!$B:$Z,MATCH(AM$1,'pEC50'!$B$1:$Z$1,0),FALSE)</f>
        <v/>
      </c>
      <c r="AN19" s="46" t="str">
        <f>VLOOKUP($A19,'pEC50'!$B:$Z,MATCH(AN$1,'pEC50'!$B$1:$Z$1,0),FALSE)</f>
        <v/>
      </c>
      <c r="AO19" s="46">
        <f>VLOOKUP($A19,'pEC50'!$B:$Z,MATCH(AO$1,'pEC50'!$B$1:$Z$1,0),FALSE)</f>
        <v>6.6429999999999998</v>
      </c>
      <c r="AP19" s="46">
        <f>VLOOKUP($A19,'pEC50'!$B:$Z,MATCH(AP$1,'pEC50'!$B$1:$Z$1,0),FALSE)</f>
        <v>6.7530000000000001</v>
      </c>
      <c r="AQ19" s="46" t="str">
        <f>VLOOKUP($A19,'pEC50'!$B:$Z,MATCH(AQ$1,'pEC50'!$B$1:$Z$1,0),FALSE)</f>
        <v/>
      </c>
      <c r="AR19" s="46">
        <f>VLOOKUP($A19,'pEC50'!$B:$Z,MATCH(AR$1,'pEC50'!$B$1:$Z$1,0),FALSE)</f>
        <v>6.7039999999999997</v>
      </c>
      <c r="AS19" s="46">
        <f>VLOOKUP($A19,'pEC50'!$B:$Z,MATCH(AS$1,'pEC50'!$B$1:$Z$1,0),FALSE)</f>
        <v>6.7750000000000004</v>
      </c>
      <c r="AT19" s="46">
        <f>VLOOKUP($A19,'pEC50'!$B:$Z,MATCH(AT$1,'pEC50'!$B$1:$Z$1,0),FALSE)</f>
        <v>6.9279999999999999</v>
      </c>
      <c r="AU19" s="46">
        <f>VLOOKUP($A19,'pEC50'!$B:$Z,MATCH(AU$1,'pEC50'!$B$1:$Z$1,0),FALSE)</f>
        <v>6.9050000000000002</v>
      </c>
      <c r="AV19" s="46">
        <f>VLOOKUP($A19,'pEC50'!$B:$Z,MATCH(AV$1,'pEC50'!$B$1:$Z$1,0),FALSE)</f>
        <v>6.8049999999999997</v>
      </c>
      <c r="AW19" s="46">
        <f>VLOOKUP($A19,'pEC50'!$B:$Z,MATCH(AW$1,'pEC50'!$B$1:$Z$1,0),FALSE)</f>
        <v>6.883</v>
      </c>
      <c r="AX19" s="46">
        <f>VLOOKUP($A19,'pEC50'!$B:$Z,MATCH(AX$1,'pEC50'!$B$1:$Z$1,0),FALSE)</f>
        <v>7.5359999999999996</v>
      </c>
      <c r="AY19" s="46" t="str">
        <f>VLOOKUP($A19,'pEC50'!$B:$Z,MATCH(AY$1,'pEC50'!$B$1:$Z$1,0),FALSE)</f>
        <v/>
      </c>
      <c r="AZ19" s="46" t="str">
        <f>VLOOKUP($A19,'pEC50'!$B:$Z,MATCH(AZ$1,'pEC50'!$B$1:$Z$1,0),FALSE)</f>
        <v/>
      </c>
      <c r="BA19" s="46" t="str">
        <f>VLOOKUP($A19,'pEC50'!$B:$Z,MATCH(BA$1,'pEC50'!$B$1:$Z$1,0),FALSE)</f>
        <v/>
      </c>
      <c r="BB19" s="46" t="str">
        <f>VLOOKUP($A19,'pEC50'!$B:$Z,MATCH(BB$1,'pEC50'!$B$1:$Z$1,0),FALSE)</f>
        <v/>
      </c>
      <c r="BC19" s="46" t="str">
        <f>VLOOKUP($A19,'pEC50'!$B:$Z,MATCH(BC$1,'pEC50'!$B$1:$Z$1,0),FALSE)</f>
        <v/>
      </c>
      <c r="BD19" s="40" t="str">
        <f>IF(VLOOKUP($A19,Emax!$B:$Z,MATCH(BD$1,Emax!$B$1:$Z$1,0),FALSE)="","",VLOOKUP($A19,Emax!$B:$Z,MATCH(BD$1,Emax!$B$1:$Z$1,0),FALSE)*100)</f>
        <v/>
      </c>
      <c r="BE19" s="41" t="str">
        <f>IF(VLOOKUP($A19,Emax!$B:$Z,MATCH(BE$1,Emax!$B$1:$Z$1,0),FALSE)="","",VLOOKUP($A19,Emax!$B:$Z,MATCH(BE$1,Emax!$B$1:$Z$1,0),FALSE)*100)</f>
        <v/>
      </c>
      <c r="BF19" s="41">
        <f>IF(VLOOKUP($A19,Emax!$B:$Z,MATCH(BF$1,Emax!$B$1:$Z$1,0),FALSE)="","",VLOOKUP($A19,Emax!$B:$Z,MATCH(BF$1,Emax!$B$1:$Z$1,0),FALSE)*100)</f>
        <v>8.3703949551941594</v>
      </c>
      <c r="BG19" s="41">
        <f>IF(VLOOKUP($A19,Emax!$B:$Z,MATCH(BG$1,Emax!$B$1:$Z$1,0),FALSE)="","",VLOOKUP($A19,Emax!$B:$Z,MATCH(BG$1,Emax!$B$1:$Z$1,0),FALSE)*100)</f>
        <v>7.058116834359514</v>
      </c>
      <c r="BH19" s="41" t="str">
        <f>IF(VLOOKUP($A19,Emax!$B:$Z,MATCH(BH$1,Emax!$B$1:$Z$1,0),FALSE)="","",VLOOKUP($A19,Emax!$B:$Z,MATCH(BH$1,Emax!$B$1:$Z$1,0),FALSE)*100)</f>
        <v/>
      </c>
      <c r="BI19" s="41">
        <f>IF(VLOOKUP($A19,Emax!$B:$Z,MATCH(BI$1,Emax!$B$1:$Z$1,0),FALSE)="","",VLOOKUP($A19,Emax!$B:$Z,MATCH(BI$1,Emax!$B$1:$Z$1,0),FALSE)*100)</f>
        <v>17.739607798749258</v>
      </c>
      <c r="BJ19" s="41">
        <f>IF(VLOOKUP($A19,Emax!$B:$Z,MATCH(BJ$1,Emax!$B$1:$Z$1,0),FALSE)="","",VLOOKUP($A19,Emax!$B:$Z,MATCH(BJ$1,Emax!$B$1:$Z$1,0),FALSE)*100)</f>
        <v>29.792789757412397</v>
      </c>
      <c r="BK19" s="41">
        <f>IF(VLOOKUP($A19,Emax!$B:$Z,MATCH(BK$1,Emax!$B$1:$Z$1,0),FALSE)="","",VLOOKUP($A19,Emax!$B:$Z,MATCH(BK$1,Emax!$B$1:$Z$1,0),FALSE)*100)</f>
        <v>2.0377453131857797</v>
      </c>
      <c r="BL19" s="41">
        <f>IF(VLOOKUP($A19,Emax!$B:$Z,MATCH(BL$1,Emax!$B$1:$Z$1,0),FALSE)="","",VLOOKUP($A19,Emax!$B:$Z,MATCH(BL$1,Emax!$B$1:$Z$1,0),FALSE)*100)</f>
        <v>19.703769573856139</v>
      </c>
      <c r="BM19" s="41">
        <f>IF(VLOOKUP($A19,Emax!$B:$Z,MATCH(BM$1,Emax!$B$1:$Z$1,0),FALSE)="","",VLOOKUP($A19,Emax!$B:$Z,MATCH(BM$1,Emax!$B$1:$Z$1,0),FALSE)*100)</f>
        <v>21.288535821004299</v>
      </c>
      <c r="BN19" s="41">
        <f>IF(VLOOKUP($A19,Emax!$B:$Z,MATCH(BN$1,Emax!$B$1:$Z$1,0),FALSE)="","",VLOOKUP($A19,Emax!$B:$Z,MATCH(BN$1,Emax!$B$1:$Z$1,0),FALSE)*100)</f>
        <v>15.051762372265623</v>
      </c>
      <c r="BO19" s="41">
        <f>IF(VLOOKUP($A19,Emax!$B:$Z,MATCH(BO$1,Emax!$B$1:$Z$1,0),FALSE)="","",VLOOKUP($A19,Emax!$B:$Z,MATCH(BO$1,Emax!$B$1:$Z$1,0),FALSE)*100)</f>
        <v>5.9105842022568202</v>
      </c>
      <c r="BP19" s="41" t="str">
        <f>IF(VLOOKUP($A19,Emax!$B:$Z,MATCH(BP$1,Emax!$B$1:$Z$1,0),FALSE)="","",VLOOKUP($A19,Emax!$B:$Z,MATCH(BP$1,Emax!$B$1:$Z$1,0),FALSE)*100)</f>
        <v/>
      </c>
      <c r="BQ19" s="41" t="str">
        <f>IF(VLOOKUP($A19,Emax!$B:$Z,MATCH(BQ$1,Emax!$B$1:$Z$1,0),FALSE)="","",VLOOKUP($A19,Emax!$B:$Z,MATCH(BQ$1,Emax!$B$1:$Z$1,0),FALSE)*100)</f>
        <v/>
      </c>
      <c r="BR19" s="41" t="str">
        <f>IF(VLOOKUP($A19,Emax!$B:$Z,MATCH(BR$1,Emax!$B$1:$Z$1,0),FALSE)="","",VLOOKUP($A19,Emax!$B:$Z,MATCH(BR$1,Emax!$B$1:$Z$1,0),FALSE)*100)</f>
        <v/>
      </c>
      <c r="BS19" s="41" t="str">
        <f>IF(VLOOKUP($A19,Emax!$B:$Z,MATCH(BS$1,Emax!$B$1:$Z$1,0),FALSE)="","",VLOOKUP($A19,Emax!$B:$Z,MATCH(BS$1,Emax!$B$1:$Z$1,0),FALSE)*100)</f>
        <v/>
      </c>
      <c r="BT19" s="41" t="str">
        <f>IF(VLOOKUP($A19,Emax!$B:$Z,MATCH(BT$1,Emax!$B$1:$Z$1,0),FALSE)="","",VLOOKUP($A19,Emax!$B:$Z,MATCH(BT$1,Emax!$B$1:$Z$1,0),FALSE)*100)</f>
        <v/>
      </c>
    </row>
    <row r="20" spans="1:72" s="3" customFormat="1" x14ac:dyDescent="0.2">
      <c r="A20" t="s">
        <v>234</v>
      </c>
      <c r="B20" s="6" t="str">
        <f>IF(VLOOKUP($A20,Ligands!$A:$G,3,FALSE)="","",VLOOKUP($A20,Ligands!$A:$G,3,FALSE))</f>
        <v/>
      </c>
      <c r="C20" s="5" t="str">
        <f>IF(VLOOKUP($A20,Ligands!$A:$G,4,FALSE)="","",VLOOKUP($A20,Ligands!$A:$G,4,FALSE))</f>
        <v>Kallidin</v>
      </c>
      <c r="D20" s="39" t="str">
        <f>IF(VLOOKUP($A20,Ligands!$A:$G,5,FALSE)="","",VLOOKUP($A20,Ligands!$A:$G,5,FALSE))</f>
        <v/>
      </c>
      <c r="E20" s="39" t="str">
        <f>IF(VLOOKUP($A20,Ligands!$A:$G,6,FALSE)="","",VLOOKUP($A20,Ligands!$A:$G,6,FALSE))</f>
        <v/>
      </c>
      <c r="F20" s="39" t="str">
        <f>IF(VLOOKUP($A20,Ligands!$A:$G,7,FALSE)="","",VLOOKUP($A20,Ligands!$A:$G,7,FALSE))</f>
        <v>Physiological</v>
      </c>
      <c r="G20" s="89" t="str">
        <f t="shared" si="1"/>
        <v/>
      </c>
      <c r="H20" s="90">
        <f t="shared" si="2"/>
        <v>8.3958516932812088</v>
      </c>
      <c r="I20" s="90">
        <f t="shared" si="3"/>
        <v>9.5947583272961339</v>
      </c>
      <c r="J20" s="90">
        <f t="shared" si="4"/>
        <v>8.6521154122491151</v>
      </c>
      <c r="K20" s="90">
        <f t="shared" si="5"/>
        <v>8.3846016011725961</v>
      </c>
      <c r="L20" s="89" t="str">
        <f t="shared" si="6"/>
        <v/>
      </c>
      <c r="M20" s="90">
        <f t="shared" si="7"/>
        <v>8.6489999999999991</v>
      </c>
      <c r="N20" s="90">
        <f t="shared" si="8"/>
        <v>9.7140000000000004</v>
      </c>
      <c r="O20" s="90">
        <f t="shared" si="9"/>
        <v>8.8729999999999993</v>
      </c>
      <c r="P20" s="90">
        <f t="shared" si="10"/>
        <v>8.6219999999999999</v>
      </c>
      <c r="Q20" s="91" t="str">
        <f t="shared" si="11"/>
        <v/>
      </c>
      <c r="R20" s="92">
        <f t="shared" si="12"/>
        <v>71.761287061994622</v>
      </c>
      <c r="S20" s="92">
        <f t="shared" si="13"/>
        <v>98.285959148693053</v>
      </c>
      <c r="T20" s="92">
        <f t="shared" si="14"/>
        <v>100</v>
      </c>
      <c r="U20" s="92">
        <f t="shared" si="15"/>
        <v>61.421081461773227</v>
      </c>
      <c r="V20" s="47" t="str">
        <f t="shared" si="16"/>
        <v/>
      </c>
      <c r="W20" s="46" t="str">
        <f t="shared" si="17"/>
        <v/>
      </c>
      <c r="X20" s="46">
        <f t="shared" si="18"/>
        <v>7.8485976713016408</v>
      </c>
      <c r="Y20" s="46">
        <f t="shared" si="19"/>
        <v>7.4250793684835896</v>
      </c>
      <c r="Z20" s="46" t="str">
        <f t="shared" si="20"/>
        <v/>
      </c>
      <c r="AA20" s="46">
        <f t="shared" si="21"/>
        <v>7.3996568281195945</v>
      </c>
      <c r="AB20" s="46">
        <f t="shared" si="22"/>
        <v>7.9918902193184982</v>
      </c>
      <c r="AC20" s="46">
        <f t="shared" si="23"/>
        <v>8.3958516932812088</v>
      </c>
      <c r="AD20" s="46">
        <f t="shared" si="24"/>
        <v>9.5947583272961339</v>
      </c>
      <c r="AE20" s="46">
        <f t="shared" si="25"/>
        <v>9.5159663777397991</v>
      </c>
      <c r="AF20" s="46">
        <f t="shared" si="26"/>
        <v>9.5086126792355454</v>
      </c>
      <c r="AG20" s="46">
        <f t="shared" si="27"/>
        <v>8.7464914801944467</v>
      </c>
      <c r="AH20" s="46">
        <f t="shared" si="28"/>
        <v>8.6521154122491151</v>
      </c>
      <c r="AI20" s="46">
        <f t="shared" si="29"/>
        <v>8.2090000000000014</v>
      </c>
      <c r="AJ20" s="46">
        <f t="shared" si="30"/>
        <v>8.3233174589443308</v>
      </c>
      <c r="AK20" s="46">
        <f t="shared" si="31"/>
        <v>8.3846016011725961</v>
      </c>
      <c r="AL20" s="46">
        <f t="shared" si="32"/>
        <v>8.2263181299760806</v>
      </c>
      <c r="AM20" s="47" t="str">
        <f>VLOOKUP($A20,'pEC50'!$B:$Z,MATCH(AM$1,'pEC50'!$B$1:$Z$1,0),FALSE)</f>
        <v/>
      </c>
      <c r="AN20" s="46" t="str">
        <f>VLOOKUP($A20,'pEC50'!$B:$Z,MATCH(AN$1,'pEC50'!$B$1:$Z$1,0),FALSE)</f>
        <v/>
      </c>
      <c r="AO20" s="46">
        <f>VLOOKUP($A20,'pEC50'!$B:$Z,MATCH(AO$1,'pEC50'!$B$1:$Z$1,0),FALSE)</f>
        <v>8.1430000000000007</v>
      </c>
      <c r="AP20" s="46">
        <f>VLOOKUP($A20,'pEC50'!$B:$Z,MATCH(AP$1,'pEC50'!$B$1:$Z$1,0),FALSE)</f>
        <v>7.8710000000000004</v>
      </c>
      <c r="AQ20" s="46" t="str">
        <f>VLOOKUP($A20,'pEC50'!$B:$Z,MATCH(AQ$1,'pEC50'!$B$1:$Z$1,0),FALSE)</f>
        <v/>
      </c>
      <c r="AR20" s="46">
        <f>VLOOKUP($A20,'pEC50'!$B:$Z,MATCH(AR$1,'pEC50'!$B$1:$Z$1,0),FALSE)</f>
        <v>7.8330000000000002</v>
      </c>
      <c r="AS20" s="46">
        <f>VLOOKUP($A20,'pEC50'!$B:$Z,MATCH(AS$1,'pEC50'!$B$1:$Z$1,0),FALSE)</f>
        <v>8.1359999999999992</v>
      </c>
      <c r="AT20" s="46">
        <f>VLOOKUP($A20,'pEC50'!$B:$Z,MATCH(AT$1,'pEC50'!$B$1:$Z$1,0),FALSE)</f>
        <v>8.6489999999999991</v>
      </c>
      <c r="AU20" s="46">
        <f>VLOOKUP($A20,'pEC50'!$B:$Z,MATCH(AU$1,'pEC50'!$B$1:$Z$1,0),FALSE)</f>
        <v>9.7140000000000004</v>
      </c>
      <c r="AV20" s="46">
        <f>VLOOKUP($A20,'pEC50'!$B:$Z,MATCH(AV$1,'pEC50'!$B$1:$Z$1,0),FALSE)</f>
        <v>9.5419999999999998</v>
      </c>
      <c r="AW20" s="46">
        <f>VLOOKUP($A20,'pEC50'!$B:$Z,MATCH(AW$1,'pEC50'!$B$1:$Z$1,0),FALSE)</f>
        <v>9.5350000000000001</v>
      </c>
      <c r="AX20" s="46">
        <f>VLOOKUP($A20,'pEC50'!$B:$Z,MATCH(AX$1,'pEC50'!$B$1:$Z$1,0),FALSE)</f>
        <v>8.7539999999999996</v>
      </c>
      <c r="AY20" s="46">
        <f>VLOOKUP($A20,'pEC50'!$B:$Z,MATCH(AY$1,'pEC50'!$B$1:$Z$1,0),FALSE)</f>
        <v>8.8729999999999993</v>
      </c>
      <c r="AZ20" s="46">
        <f>VLOOKUP($A20,'pEC50'!$B:$Z,MATCH(AZ$1,'pEC50'!$B$1:$Z$1,0),FALSE)</f>
        <v>8.2089999999999996</v>
      </c>
      <c r="BA20" s="46">
        <f>VLOOKUP($A20,'pEC50'!$B:$Z,MATCH(BA$1,'pEC50'!$B$1:$Z$1,0),FALSE)</f>
        <v>8.5350000000000001</v>
      </c>
      <c r="BB20" s="46">
        <f>VLOOKUP($A20,'pEC50'!$B:$Z,MATCH(BB$1,'pEC50'!$B$1:$Z$1,0),FALSE)</f>
        <v>8.6219999999999999</v>
      </c>
      <c r="BC20" s="46">
        <f>VLOOKUP($A20,'pEC50'!$B:$Z,MATCH(BC$1,'pEC50'!$B$1:$Z$1,0),FALSE)</f>
        <v>8.52</v>
      </c>
      <c r="BD20" s="40" t="str">
        <f>IF(VLOOKUP($A20,Emax!$B:$Z,MATCH(BD$1,Emax!$B$1:$Z$1,0),FALSE)="","",VLOOKUP($A20,Emax!$B:$Z,MATCH(BD$1,Emax!$B$1:$Z$1,0),FALSE)*100)</f>
        <v/>
      </c>
      <c r="BE20" s="41" t="str">
        <f>IF(VLOOKUP($A20,Emax!$B:$Z,MATCH(BE$1,Emax!$B$1:$Z$1,0),FALSE)="","",VLOOKUP($A20,Emax!$B:$Z,MATCH(BE$1,Emax!$B$1:$Z$1,0),FALSE)*100)</f>
        <v/>
      </c>
      <c r="BF20" s="41">
        <f>IF(VLOOKUP($A20,Emax!$B:$Z,MATCH(BF$1,Emax!$B$1:$Z$1,0),FALSE)="","",VLOOKUP($A20,Emax!$B:$Z,MATCH(BF$1,Emax!$B$1:$Z$1,0),FALSE)*100)</f>
        <v>50.768890363978315</v>
      </c>
      <c r="BG20" s="41">
        <f>IF(VLOOKUP($A20,Emax!$B:$Z,MATCH(BG$1,Emax!$B$1:$Z$1,0),FALSE)="","",VLOOKUP($A20,Emax!$B:$Z,MATCH(BG$1,Emax!$B$1:$Z$1,0),FALSE)*100)</f>
        <v>35.816188616909443</v>
      </c>
      <c r="BH20" s="41" t="str">
        <f>IF(VLOOKUP($A20,Emax!$B:$Z,MATCH(BH$1,Emax!$B$1:$Z$1,0),FALSE)="","",VLOOKUP($A20,Emax!$B:$Z,MATCH(BH$1,Emax!$B$1:$Z$1,0),FALSE)*100)</f>
        <v/>
      </c>
      <c r="BI20" s="41">
        <f>IF(VLOOKUP($A20,Emax!$B:$Z,MATCH(BI$1,Emax!$B$1:$Z$1,0),FALSE)="","",VLOOKUP($A20,Emax!$B:$Z,MATCH(BI$1,Emax!$B$1:$Z$1,0),FALSE)*100)</f>
        <v>36.86861541073602</v>
      </c>
      <c r="BJ20" s="41">
        <f>IF(VLOOKUP($A20,Emax!$B:$Z,MATCH(BJ$1,Emax!$B$1:$Z$1,0),FALSE)="","",VLOOKUP($A20,Emax!$B:$Z,MATCH(BJ$1,Emax!$B$1:$Z$1,0),FALSE)*100)</f>
        <v>71.761287061994622</v>
      </c>
      <c r="BK20" s="41">
        <f>IF(VLOOKUP($A20,Emax!$B:$Z,MATCH(BK$1,Emax!$B$1:$Z$1,0),FALSE)="","",VLOOKUP($A20,Emax!$B:$Z,MATCH(BK$1,Emax!$B$1:$Z$1,0),FALSE)*100)</f>
        <v>55.827951595711333</v>
      </c>
      <c r="BL20" s="41">
        <f>IF(VLOOKUP($A20,Emax!$B:$Z,MATCH(BL$1,Emax!$B$1:$Z$1,0),FALSE)="","",VLOOKUP($A20,Emax!$B:$Z,MATCH(BL$1,Emax!$B$1:$Z$1,0),FALSE)*100)</f>
        <v>75.990329438245965</v>
      </c>
      <c r="BM20" s="41">
        <f>IF(VLOOKUP($A20,Emax!$B:$Z,MATCH(BM$1,Emax!$B$1:$Z$1,0),FALSE)="","",VLOOKUP($A20,Emax!$B:$Z,MATCH(BM$1,Emax!$B$1:$Z$1,0),FALSE)*100)</f>
        <v>94.181668002818071</v>
      </c>
      <c r="BN20" s="41">
        <f>IF(VLOOKUP($A20,Emax!$B:$Z,MATCH(BN$1,Emax!$B$1:$Z$1,0),FALSE)="","",VLOOKUP($A20,Emax!$B:$Z,MATCH(BN$1,Emax!$B$1:$Z$1,0),FALSE)*100)</f>
        <v>94.104995709684971</v>
      </c>
      <c r="BO20" s="41">
        <f>IF(VLOOKUP($A20,Emax!$B:$Z,MATCH(BO$1,Emax!$B$1:$Z$1,0),FALSE)="","",VLOOKUP($A20,Emax!$B:$Z,MATCH(BO$1,Emax!$B$1:$Z$1,0),FALSE)*100)</f>
        <v>98.285959148693053</v>
      </c>
      <c r="BP20" s="41">
        <f>IF(VLOOKUP($A20,Emax!$B:$Z,MATCH(BP$1,Emax!$B$1:$Z$1,0),FALSE)="","",VLOOKUP($A20,Emax!$B:$Z,MATCH(BP$1,Emax!$B$1:$Z$1,0),FALSE)*100)</f>
        <v>60.13335185442422</v>
      </c>
      <c r="BQ20" s="41">
        <f>IF(VLOOKUP($A20,Emax!$B:$Z,MATCH(BQ$1,Emax!$B$1:$Z$1,0),FALSE)="","",VLOOKUP($A20,Emax!$B:$Z,MATCH(BQ$1,Emax!$B$1:$Z$1,0),FALSE)*100)</f>
        <v>100</v>
      </c>
      <c r="BR20" s="41">
        <f>IF(VLOOKUP($A20,Emax!$B:$Z,MATCH(BR$1,Emax!$B$1:$Z$1,0),FALSE)="","",VLOOKUP($A20,Emax!$B:$Z,MATCH(BR$1,Emax!$B$1:$Z$1,0),FALSE)*100)</f>
        <v>61.421081461773227</v>
      </c>
      <c r="BS20" s="41">
        <f>IF(VLOOKUP($A20,Emax!$B:$Z,MATCH(BS$1,Emax!$B$1:$Z$1,0),FALSE)="","",VLOOKUP($A20,Emax!$B:$Z,MATCH(BS$1,Emax!$B$1:$Z$1,0),FALSE)*100)</f>
        <v>57.889740286159899</v>
      </c>
      <c r="BT20" s="41">
        <f>IF(VLOOKUP($A20,Emax!$B:$Z,MATCH(BT$1,Emax!$B$1:$Z$1,0),FALSE)="","",VLOOKUP($A20,Emax!$B:$Z,MATCH(BT$1,Emax!$B$1:$Z$1,0),FALSE)*100)</f>
        <v>50.85318165659438</v>
      </c>
    </row>
    <row r="21" spans="1:72" s="3" customFormat="1" x14ac:dyDescent="0.2">
      <c r="A21" t="s">
        <v>517</v>
      </c>
      <c r="B21" s="6" t="str">
        <f>IF(VLOOKUP($A21,Ligands!$A:$G,3,FALSE)="","",VLOOKUP($A21,Ligands!$A:$G,3,FALSE))</f>
        <v/>
      </c>
      <c r="C21" s="5" t="str">
        <f>IF(VLOOKUP($A21,Ligands!$A:$G,4,FALSE)="","",VLOOKUP($A21,Ligands!$A:$G,4,FALSE))</f>
        <v>Melatonin</v>
      </c>
      <c r="D21" s="39" t="str">
        <f>IF(VLOOKUP($A21,Ligands!$A:$G,5,FALSE)="","",VLOOKUP($A21,Ligands!$A:$G,5,FALSE))</f>
        <v/>
      </c>
      <c r="E21" s="39" t="str">
        <f>IF(VLOOKUP($A21,Ligands!$A:$G,6,FALSE)="","",VLOOKUP($A21,Ligands!$A:$G,6,FALSE))</f>
        <v/>
      </c>
      <c r="F21" s="39" t="str">
        <f>IF(VLOOKUP($A21,Ligands!$A:$G,7,FALSE)="","",VLOOKUP($A21,Ligands!$A:$G,7,FALSE))</f>
        <v>Physiological</v>
      </c>
      <c r="G21" s="89" t="str">
        <f t="shared" si="1"/>
        <v/>
      </c>
      <c r="H21" s="90">
        <f t="shared" si="2"/>
        <v>10.237074542530392</v>
      </c>
      <c r="I21" s="90">
        <f t="shared" si="3"/>
        <v>9.0129994003469172</v>
      </c>
      <c r="J21" s="90" t="str">
        <f t="shared" si="4"/>
        <v/>
      </c>
      <c r="K21" s="90">
        <f t="shared" si="5"/>
        <v>7.9594650694397435</v>
      </c>
      <c r="L21" s="89" t="str">
        <f t="shared" si="6"/>
        <v/>
      </c>
      <c r="M21" s="90">
        <f t="shared" si="7"/>
        <v>10.99</v>
      </c>
      <c r="N21" s="90">
        <f t="shared" si="8"/>
        <v>9.1959999999999997</v>
      </c>
      <c r="O21" s="90" t="str">
        <f t="shared" si="9"/>
        <v/>
      </c>
      <c r="P21" s="90">
        <f t="shared" si="10"/>
        <v>8.9369999999999994</v>
      </c>
      <c r="Q21" s="91" t="str">
        <f t="shared" si="11"/>
        <v/>
      </c>
      <c r="R21" s="92">
        <f t="shared" si="12"/>
        <v>22.889700188073903</v>
      </c>
      <c r="S21" s="92">
        <f t="shared" si="13"/>
        <v>65.614436032947665</v>
      </c>
      <c r="T21" s="92" t="str">
        <f t="shared" si="14"/>
        <v/>
      </c>
      <c r="U21" s="92">
        <f t="shared" si="15"/>
        <v>11.232206247465657</v>
      </c>
      <c r="V21" s="47" t="str">
        <f t="shared" si="16"/>
        <v/>
      </c>
      <c r="W21" s="46" t="str">
        <f t="shared" si="17"/>
        <v/>
      </c>
      <c r="X21" s="46">
        <f t="shared" si="18"/>
        <v>10.079640104272716</v>
      </c>
      <c r="Y21" s="46">
        <f t="shared" si="19"/>
        <v>10.091771497611237</v>
      </c>
      <c r="Z21" s="46" t="str">
        <f t="shared" si="20"/>
        <v/>
      </c>
      <c r="AA21" s="46">
        <f t="shared" si="21"/>
        <v>10.217027429033314</v>
      </c>
      <c r="AB21" s="46">
        <f t="shared" si="22"/>
        <v>10.237074542530392</v>
      </c>
      <c r="AC21" s="46" t="str">
        <f t="shared" si="23"/>
        <v/>
      </c>
      <c r="AD21" s="46" t="str">
        <f t="shared" si="24"/>
        <v/>
      </c>
      <c r="AE21" s="46" t="str">
        <f t="shared" si="25"/>
        <v/>
      </c>
      <c r="AF21" s="46" t="str">
        <f t="shared" si="26"/>
        <v/>
      </c>
      <c r="AG21" s="46">
        <f t="shared" si="27"/>
        <v>9.0129994003469172</v>
      </c>
      <c r="AH21" s="46" t="str">
        <f t="shared" si="28"/>
        <v/>
      </c>
      <c r="AI21" s="46" t="str">
        <f t="shared" si="29"/>
        <v/>
      </c>
      <c r="AJ21" s="46">
        <f t="shared" si="30"/>
        <v>7.9594650694397435</v>
      </c>
      <c r="AK21" s="46">
        <f t="shared" si="31"/>
        <v>7.1578167855973014</v>
      </c>
      <c r="AL21" s="46">
        <f t="shared" si="32"/>
        <v>7.4837439864612385</v>
      </c>
      <c r="AM21" s="47" t="str">
        <f>VLOOKUP($A21,'pEC50'!$B:$Z,MATCH(AM$1,'pEC50'!$B$1:$Z$1,0),FALSE)</f>
        <v/>
      </c>
      <c r="AN21" s="46" t="str">
        <f>VLOOKUP($A21,'pEC50'!$B:$Z,MATCH(AN$1,'pEC50'!$B$1:$Z$1,0),FALSE)</f>
        <v/>
      </c>
      <c r="AO21" s="46">
        <f>VLOOKUP($A21,'pEC50'!$B:$Z,MATCH(AO$1,'pEC50'!$B$1:$Z$1,0),FALSE)</f>
        <v>10.72</v>
      </c>
      <c r="AP21" s="46">
        <f>VLOOKUP($A21,'pEC50'!$B:$Z,MATCH(AP$1,'pEC50'!$B$1:$Z$1,0),FALSE)</f>
        <v>10.91</v>
      </c>
      <c r="AQ21" s="46" t="str">
        <f>VLOOKUP($A21,'pEC50'!$B:$Z,MATCH(AQ$1,'pEC50'!$B$1:$Z$1,0),FALSE)</f>
        <v/>
      </c>
      <c r="AR21" s="46">
        <f>VLOOKUP($A21,'pEC50'!$B:$Z,MATCH(AR$1,'pEC50'!$B$1:$Z$1,0),FALSE)</f>
        <v>10.9</v>
      </c>
      <c r="AS21" s="46">
        <f>VLOOKUP($A21,'pEC50'!$B:$Z,MATCH(AS$1,'pEC50'!$B$1:$Z$1,0),FALSE)</f>
        <v>10.99</v>
      </c>
      <c r="AT21" s="46" t="str">
        <f>VLOOKUP($A21,'pEC50'!$B:$Z,MATCH(AT$1,'pEC50'!$B$1:$Z$1,0),FALSE)</f>
        <v/>
      </c>
      <c r="AU21" s="46" t="str">
        <f>VLOOKUP($A21,'pEC50'!$B:$Z,MATCH(AU$1,'pEC50'!$B$1:$Z$1,0),FALSE)</f>
        <v/>
      </c>
      <c r="AV21" s="46" t="str">
        <f>VLOOKUP($A21,'pEC50'!$B:$Z,MATCH(AV$1,'pEC50'!$B$1:$Z$1,0),FALSE)</f>
        <v/>
      </c>
      <c r="AW21" s="46" t="str">
        <f>VLOOKUP($A21,'pEC50'!$B:$Z,MATCH(AW$1,'pEC50'!$B$1:$Z$1,0),FALSE)</f>
        <v/>
      </c>
      <c r="AX21" s="46">
        <f>VLOOKUP($A21,'pEC50'!$B:$Z,MATCH(AX$1,'pEC50'!$B$1:$Z$1,0),FALSE)</f>
        <v>9.1959999999999997</v>
      </c>
      <c r="AY21" s="46" t="str">
        <f>VLOOKUP($A21,'pEC50'!$B:$Z,MATCH(AY$1,'pEC50'!$B$1:$Z$1,0),FALSE)</f>
        <v/>
      </c>
      <c r="AZ21" s="46" t="str">
        <f>VLOOKUP($A21,'pEC50'!$B:$Z,MATCH(AZ$1,'pEC50'!$B$1:$Z$1,0),FALSE)</f>
        <v/>
      </c>
      <c r="BA21" s="46">
        <f>VLOOKUP($A21,'pEC50'!$B:$Z,MATCH(BA$1,'pEC50'!$B$1:$Z$1,0),FALSE)</f>
        <v>8.9090000000000007</v>
      </c>
      <c r="BB21" s="46">
        <f>VLOOKUP($A21,'pEC50'!$B:$Z,MATCH(BB$1,'pEC50'!$B$1:$Z$1,0),FALSE)</f>
        <v>8.9369999999999994</v>
      </c>
      <c r="BC21" s="46">
        <f>VLOOKUP($A21,'pEC50'!$B:$Z,MATCH(BC$1,'pEC50'!$B$1:$Z$1,0),FALSE)</f>
        <v>8.75</v>
      </c>
      <c r="BD21" s="40" t="str">
        <f>IF(VLOOKUP($A21,Emax!$B:$Z,MATCH(BD$1,Emax!$B$1:$Z$1,0),FALSE)="","",VLOOKUP($A21,Emax!$B:$Z,MATCH(BD$1,Emax!$B$1:$Z$1,0),FALSE)*100)</f>
        <v/>
      </c>
      <c r="BE21" s="41" t="str">
        <f>IF(VLOOKUP($A21,Emax!$B:$Z,MATCH(BE$1,Emax!$B$1:$Z$1,0),FALSE)="","",VLOOKUP($A21,Emax!$B:$Z,MATCH(BE$1,Emax!$B$1:$Z$1,0),FALSE)*100)</f>
        <v/>
      </c>
      <c r="BF21" s="41">
        <f>IF(VLOOKUP($A21,Emax!$B:$Z,MATCH(BF$1,Emax!$B$1:$Z$1,0),FALSE)="","",VLOOKUP($A21,Emax!$B:$Z,MATCH(BF$1,Emax!$B$1:$Z$1,0),FALSE)*100)</f>
        <v>22.889700188073903</v>
      </c>
      <c r="BG21" s="41">
        <f>IF(VLOOKUP($A21,Emax!$B:$Z,MATCH(BG$1,Emax!$B$1:$Z$1,0),FALSE)="","",VLOOKUP($A21,Emax!$B:$Z,MATCH(BG$1,Emax!$B$1:$Z$1,0),FALSE)*100)</f>
        <v>15.197477098663464</v>
      </c>
      <c r="BH21" s="41" t="str">
        <f>IF(VLOOKUP($A21,Emax!$B:$Z,MATCH(BH$1,Emax!$B$1:$Z$1,0),FALSE)="","",VLOOKUP($A21,Emax!$B:$Z,MATCH(BH$1,Emax!$B$1:$Z$1,0),FALSE)*100)</f>
        <v/>
      </c>
      <c r="BI21" s="41">
        <f>IF(VLOOKUP($A21,Emax!$B:$Z,MATCH(BI$1,Emax!$B$1:$Z$1,0),FALSE)="","",VLOOKUP($A21,Emax!$B:$Z,MATCH(BI$1,Emax!$B$1:$Z$1,0),FALSE)*100)</f>
        <v>20.75044568323948</v>
      </c>
      <c r="BJ21" s="41">
        <f>IF(VLOOKUP($A21,Emax!$B:$Z,MATCH(BJ$1,Emax!$B$1:$Z$1,0),FALSE)="","",VLOOKUP($A21,Emax!$B:$Z,MATCH(BJ$1,Emax!$B$1:$Z$1,0),FALSE)*100)</f>
        <v>17.663409703504048</v>
      </c>
      <c r="BK21" s="41" t="str">
        <f>IF(VLOOKUP($A21,Emax!$B:$Z,MATCH(BK$1,Emax!$B$1:$Z$1,0),FALSE)="","",VLOOKUP($A21,Emax!$B:$Z,MATCH(BK$1,Emax!$B$1:$Z$1,0),FALSE)*100)</f>
        <v/>
      </c>
      <c r="BL21" s="41" t="str">
        <f>IF(VLOOKUP($A21,Emax!$B:$Z,MATCH(BL$1,Emax!$B$1:$Z$1,0),FALSE)="","",VLOOKUP($A21,Emax!$B:$Z,MATCH(BL$1,Emax!$B$1:$Z$1,0),FALSE)*100)</f>
        <v/>
      </c>
      <c r="BM21" s="41" t="str">
        <f>IF(VLOOKUP($A21,Emax!$B:$Z,MATCH(BM$1,Emax!$B$1:$Z$1,0),FALSE)="","",VLOOKUP($A21,Emax!$B:$Z,MATCH(BM$1,Emax!$B$1:$Z$1,0),FALSE)*100)</f>
        <v/>
      </c>
      <c r="BN21" s="41" t="str">
        <f>IF(VLOOKUP($A21,Emax!$B:$Z,MATCH(BN$1,Emax!$B$1:$Z$1,0),FALSE)="","",VLOOKUP($A21,Emax!$B:$Z,MATCH(BN$1,Emax!$B$1:$Z$1,0),FALSE)*100)</f>
        <v/>
      </c>
      <c r="BO21" s="41">
        <f>IF(VLOOKUP($A21,Emax!$B:$Z,MATCH(BO$1,Emax!$B$1:$Z$1,0),FALSE)="","",VLOOKUP($A21,Emax!$B:$Z,MATCH(BO$1,Emax!$B$1:$Z$1,0),FALSE)*100)</f>
        <v>65.614436032947665</v>
      </c>
      <c r="BP21" s="41" t="str">
        <f>IF(VLOOKUP($A21,Emax!$B:$Z,MATCH(BP$1,Emax!$B$1:$Z$1,0),FALSE)="","",VLOOKUP($A21,Emax!$B:$Z,MATCH(BP$1,Emax!$B$1:$Z$1,0),FALSE)*100)</f>
        <v/>
      </c>
      <c r="BQ21" s="41" t="str">
        <f>IF(VLOOKUP($A21,Emax!$B:$Z,MATCH(BQ$1,Emax!$B$1:$Z$1,0),FALSE)="","",VLOOKUP($A21,Emax!$B:$Z,MATCH(BQ$1,Emax!$B$1:$Z$1,0),FALSE)*100)</f>
        <v/>
      </c>
      <c r="BR21" s="41">
        <f>IF(VLOOKUP($A21,Emax!$B:$Z,MATCH(BR$1,Emax!$B$1:$Z$1,0),FALSE)="","",VLOOKUP($A21,Emax!$B:$Z,MATCH(BR$1,Emax!$B$1:$Z$1,0),FALSE)*100)</f>
        <v>11.232206247465657</v>
      </c>
      <c r="BS21" s="41">
        <f>IF(VLOOKUP($A21,Emax!$B:$Z,MATCH(BS$1,Emax!$B$1:$Z$1,0),FALSE)="","",VLOOKUP($A21,Emax!$B:$Z,MATCH(BS$1,Emax!$B$1:$Z$1,0),FALSE)*100)</f>
        <v>1.6627110598765851</v>
      </c>
      <c r="BT21" s="41">
        <f>IF(VLOOKUP($A21,Emax!$B:$Z,MATCH(BT$1,Emax!$B$1:$Z$1,0),FALSE)="","",VLOOKUP($A21,Emax!$B:$Z,MATCH(BT$1,Emax!$B$1:$Z$1,0),FALSE)*100)</f>
        <v>5.4168147884820472</v>
      </c>
    </row>
    <row r="22" spans="1:72" s="3" customFormat="1" x14ac:dyDescent="0.2">
      <c r="A22" t="s">
        <v>521</v>
      </c>
      <c r="B22" s="6" t="str">
        <f>IF(VLOOKUP($A22,Ligands!$A:$G,3,FALSE)="","",VLOOKUP($A22,Ligands!$A:$G,3,FALSE))</f>
        <v/>
      </c>
      <c r="C22" s="5" t="str">
        <f>IF(VLOOKUP($A22,Ligands!$A:$G,4,FALSE)="","",VLOOKUP($A22,Ligands!$A:$G,4,FALSE))</f>
        <v>Melatonin</v>
      </c>
      <c r="D22" s="39" t="str">
        <f>IF(VLOOKUP($A22,Ligands!$A:$G,5,FALSE)="","",VLOOKUP($A22,Ligands!$A:$G,5,FALSE))</f>
        <v/>
      </c>
      <c r="E22" s="39" t="str">
        <f>IF(VLOOKUP($A22,Ligands!$A:$G,6,FALSE)="","",VLOOKUP($A22,Ligands!$A:$G,6,FALSE))</f>
        <v/>
      </c>
      <c r="F22" s="39" t="str">
        <f>IF(VLOOKUP($A22,Ligands!$A:$G,7,FALSE)="","",VLOOKUP($A22,Ligands!$A:$G,7,FALSE))</f>
        <v>Physiological</v>
      </c>
      <c r="G22" s="89" t="str">
        <f t="shared" si="1"/>
        <v/>
      </c>
      <c r="H22" s="90">
        <f t="shared" si="2"/>
        <v>8.8159103069787523</v>
      </c>
      <c r="I22" s="90" t="str">
        <f t="shared" si="3"/>
        <v/>
      </c>
      <c r="J22" s="90" t="str">
        <f t="shared" si="4"/>
        <v/>
      </c>
      <c r="K22" s="90" t="str">
        <f t="shared" si="5"/>
        <v/>
      </c>
      <c r="L22" s="89" t="str">
        <f t="shared" si="6"/>
        <v/>
      </c>
      <c r="M22" s="90">
        <f t="shared" si="7"/>
        <v>9.4320000000000004</v>
      </c>
      <c r="N22" s="90">
        <f t="shared" si="8"/>
        <v>8.5</v>
      </c>
      <c r="O22" s="90" t="str">
        <f t="shared" si="9"/>
        <v/>
      </c>
      <c r="P22" s="90" t="str">
        <f t="shared" si="10"/>
        <v/>
      </c>
      <c r="Q22" s="91" t="str">
        <f t="shared" si="11"/>
        <v/>
      </c>
      <c r="R22" s="92">
        <f t="shared" si="12"/>
        <v>27.855458221024261</v>
      </c>
      <c r="S22" s="92" t="str">
        <f t="shared" si="13"/>
        <v/>
      </c>
      <c r="T22" s="92" t="str">
        <f t="shared" si="14"/>
        <v/>
      </c>
      <c r="U22" s="92" t="str">
        <f t="shared" si="15"/>
        <v/>
      </c>
      <c r="V22" s="47" t="str">
        <f t="shared" si="16"/>
        <v/>
      </c>
      <c r="W22" s="46" t="str">
        <f t="shared" si="17"/>
        <v/>
      </c>
      <c r="X22" s="46">
        <f t="shared" si="18"/>
        <v>8.806936133046074</v>
      </c>
      <c r="Y22" s="46">
        <f t="shared" si="19"/>
        <v>8.7459450964781897</v>
      </c>
      <c r="Z22" s="46" t="str">
        <f t="shared" si="20"/>
        <v/>
      </c>
      <c r="AA22" s="46">
        <f t="shared" si="21"/>
        <v>8.3466225573044692</v>
      </c>
      <c r="AB22" s="46">
        <f t="shared" si="22"/>
        <v>8.8159103069787523</v>
      </c>
      <c r="AC22" s="46" t="str">
        <f t="shared" si="23"/>
        <v/>
      </c>
      <c r="AD22" s="46" t="str">
        <f t="shared" si="24"/>
        <v/>
      </c>
      <c r="AE22" s="46" t="str">
        <f t="shared" si="25"/>
        <v/>
      </c>
      <c r="AF22" s="46" t="str">
        <f t="shared" si="26"/>
        <v/>
      </c>
      <c r="AG22" s="46" t="str">
        <f t="shared" si="27"/>
        <v/>
      </c>
      <c r="AH22" s="46" t="str">
        <f t="shared" si="28"/>
        <v/>
      </c>
      <c r="AI22" s="46" t="str">
        <f t="shared" si="29"/>
        <v/>
      </c>
      <c r="AJ22" s="46" t="str">
        <f t="shared" si="30"/>
        <v/>
      </c>
      <c r="AK22" s="46" t="str">
        <f t="shared" si="31"/>
        <v/>
      </c>
      <c r="AL22" s="46" t="str">
        <f t="shared" si="32"/>
        <v/>
      </c>
      <c r="AM22" s="47" t="str">
        <f>VLOOKUP($A22,'pEC50'!$B:$Z,MATCH(AM$1,'pEC50'!$B$1:$Z$1,0),FALSE)</f>
        <v/>
      </c>
      <c r="AN22" s="46" t="str">
        <f>VLOOKUP($A22,'pEC50'!$B:$Z,MATCH(AN$1,'pEC50'!$B$1:$Z$1,0),FALSE)</f>
        <v/>
      </c>
      <c r="AO22" s="46">
        <f>VLOOKUP($A22,'pEC50'!$B:$Z,MATCH(AO$1,'pEC50'!$B$1:$Z$1,0),FALSE)</f>
        <v>9.4280000000000008</v>
      </c>
      <c r="AP22" s="46">
        <f>VLOOKUP($A22,'pEC50'!$B:$Z,MATCH(AP$1,'pEC50'!$B$1:$Z$1,0),FALSE)</f>
        <v>9.4320000000000004</v>
      </c>
      <c r="AQ22" s="46" t="str">
        <f>VLOOKUP($A22,'pEC50'!$B:$Z,MATCH(AQ$1,'pEC50'!$B$1:$Z$1,0),FALSE)</f>
        <v/>
      </c>
      <c r="AR22" s="46">
        <f>VLOOKUP($A22,'pEC50'!$B:$Z,MATCH(AR$1,'pEC50'!$B$1:$Z$1,0),FALSE)</f>
        <v>9.0250000000000004</v>
      </c>
      <c r="AS22" s="46">
        <f>VLOOKUP($A22,'pEC50'!$B:$Z,MATCH(AS$1,'pEC50'!$B$1:$Z$1,0),FALSE)</f>
        <v>9.3710000000000004</v>
      </c>
      <c r="AT22" s="46" t="str">
        <f>VLOOKUP($A22,'pEC50'!$B:$Z,MATCH(AT$1,'pEC50'!$B$1:$Z$1,0),FALSE)</f>
        <v/>
      </c>
      <c r="AU22" s="46" t="str">
        <f>VLOOKUP($A22,'pEC50'!$B:$Z,MATCH(AU$1,'pEC50'!$B$1:$Z$1,0),FALSE)</f>
        <v/>
      </c>
      <c r="AV22" s="46" t="str">
        <f>VLOOKUP($A22,'pEC50'!$B:$Z,MATCH(AV$1,'pEC50'!$B$1:$Z$1,0),FALSE)</f>
        <v/>
      </c>
      <c r="AW22" s="46" t="str">
        <f>VLOOKUP($A22,'pEC50'!$B:$Z,MATCH(AW$1,'pEC50'!$B$1:$Z$1,0),FALSE)</f>
        <v/>
      </c>
      <c r="AX22" s="46">
        <f>VLOOKUP($A22,'pEC50'!$B:$Z,MATCH(AX$1,'pEC50'!$B$1:$Z$1,0),FALSE)</f>
        <v>8.5</v>
      </c>
      <c r="AY22" s="46" t="str">
        <f>VLOOKUP($A22,'pEC50'!$B:$Z,MATCH(AY$1,'pEC50'!$B$1:$Z$1,0),FALSE)</f>
        <v/>
      </c>
      <c r="AZ22" s="46" t="str">
        <f>VLOOKUP($A22,'pEC50'!$B:$Z,MATCH(AZ$1,'pEC50'!$B$1:$Z$1,0),FALSE)</f>
        <v/>
      </c>
      <c r="BA22" s="46" t="str">
        <f>VLOOKUP($A22,'pEC50'!$B:$Z,MATCH(BA$1,'pEC50'!$B$1:$Z$1,0),FALSE)</f>
        <v/>
      </c>
      <c r="BB22" s="46" t="str">
        <f>VLOOKUP($A22,'pEC50'!$B:$Z,MATCH(BB$1,'pEC50'!$B$1:$Z$1,0),FALSE)</f>
        <v/>
      </c>
      <c r="BC22" s="46" t="str">
        <f>VLOOKUP($A22,'pEC50'!$B:$Z,MATCH(BC$1,'pEC50'!$B$1:$Z$1,0),FALSE)</f>
        <v/>
      </c>
      <c r="BD22" s="40" t="str">
        <f>IF(VLOOKUP($A22,Emax!$B:$Z,MATCH(BD$1,Emax!$B$1:$Z$1,0),FALSE)="","",VLOOKUP($A22,Emax!$B:$Z,MATCH(BD$1,Emax!$B$1:$Z$1,0),FALSE)*100)</f>
        <v/>
      </c>
      <c r="BE22" s="41" t="str">
        <f>IF(VLOOKUP($A22,Emax!$B:$Z,MATCH(BE$1,Emax!$B$1:$Z$1,0),FALSE)="","",VLOOKUP($A22,Emax!$B:$Z,MATCH(BE$1,Emax!$B$1:$Z$1,0),FALSE)*100)</f>
        <v/>
      </c>
      <c r="BF22" s="41">
        <f>IF(VLOOKUP($A22,Emax!$B:$Z,MATCH(BF$1,Emax!$B$1:$Z$1,0),FALSE)="","",VLOOKUP($A22,Emax!$B:$Z,MATCH(BF$1,Emax!$B$1:$Z$1,0),FALSE)*100)</f>
        <v>23.929638234317956</v>
      </c>
      <c r="BG22" s="41">
        <f>IF(VLOOKUP($A22,Emax!$B:$Z,MATCH(BG$1,Emax!$B$1:$Z$1,0),FALSE)="","",VLOOKUP($A22,Emax!$B:$Z,MATCH(BG$1,Emax!$B$1:$Z$1,0),FALSE)*100)</f>
        <v>20.603694248385647</v>
      </c>
      <c r="BH22" s="41" t="str">
        <f>IF(VLOOKUP($A22,Emax!$B:$Z,MATCH(BH$1,Emax!$B$1:$Z$1,0),FALSE)="","",VLOOKUP($A22,Emax!$B:$Z,MATCH(BH$1,Emax!$B$1:$Z$1,0),FALSE)*100)</f>
        <v/>
      </c>
      <c r="BI22" s="41">
        <f>IF(VLOOKUP($A22,Emax!$B:$Z,MATCH(BI$1,Emax!$B$1:$Z$1,0),FALSE)="","",VLOOKUP($A22,Emax!$B:$Z,MATCH(BI$1,Emax!$B$1:$Z$1,0),FALSE)*100)</f>
        <v>20.971165001839328</v>
      </c>
      <c r="BJ22" s="41">
        <f>IF(VLOOKUP($A22,Emax!$B:$Z,MATCH(BJ$1,Emax!$B$1:$Z$1,0),FALSE)="","",VLOOKUP($A22,Emax!$B:$Z,MATCH(BJ$1,Emax!$B$1:$Z$1,0),FALSE)*100)</f>
        <v>27.855458221024261</v>
      </c>
      <c r="BK22" s="41" t="str">
        <f>IF(VLOOKUP($A22,Emax!$B:$Z,MATCH(BK$1,Emax!$B$1:$Z$1,0),FALSE)="","",VLOOKUP($A22,Emax!$B:$Z,MATCH(BK$1,Emax!$B$1:$Z$1,0),FALSE)*100)</f>
        <v/>
      </c>
      <c r="BL22" s="41" t="str">
        <f>IF(VLOOKUP($A22,Emax!$B:$Z,MATCH(BL$1,Emax!$B$1:$Z$1,0),FALSE)="","",VLOOKUP($A22,Emax!$B:$Z,MATCH(BL$1,Emax!$B$1:$Z$1,0),FALSE)*100)</f>
        <v/>
      </c>
      <c r="BM22" s="41" t="str">
        <f>IF(VLOOKUP($A22,Emax!$B:$Z,MATCH(BM$1,Emax!$B$1:$Z$1,0),FALSE)="","",VLOOKUP($A22,Emax!$B:$Z,MATCH(BM$1,Emax!$B$1:$Z$1,0),FALSE)*100)</f>
        <v/>
      </c>
      <c r="BN22" s="41" t="str">
        <f>IF(VLOOKUP($A22,Emax!$B:$Z,MATCH(BN$1,Emax!$B$1:$Z$1,0),FALSE)="","",VLOOKUP($A22,Emax!$B:$Z,MATCH(BN$1,Emax!$B$1:$Z$1,0),FALSE)*100)</f>
        <v/>
      </c>
      <c r="BO22" s="41">
        <f>IF(VLOOKUP($A22,Emax!$B:$Z,MATCH(BO$1,Emax!$B$1:$Z$1,0),FALSE)="","",VLOOKUP($A22,Emax!$B:$Z,MATCH(BO$1,Emax!$B$1:$Z$1,0),FALSE)*100)</f>
        <v>0</v>
      </c>
      <c r="BP22" s="41" t="str">
        <f>IF(VLOOKUP($A22,Emax!$B:$Z,MATCH(BP$1,Emax!$B$1:$Z$1,0),FALSE)="","",VLOOKUP($A22,Emax!$B:$Z,MATCH(BP$1,Emax!$B$1:$Z$1,0),FALSE)*100)</f>
        <v/>
      </c>
      <c r="BQ22" s="41" t="str">
        <f>IF(VLOOKUP($A22,Emax!$B:$Z,MATCH(BQ$1,Emax!$B$1:$Z$1,0),FALSE)="","",VLOOKUP($A22,Emax!$B:$Z,MATCH(BQ$1,Emax!$B$1:$Z$1,0),FALSE)*100)</f>
        <v/>
      </c>
      <c r="BR22" s="41" t="str">
        <f>IF(VLOOKUP($A22,Emax!$B:$Z,MATCH(BR$1,Emax!$B$1:$Z$1,0),FALSE)="","",VLOOKUP($A22,Emax!$B:$Z,MATCH(BR$1,Emax!$B$1:$Z$1,0),FALSE)*100)</f>
        <v/>
      </c>
      <c r="BS22" s="41" t="str">
        <f>IF(VLOOKUP($A22,Emax!$B:$Z,MATCH(BS$1,Emax!$B$1:$Z$1,0),FALSE)="","",VLOOKUP($A22,Emax!$B:$Z,MATCH(BS$1,Emax!$B$1:$Z$1,0),FALSE)*100)</f>
        <v/>
      </c>
      <c r="BT22" s="41" t="str">
        <f>IF(VLOOKUP($A22,Emax!$B:$Z,MATCH(BT$1,Emax!$B$1:$Z$1,0),FALSE)="","",VLOOKUP($A22,Emax!$B:$Z,MATCH(BT$1,Emax!$B$1:$Z$1,0),FALSE)*100)</f>
        <v/>
      </c>
    </row>
    <row r="23" spans="1:72" x14ac:dyDescent="0.2">
      <c r="A23" t="s">
        <v>475</v>
      </c>
      <c r="B23" s="6" t="str">
        <f>IF(VLOOKUP($A23,Ligands!$A:$G,3,FALSE)="","",VLOOKUP($A23,Ligands!$A:$G,3,FALSE))</f>
        <v/>
      </c>
      <c r="C23" s="5" t="str">
        <f>IF(VLOOKUP($A23,Ligands!$A:$G,4,FALSE)="","",VLOOKUP($A23,Ligands!$A:$G,4,FALSE))</f>
        <v>Nicotinic acid</v>
      </c>
      <c r="D23" s="39" t="str">
        <f>IF(VLOOKUP($A23,Ligands!$A:$G,5,FALSE)="","",VLOOKUP($A23,Ligands!$A:$G,5,FALSE))</f>
        <v/>
      </c>
      <c r="E23" s="39" t="str">
        <f>IF(VLOOKUP($A23,Ligands!$A:$G,6,FALSE)="","",VLOOKUP($A23,Ligands!$A:$G,6,FALSE))</f>
        <v/>
      </c>
      <c r="F23" s="39" t="str">
        <f>IF(VLOOKUP($A23,Ligands!$A:$G,7,FALSE)="","",VLOOKUP($A23,Ligands!$A:$G,7,FALSE))</f>
        <v>Physiological</v>
      </c>
      <c r="G23" s="89" t="str">
        <f t="shared" si="1"/>
        <v/>
      </c>
      <c r="H23" s="90">
        <f t="shared" si="2"/>
        <v>6.8914581605113687</v>
      </c>
      <c r="I23" s="90" t="str">
        <f t="shared" si="3"/>
        <v/>
      </c>
      <c r="J23" s="90" t="str">
        <f t="shared" si="4"/>
        <v/>
      </c>
      <c r="K23" s="90">
        <f t="shared" si="5"/>
        <v>5.4137132944786739</v>
      </c>
      <c r="L23" s="89" t="str">
        <f t="shared" si="6"/>
        <v/>
      </c>
      <c r="M23" s="90">
        <f t="shared" si="7"/>
        <v>7.7380000000000004</v>
      </c>
      <c r="N23" s="90" t="str">
        <f t="shared" si="8"/>
        <v/>
      </c>
      <c r="O23" s="90" t="str">
        <f t="shared" si="9"/>
        <v/>
      </c>
      <c r="P23" s="90">
        <f t="shared" si="10"/>
        <v>6.3090000000000002</v>
      </c>
      <c r="Q23" s="91" t="str">
        <f t="shared" si="11"/>
        <v/>
      </c>
      <c r="R23" s="92">
        <f t="shared" si="12"/>
        <v>36.547745940184342</v>
      </c>
      <c r="S23" s="92" t="str">
        <f t="shared" si="13"/>
        <v/>
      </c>
      <c r="T23" s="92" t="str">
        <f t="shared" si="14"/>
        <v/>
      </c>
      <c r="U23" s="92">
        <f t="shared" si="15"/>
        <v>12.726626377532883</v>
      </c>
      <c r="V23" s="47" t="str">
        <f t="shared" si="16"/>
        <v/>
      </c>
      <c r="W23" s="46" t="str">
        <f t="shared" si="17"/>
        <v/>
      </c>
      <c r="X23" s="46">
        <f t="shared" si="18"/>
        <v>6.8914581605113687</v>
      </c>
      <c r="Y23" s="46">
        <f t="shared" si="19"/>
        <v>6.7603481897980098</v>
      </c>
      <c r="Z23" s="46" t="str">
        <f t="shared" si="20"/>
        <v/>
      </c>
      <c r="AA23" s="46">
        <f t="shared" si="21"/>
        <v>6.8824952207649845</v>
      </c>
      <c r="AB23" s="46">
        <f t="shared" si="22"/>
        <v>6.8737507839900349</v>
      </c>
      <c r="AC23" s="46">
        <f t="shared" si="23"/>
        <v>6.795860597274002</v>
      </c>
      <c r="AD23" s="46" t="str">
        <f t="shared" si="24"/>
        <v/>
      </c>
      <c r="AE23" s="46" t="str">
        <f t="shared" si="25"/>
        <v/>
      </c>
      <c r="AF23" s="46" t="str">
        <f t="shared" si="26"/>
        <v/>
      </c>
      <c r="AG23" s="46" t="str">
        <f t="shared" si="27"/>
        <v/>
      </c>
      <c r="AH23" s="46" t="str">
        <f t="shared" si="28"/>
        <v/>
      </c>
      <c r="AI23" s="46" t="str">
        <f t="shared" si="29"/>
        <v/>
      </c>
      <c r="AJ23" s="46">
        <f t="shared" si="30"/>
        <v>4.8562848240743373</v>
      </c>
      <c r="AK23" s="46">
        <f t="shared" si="31"/>
        <v>4.4271781979990825</v>
      </c>
      <c r="AL23" s="46">
        <f t="shared" si="32"/>
        <v>5.4137132944786739</v>
      </c>
      <c r="AM23" s="47" t="str">
        <f>VLOOKUP($A23,'pEC50'!$B:$Z,MATCH(AM$1,'pEC50'!$B$1:$Z$1,0),FALSE)</f>
        <v/>
      </c>
      <c r="AN23" s="46" t="str">
        <f>VLOOKUP($A23,'pEC50'!$B:$Z,MATCH(AN$1,'pEC50'!$B$1:$Z$1,0),FALSE)</f>
        <v/>
      </c>
      <c r="AO23" s="46">
        <f>VLOOKUP($A23,'pEC50'!$B:$Z,MATCH(AO$1,'pEC50'!$B$1:$Z$1,0),FALSE)</f>
        <v>7.7380000000000004</v>
      </c>
      <c r="AP23" s="46">
        <f>VLOOKUP($A23,'pEC50'!$B:$Z,MATCH(AP$1,'pEC50'!$B$1:$Z$1,0),FALSE)</f>
        <v>7.556</v>
      </c>
      <c r="AQ23" s="46" t="str">
        <f>VLOOKUP($A23,'pEC50'!$B:$Z,MATCH(AQ$1,'pEC50'!$B$1:$Z$1,0),FALSE)</f>
        <v/>
      </c>
      <c r="AR23" s="46">
        <f>VLOOKUP($A23,'pEC50'!$B:$Z,MATCH(AR$1,'pEC50'!$B$1:$Z$1,0),FALSE)</f>
        <v>7.3479999999999999</v>
      </c>
      <c r="AS23" s="46">
        <f>VLOOKUP($A23,'pEC50'!$B:$Z,MATCH(AS$1,'pEC50'!$B$1:$Z$1,0),FALSE)</f>
        <v>7.3639999999999999</v>
      </c>
      <c r="AT23" s="46">
        <f>VLOOKUP($A23,'pEC50'!$B:$Z,MATCH(AT$1,'pEC50'!$B$1:$Z$1,0),FALSE)</f>
        <v>7.2329999999999997</v>
      </c>
      <c r="AU23" s="46" t="str">
        <f>VLOOKUP($A23,'pEC50'!$B:$Z,MATCH(AU$1,'pEC50'!$B$1:$Z$1,0),FALSE)</f>
        <v/>
      </c>
      <c r="AV23" s="46" t="str">
        <f>VLOOKUP($A23,'pEC50'!$B:$Z,MATCH(AV$1,'pEC50'!$B$1:$Z$1,0),FALSE)</f>
        <v/>
      </c>
      <c r="AW23" s="46" t="str">
        <f>VLOOKUP($A23,'pEC50'!$B:$Z,MATCH(AW$1,'pEC50'!$B$1:$Z$1,0),FALSE)</f>
        <v/>
      </c>
      <c r="AX23" s="46" t="str">
        <f>VLOOKUP($A23,'pEC50'!$B:$Z,MATCH(AX$1,'pEC50'!$B$1:$Z$1,0),FALSE)</f>
        <v/>
      </c>
      <c r="AY23" s="46" t="str">
        <f>VLOOKUP($A23,'pEC50'!$B:$Z,MATCH(AY$1,'pEC50'!$B$1:$Z$1,0),FALSE)</f>
        <v/>
      </c>
      <c r="AZ23" s="46" t="str">
        <f>VLOOKUP($A23,'pEC50'!$B:$Z,MATCH(AZ$1,'pEC50'!$B$1:$Z$1,0),FALSE)</f>
        <v/>
      </c>
      <c r="BA23" s="46">
        <f>VLOOKUP($A23,'pEC50'!$B:$Z,MATCH(BA$1,'pEC50'!$B$1:$Z$1,0),FALSE)</f>
        <v>5.851</v>
      </c>
      <c r="BB23" s="46">
        <f>VLOOKUP($A23,'pEC50'!$B:$Z,MATCH(BB$1,'pEC50'!$B$1:$Z$1,0),FALSE)</f>
        <v>6.0519999999999996</v>
      </c>
      <c r="BC23" s="46">
        <f>VLOOKUP($A23,'pEC50'!$B:$Z,MATCH(BC$1,'pEC50'!$B$1:$Z$1,0),FALSE)</f>
        <v>6.3090000000000002</v>
      </c>
      <c r="BD23" s="40" t="str">
        <f>IF(VLOOKUP($A23,Emax!$B:$Z,MATCH(BD$1,Emax!$B$1:$Z$1,0),FALSE)="","",VLOOKUP($A23,Emax!$B:$Z,MATCH(BD$1,Emax!$B$1:$Z$1,0),FALSE)*100)</f>
        <v/>
      </c>
      <c r="BE23" s="41" t="str">
        <f>IF(VLOOKUP($A23,Emax!$B:$Z,MATCH(BE$1,Emax!$B$1:$Z$1,0),FALSE)="","",VLOOKUP($A23,Emax!$B:$Z,MATCH(BE$1,Emax!$B$1:$Z$1,0),FALSE)*100)</f>
        <v/>
      </c>
      <c r="BF23" s="41">
        <f>IF(VLOOKUP($A23,Emax!$B:$Z,MATCH(BF$1,Emax!$B$1:$Z$1,0),FALSE)="","",VLOOKUP($A23,Emax!$B:$Z,MATCH(BF$1,Emax!$B$1:$Z$1,0),FALSE)*100)</f>
        <v>14.238300696979756</v>
      </c>
      <c r="BG23" s="41">
        <f>IF(VLOOKUP($A23,Emax!$B:$Z,MATCH(BG$1,Emax!$B$1:$Z$1,0),FALSE)="","",VLOOKUP($A23,Emax!$B:$Z,MATCH(BG$1,Emax!$B$1:$Z$1,0),FALSE)*100)</f>
        <v>16.00840967112179</v>
      </c>
      <c r="BH23" s="41" t="str">
        <f>IF(VLOOKUP($A23,Emax!$B:$Z,MATCH(BH$1,Emax!$B$1:$Z$1,0),FALSE)="","",VLOOKUP($A23,Emax!$B:$Z,MATCH(BH$1,Emax!$B$1:$Z$1,0),FALSE)*100)</f>
        <v/>
      </c>
      <c r="BI23" s="41">
        <f>IF(VLOOKUP($A23,Emax!$B:$Z,MATCH(BI$1,Emax!$B$1:$Z$1,0),FALSE)="","",VLOOKUP($A23,Emax!$B:$Z,MATCH(BI$1,Emax!$B$1:$Z$1,0),FALSE)*100)</f>
        <v>34.236961996660916</v>
      </c>
      <c r="BJ23" s="41">
        <f>IF(VLOOKUP($A23,Emax!$B:$Z,MATCH(BJ$1,Emax!$B$1:$Z$1,0),FALSE)="","",VLOOKUP($A23,Emax!$B:$Z,MATCH(BJ$1,Emax!$B$1:$Z$1,0),FALSE)*100)</f>
        <v>32.340801886792448</v>
      </c>
      <c r="BK23" s="41">
        <f>IF(VLOOKUP($A23,Emax!$B:$Z,MATCH(BK$1,Emax!$B$1:$Z$1,0),FALSE)="","",VLOOKUP($A23,Emax!$B:$Z,MATCH(BK$1,Emax!$B$1:$Z$1,0),FALSE)*100)</f>
        <v>36.547745940184342</v>
      </c>
      <c r="BL23" s="41" t="str">
        <f>IF(VLOOKUP($A23,Emax!$B:$Z,MATCH(BL$1,Emax!$B$1:$Z$1,0),FALSE)="","",VLOOKUP($A23,Emax!$B:$Z,MATCH(BL$1,Emax!$B$1:$Z$1,0),FALSE)*100)</f>
        <v/>
      </c>
      <c r="BM23" s="41" t="str">
        <f>IF(VLOOKUP($A23,Emax!$B:$Z,MATCH(BM$1,Emax!$B$1:$Z$1,0),FALSE)="","",VLOOKUP($A23,Emax!$B:$Z,MATCH(BM$1,Emax!$B$1:$Z$1,0),FALSE)*100)</f>
        <v/>
      </c>
      <c r="BN23" s="41" t="str">
        <f>IF(VLOOKUP($A23,Emax!$B:$Z,MATCH(BN$1,Emax!$B$1:$Z$1,0),FALSE)="","",VLOOKUP($A23,Emax!$B:$Z,MATCH(BN$1,Emax!$B$1:$Z$1,0),FALSE)*100)</f>
        <v/>
      </c>
      <c r="BO23" s="41" t="str">
        <f>IF(VLOOKUP($A23,Emax!$B:$Z,MATCH(BO$1,Emax!$B$1:$Z$1,0),FALSE)="","",VLOOKUP($A23,Emax!$B:$Z,MATCH(BO$1,Emax!$B$1:$Z$1,0),FALSE)*100)</f>
        <v/>
      </c>
      <c r="BP23" s="41" t="str">
        <f>IF(VLOOKUP($A23,Emax!$B:$Z,MATCH(BP$1,Emax!$B$1:$Z$1,0),FALSE)="","",VLOOKUP($A23,Emax!$B:$Z,MATCH(BP$1,Emax!$B$1:$Z$1,0),FALSE)*100)</f>
        <v/>
      </c>
      <c r="BQ23" s="41" t="str">
        <f>IF(VLOOKUP($A23,Emax!$B:$Z,MATCH(BQ$1,Emax!$B$1:$Z$1,0),FALSE)="","",VLOOKUP($A23,Emax!$B:$Z,MATCH(BQ$1,Emax!$B$1:$Z$1,0),FALSE)*100)</f>
        <v/>
      </c>
      <c r="BR23" s="41">
        <f>IF(VLOOKUP($A23,Emax!$B:$Z,MATCH(BR$1,Emax!$B$1:$Z$1,0),FALSE)="","",VLOOKUP($A23,Emax!$B:$Z,MATCH(BR$1,Emax!$B$1:$Z$1,0),FALSE)*100)</f>
        <v>10.122430976957935</v>
      </c>
      <c r="BS23" s="41">
        <f>IF(VLOOKUP($A23,Emax!$B:$Z,MATCH(BS$1,Emax!$B$1:$Z$1,0),FALSE)="","",VLOOKUP($A23,Emax!$B:$Z,MATCH(BS$1,Emax!$B$1:$Z$1,0),FALSE)*100)</f>
        <v>2.3723469180172239</v>
      </c>
      <c r="BT23" s="41">
        <f>IF(VLOOKUP($A23,Emax!$B:$Z,MATCH(BT$1,Emax!$B$1:$Z$1,0),FALSE)="","",VLOOKUP($A23,Emax!$B:$Z,MATCH(BT$1,Emax!$B$1:$Z$1,0),FALSE)*100)</f>
        <v>12.726626377532883</v>
      </c>
    </row>
    <row r="24" spans="1:72" x14ac:dyDescent="0.2">
      <c r="A24" t="s">
        <v>573</v>
      </c>
      <c r="B24" s="6" t="str">
        <f>IF(VLOOKUP($A24,Ligands!$A:$G,3,FALSE)="","",VLOOKUP($A24,Ligands!$A:$G,3,FALSE))</f>
        <v/>
      </c>
      <c r="C24" s="5" t="str">
        <f>IF(VLOOKUP($A24,Ligands!$A:$G,4,FALSE)="","",VLOOKUP($A24,Ligands!$A:$G,4,FALSE))</f>
        <v>Nociceptin</v>
      </c>
      <c r="D24" s="39" t="str">
        <f>IF(VLOOKUP($A24,Ligands!$A:$G,5,FALSE)="","",VLOOKUP($A24,Ligands!$A:$G,5,FALSE))</f>
        <v/>
      </c>
      <c r="E24" s="39" t="str">
        <f>IF(VLOOKUP($A24,Ligands!$A:$G,6,FALSE)="","",VLOOKUP($A24,Ligands!$A:$G,6,FALSE))</f>
        <v/>
      </c>
      <c r="F24" s="39" t="str">
        <f>IF(VLOOKUP($A24,Ligands!$A:$G,7,FALSE)="","",VLOOKUP($A24,Ligands!$A:$G,7,FALSE))</f>
        <v>Physiological</v>
      </c>
      <c r="G24" s="89" t="str">
        <f t="shared" si="1"/>
        <v/>
      </c>
      <c r="H24" s="90">
        <f t="shared" si="2"/>
        <v>11.197015460521394</v>
      </c>
      <c r="I24" s="90">
        <f t="shared" si="3"/>
        <v>9.0802981034329679</v>
      </c>
      <c r="J24" s="90" t="str">
        <f t="shared" si="4"/>
        <v/>
      </c>
      <c r="K24" s="90">
        <f t="shared" si="5"/>
        <v>7.6701653083935426</v>
      </c>
      <c r="L24" s="89" t="str">
        <f t="shared" si="6"/>
        <v/>
      </c>
      <c r="M24" s="90">
        <f t="shared" si="7"/>
        <v>11.37</v>
      </c>
      <c r="N24" s="90">
        <f t="shared" si="8"/>
        <v>9.2460000000000004</v>
      </c>
      <c r="O24" s="90" t="str">
        <f t="shared" si="9"/>
        <v/>
      </c>
      <c r="P24" s="90">
        <f t="shared" si="10"/>
        <v>8.7159999999999993</v>
      </c>
      <c r="Q24" s="91" t="str">
        <f t="shared" si="11"/>
        <v/>
      </c>
      <c r="R24" s="92">
        <f t="shared" si="12"/>
        <v>68.646974222812261</v>
      </c>
      <c r="S24" s="92">
        <f t="shared" si="13"/>
        <v>68.280721801647374</v>
      </c>
      <c r="T24" s="92" t="str">
        <f t="shared" si="14"/>
        <v/>
      </c>
      <c r="U24" s="92">
        <f t="shared" si="15"/>
        <v>8.9984002843938864</v>
      </c>
      <c r="V24" s="47" t="str">
        <f t="shared" si="16"/>
        <v/>
      </c>
      <c r="W24" s="46" t="str">
        <f t="shared" si="17"/>
        <v/>
      </c>
      <c r="X24" s="46">
        <f t="shared" si="18"/>
        <v>10.076621399441731</v>
      </c>
      <c r="Y24" s="46">
        <f t="shared" si="19"/>
        <v>9.7027903322031932</v>
      </c>
      <c r="Z24" s="46" t="str">
        <f t="shared" si="20"/>
        <v/>
      </c>
      <c r="AA24" s="46">
        <f t="shared" si="21"/>
        <v>10.151089389156338</v>
      </c>
      <c r="AB24" s="46">
        <f t="shared" si="22"/>
        <v>10.607129982278961</v>
      </c>
      <c r="AC24" s="46">
        <f t="shared" si="23"/>
        <v>11.197015460521394</v>
      </c>
      <c r="AD24" s="46" t="str">
        <f t="shared" si="24"/>
        <v/>
      </c>
      <c r="AE24" s="46" t="str">
        <f t="shared" si="25"/>
        <v/>
      </c>
      <c r="AF24" s="46">
        <f t="shared" si="26"/>
        <v>7.4032657013557017</v>
      </c>
      <c r="AG24" s="46">
        <f t="shared" si="27"/>
        <v>9.0802981034329679</v>
      </c>
      <c r="AH24" s="46" t="str">
        <f t="shared" si="28"/>
        <v/>
      </c>
      <c r="AI24" s="46" t="str">
        <f t="shared" si="29"/>
        <v/>
      </c>
      <c r="AJ24" s="46">
        <f t="shared" si="30"/>
        <v>7.0877631398340259</v>
      </c>
      <c r="AK24" s="46">
        <f t="shared" si="31"/>
        <v>6.8507801291820325</v>
      </c>
      <c r="AL24" s="46">
        <f t="shared" si="32"/>
        <v>7.6701653083935426</v>
      </c>
      <c r="AM24" s="47" t="str">
        <f>VLOOKUP($A24,'pEC50'!$B:$Z,MATCH(AM$1,'pEC50'!$B$1:$Z$1,0),FALSE)</f>
        <v/>
      </c>
      <c r="AN24" s="46" t="str">
        <f>VLOOKUP($A24,'pEC50'!$B:$Z,MATCH(AN$1,'pEC50'!$B$1:$Z$1,0),FALSE)</f>
        <v/>
      </c>
      <c r="AO24" s="46">
        <f>VLOOKUP($A24,'pEC50'!$B:$Z,MATCH(AO$1,'pEC50'!$B$1:$Z$1,0),FALSE)</f>
        <v>10.24</v>
      </c>
      <c r="AP24" s="46">
        <f>VLOOKUP($A24,'pEC50'!$B:$Z,MATCH(AP$1,'pEC50'!$B$1:$Z$1,0),FALSE)</f>
        <v>10.130000000000001</v>
      </c>
      <c r="AQ24" s="46" t="str">
        <f>VLOOKUP($A24,'pEC50'!$B:$Z,MATCH(AQ$1,'pEC50'!$B$1:$Z$1,0),FALSE)</f>
        <v/>
      </c>
      <c r="AR24" s="46">
        <f>VLOOKUP($A24,'pEC50'!$B:$Z,MATCH(AR$1,'pEC50'!$B$1:$Z$1,0),FALSE)</f>
        <v>10.41</v>
      </c>
      <c r="AS24" s="46">
        <f>VLOOKUP($A24,'pEC50'!$B:$Z,MATCH(AS$1,'pEC50'!$B$1:$Z$1,0),FALSE)</f>
        <v>10.82</v>
      </c>
      <c r="AT24" s="46">
        <f>VLOOKUP($A24,'pEC50'!$B:$Z,MATCH(AT$1,'pEC50'!$B$1:$Z$1,0),FALSE)</f>
        <v>11.37</v>
      </c>
      <c r="AU24" s="46" t="str">
        <f>VLOOKUP($A24,'pEC50'!$B:$Z,MATCH(AU$1,'pEC50'!$B$1:$Z$1,0),FALSE)</f>
        <v/>
      </c>
      <c r="AV24" s="46" t="str">
        <f>VLOOKUP($A24,'pEC50'!$B:$Z,MATCH(AV$1,'pEC50'!$B$1:$Z$1,0),FALSE)</f>
        <v/>
      </c>
      <c r="AW24" s="46">
        <f>VLOOKUP($A24,'pEC50'!$B:$Z,MATCH(AW$1,'pEC50'!$B$1:$Z$1,0),FALSE)</f>
        <v>8.2260000000000009</v>
      </c>
      <c r="AX24" s="46">
        <f>VLOOKUP($A24,'pEC50'!$B:$Z,MATCH(AX$1,'pEC50'!$B$1:$Z$1,0),FALSE)</f>
        <v>9.2460000000000004</v>
      </c>
      <c r="AY24" s="46" t="str">
        <f>VLOOKUP($A24,'pEC50'!$B:$Z,MATCH(AY$1,'pEC50'!$B$1:$Z$1,0),FALSE)</f>
        <v/>
      </c>
      <c r="AZ24" s="46" t="str">
        <f>VLOOKUP($A24,'pEC50'!$B:$Z,MATCH(AZ$1,'pEC50'!$B$1:$Z$1,0),FALSE)</f>
        <v/>
      </c>
      <c r="BA24" s="46">
        <f>VLOOKUP($A24,'pEC50'!$B:$Z,MATCH(BA$1,'pEC50'!$B$1:$Z$1,0),FALSE)</f>
        <v>8.5869999999999997</v>
      </c>
      <c r="BB24" s="46">
        <f>VLOOKUP($A24,'pEC50'!$B:$Z,MATCH(BB$1,'pEC50'!$B$1:$Z$1,0),FALSE)</f>
        <v>8.2490000000000006</v>
      </c>
      <c r="BC24" s="46">
        <f>VLOOKUP($A24,'pEC50'!$B:$Z,MATCH(BC$1,'pEC50'!$B$1:$Z$1,0),FALSE)</f>
        <v>8.7159999999999993</v>
      </c>
      <c r="BD24" s="40" t="str">
        <f>IF(VLOOKUP($A24,Emax!$B:$Z,MATCH(BD$1,Emax!$B$1:$Z$1,0),FALSE)="","",VLOOKUP($A24,Emax!$B:$Z,MATCH(BD$1,Emax!$B$1:$Z$1,0),FALSE)*100)</f>
        <v/>
      </c>
      <c r="BE24" s="41" t="str">
        <f>IF(VLOOKUP($A24,Emax!$B:$Z,MATCH(BE$1,Emax!$B$1:$Z$1,0),FALSE)="","",VLOOKUP($A24,Emax!$B:$Z,MATCH(BE$1,Emax!$B$1:$Z$1,0),FALSE)*100)</f>
        <v/>
      </c>
      <c r="BF24" s="41">
        <f>IF(VLOOKUP($A24,Emax!$B:$Z,MATCH(BF$1,Emax!$B$1:$Z$1,0),FALSE)="","",VLOOKUP($A24,Emax!$B:$Z,MATCH(BF$1,Emax!$B$1:$Z$1,0),FALSE)*100)</f>
        <v>68.646974222812261</v>
      </c>
      <c r="BG24" s="41">
        <f>IF(VLOOKUP($A24,Emax!$B:$Z,MATCH(BG$1,Emax!$B$1:$Z$1,0),FALSE)="","",VLOOKUP($A24,Emax!$B:$Z,MATCH(BG$1,Emax!$B$1:$Z$1,0),FALSE)*100)</f>
        <v>37.393001952245079</v>
      </c>
      <c r="BH24" s="41" t="str">
        <f>IF(VLOOKUP($A24,Emax!$B:$Z,MATCH(BH$1,Emax!$B$1:$Z$1,0),FALSE)="","",VLOOKUP($A24,Emax!$B:$Z,MATCH(BH$1,Emax!$B$1:$Z$1,0),FALSE)*100)</f>
        <v/>
      </c>
      <c r="BI24" s="41">
        <f>IF(VLOOKUP($A24,Emax!$B:$Z,MATCH(BI$1,Emax!$B$1:$Z$1,0),FALSE)="","",VLOOKUP($A24,Emax!$B:$Z,MATCH(BI$1,Emax!$B$1:$Z$1,0),FALSE)*100)</f>
        <v>55.092107869492636</v>
      </c>
      <c r="BJ24" s="41">
        <f>IF(VLOOKUP($A24,Emax!$B:$Z,MATCH(BJ$1,Emax!$B$1:$Z$1,0),FALSE)="","",VLOOKUP($A24,Emax!$B:$Z,MATCH(BJ$1,Emax!$B$1:$Z$1,0),FALSE)*100)</f>
        <v>61.253369272237201</v>
      </c>
      <c r="BK24" s="41">
        <f>IF(VLOOKUP($A24,Emax!$B:$Z,MATCH(BK$1,Emax!$B$1:$Z$1,0),FALSE)="","",VLOOKUP($A24,Emax!$B:$Z,MATCH(BK$1,Emax!$B$1:$Z$1,0),FALSE)*100)</f>
        <v>67.145275565866186</v>
      </c>
      <c r="BL24" s="41" t="str">
        <f>IF(VLOOKUP($A24,Emax!$B:$Z,MATCH(BL$1,Emax!$B$1:$Z$1,0),FALSE)="","",VLOOKUP($A24,Emax!$B:$Z,MATCH(BL$1,Emax!$B$1:$Z$1,0),FALSE)*100)</f>
        <v/>
      </c>
      <c r="BM24" s="41" t="str">
        <f>IF(VLOOKUP($A24,Emax!$B:$Z,MATCH(BM$1,Emax!$B$1:$Z$1,0),FALSE)="","",VLOOKUP($A24,Emax!$B:$Z,MATCH(BM$1,Emax!$B$1:$Z$1,0),FALSE)*100)</f>
        <v/>
      </c>
      <c r="BN24" s="41">
        <f>IF(VLOOKUP($A24,Emax!$B:$Z,MATCH(BN$1,Emax!$B$1:$Z$1,0),FALSE)="","",VLOOKUP($A24,Emax!$B:$Z,MATCH(BN$1,Emax!$B$1:$Z$1,0),FALSE)*100)</f>
        <v>15.040618696858598</v>
      </c>
      <c r="BO24" s="41">
        <f>IF(VLOOKUP($A24,Emax!$B:$Z,MATCH(BO$1,Emax!$B$1:$Z$1,0),FALSE)="","",VLOOKUP($A24,Emax!$B:$Z,MATCH(BO$1,Emax!$B$1:$Z$1,0),FALSE)*100)</f>
        <v>68.280721801647374</v>
      </c>
      <c r="BP24" s="41" t="str">
        <f>IF(VLOOKUP($A24,Emax!$B:$Z,MATCH(BP$1,Emax!$B$1:$Z$1,0),FALSE)="","",VLOOKUP($A24,Emax!$B:$Z,MATCH(BP$1,Emax!$B$1:$Z$1,0),FALSE)*100)</f>
        <v/>
      </c>
      <c r="BQ24" s="41" t="str">
        <f>IF(VLOOKUP($A24,Emax!$B:$Z,MATCH(BQ$1,Emax!$B$1:$Z$1,0),FALSE)="","",VLOOKUP($A24,Emax!$B:$Z,MATCH(BQ$1,Emax!$B$1:$Z$1,0),FALSE)*100)</f>
        <v/>
      </c>
      <c r="BR24" s="41">
        <f>IF(VLOOKUP($A24,Emax!$B:$Z,MATCH(BR$1,Emax!$B$1:$Z$1,0),FALSE)="","",VLOOKUP($A24,Emax!$B:$Z,MATCH(BR$1,Emax!$B$1:$Z$1,0),FALSE)*100)</f>
        <v>3.1678392817762093</v>
      </c>
      <c r="BS24" s="41">
        <f>IF(VLOOKUP($A24,Emax!$B:$Z,MATCH(BS$1,Emax!$B$1:$Z$1,0),FALSE)="","",VLOOKUP($A24,Emax!$B:$Z,MATCH(BS$1,Emax!$B$1:$Z$1,0),FALSE)*100)</f>
        <v>3.9974232047196039</v>
      </c>
      <c r="BT24" s="41">
        <f>IF(VLOOKUP($A24,Emax!$B:$Z,MATCH(BT$1,Emax!$B$1:$Z$1,0),FALSE)="","",VLOOKUP($A24,Emax!$B:$Z,MATCH(BT$1,Emax!$B$1:$Z$1,0),FALSE)*100)</f>
        <v>8.9984002843938864</v>
      </c>
    </row>
    <row r="25" spans="1:72" x14ac:dyDescent="0.2">
      <c r="A25" t="s">
        <v>587</v>
      </c>
      <c r="B25" s="6" t="str">
        <f>IF(VLOOKUP($A25,Ligands!$A:$G,3,FALSE)="","",VLOOKUP($A25,Ligands!$A:$G,3,FALSE))</f>
        <v/>
      </c>
      <c r="C25" s="5" t="str">
        <f>IF(VLOOKUP($A25,Ligands!$A:$G,4,FALSE)="","",VLOOKUP($A25,Ligands!$A:$G,4,FALSE))</f>
        <v>Orexin-A</v>
      </c>
      <c r="D25" s="39" t="str">
        <f>IF(VLOOKUP($A25,Ligands!$A:$G,5,FALSE)="","",VLOOKUP($A25,Ligands!$A:$G,5,FALSE))</f>
        <v/>
      </c>
      <c r="E25" s="39" t="str">
        <f>IF(VLOOKUP($A25,Ligands!$A:$G,6,FALSE)="","",VLOOKUP($A25,Ligands!$A:$G,6,FALSE))</f>
        <v/>
      </c>
      <c r="F25" s="39" t="str">
        <f>IF(VLOOKUP($A25,Ligands!$A:$G,7,FALSE)="","",VLOOKUP($A25,Ligands!$A:$G,7,FALSE))</f>
        <v>Physiological</v>
      </c>
      <c r="G25" s="89" t="str">
        <f t="shared" si="1"/>
        <v/>
      </c>
      <c r="H25" s="90">
        <f t="shared" si="2"/>
        <v>8.8099798672315792</v>
      </c>
      <c r="I25" s="90">
        <f t="shared" si="3"/>
        <v>9.2878774938985327</v>
      </c>
      <c r="J25" s="90">
        <f t="shared" si="4"/>
        <v>7.4197150455991254</v>
      </c>
      <c r="K25" s="90">
        <f t="shared" si="5"/>
        <v>8.1239279422017816</v>
      </c>
      <c r="L25" s="89" t="str">
        <f t="shared" si="6"/>
        <v/>
      </c>
      <c r="M25" s="90">
        <f t="shared" si="7"/>
        <v>9.2390000000000008</v>
      </c>
      <c r="N25" s="90">
        <f t="shared" si="8"/>
        <v>9.5470000000000006</v>
      </c>
      <c r="O25" s="90">
        <f t="shared" si="9"/>
        <v>8.0760000000000005</v>
      </c>
      <c r="P25" s="90">
        <f t="shared" si="10"/>
        <v>8.5579999999999998</v>
      </c>
      <c r="Q25" s="91" t="str">
        <f t="shared" si="11"/>
        <v/>
      </c>
      <c r="R25" s="92">
        <f t="shared" si="12"/>
        <v>37.237444353877983</v>
      </c>
      <c r="S25" s="92">
        <f t="shared" si="13"/>
        <v>67.847338629351611</v>
      </c>
      <c r="T25" s="92">
        <f t="shared" si="14"/>
        <v>26.07502698812522</v>
      </c>
      <c r="U25" s="92">
        <f t="shared" si="15"/>
        <v>43.330321763689007</v>
      </c>
      <c r="V25" s="47" t="str">
        <f t="shared" si="16"/>
        <v/>
      </c>
      <c r="W25" s="46" t="str">
        <f t="shared" si="17"/>
        <v/>
      </c>
      <c r="X25" s="46">
        <f t="shared" si="18"/>
        <v>6.6714593283354304</v>
      </c>
      <c r="Y25" s="46">
        <f t="shared" si="19"/>
        <v>6.2453470363514896</v>
      </c>
      <c r="Z25" s="46" t="str">
        <f t="shared" si="20"/>
        <v/>
      </c>
      <c r="AA25" s="46">
        <f t="shared" si="21"/>
        <v>7.4567408670923943</v>
      </c>
      <c r="AB25" s="46">
        <f t="shared" si="22"/>
        <v>7.8381267235529961</v>
      </c>
      <c r="AC25" s="46">
        <f t="shared" si="23"/>
        <v>8.8099798672315792</v>
      </c>
      <c r="AD25" s="46">
        <f t="shared" si="24"/>
        <v>9.2878774938985327</v>
      </c>
      <c r="AE25" s="46">
        <f t="shared" si="25"/>
        <v>9.2105328167524902</v>
      </c>
      <c r="AF25" s="46">
        <f t="shared" si="26"/>
        <v>8.6628142976903089</v>
      </c>
      <c r="AG25" s="46">
        <f t="shared" si="27"/>
        <v>7.2179866244530055</v>
      </c>
      <c r="AH25" s="46">
        <f t="shared" si="28"/>
        <v>7.4197150455991254</v>
      </c>
      <c r="AI25" s="46">
        <f t="shared" si="29"/>
        <v>7.0562247666014573</v>
      </c>
      <c r="AJ25" s="46">
        <f t="shared" si="30"/>
        <v>8.0437919140442027</v>
      </c>
      <c r="AK25" s="46">
        <f t="shared" si="31"/>
        <v>7.9168244394984635</v>
      </c>
      <c r="AL25" s="46">
        <f t="shared" si="32"/>
        <v>8.1239279422017816</v>
      </c>
      <c r="AM25" s="47" t="str">
        <f>VLOOKUP($A25,'pEC50'!$B:$Z,MATCH(AM$1,'pEC50'!$B$1:$Z$1,0),FALSE)</f>
        <v/>
      </c>
      <c r="AN25" s="46" t="str">
        <f>VLOOKUP($A25,'pEC50'!$B:$Z,MATCH(AN$1,'pEC50'!$B$1:$Z$1,0),FALSE)</f>
        <v/>
      </c>
      <c r="AO25" s="46">
        <f>VLOOKUP($A25,'pEC50'!$B:$Z,MATCH(AO$1,'pEC50'!$B$1:$Z$1,0),FALSE)</f>
        <v>7.5620000000000003</v>
      </c>
      <c r="AP25" s="46">
        <f>VLOOKUP($A25,'pEC50'!$B:$Z,MATCH(AP$1,'pEC50'!$B$1:$Z$1,0),FALSE)</f>
        <v>7.601</v>
      </c>
      <c r="AQ25" s="46" t="str">
        <f>VLOOKUP($A25,'pEC50'!$B:$Z,MATCH(AQ$1,'pEC50'!$B$1:$Z$1,0),FALSE)</f>
        <v/>
      </c>
      <c r="AR25" s="46">
        <f>VLOOKUP($A25,'pEC50'!$B:$Z,MATCH(AR$1,'pEC50'!$B$1:$Z$1,0),FALSE)</f>
        <v>7.9989999999999997</v>
      </c>
      <c r="AS25" s="46">
        <f>VLOOKUP($A25,'pEC50'!$B:$Z,MATCH(AS$1,'pEC50'!$B$1:$Z$1,0),FALSE)</f>
        <v>8.3409999999999993</v>
      </c>
      <c r="AT25" s="46">
        <f>VLOOKUP($A25,'pEC50'!$B:$Z,MATCH(AT$1,'pEC50'!$B$1:$Z$1,0),FALSE)</f>
        <v>9.2390000000000008</v>
      </c>
      <c r="AU25" s="46">
        <f>VLOOKUP($A25,'pEC50'!$B:$Z,MATCH(AU$1,'pEC50'!$B$1:$Z$1,0),FALSE)</f>
        <v>9.5470000000000006</v>
      </c>
      <c r="AV25" s="46">
        <f>VLOOKUP($A25,'pEC50'!$B:$Z,MATCH(AV$1,'pEC50'!$B$1:$Z$1,0),FALSE)</f>
        <v>9.3789999999999996</v>
      </c>
      <c r="AW25" s="46">
        <f>VLOOKUP($A25,'pEC50'!$B:$Z,MATCH(AW$1,'pEC50'!$B$1:$Z$1,0),FALSE)</f>
        <v>8.8439999999999994</v>
      </c>
      <c r="AX25" s="46">
        <f>VLOOKUP($A25,'pEC50'!$B:$Z,MATCH(AX$1,'pEC50'!$B$1:$Z$1,0),FALSE)</f>
        <v>7.6609999999999996</v>
      </c>
      <c r="AY25" s="46">
        <f>VLOOKUP($A25,'pEC50'!$B:$Z,MATCH(AY$1,'pEC50'!$B$1:$Z$1,0),FALSE)</f>
        <v>8.0760000000000005</v>
      </c>
      <c r="AZ25" s="46">
        <f>VLOOKUP($A25,'pEC50'!$B:$Z,MATCH(AZ$1,'pEC50'!$B$1:$Z$1,0),FALSE)</f>
        <v>7.64</v>
      </c>
      <c r="BA25" s="46">
        <f>VLOOKUP($A25,'pEC50'!$B:$Z,MATCH(BA$1,'pEC50'!$B$1:$Z$1,0),FALSE)</f>
        <v>8.407</v>
      </c>
      <c r="BB25" s="46">
        <f>VLOOKUP($A25,'pEC50'!$B:$Z,MATCH(BB$1,'pEC50'!$B$1:$Z$1,0),FALSE)</f>
        <v>8.4710000000000001</v>
      </c>
      <c r="BC25" s="46">
        <f>VLOOKUP($A25,'pEC50'!$B:$Z,MATCH(BC$1,'pEC50'!$B$1:$Z$1,0),FALSE)</f>
        <v>8.5579999999999998</v>
      </c>
      <c r="BD25" s="40" t="str">
        <f>IF(VLOOKUP($A25,Emax!$B:$Z,MATCH(BD$1,Emax!$B$1:$Z$1,0),FALSE)="","",VLOOKUP($A25,Emax!$B:$Z,MATCH(BD$1,Emax!$B$1:$Z$1,0),FALSE)*100)</f>
        <v/>
      </c>
      <c r="BE25" s="41" t="str">
        <f>IF(VLOOKUP($A25,Emax!$B:$Z,MATCH(BE$1,Emax!$B$1:$Z$1,0),FALSE)="","",VLOOKUP($A25,Emax!$B:$Z,MATCH(BE$1,Emax!$B$1:$Z$1,0),FALSE)*100)</f>
        <v/>
      </c>
      <c r="BF25" s="41">
        <f>IF(VLOOKUP($A25,Emax!$B:$Z,MATCH(BF$1,Emax!$B$1:$Z$1,0),FALSE)="","",VLOOKUP($A25,Emax!$B:$Z,MATCH(BF$1,Emax!$B$1:$Z$1,0),FALSE)*100)</f>
        <v>12.866467529593983</v>
      </c>
      <c r="BG25" s="41">
        <f>IF(VLOOKUP($A25,Emax!$B:$Z,MATCH(BG$1,Emax!$B$1:$Z$1,0),FALSE)="","",VLOOKUP($A25,Emax!$B:$Z,MATCH(BG$1,Emax!$B$1:$Z$1,0),FALSE)*100)</f>
        <v>4.4090704309956461</v>
      </c>
      <c r="BH25" s="41" t="str">
        <f>IF(VLOOKUP($A25,Emax!$B:$Z,MATCH(BH$1,Emax!$B$1:$Z$1,0),FALSE)="","",VLOOKUP($A25,Emax!$B:$Z,MATCH(BH$1,Emax!$B$1:$Z$1,0),FALSE)*100)</f>
        <v/>
      </c>
      <c r="BI25" s="41">
        <f>IF(VLOOKUP($A25,Emax!$B:$Z,MATCH(BI$1,Emax!$B$1:$Z$1,0),FALSE)="","",VLOOKUP($A25,Emax!$B:$Z,MATCH(BI$1,Emax!$B$1:$Z$1,0),FALSE)*100)</f>
        <v>28.690681683126289</v>
      </c>
      <c r="BJ25" s="41">
        <f>IF(VLOOKUP($A25,Emax!$B:$Z,MATCH(BJ$1,Emax!$B$1:$Z$1,0),FALSE)="","",VLOOKUP($A25,Emax!$B:$Z,MATCH(BJ$1,Emax!$B$1:$Z$1,0),FALSE)*100)</f>
        <v>31.414252021563339</v>
      </c>
      <c r="BK25" s="41">
        <f>IF(VLOOKUP($A25,Emax!$B:$Z,MATCH(BK$1,Emax!$B$1:$Z$1,0),FALSE)="","",VLOOKUP($A25,Emax!$B:$Z,MATCH(BK$1,Emax!$B$1:$Z$1,0),FALSE)*100)</f>
        <v>37.237444353877983</v>
      </c>
      <c r="BL25" s="41">
        <f>IF(VLOOKUP($A25,Emax!$B:$Z,MATCH(BL$1,Emax!$B$1:$Z$1,0),FALSE)="","",VLOOKUP($A25,Emax!$B:$Z,MATCH(BL$1,Emax!$B$1:$Z$1,0),FALSE)*100)</f>
        <v>55.065234608383939</v>
      </c>
      <c r="BM25" s="41">
        <f>IF(VLOOKUP($A25,Emax!$B:$Z,MATCH(BM$1,Emax!$B$1:$Z$1,0),FALSE)="","",VLOOKUP($A25,Emax!$B:$Z,MATCH(BM$1,Emax!$B$1:$Z$1,0),FALSE)*100)</f>
        <v>67.847338629351611</v>
      </c>
      <c r="BN25" s="41">
        <f>IF(VLOOKUP($A25,Emax!$B:$Z,MATCH(BN$1,Emax!$B$1:$Z$1,0),FALSE)="","",VLOOKUP($A25,Emax!$B:$Z,MATCH(BN$1,Emax!$B$1:$Z$1,0),FALSE)*100)</f>
        <v>65.88920957910338</v>
      </c>
      <c r="BO25" s="41">
        <f>IF(VLOOKUP($A25,Emax!$B:$Z,MATCH(BO$1,Emax!$B$1:$Z$1,0),FALSE)="","",VLOOKUP($A25,Emax!$B:$Z,MATCH(BO$1,Emax!$B$1:$Z$1,0),FALSE)*100)</f>
        <v>36.056753797076603</v>
      </c>
      <c r="BP25" s="41">
        <f>IF(VLOOKUP($A25,Emax!$B:$Z,MATCH(BP$1,Emax!$B$1:$Z$1,0),FALSE)="","",VLOOKUP($A25,Emax!$B:$Z,MATCH(BP$1,Emax!$B$1:$Z$1,0),FALSE)*100)</f>
        <v>22.065564661758579</v>
      </c>
      <c r="BQ25" s="41">
        <f>IF(VLOOKUP($A25,Emax!$B:$Z,MATCH(BQ$1,Emax!$B$1:$Z$1,0),FALSE)="","",VLOOKUP($A25,Emax!$B:$Z,MATCH(BQ$1,Emax!$B$1:$Z$1,0),FALSE)*100)</f>
        <v>26.07502698812522</v>
      </c>
      <c r="BR25" s="41">
        <f>IF(VLOOKUP($A25,Emax!$B:$Z,MATCH(BR$1,Emax!$B$1:$Z$1,0),FALSE)="","",VLOOKUP($A25,Emax!$B:$Z,MATCH(BR$1,Emax!$B$1:$Z$1,0),FALSE)*100)</f>
        <v>43.330321763689007</v>
      </c>
      <c r="BS25" s="41">
        <f>IF(VLOOKUP($A25,Emax!$B:$Z,MATCH(BS$1,Emax!$B$1:$Z$1,0),FALSE)="","",VLOOKUP($A25,Emax!$B:$Z,MATCH(BS$1,Emax!$B$1:$Z$1,0),FALSE)*100)</f>
        <v>27.914152030921542</v>
      </c>
      <c r="BT25" s="41">
        <f>IF(VLOOKUP($A25,Emax!$B:$Z,MATCH(BT$1,Emax!$B$1:$Z$1,0),FALSE)="","",VLOOKUP($A25,Emax!$B:$Z,MATCH(BT$1,Emax!$B$1:$Z$1,0),FALSE)*100)</f>
        <v>36.806789904017059</v>
      </c>
    </row>
    <row r="26" spans="1:72" x14ac:dyDescent="0.2">
      <c r="A26" t="s">
        <v>728</v>
      </c>
      <c r="B26" s="6" t="str">
        <f>IF(VLOOKUP($A26,Ligands!$A:$G,3,FALSE)="","",VLOOKUP($A26,Ligands!$A:$G,3,FALSE))</f>
        <v/>
      </c>
      <c r="C26" s="5" t="str">
        <f>IF(VLOOKUP($A26,Ligands!$A:$G,4,FALSE)="","",VLOOKUP($A26,Ligands!$A:$G,4,FALSE))</f>
        <v>Oxytocin</v>
      </c>
      <c r="D26" s="39" t="str">
        <f>IF(VLOOKUP($A26,Ligands!$A:$G,5,FALSE)="","",VLOOKUP($A26,Ligands!$A:$G,5,FALSE))</f>
        <v/>
      </c>
      <c r="E26" s="39" t="str">
        <f>IF(VLOOKUP($A26,Ligands!$A:$G,6,FALSE)="","",VLOOKUP($A26,Ligands!$A:$G,6,FALSE))</f>
        <v/>
      </c>
      <c r="F26" s="39" t="str">
        <f>IF(VLOOKUP($A26,Ligands!$A:$G,7,FALSE)="","",VLOOKUP($A26,Ligands!$A:$G,7,FALSE))</f>
        <v>Physiological</v>
      </c>
      <c r="G26" s="89" t="str">
        <f t="shared" si="1"/>
        <v/>
      </c>
      <c r="H26" s="90" t="str">
        <f t="shared" si="2"/>
        <v/>
      </c>
      <c r="I26" s="90">
        <f t="shared" si="3"/>
        <v>7.6864397309597079</v>
      </c>
      <c r="J26" s="90" t="str">
        <f t="shared" si="4"/>
        <v/>
      </c>
      <c r="K26" s="90">
        <f t="shared" si="5"/>
        <v>7.5359895064148414</v>
      </c>
      <c r="L26" s="89" t="str">
        <f t="shared" si="6"/>
        <v/>
      </c>
      <c r="M26" s="90" t="str">
        <f t="shared" si="7"/>
        <v/>
      </c>
      <c r="N26" s="90">
        <f t="shared" si="8"/>
        <v>8.3840000000000003</v>
      </c>
      <c r="O26" s="90" t="str">
        <f t="shared" si="9"/>
        <v/>
      </c>
      <c r="P26" s="90">
        <f t="shared" si="10"/>
        <v>8.6</v>
      </c>
      <c r="Q26" s="91" t="str">
        <f t="shared" si="11"/>
        <v/>
      </c>
      <c r="R26" s="92" t="str">
        <f t="shared" si="12"/>
        <v/>
      </c>
      <c r="S26" s="92">
        <f t="shared" si="13"/>
        <v>28.819570973932901</v>
      </c>
      <c r="T26" s="92" t="str">
        <f t="shared" si="14"/>
        <v/>
      </c>
      <c r="U26" s="92">
        <f t="shared" si="15"/>
        <v>9.987266040165327</v>
      </c>
      <c r="V26" s="47" t="str">
        <f t="shared" si="16"/>
        <v/>
      </c>
      <c r="W26" s="46" t="str">
        <f t="shared" si="17"/>
        <v/>
      </c>
      <c r="X26" s="46" t="str">
        <f t="shared" si="18"/>
        <v/>
      </c>
      <c r="Y26" s="46" t="str">
        <f t="shared" si="19"/>
        <v/>
      </c>
      <c r="Z26" s="46" t="str">
        <f t="shared" si="20"/>
        <v/>
      </c>
      <c r="AA26" s="46" t="str">
        <f t="shared" si="21"/>
        <v/>
      </c>
      <c r="AB26" s="46" t="str">
        <f t="shared" si="22"/>
        <v/>
      </c>
      <c r="AC26" s="46" t="str">
        <f t="shared" si="23"/>
        <v/>
      </c>
      <c r="AD26" s="46">
        <f t="shared" si="24"/>
        <v>7.6864397309597079</v>
      </c>
      <c r="AE26" s="46">
        <f t="shared" si="25"/>
        <v>7.6526875113481871</v>
      </c>
      <c r="AF26" s="46">
        <f t="shared" si="26"/>
        <v>6.6020993891714763</v>
      </c>
      <c r="AG26" s="46">
        <f t="shared" si="27"/>
        <v>7.2431588049460851</v>
      </c>
      <c r="AH26" s="46" t="str">
        <f t="shared" si="28"/>
        <v/>
      </c>
      <c r="AI26" s="46" t="str">
        <f t="shared" si="29"/>
        <v/>
      </c>
      <c r="AJ26" s="46">
        <f t="shared" si="30"/>
        <v>7.243446618739541</v>
      </c>
      <c r="AK26" s="46">
        <f t="shared" si="31"/>
        <v>6.61558347675658</v>
      </c>
      <c r="AL26" s="46">
        <f t="shared" si="32"/>
        <v>7.5359895064148414</v>
      </c>
      <c r="AM26" s="47" t="str">
        <f>VLOOKUP($A26,'pEC50'!$B:$Z,MATCH(AM$1,'pEC50'!$B$1:$Z$1,0),FALSE)</f>
        <v/>
      </c>
      <c r="AN26" s="46" t="str">
        <f>VLOOKUP($A26,'pEC50'!$B:$Z,MATCH(AN$1,'pEC50'!$B$1:$Z$1,0),FALSE)</f>
        <v/>
      </c>
      <c r="AO26" s="46" t="str">
        <f>VLOOKUP($A26,'pEC50'!$B:$Z,MATCH(AO$1,'pEC50'!$B$1:$Z$1,0),FALSE)</f>
        <v/>
      </c>
      <c r="AP26" s="46" t="str">
        <f>VLOOKUP($A26,'pEC50'!$B:$Z,MATCH(AP$1,'pEC50'!$B$1:$Z$1,0),FALSE)</f>
        <v/>
      </c>
      <c r="AQ26" s="46" t="str">
        <f>VLOOKUP($A26,'pEC50'!$B:$Z,MATCH(AQ$1,'pEC50'!$B$1:$Z$1,0),FALSE)</f>
        <v/>
      </c>
      <c r="AR26" s="46" t="str">
        <f>VLOOKUP($A26,'pEC50'!$B:$Z,MATCH(AR$1,'pEC50'!$B$1:$Z$1,0),FALSE)</f>
        <v/>
      </c>
      <c r="AS26" s="46" t="str">
        <f>VLOOKUP($A26,'pEC50'!$B:$Z,MATCH(AS$1,'pEC50'!$B$1:$Z$1,0),FALSE)</f>
        <v/>
      </c>
      <c r="AT26" s="46" t="str">
        <f>VLOOKUP($A26,'pEC50'!$B:$Z,MATCH(AT$1,'pEC50'!$B$1:$Z$1,0),FALSE)</f>
        <v/>
      </c>
      <c r="AU26" s="46">
        <f>VLOOKUP($A26,'pEC50'!$B:$Z,MATCH(AU$1,'pEC50'!$B$1:$Z$1,0),FALSE)</f>
        <v>8.3840000000000003</v>
      </c>
      <c r="AV26" s="46">
        <f>VLOOKUP($A26,'pEC50'!$B:$Z,MATCH(AV$1,'pEC50'!$B$1:$Z$1,0),FALSE)</f>
        <v>8.1929999999999996</v>
      </c>
      <c r="AW26" s="46">
        <f>VLOOKUP($A26,'pEC50'!$B:$Z,MATCH(AW$1,'pEC50'!$B$1:$Z$1,0),FALSE)</f>
        <v>8.109</v>
      </c>
      <c r="AX26" s="46">
        <f>VLOOKUP($A26,'pEC50'!$B:$Z,MATCH(AX$1,'pEC50'!$B$1:$Z$1,0),FALSE)</f>
        <v>8.0210000000000008</v>
      </c>
      <c r="AY26" s="46" t="str">
        <f>VLOOKUP($A26,'pEC50'!$B:$Z,MATCH(AY$1,'pEC50'!$B$1:$Z$1,0),FALSE)</f>
        <v/>
      </c>
      <c r="AZ26" s="46" t="str">
        <f>VLOOKUP($A26,'pEC50'!$B:$Z,MATCH(AZ$1,'pEC50'!$B$1:$Z$1,0),FALSE)</f>
        <v/>
      </c>
      <c r="BA26" s="46">
        <f>VLOOKUP($A26,'pEC50'!$B:$Z,MATCH(BA$1,'pEC50'!$B$1:$Z$1,0),FALSE)</f>
        <v>8.2439999999999998</v>
      </c>
      <c r="BB26" s="46">
        <f>VLOOKUP($A26,'pEC50'!$B:$Z,MATCH(BB$1,'pEC50'!$B$1:$Z$1,0),FALSE)</f>
        <v>8.0909999999999993</v>
      </c>
      <c r="BC26" s="46">
        <f>VLOOKUP($A26,'pEC50'!$B:$Z,MATCH(BC$1,'pEC50'!$B$1:$Z$1,0),FALSE)</f>
        <v>8.6</v>
      </c>
      <c r="BD26" s="40" t="str">
        <f>IF(VLOOKUP($A26,Emax!$B:$Z,MATCH(BD$1,Emax!$B$1:$Z$1,0),FALSE)="","",VLOOKUP($A26,Emax!$B:$Z,MATCH(BD$1,Emax!$B$1:$Z$1,0),FALSE)*100)</f>
        <v/>
      </c>
      <c r="BE26" s="41" t="str">
        <f>IF(VLOOKUP($A26,Emax!$B:$Z,MATCH(BE$1,Emax!$B$1:$Z$1,0),FALSE)="","",VLOOKUP($A26,Emax!$B:$Z,MATCH(BE$1,Emax!$B$1:$Z$1,0),FALSE)*100)</f>
        <v/>
      </c>
      <c r="BF26" s="41" t="str">
        <f>IF(VLOOKUP($A26,Emax!$B:$Z,MATCH(BF$1,Emax!$B$1:$Z$1,0),FALSE)="","",VLOOKUP($A26,Emax!$B:$Z,MATCH(BF$1,Emax!$B$1:$Z$1,0),FALSE)*100)</f>
        <v/>
      </c>
      <c r="BG26" s="41" t="str">
        <f>IF(VLOOKUP($A26,Emax!$B:$Z,MATCH(BG$1,Emax!$B$1:$Z$1,0),FALSE)="","",VLOOKUP($A26,Emax!$B:$Z,MATCH(BG$1,Emax!$B$1:$Z$1,0),FALSE)*100)</f>
        <v/>
      </c>
      <c r="BH26" s="41" t="str">
        <f>IF(VLOOKUP($A26,Emax!$B:$Z,MATCH(BH$1,Emax!$B$1:$Z$1,0),FALSE)="","",VLOOKUP($A26,Emax!$B:$Z,MATCH(BH$1,Emax!$B$1:$Z$1,0),FALSE)*100)</f>
        <v/>
      </c>
      <c r="BI26" s="41" t="str">
        <f>IF(VLOOKUP($A26,Emax!$B:$Z,MATCH(BI$1,Emax!$B$1:$Z$1,0),FALSE)="","",VLOOKUP($A26,Emax!$B:$Z,MATCH(BI$1,Emax!$B$1:$Z$1,0),FALSE)*100)</f>
        <v/>
      </c>
      <c r="BJ26" s="41" t="str">
        <f>IF(VLOOKUP($A26,Emax!$B:$Z,MATCH(BJ$1,Emax!$B$1:$Z$1,0),FALSE)="","",VLOOKUP($A26,Emax!$B:$Z,MATCH(BJ$1,Emax!$B$1:$Z$1,0),FALSE)*100)</f>
        <v/>
      </c>
      <c r="BK26" s="41" t="str">
        <f>IF(VLOOKUP($A26,Emax!$B:$Z,MATCH(BK$1,Emax!$B$1:$Z$1,0),FALSE)="","",VLOOKUP($A26,Emax!$B:$Z,MATCH(BK$1,Emax!$B$1:$Z$1,0),FALSE)*100)</f>
        <v/>
      </c>
      <c r="BL26" s="41">
        <f>IF(VLOOKUP($A26,Emax!$B:$Z,MATCH(BL$1,Emax!$B$1:$Z$1,0),FALSE)="","",VLOOKUP($A26,Emax!$B:$Z,MATCH(BL$1,Emax!$B$1:$Z$1,0),FALSE)*100)</f>
        <v>20.065026191104749</v>
      </c>
      <c r="BM26" s="41">
        <f>IF(VLOOKUP($A26,Emax!$B:$Z,MATCH(BM$1,Emax!$B$1:$Z$1,0),FALSE)="","",VLOOKUP($A26,Emax!$B:$Z,MATCH(BM$1,Emax!$B$1:$Z$1,0),FALSE)*100)</f>
        <v>28.819570973932901</v>
      </c>
      <c r="BN26" s="41">
        <f>IF(VLOOKUP($A26,Emax!$B:$Z,MATCH(BN$1,Emax!$B$1:$Z$1,0),FALSE)="","",VLOOKUP($A26,Emax!$B:$Z,MATCH(BN$1,Emax!$B$1:$Z$1,0),FALSE)*100)</f>
        <v>3.1124285411814521</v>
      </c>
      <c r="BO26" s="41">
        <f>IF(VLOOKUP($A26,Emax!$B:$Z,MATCH(BO$1,Emax!$B$1:$Z$1,0),FALSE)="","",VLOOKUP($A26,Emax!$B:$Z,MATCH(BO$1,Emax!$B$1:$Z$1,0),FALSE)*100)</f>
        <v>16.678569728134075</v>
      </c>
      <c r="BP26" s="41" t="str">
        <f>IF(VLOOKUP($A26,Emax!$B:$Z,MATCH(BP$1,Emax!$B$1:$Z$1,0),FALSE)="","",VLOOKUP($A26,Emax!$B:$Z,MATCH(BP$1,Emax!$B$1:$Z$1,0),FALSE)*100)</f>
        <v/>
      </c>
      <c r="BQ26" s="41" t="str">
        <f>IF(VLOOKUP($A26,Emax!$B:$Z,MATCH(BQ$1,Emax!$B$1:$Z$1,0),FALSE)="","",VLOOKUP($A26,Emax!$B:$Z,MATCH(BQ$1,Emax!$B$1:$Z$1,0),FALSE)*100)</f>
        <v/>
      </c>
      <c r="BR26" s="41">
        <f>IF(VLOOKUP($A26,Emax!$B:$Z,MATCH(BR$1,Emax!$B$1:$Z$1,0),FALSE)="","",VLOOKUP($A26,Emax!$B:$Z,MATCH(BR$1,Emax!$B$1:$Z$1,0),FALSE)*100)</f>
        <v>9.987266040165327</v>
      </c>
      <c r="BS26" s="41">
        <f>IF(VLOOKUP($A26,Emax!$B:$Z,MATCH(BS$1,Emax!$B$1:$Z$1,0),FALSE)="","",VLOOKUP($A26,Emax!$B:$Z,MATCH(BS$1,Emax!$B$1:$Z$1,0),FALSE)*100)</f>
        <v>3.3464433444090327</v>
      </c>
      <c r="BT26" s="41">
        <f>IF(VLOOKUP($A26,Emax!$B:$Z,MATCH(BT$1,Emax!$B$1:$Z$1,0),FALSE)="","",VLOOKUP($A26,Emax!$B:$Z,MATCH(BT$1,Emax!$B$1:$Z$1,0),FALSE)*100)</f>
        <v>8.6295769640952731</v>
      </c>
    </row>
    <row r="27" spans="1:72" x14ac:dyDescent="0.2">
      <c r="A27" t="s">
        <v>368</v>
      </c>
      <c r="B27" s="6" t="str">
        <f>IF(VLOOKUP($A27,Ligands!$A:$G,3,FALSE)="","",VLOOKUP($A27,Ligands!$A:$G,3,FALSE))</f>
        <v/>
      </c>
      <c r="C27" s="5" t="str">
        <f>IF(VLOOKUP($A27,Ligands!$A:$G,4,FALSE)="","",VLOOKUP($A27,Ligands!$A:$G,4,FALSE))</f>
        <v>pH (proton)</v>
      </c>
      <c r="D27" s="39" t="str">
        <f>IF(VLOOKUP($A27,Ligands!$A:$G,5,FALSE)="","",VLOOKUP($A27,Ligands!$A:$G,5,FALSE))</f>
        <v/>
      </c>
      <c r="E27" s="39" t="str">
        <f>IF(VLOOKUP($A27,Ligands!$A:$G,6,FALSE)="","",VLOOKUP($A27,Ligands!$A:$G,6,FALSE))</f>
        <v/>
      </c>
      <c r="F27" s="39" t="str">
        <f>IF(VLOOKUP($A27,Ligands!$A:$G,7,FALSE)="","",VLOOKUP($A27,Ligands!$A:$G,7,FALSE))</f>
        <v>Physiological</v>
      </c>
      <c r="G27" s="89">
        <f t="shared" si="1"/>
        <v>6.4778670667023457</v>
      </c>
      <c r="H27" s="90">
        <f t="shared" si="2"/>
        <v>5.456237548419888</v>
      </c>
      <c r="I27" s="90" t="str">
        <f t="shared" si="3"/>
        <v/>
      </c>
      <c r="J27" s="90">
        <f t="shared" si="4"/>
        <v>6.693545179191017</v>
      </c>
      <c r="K27" s="90">
        <f t="shared" si="5"/>
        <v>4.7967993313929265</v>
      </c>
      <c r="L27" s="89">
        <f t="shared" si="6"/>
        <v>6.9980000000000002</v>
      </c>
      <c r="M27" s="90">
        <f t="shared" si="7"/>
        <v>6.3049999999999997</v>
      </c>
      <c r="N27" s="90" t="str">
        <f t="shared" si="8"/>
        <v/>
      </c>
      <c r="O27" s="90">
        <f t="shared" si="9"/>
        <v>7.0650000000000004</v>
      </c>
      <c r="P27" s="90">
        <f t="shared" si="10"/>
        <v>6.306</v>
      </c>
      <c r="Q27" s="91">
        <f t="shared" si="11"/>
        <v>30.190274841437631</v>
      </c>
      <c r="R27" s="92">
        <f t="shared" si="12"/>
        <v>14.165683962264152</v>
      </c>
      <c r="S27" s="92" t="str">
        <f t="shared" si="13"/>
        <v/>
      </c>
      <c r="T27" s="92">
        <f t="shared" si="14"/>
        <v>42.515293270960768</v>
      </c>
      <c r="U27" s="92">
        <f t="shared" si="15"/>
        <v>3.095988446954876</v>
      </c>
      <c r="V27" s="47">
        <f t="shared" si="16"/>
        <v>6.4778670667023457</v>
      </c>
      <c r="W27" s="46" t="str">
        <f t="shared" si="17"/>
        <v/>
      </c>
      <c r="X27" s="46" t="str">
        <f t="shared" si="18"/>
        <v/>
      </c>
      <c r="Y27" s="46" t="str">
        <f t="shared" si="19"/>
        <v/>
      </c>
      <c r="Z27" s="46" t="str">
        <f t="shared" si="20"/>
        <v/>
      </c>
      <c r="AA27" s="46" t="str">
        <f t="shared" si="21"/>
        <v/>
      </c>
      <c r="AB27" s="46">
        <f t="shared" si="22"/>
        <v>5.456237548419888</v>
      </c>
      <c r="AC27" s="46" t="str">
        <f t="shared" si="23"/>
        <v/>
      </c>
      <c r="AD27" s="46" t="str">
        <f t="shared" si="24"/>
        <v/>
      </c>
      <c r="AE27" s="46" t="str">
        <f t="shared" si="25"/>
        <v/>
      </c>
      <c r="AF27" s="46" t="str">
        <f t="shared" si="26"/>
        <v/>
      </c>
      <c r="AG27" s="46" t="str">
        <f t="shared" si="27"/>
        <v/>
      </c>
      <c r="AH27" s="46" t="str">
        <f t="shared" si="28"/>
        <v/>
      </c>
      <c r="AI27" s="46">
        <f t="shared" si="29"/>
        <v>6.693545179191017</v>
      </c>
      <c r="AJ27" s="46">
        <f t="shared" si="30"/>
        <v>4.7967993313929265</v>
      </c>
      <c r="AK27" s="46">
        <f t="shared" si="31"/>
        <v>3.953734455036698</v>
      </c>
      <c r="AL27" s="46" t="str">
        <f t="shared" si="32"/>
        <v/>
      </c>
      <c r="AM27" s="47">
        <f>VLOOKUP($A27,'pEC50'!$B:$Z,MATCH(AM$1,'pEC50'!$B$1:$Z$1,0),FALSE)</f>
        <v>6.9980000000000002</v>
      </c>
      <c r="AN27" s="46" t="str">
        <f>VLOOKUP($A27,'pEC50'!$B:$Z,MATCH(AN$1,'pEC50'!$B$1:$Z$1,0),FALSE)</f>
        <v/>
      </c>
      <c r="AO27" s="46" t="str">
        <f>VLOOKUP($A27,'pEC50'!$B:$Z,MATCH(AO$1,'pEC50'!$B$1:$Z$1,0),FALSE)</f>
        <v/>
      </c>
      <c r="AP27" s="46" t="str">
        <f>VLOOKUP($A27,'pEC50'!$B:$Z,MATCH(AP$1,'pEC50'!$B$1:$Z$1,0),FALSE)</f>
        <v/>
      </c>
      <c r="AQ27" s="46" t="str">
        <f>VLOOKUP($A27,'pEC50'!$B:$Z,MATCH(AQ$1,'pEC50'!$B$1:$Z$1,0),FALSE)</f>
        <v/>
      </c>
      <c r="AR27" s="46" t="str">
        <f>VLOOKUP($A27,'pEC50'!$B:$Z,MATCH(AR$1,'pEC50'!$B$1:$Z$1,0),FALSE)</f>
        <v/>
      </c>
      <c r="AS27" s="46">
        <f>VLOOKUP($A27,'pEC50'!$B:$Z,MATCH(AS$1,'pEC50'!$B$1:$Z$1,0),FALSE)</f>
        <v>6.3049999999999997</v>
      </c>
      <c r="AT27" s="46" t="str">
        <f>VLOOKUP($A27,'pEC50'!$B:$Z,MATCH(AT$1,'pEC50'!$B$1:$Z$1,0),FALSE)</f>
        <v/>
      </c>
      <c r="AU27" s="46" t="str">
        <f>VLOOKUP($A27,'pEC50'!$B:$Z,MATCH(AU$1,'pEC50'!$B$1:$Z$1,0),FALSE)</f>
        <v/>
      </c>
      <c r="AV27" s="46" t="str">
        <f>VLOOKUP($A27,'pEC50'!$B:$Z,MATCH(AV$1,'pEC50'!$B$1:$Z$1,0),FALSE)</f>
        <v/>
      </c>
      <c r="AW27" s="46" t="str">
        <f>VLOOKUP($A27,'pEC50'!$B:$Z,MATCH(AW$1,'pEC50'!$B$1:$Z$1,0),FALSE)</f>
        <v/>
      </c>
      <c r="AX27" s="46" t="str">
        <f>VLOOKUP($A27,'pEC50'!$B:$Z,MATCH(AX$1,'pEC50'!$B$1:$Z$1,0),FALSE)</f>
        <v/>
      </c>
      <c r="AY27" s="46" t="str">
        <f>VLOOKUP($A27,'pEC50'!$B:$Z,MATCH(AY$1,'pEC50'!$B$1:$Z$1,0),FALSE)</f>
        <v/>
      </c>
      <c r="AZ27" s="46">
        <f>VLOOKUP($A27,'pEC50'!$B:$Z,MATCH(AZ$1,'pEC50'!$B$1:$Z$1,0),FALSE)</f>
        <v>7.0650000000000004</v>
      </c>
      <c r="BA27" s="46">
        <f>VLOOKUP($A27,'pEC50'!$B:$Z,MATCH(BA$1,'pEC50'!$B$1:$Z$1,0),FALSE)</f>
        <v>6.306</v>
      </c>
      <c r="BB27" s="46">
        <f>VLOOKUP($A27,'pEC50'!$B:$Z,MATCH(BB$1,'pEC50'!$B$1:$Z$1,0),FALSE)</f>
        <v>5.976</v>
      </c>
      <c r="BC27" s="46" t="str">
        <f>VLOOKUP($A27,'pEC50'!$B:$Z,MATCH(BC$1,'pEC50'!$B$1:$Z$1,0),FALSE)</f>
        <v/>
      </c>
      <c r="BD27" s="40">
        <f>IF(VLOOKUP($A27,Emax!$B:$Z,MATCH(BD$1,Emax!$B$1:$Z$1,0),FALSE)="","",VLOOKUP($A27,Emax!$B:$Z,MATCH(BD$1,Emax!$B$1:$Z$1,0),FALSE)*100)</f>
        <v>30.190274841437631</v>
      </c>
      <c r="BE27" s="41" t="str">
        <f>IF(VLOOKUP($A27,Emax!$B:$Z,MATCH(BE$1,Emax!$B$1:$Z$1,0),FALSE)="","",VLOOKUP($A27,Emax!$B:$Z,MATCH(BE$1,Emax!$B$1:$Z$1,0),FALSE)*100)</f>
        <v/>
      </c>
      <c r="BF27" s="41" t="str">
        <f>IF(VLOOKUP($A27,Emax!$B:$Z,MATCH(BF$1,Emax!$B$1:$Z$1,0),FALSE)="","",VLOOKUP($A27,Emax!$B:$Z,MATCH(BF$1,Emax!$B$1:$Z$1,0),FALSE)*100)</f>
        <v/>
      </c>
      <c r="BG27" s="41" t="str">
        <f>IF(VLOOKUP($A27,Emax!$B:$Z,MATCH(BG$1,Emax!$B$1:$Z$1,0),FALSE)="","",VLOOKUP($A27,Emax!$B:$Z,MATCH(BG$1,Emax!$B$1:$Z$1,0),FALSE)*100)</f>
        <v/>
      </c>
      <c r="BH27" s="41" t="str">
        <f>IF(VLOOKUP($A27,Emax!$B:$Z,MATCH(BH$1,Emax!$B$1:$Z$1,0),FALSE)="","",VLOOKUP($A27,Emax!$B:$Z,MATCH(BH$1,Emax!$B$1:$Z$1,0),FALSE)*100)</f>
        <v/>
      </c>
      <c r="BI27" s="41" t="str">
        <f>IF(VLOOKUP($A27,Emax!$B:$Z,MATCH(BI$1,Emax!$B$1:$Z$1,0),FALSE)="","",VLOOKUP($A27,Emax!$B:$Z,MATCH(BI$1,Emax!$B$1:$Z$1,0),FALSE)*100)</f>
        <v/>
      </c>
      <c r="BJ27" s="41">
        <f>IF(VLOOKUP($A27,Emax!$B:$Z,MATCH(BJ$1,Emax!$B$1:$Z$1,0),FALSE)="","",VLOOKUP($A27,Emax!$B:$Z,MATCH(BJ$1,Emax!$B$1:$Z$1,0),FALSE)*100)</f>
        <v>14.165683962264152</v>
      </c>
      <c r="BK27" s="41" t="str">
        <f>IF(VLOOKUP($A27,Emax!$B:$Z,MATCH(BK$1,Emax!$B$1:$Z$1,0),FALSE)="","",VLOOKUP($A27,Emax!$B:$Z,MATCH(BK$1,Emax!$B$1:$Z$1,0),FALSE)*100)</f>
        <v/>
      </c>
      <c r="BL27" s="41" t="str">
        <f>IF(VLOOKUP($A27,Emax!$B:$Z,MATCH(BL$1,Emax!$B$1:$Z$1,0),FALSE)="","",VLOOKUP($A27,Emax!$B:$Z,MATCH(BL$1,Emax!$B$1:$Z$1,0),FALSE)*100)</f>
        <v/>
      </c>
      <c r="BM27" s="41" t="str">
        <f>IF(VLOOKUP($A27,Emax!$B:$Z,MATCH(BM$1,Emax!$B$1:$Z$1,0),FALSE)="","",VLOOKUP($A27,Emax!$B:$Z,MATCH(BM$1,Emax!$B$1:$Z$1,0),FALSE)*100)</f>
        <v/>
      </c>
      <c r="BN27" s="41" t="str">
        <f>IF(VLOOKUP($A27,Emax!$B:$Z,MATCH(BN$1,Emax!$B$1:$Z$1,0),FALSE)="","",VLOOKUP($A27,Emax!$B:$Z,MATCH(BN$1,Emax!$B$1:$Z$1,0),FALSE)*100)</f>
        <v/>
      </c>
      <c r="BO27" s="41" t="str">
        <f>IF(VLOOKUP($A27,Emax!$B:$Z,MATCH(BO$1,Emax!$B$1:$Z$1,0),FALSE)="","",VLOOKUP($A27,Emax!$B:$Z,MATCH(BO$1,Emax!$B$1:$Z$1,0),FALSE)*100)</f>
        <v/>
      </c>
      <c r="BP27" s="41" t="str">
        <f>IF(VLOOKUP($A27,Emax!$B:$Z,MATCH(BP$1,Emax!$B$1:$Z$1,0),FALSE)="","",VLOOKUP($A27,Emax!$B:$Z,MATCH(BP$1,Emax!$B$1:$Z$1,0),FALSE)*100)</f>
        <v/>
      </c>
      <c r="BQ27" s="41">
        <f>IF(VLOOKUP($A27,Emax!$B:$Z,MATCH(BQ$1,Emax!$B$1:$Z$1,0),FALSE)="","",VLOOKUP($A27,Emax!$B:$Z,MATCH(BQ$1,Emax!$B$1:$Z$1,0),FALSE)*100)</f>
        <v>42.515293270960768</v>
      </c>
      <c r="BR27" s="41">
        <f>IF(VLOOKUP($A27,Emax!$B:$Z,MATCH(BR$1,Emax!$B$1:$Z$1,0),FALSE)="","",VLOOKUP($A27,Emax!$B:$Z,MATCH(BR$1,Emax!$B$1:$Z$1,0),FALSE)*100)</f>
        <v>3.095988446954876</v>
      </c>
      <c r="BS27" s="41">
        <f>IF(VLOOKUP($A27,Emax!$B:$Z,MATCH(BS$1,Emax!$B$1:$Z$1,0),FALSE)="","",VLOOKUP($A27,Emax!$B:$Z,MATCH(BS$1,Emax!$B$1:$Z$1,0),FALSE)*100)</f>
        <v>0.95002373364074033</v>
      </c>
      <c r="BT27" s="41" t="str">
        <f>IF(VLOOKUP($A27,Emax!$B:$Z,MATCH(BT$1,Emax!$B$1:$Z$1,0),FALSE)="","",VLOOKUP($A27,Emax!$B:$Z,MATCH(BT$1,Emax!$B$1:$Z$1,0),FALSE)*100)</f>
        <v/>
      </c>
    </row>
    <row r="28" spans="1:72" x14ac:dyDescent="0.2">
      <c r="A28" t="s">
        <v>332</v>
      </c>
      <c r="B28" s="6" t="str">
        <f>IF(VLOOKUP($A28,Ligands!$A:$G,3,FALSE)="","",VLOOKUP($A28,Ligands!$A:$G,3,FALSE))</f>
        <v/>
      </c>
      <c r="C28" s="5" t="str">
        <f>IF(VLOOKUP($A28,Ligands!$A:$G,4,FALSE)="","",VLOOKUP($A28,Ligands!$A:$G,4,FALSE))</f>
        <v>pH (proton)</v>
      </c>
      <c r="D28" s="39" t="str">
        <f>IF(VLOOKUP($A28,Ligands!$A:$G,5,FALSE)="","",VLOOKUP($A28,Ligands!$A:$G,5,FALSE))</f>
        <v/>
      </c>
      <c r="E28" s="39" t="str">
        <f>IF(VLOOKUP($A28,Ligands!$A:$G,6,FALSE)="","",VLOOKUP($A28,Ligands!$A:$G,6,FALSE))</f>
        <v/>
      </c>
      <c r="F28" s="39" t="str">
        <f>IF(VLOOKUP($A28,Ligands!$A:$G,7,FALSE)="","",VLOOKUP($A28,Ligands!$A:$G,7,FALSE))</f>
        <v>Physiological</v>
      </c>
      <c r="G28" s="89">
        <f t="shared" si="1"/>
        <v>7.6567715466162545</v>
      </c>
      <c r="H28" s="90" t="str">
        <f t="shared" si="2"/>
        <v/>
      </c>
      <c r="I28" s="90">
        <f t="shared" si="3"/>
        <v>5.9604296816451043</v>
      </c>
      <c r="J28" s="90">
        <f t="shared" si="4"/>
        <v>7.5504863681869159</v>
      </c>
      <c r="K28" s="90">
        <f t="shared" si="5"/>
        <v>6.0083428148846068</v>
      </c>
      <c r="L28" s="89">
        <f t="shared" si="6"/>
        <v>7.9130000000000003</v>
      </c>
      <c r="M28" s="90" t="str">
        <f t="shared" si="7"/>
        <v/>
      </c>
      <c r="N28" s="90">
        <f t="shared" si="8"/>
        <v>6.7279999999999998</v>
      </c>
      <c r="O28" s="90">
        <f t="shared" si="9"/>
        <v>7.7389999999999999</v>
      </c>
      <c r="P28" s="90">
        <f t="shared" si="10"/>
        <v>7.657</v>
      </c>
      <c r="Q28" s="91">
        <f t="shared" si="11"/>
        <v>55.433403805496837</v>
      </c>
      <c r="R28" s="92" t="str">
        <f t="shared" si="12"/>
        <v/>
      </c>
      <c r="S28" s="92">
        <f t="shared" si="13"/>
        <v>17.077711856164292</v>
      </c>
      <c r="T28" s="92">
        <f t="shared" si="14"/>
        <v>64.786775941102931</v>
      </c>
      <c r="U28" s="92">
        <f t="shared" si="15"/>
        <v>10.527925787335757</v>
      </c>
      <c r="V28" s="47">
        <f t="shared" si="16"/>
        <v>7.6567715466162545</v>
      </c>
      <c r="W28" s="46" t="str">
        <f t="shared" si="17"/>
        <v/>
      </c>
      <c r="X28" s="46" t="str">
        <f t="shared" si="18"/>
        <v/>
      </c>
      <c r="Y28" s="46" t="str">
        <f t="shared" si="19"/>
        <v/>
      </c>
      <c r="Z28" s="46" t="str">
        <f t="shared" si="20"/>
        <v/>
      </c>
      <c r="AA28" s="46" t="str">
        <f t="shared" si="21"/>
        <v/>
      </c>
      <c r="AB28" s="46" t="str">
        <f t="shared" si="22"/>
        <v/>
      </c>
      <c r="AC28" s="46" t="str">
        <f t="shared" si="23"/>
        <v/>
      </c>
      <c r="AD28" s="46">
        <f t="shared" si="24"/>
        <v>5.9604296816451043</v>
      </c>
      <c r="AE28" s="46">
        <f t="shared" si="25"/>
        <v>5.8674735386247114</v>
      </c>
      <c r="AF28" s="46">
        <f t="shared" si="26"/>
        <v>4.8444765051806886</v>
      </c>
      <c r="AG28" s="46">
        <f t="shared" si="27"/>
        <v>5.5421829402497389</v>
      </c>
      <c r="AH28" s="46">
        <f t="shared" si="28"/>
        <v>7.5504863681869159</v>
      </c>
      <c r="AI28" s="46">
        <f t="shared" si="29"/>
        <v>6.8732270522657419</v>
      </c>
      <c r="AJ28" s="46">
        <f t="shared" si="30"/>
        <v>6.0083428148846068</v>
      </c>
      <c r="AK28" s="46">
        <f t="shared" si="31"/>
        <v>5.2584116145380264</v>
      </c>
      <c r="AL28" s="46" t="str">
        <f t="shared" si="32"/>
        <v/>
      </c>
      <c r="AM28" s="47">
        <f>VLOOKUP($A28,'pEC50'!$B:$Z,MATCH(AM$1,'pEC50'!$B$1:$Z$1,0),FALSE)</f>
        <v>7.9130000000000003</v>
      </c>
      <c r="AN28" s="46" t="str">
        <f>VLOOKUP($A28,'pEC50'!$B:$Z,MATCH(AN$1,'pEC50'!$B$1:$Z$1,0),FALSE)</f>
        <v/>
      </c>
      <c r="AO28" s="46" t="str">
        <f>VLOOKUP($A28,'pEC50'!$B:$Z,MATCH(AO$1,'pEC50'!$B$1:$Z$1,0),FALSE)</f>
        <v/>
      </c>
      <c r="AP28" s="46" t="str">
        <f>VLOOKUP($A28,'pEC50'!$B:$Z,MATCH(AP$1,'pEC50'!$B$1:$Z$1,0),FALSE)</f>
        <v/>
      </c>
      <c r="AQ28" s="46" t="str">
        <f>VLOOKUP($A28,'pEC50'!$B:$Z,MATCH(AQ$1,'pEC50'!$B$1:$Z$1,0),FALSE)</f>
        <v/>
      </c>
      <c r="AR28" s="46" t="str">
        <f>VLOOKUP($A28,'pEC50'!$B:$Z,MATCH(AR$1,'pEC50'!$B$1:$Z$1,0),FALSE)</f>
        <v/>
      </c>
      <c r="AS28" s="46" t="str">
        <f>VLOOKUP($A28,'pEC50'!$B:$Z,MATCH(AS$1,'pEC50'!$B$1:$Z$1,0),FALSE)</f>
        <v/>
      </c>
      <c r="AT28" s="46" t="str">
        <f>VLOOKUP($A28,'pEC50'!$B:$Z,MATCH(AT$1,'pEC50'!$B$1:$Z$1,0),FALSE)</f>
        <v/>
      </c>
      <c r="AU28" s="46">
        <f>VLOOKUP($A28,'pEC50'!$B:$Z,MATCH(AU$1,'pEC50'!$B$1:$Z$1,0),FALSE)</f>
        <v>6.7279999999999998</v>
      </c>
      <c r="AV28" s="46">
        <f>VLOOKUP($A28,'pEC50'!$B:$Z,MATCH(AV$1,'pEC50'!$B$1:$Z$1,0),FALSE)</f>
        <v>6.6420000000000003</v>
      </c>
      <c r="AW28" s="46">
        <f>VLOOKUP($A28,'pEC50'!$B:$Z,MATCH(AW$1,'pEC50'!$B$1:$Z$1,0),FALSE)</f>
        <v>6.2590000000000003</v>
      </c>
      <c r="AX28" s="46">
        <f>VLOOKUP($A28,'pEC50'!$B:$Z,MATCH(AX$1,'pEC50'!$B$1:$Z$1,0),FALSE)</f>
        <v>6.5910000000000002</v>
      </c>
      <c r="AY28" s="46">
        <f>VLOOKUP($A28,'pEC50'!$B:$Z,MATCH(AY$1,'pEC50'!$B$1:$Z$1,0),FALSE)</f>
        <v>7.7389999999999999</v>
      </c>
      <c r="AZ28" s="46">
        <f>VLOOKUP($A28,'pEC50'!$B:$Z,MATCH(AZ$1,'pEC50'!$B$1:$Z$1,0),FALSE)</f>
        <v>7.1749999999999998</v>
      </c>
      <c r="BA28" s="46">
        <f>VLOOKUP($A28,'pEC50'!$B:$Z,MATCH(BA$1,'pEC50'!$B$1:$Z$1,0),FALSE)</f>
        <v>6.9859999999999998</v>
      </c>
      <c r="BB28" s="46">
        <f>VLOOKUP($A28,'pEC50'!$B:$Z,MATCH(BB$1,'pEC50'!$B$1:$Z$1,0),FALSE)</f>
        <v>7.657</v>
      </c>
      <c r="BC28" s="46" t="str">
        <f>VLOOKUP($A28,'pEC50'!$B:$Z,MATCH(BC$1,'pEC50'!$B$1:$Z$1,0),FALSE)</f>
        <v/>
      </c>
      <c r="BD28" s="40">
        <f>IF(VLOOKUP($A28,Emax!$B:$Z,MATCH(BD$1,Emax!$B$1:$Z$1,0),FALSE)="","",VLOOKUP($A28,Emax!$B:$Z,MATCH(BD$1,Emax!$B$1:$Z$1,0),FALSE)*100)</f>
        <v>55.433403805496837</v>
      </c>
      <c r="BE28" s="41" t="str">
        <f>IF(VLOOKUP($A28,Emax!$B:$Z,MATCH(BE$1,Emax!$B$1:$Z$1,0),FALSE)="","",VLOOKUP($A28,Emax!$B:$Z,MATCH(BE$1,Emax!$B$1:$Z$1,0),FALSE)*100)</f>
        <v/>
      </c>
      <c r="BF28" s="41" t="str">
        <f>IF(VLOOKUP($A28,Emax!$B:$Z,MATCH(BF$1,Emax!$B$1:$Z$1,0),FALSE)="","",VLOOKUP($A28,Emax!$B:$Z,MATCH(BF$1,Emax!$B$1:$Z$1,0),FALSE)*100)</f>
        <v/>
      </c>
      <c r="BG28" s="41" t="str">
        <f>IF(VLOOKUP($A28,Emax!$B:$Z,MATCH(BG$1,Emax!$B$1:$Z$1,0),FALSE)="","",VLOOKUP($A28,Emax!$B:$Z,MATCH(BG$1,Emax!$B$1:$Z$1,0),FALSE)*100)</f>
        <v/>
      </c>
      <c r="BH28" s="41" t="str">
        <f>IF(VLOOKUP($A28,Emax!$B:$Z,MATCH(BH$1,Emax!$B$1:$Z$1,0),FALSE)="","",VLOOKUP($A28,Emax!$B:$Z,MATCH(BH$1,Emax!$B$1:$Z$1,0),FALSE)*100)</f>
        <v/>
      </c>
      <c r="BI28" s="41" t="str">
        <f>IF(VLOOKUP($A28,Emax!$B:$Z,MATCH(BI$1,Emax!$B$1:$Z$1,0),FALSE)="","",VLOOKUP($A28,Emax!$B:$Z,MATCH(BI$1,Emax!$B$1:$Z$1,0),FALSE)*100)</f>
        <v/>
      </c>
      <c r="BJ28" s="41" t="str">
        <f>IF(VLOOKUP($A28,Emax!$B:$Z,MATCH(BJ$1,Emax!$B$1:$Z$1,0),FALSE)="","",VLOOKUP($A28,Emax!$B:$Z,MATCH(BJ$1,Emax!$B$1:$Z$1,0),FALSE)*100)</f>
        <v/>
      </c>
      <c r="BK28" s="41" t="str">
        <f>IF(VLOOKUP($A28,Emax!$B:$Z,MATCH(BK$1,Emax!$B$1:$Z$1,0),FALSE)="","",VLOOKUP($A28,Emax!$B:$Z,MATCH(BK$1,Emax!$B$1:$Z$1,0),FALSE)*100)</f>
        <v/>
      </c>
      <c r="BL28" s="41">
        <f>IF(VLOOKUP($A28,Emax!$B:$Z,MATCH(BL$1,Emax!$B$1:$Z$1,0),FALSE)="","",VLOOKUP($A28,Emax!$B:$Z,MATCH(BL$1,Emax!$B$1:$Z$1,0),FALSE)*100)</f>
        <v>17.077711856164292</v>
      </c>
      <c r="BM28" s="41">
        <f>IF(VLOOKUP($A28,Emax!$B:$Z,MATCH(BM$1,Emax!$B$1:$Z$1,0),FALSE)="","",VLOOKUP($A28,Emax!$B:$Z,MATCH(BM$1,Emax!$B$1:$Z$1,0),FALSE)*100)</f>
        <v>16.806355221922605</v>
      </c>
      <c r="BN28" s="41">
        <f>IF(VLOOKUP($A28,Emax!$B:$Z,MATCH(BN$1,Emax!$B$1:$Z$1,0),FALSE)="","",VLOOKUP($A28,Emax!$B:$Z,MATCH(BN$1,Emax!$B$1:$Z$1,0),FALSE)*100)</f>
        <v>3.850139853126358</v>
      </c>
      <c r="BO28" s="41">
        <f>IF(VLOOKUP($A28,Emax!$B:$Z,MATCH(BO$1,Emax!$B$1:$Z$1,0),FALSE)="","",VLOOKUP($A28,Emax!$B:$Z,MATCH(BO$1,Emax!$B$1:$Z$1,0),FALSE)*100)</f>
        <v>8.9368185497309884</v>
      </c>
      <c r="BP28" s="41">
        <f>IF(VLOOKUP($A28,Emax!$B:$Z,MATCH(BP$1,Emax!$B$1:$Z$1,0),FALSE)="","",VLOOKUP($A28,Emax!$B:$Z,MATCH(BP$1,Emax!$B$1:$Z$1,0),FALSE)*100)</f>
        <v>64.786775941102931</v>
      </c>
      <c r="BQ28" s="41">
        <f>IF(VLOOKUP($A28,Emax!$B:$Z,MATCH(BQ$1,Emax!$B$1:$Z$1,0),FALSE)="","",VLOOKUP($A28,Emax!$B:$Z,MATCH(BQ$1,Emax!$B$1:$Z$1,0),FALSE)*100)</f>
        <v>49.91453760345447</v>
      </c>
      <c r="BR28" s="41">
        <f>IF(VLOOKUP($A28,Emax!$B:$Z,MATCH(BR$1,Emax!$B$1:$Z$1,0),FALSE)="","",VLOOKUP($A28,Emax!$B:$Z,MATCH(BR$1,Emax!$B$1:$Z$1,0),FALSE)*100)</f>
        <v>10.527925787335757</v>
      </c>
      <c r="BS28" s="41">
        <f>IF(VLOOKUP($A28,Emax!$B:$Z,MATCH(BS$1,Emax!$B$1:$Z$1,0),FALSE)="","",VLOOKUP($A28,Emax!$B:$Z,MATCH(BS$1,Emax!$B$1:$Z$1,0),FALSE)*100)</f>
        <v>0.39940326846138202</v>
      </c>
      <c r="BT28" s="41" t="str">
        <f>IF(VLOOKUP($A28,Emax!$B:$Z,MATCH(BT$1,Emax!$B$1:$Z$1,0),FALSE)="","",VLOOKUP($A28,Emax!$B:$Z,MATCH(BT$1,Emax!$B$1:$Z$1,0),FALSE)*100)</f>
        <v/>
      </c>
    </row>
    <row r="29" spans="1:72" x14ac:dyDescent="0.2">
      <c r="A29" t="s">
        <v>363</v>
      </c>
      <c r="B29" s="6" t="str">
        <f>IF(VLOOKUP($A29,Ligands!$A:$G,3,FALSE)="","",VLOOKUP($A29,Ligands!$A:$G,3,FALSE))</f>
        <v/>
      </c>
      <c r="C29" s="5" t="str">
        <f>IF(VLOOKUP($A29,Ligands!$A:$G,4,FALSE)="","",VLOOKUP($A29,Ligands!$A:$G,4,FALSE))</f>
        <v>pH (proton)</v>
      </c>
      <c r="D29" s="39" t="str">
        <f>IF(VLOOKUP($A29,Ligands!$A:$G,5,FALSE)="","",VLOOKUP($A29,Ligands!$A:$G,5,FALSE))</f>
        <v/>
      </c>
      <c r="E29" s="39" t="str">
        <f>IF(VLOOKUP($A29,Ligands!$A:$G,6,FALSE)="","",VLOOKUP($A29,Ligands!$A:$G,6,FALSE))</f>
        <v/>
      </c>
      <c r="F29" s="39" t="str">
        <f>IF(VLOOKUP($A29,Ligands!$A:$G,7,FALSE)="","",VLOOKUP($A29,Ligands!$A:$G,7,FALSE))</f>
        <v>Physiological</v>
      </c>
      <c r="G29" s="89">
        <f t="shared" si="1"/>
        <v>6.2622448675948856</v>
      </c>
      <c r="H29" s="90">
        <f t="shared" si="2"/>
        <v>7.3440549943599693</v>
      </c>
      <c r="I29" s="90">
        <f t="shared" si="3"/>
        <v>7.4010000000000007</v>
      </c>
      <c r="J29" s="90">
        <f t="shared" si="4"/>
        <v>7.2366564320082301</v>
      </c>
      <c r="K29" s="90">
        <f t="shared" si="5"/>
        <v>4.762845068088895</v>
      </c>
      <c r="L29" s="89">
        <f t="shared" si="6"/>
        <v>6.508</v>
      </c>
      <c r="M29" s="90">
        <f t="shared" si="7"/>
        <v>7.41</v>
      </c>
      <c r="N29" s="90">
        <f t="shared" si="8"/>
        <v>7.4009999999999998</v>
      </c>
      <c r="O29" s="90">
        <f t="shared" si="9"/>
        <v>7.556</v>
      </c>
      <c r="P29" s="90">
        <f t="shared" si="10"/>
        <v>6.2510000000000003</v>
      </c>
      <c r="Q29" s="91">
        <f t="shared" si="11"/>
        <v>56.786469344608889</v>
      </c>
      <c r="R29" s="92">
        <f t="shared" si="12"/>
        <v>85.912230458221032</v>
      </c>
      <c r="S29" s="92">
        <f t="shared" si="13"/>
        <v>100</v>
      </c>
      <c r="T29" s="92">
        <f t="shared" si="14"/>
        <v>100</v>
      </c>
      <c r="U29" s="92">
        <f t="shared" si="15"/>
        <v>5.5054812938841424</v>
      </c>
      <c r="V29" s="47">
        <f t="shared" si="16"/>
        <v>6.2622448675948856</v>
      </c>
      <c r="W29" s="46" t="str">
        <f t="shared" si="17"/>
        <v/>
      </c>
      <c r="X29" s="46">
        <f t="shared" si="18"/>
        <v>6.357310862267183</v>
      </c>
      <c r="Y29" s="46">
        <f t="shared" si="19"/>
        <v>6.4484794098125313</v>
      </c>
      <c r="Z29" s="46" t="str">
        <f t="shared" si="20"/>
        <v/>
      </c>
      <c r="AA29" s="46">
        <f t="shared" si="21"/>
        <v>7.0676799517939681</v>
      </c>
      <c r="AB29" s="46">
        <f t="shared" si="22"/>
        <v>7.3440549943599693</v>
      </c>
      <c r="AC29" s="46" t="str">
        <f t="shared" si="23"/>
        <v/>
      </c>
      <c r="AD29" s="46">
        <f t="shared" si="24"/>
        <v>7.4010000000000007</v>
      </c>
      <c r="AE29" s="46">
        <f t="shared" si="25"/>
        <v>7.346000000000001</v>
      </c>
      <c r="AF29" s="46">
        <f t="shared" si="26"/>
        <v>7.1723040012440125</v>
      </c>
      <c r="AG29" s="46">
        <f t="shared" si="27"/>
        <v>6.1047623866639178</v>
      </c>
      <c r="AH29" s="46">
        <f t="shared" si="28"/>
        <v>7.14</v>
      </c>
      <c r="AI29" s="46">
        <f t="shared" si="29"/>
        <v>7.2366564320082301</v>
      </c>
      <c r="AJ29" s="46">
        <f t="shared" si="30"/>
        <v>4.7397952913625021</v>
      </c>
      <c r="AK29" s="46">
        <f t="shared" si="31"/>
        <v>4.4494658082856047</v>
      </c>
      <c r="AL29" s="46">
        <f t="shared" si="32"/>
        <v>4.762845068088895</v>
      </c>
      <c r="AM29" s="47">
        <f>VLOOKUP($A29,'pEC50'!$B:$Z,MATCH(AM$1,'pEC50'!$B$1:$Z$1,0),FALSE)</f>
        <v>6.508</v>
      </c>
      <c r="AN29" s="46" t="str">
        <f>VLOOKUP($A29,'pEC50'!$B:$Z,MATCH(AN$1,'pEC50'!$B$1:$Z$1,0),FALSE)</f>
        <v/>
      </c>
      <c r="AO29" s="46">
        <f>VLOOKUP($A29,'pEC50'!$B:$Z,MATCH(AO$1,'pEC50'!$B$1:$Z$1,0),FALSE)</f>
        <v>6.5629999999999997</v>
      </c>
      <c r="AP29" s="46">
        <f>VLOOKUP($A29,'pEC50'!$B:$Z,MATCH(AP$1,'pEC50'!$B$1:$Z$1,0),FALSE)</f>
        <v>6.633</v>
      </c>
      <c r="AQ29" s="46" t="str">
        <f>VLOOKUP($A29,'pEC50'!$B:$Z,MATCH(AQ$1,'pEC50'!$B$1:$Z$1,0),FALSE)</f>
        <v/>
      </c>
      <c r="AR29" s="46">
        <f>VLOOKUP($A29,'pEC50'!$B:$Z,MATCH(AR$1,'pEC50'!$B$1:$Z$1,0),FALSE)</f>
        <v>7.173</v>
      </c>
      <c r="AS29" s="46">
        <f>VLOOKUP($A29,'pEC50'!$B:$Z,MATCH(AS$1,'pEC50'!$B$1:$Z$1,0),FALSE)</f>
        <v>7.41</v>
      </c>
      <c r="AT29" s="46" t="str">
        <f>VLOOKUP($A29,'pEC50'!$B:$Z,MATCH(AT$1,'pEC50'!$B$1:$Z$1,0),FALSE)</f>
        <v/>
      </c>
      <c r="AU29" s="46">
        <f>VLOOKUP($A29,'pEC50'!$B:$Z,MATCH(AU$1,'pEC50'!$B$1:$Z$1,0),FALSE)</f>
        <v>7.4009999999999998</v>
      </c>
      <c r="AV29" s="46">
        <f>VLOOKUP($A29,'pEC50'!$B:$Z,MATCH(AV$1,'pEC50'!$B$1:$Z$1,0),FALSE)</f>
        <v>7.3460000000000001</v>
      </c>
      <c r="AW29" s="46">
        <f>VLOOKUP($A29,'pEC50'!$B:$Z,MATCH(AW$1,'pEC50'!$B$1:$Z$1,0),FALSE)</f>
        <v>7.1989999999999998</v>
      </c>
      <c r="AX29" s="46">
        <f>VLOOKUP($A29,'pEC50'!$B:$Z,MATCH(AX$1,'pEC50'!$B$1:$Z$1,0),FALSE)</f>
        <v>6.4930000000000003</v>
      </c>
      <c r="AY29" s="46">
        <f>VLOOKUP($A29,'pEC50'!$B:$Z,MATCH(AY$1,'pEC50'!$B$1:$Z$1,0),FALSE)</f>
        <v>7.14</v>
      </c>
      <c r="AZ29" s="46">
        <f>VLOOKUP($A29,'pEC50'!$B:$Z,MATCH(AZ$1,'pEC50'!$B$1:$Z$1,0),FALSE)</f>
        <v>7.556</v>
      </c>
      <c r="BA29" s="46">
        <f>VLOOKUP($A29,'pEC50'!$B:$Z,MATCH(BA$1,'pEC50'!$B$1:$Z$1,0),FALSE)</f>
        <v>5.9989999999999997</v>
      </c>
      <c r="BB29" s="46">
        <f>VLOOKUP($A29,'pEC50'!$B:$Z,MATCH(BB$1,'pEC50'!$B$1:$Z$1,0),FALSE)</f>
        <v>6.2510000000000003</v>
      </c>
      <c r="BC29" s="46">
        <f>VLOOKUP($A29,'pEC50'!$B:$Z,MATCH(BC$1,'pEC50'!$B$1:$Z$1,0),FALSE)</f>
        <v>6.069</v>
      </c>
      <c r="BD29" s="40">
        <f>IF(VLOOKUP($A29,Emax!$B:$Z,MATCH(BD$1,Emax!$B$1:$Z$1,0),FALSE)="","",VLOOKUP($A29,Emax!$B:$Z,MATCH(BD$1,Emax!$B$1:$Z$1,0),FALSE)*100)</f>
        <v>56.786469344608889</v>
      </c>
      <c r="BE29" s="41" t="str">
        <f>IF(VLOOKUP($A29,Emax!$B:$Z,MATCH(BE$1,Emax!$B$1:$Z$1,0),FALSE)="","",VLOOKUP($A29,Emax!$B:$Z,MATCH(BE$1,Emax!$B$1:$Z$1,0),FALSE)*100)</f>
        <v/>
      </c>
      <c r="BF29" s="41">
        <f>IF(VLOOKUP($A29,Emax!$B:$Z,MATCH(BF$1,Emax!$B$1:$Z$1,0),FALSE)="","",VLOOKUP($A29,Emax!$B:$Z,MATCH(BF$1,Emax!$B$1:$Z$1,0),FALSE)*100)</f>
        <v>62.274587896891255</v>
      </c>
      <c r="BG29" s="41">
        <f>IF(VLOOKUP($A29,Emax!$B:$Z,MATCH(BG$1,Emax!$B$1:$Z$1,0),FALSE)="","",VLOOKUP($A29,Emax!$B:$Z,MATCH(BG$1,Emax!$B$1:$Z$1,0),FALSE)*100)</f>
        <v>65.385192971917718</v>
      </c>
      <c r="BH29" s="41" t="str">
        <f>IF(VLOOKUP($A29,Emax!$B:$Z,MATCH(BH$1,Emax!$B$1:$Z$1,0),FALSE)="","",VLOOKUP($A29,Emax!$B:$Z,MATCH(BH$1,Emax!$B$1:$Z$1,0),FALSE)*100)</f>
        <v/>
      </c>
      <c r="BI29" s="41">
        <f>IF(VLOOKUP($A29,Emax!$B:$Z,MATCH(BI$1,Emax!$B$1:$Z$1,0),FALSE)="","",VLOOKUP($A29,Emax!$B:$Z,MATCH(BI$1,Emax!$B$1:$Z$1,0),FALSE)*100)</f>
        <v>78.465717762245674</v>
      </c>
      <c r="BJ29" s="41">
        <f>IF(VLOOKUP($A29,Emax!$B:$Z,MATCH(BJ$1,Emax!$B$1:$Z$1,0),FALSE)="","",VLOOKUP($A29,Emax!$B:$Z,MATCH(BJ$1,Emax!$B$1:$Z$1,0),FALSE)*100)</f>
        <v>85.912230458221032</v>
      </c>
      <c r="BK29" s="41" t="str">
        <f>IF(VLOOKUP($A29,Emax!$B:$Z,MATCH(BK$1,Emax!$B$1:$Z$1,0),FALSE)="","",VLOOKUP($A29,Emax!$B:$Z,MATCH(BK$1,Emax!$B$1:$Z$1,0),FALSE)*100)</f>
        <v/>
      </c>
      <c r="BL29" s="41">
        <f>IF(VLOOKUP($A29,Emax!$B:$Z,MATCH(BL$1,Emax!$B$1:$Z$1,0),FALSE)="","",VLOOKUP($A29,Emax!$B:$Z,MATCH(BL$1,Emax!$B$1:$Z$1,0),FALSE)*100)</f>
        <v>100</v>
      </c>
      <c r="BM29" s="41">
        <f>IF(VLOOKUP($A29,Emax!$B:$Z,MATCH(BM$1,Emax!$B$1:$Z$1,0),FALSE)="","",VLOOKUP($A29,Emax!$B:$Z,MATCH(BM$1,Emax!$B$1:$Z$1,0),FALSE)*100)</f>
        <v>100</v>
      </c>
      <c r="BN29" s="41">
        <f>IF(VLOOKUP($A29,Emax!$B:$Z,MATCH(BN$1,Emax!$B$1:$Z$1,0),FALSE)="","",VLOOKUP($A29,Emax!$B:$Z,MATCH(BN$1,Emax!$B$1:$Z$1,0),FALSE)*100)</f>
        <v>94.038133657242824</v>
      </c>
      <c r="BO29" s="41">
        <f>IF(VLOOKUP($A29,Emax!$B:$Z,MATCH(BO$1,Emax!$B$1:$Z$1,0),FALSE)="","",VLOOKUP($A29,Emax!$B:$Z,MATCH(BO$1,Emax!$B$1:$Z$1,0),FALSE)*100)</f>
        <v>40.903680426605717</v>
      </c>
      <c r="BP29" s="41">
        <f>IF(VLOOKUP($A29,Emax!$B:$Z,MATCH(BP$1,Emax!$B$1:$Z$1,0),FALSE)="","",VLOOKUP($A29,Emax!$B:$Z,MATCH(BP$1,Emax!$B$1:$Z$1,0),FALSE)*100)</f>
        <v>100</v>
      </c>
      <c r="BQ29" s="41">
        <f>IF(VLOOKUP($A29,Emax!$B:$Z,MATCH(BQ$1,Emax!$B$1:$Z$1,0),FALSE)="","",VLOOKUP($A29,Emax!$B:$Z,MATCH(BQ$1,Emax!$B$1:$Z$1,0),FALSE)*100)</f>
        <v>47.935408420295062</v>
      </c>
      <c r="BR29" s="41">
        <f>IF(VLOOKUP($A29,Emax!$B:$Z,MATCH(BR$1,Emax!$B$1:$Z$1,0),FALSE)="","",VLOOKUP($A29,Emax!$B:$Z,MATCH(BR$1,Emax!$B$1:$Z$1,0),FALSE)*100)</f>
        <v>5.5054812938841424</v>
      </c>
      <c r="BS29" s="41">
        <f>IF(VLOOKUP($A29,Emax!$B:$Z,MATCH(BS$1,Emax!$B$1:$Z$1,0),FALSE)="","",VLOOKUP($A29,Emax!$B:$Z,MATCH(BS$1,Emax!$B$1:$Z$1,0),FALSE)*100)</f>
        <v>1.5793042652742932</v>
      </c>
      <c r="BT29" s="41">
        <f>IF(VLOOKUP($A29,Emax!$B:$Z,MATCH(BT$1,Emax!$B$1:$Z$1,0),FALSE)="","",VLOOKUP($A29,Emax!$B:$Z,MATCH(BT$1,Emax!$B$1:$Z$1,0),FALSE)*100)</f>
        <v>4.9413437611091373</v>
      </c>
    </row>
    <row r="30" spans="1:72" x14ac:dyDescent="0.2">
      <c r="A30" t="s">
        <v>74</v>
      </c>
      <c r="B30" s="6" t="str">
        <f>IF(VLOOKUP($A30,Ligands!$A:$G,3,FALSE)="","",VLOOKUP($A30,Ligands!$A:$G,3,FALSE))</f>
        <v/>
      </c>
      <c r="C30" s="5" t="str">
        <f>IF(VLOOKUP($A30,Ligands!$A:$G,4,FALSE)="","",VLOOKUP($A30,Ligands!$A:$G,4,FALSE))</f>
        <v>Serotonin</v>
      </c>
      <c r="D30" s="39" t="str">
        <f>IF(VLOOKUP($A30,Ligands!$A:$G,5,FALSE)="","",VLOOKUP($A30,Ligands!$A:$G,5,FALSE))</f>
        <v/>
      </c>
      <c r="E30" s="39" t="str">
        <f>IF(VLOOKUP($A30,Ligands!$A:$G,6,FALSE)="","",VLOOKUP($A30,Ligands!$A:$G,6,FALSE))</f>
        <v/>
      </c>
      <c r="F30" s="39" t="str">
        <f>IF(VLOOKUP($A30,Ligands!$A:$G,7,FALSE)="","",VLOOKUP($A30,Ligands!$A:$G,7,FALSE))</f>
        <v>Physiological</v>
      </c>
      <c r="G30" s="89" t="str">
        <f t="shared" si="1"/>
        <v/>
      </c>
      <c r="H30" s="90">
        <f t="shared" si="2"/>
        <v>8.531594656100193</v>
      </c>
      <c r="I30" s="90">
        <f t="shared" si="3"/>
        <v>6.7117878638801347</v>
      </c>
      <c r="J30" s="90" t="str">
        <f t="shared" si="4"/>
        <v/>
      </c>
      <c r="K30" s="90">
        <f t="shared" si="5"/>
        <v>5.4503904967771524</v>
      </c>
      <c r="L30" s="89" t="str">
        <f t="shared" si="6"/>
        <v/>
      </c>
      <c r="M30" s="90">
        <f t="shared" si="7"/>
        <v>8.7110000000000003</v>
      </c>
      <c r="N30" s="90">
        <f t="shared" si="8"/>
        <v>6.835</v>
      </c>
      <c r="O30" s="90" t="str">
        <f t="shared" si="9"/>
        <v/>
      </c>
      <c r="P30" s="90">
        <f t="shared" si="10"/>
        <v>6.6379999999999999</v>
      </c>
      <c r="Q30" s="91" t="str">
        <f t="shared" si="11"/>
        <v/>
      </c>
      <c r="R30" s="92">
        <f t="shared" si="12"/>
        <v>67.651288859387108</v>
      </c>
      <c r="S30" s="92">
        <f t="shared" si="13"/>
        <v>75.298766842831967</v>
      </c>
      <c r="T30" s="92" t="str">
        <f t="shared" si="14"/>
        <v/>
      </c>
      <c r="U30" s="92">
        <f t="shared" si="15"/>
        <v>6.4921791681478842</v>
      </c>
      <c r="V30" s="47" t="str">
        <f t="shared" si="16"/>
        <v/>
      </c>
      <c r="W30" s="46" t="str">
        <f t="shared" si="17"/>
        <v/>
      </c>
      <c r="X30" s="46">
        <f t="shared" si="18"/>
        <v>7.6152760749792865</v>
      </c>
      <c r="Y30" s="46">
        <f t="shared" si="19"/>
        <v>7.1556167074938397</v>
      </c>
      <c r="Z30" s="46" t="str">
        <f t="shared" si="20"/>
        <v/>
      </c>
      <c r="AA30" s="46">
        <f t="shared" si="21"/>
        <v>8.366621789310857</v>
      </c>
      <c r="AB30" s="46">
        <f t="shared" si="22"/>
        <v>8.531594656100193</v>
      </c>
      <c r="AC30" s="46">
        <f t="shared" si="23"/>
        <v>8.3098594040393667</v>
      </c>
      <c r="AD30" s="46" t="str">
        <f t="shared" si="24"/>
        <v/>
      </c>
      <c r="AE30" s="46" t="str">
        <f t="shared" si="25"/>
        <v/>
      </c>
      <c r="AF30" s="46">
        <f t="shared" si="26"/>
        <v>5.3461398054111484</v>
      </c>
      <c r="AG30" s="46">
        <f t="shared" si="27"/>
        <v>6.7117878638801347</v>
      </c>
      <c r="AH30" s="46" t="str">
        <f t="shared" si="28"/>
        <v/>
      </c>
      <c r="AI30" s="46" t="str">
        <f t="shared" si="29"/>
        <v/>
      </c>
      <c r="AJ30" s="46">
        <f t="shared" si="30"/>
        <v>5.167392694617492</v>
      </c>
      <c r="AK30" s="46">
        <f t="shared" si="31"/>
        <v>4.9252423250589281</v>
      </c>
      <c r="AL30" s="46">
        <f t="shared" si="32"/>
        <v>5.4503904967771524</v>
      </c>
      <c r="AM30" s="47" t="str">
        <f>VLOOKUP($A30,'pEC50'!$B:$Z,MATCH(AM$1,'pEC50'!$B$1:$Z$1,0),FALSE)</f>
        <v/>
      </c>
      <c r="AN30" s="46" t="str">
        <f>VLOOKUP($A30,'pEC50'!$B:$Z,MATCH(AN$1,'pEC50'!$B$1:$Z$1,0),FALSE)</f>
        <v/>
      </c>
      <c r="AO30" s="46">
        <f>VLOOKUP($A30,'pEC50'!$B:$Z,MATCH(AO$1,'pEC50'!$B$1:$Z$1,0),FALSE)</f>
        <v>7.7850000000000001</v>
      </c>
      <c r="AP30" s="46">
        <f>VLOOKUP($A30,'pEC50'!$B:$Z,MATCH(AP$1,'pEC50'!$B$1:$Z$1,0),FALSE)</f>
        <v>7.4219999999999997</v>
      </c>
      <c r="AQ30" s="46" t="str">
        <f>VLOOKUP($A30,'pEC50'!$B:$Z,MATCH(AQ$1,'pEC50'!$B$1:$Z$1,0),FALSE)</f>
        <v/>
      </c>
      <c r="AR30" s="46">
        <f>VLOOKUP($A30,'pEC50'!$B:$Z,MATCH(AR$1,'pEC50'!$B$1:$Z$1,0),FALSE)</f>
        <v>8.6129999999999995</v>
      </c>
      <c r="AS30" s="46">
        <f>VLOOKUP($A30,'pEC50'!$B:$Z,MATCH(AS$1,'pEC50'!$B$1:$Z$1,0),FALSE)</f>
        <v>8.7110000000000003</v>
      </c>
      <c r="AT30" s="46">
        <f>VLOOKUP($A30,'pEC50'!$B:$Z,MATCH(AT$1,'pEC50'!$B$1:$Z$1,0),FALSE)</f>
        <v>8.5920000000000005</v>
      </c>
      <c r="AU30" s="46" t="str">
        <f>VLOOKUP($A30,'pEC50'!$B:$Z,MATCH(AU$1,'pEC50'!$B$1:$Z$1,0),FALSE)</f>
        <v/>
      </c>
      <c r="AV30" s="46" t="str">
        <f>VLOOKUP($A30,'pEC50'!$B:$Z,MATCH(AV$1,'pEC50'!$B$1:$Z$1,0),FALSE)</f>
        <v/>
      </c>
      <c r="AW30" s="46">
        <f>VLOOKUP($A30,'pEC50'!$B:$Z,MATCH(AW$1,'pEC50'!$B$1:$Z$1,0),FALSE)</f>
        <v>6.2149999999999999</v>
      </c>
      <c r="AX30" s="46">
        <f>VLOOKUP($A30,'pEC50'!$B:$Z,MATCH(AX$1,'pEC50'!$B$1:$Z$1,0),FALSE)</f>
        <v>6.835</v>
      </c>
      <c r="AY30" s="46" t="str">
        <f>VLOOKUP($A30,'pEC50'!$B:$Z,MATCH(AY$1,'pEC50'!$B$1:$Z$1,0),FALSE)</f>
        <v/>
      </c>
      <c r="AZ30" s="46" t="str">
        <f>VLOOKUP($A30,'pEC50'!$B:$Z,MATCH(AZ$1,'pEC50'!$B$1:$Z$1,0),FALSE)</f>
        <v/>
      </c>
      <c r="BA30" s="46">
        <f>VLOOKUP($A30,'pEC50'!$B:$Z,MATCH(BA$1,'pEC50'!$B$1:$Z$1,0),FALSE)</f>
        <v>6.4770000000000003</v>
      </c>
      <c r="BB30" s="46">
        <f>VLOOKUP($A30,'pEC50'!$B:$Z,MATCH(BB$1,'pEC50'!$B$1:$Z$1,0),FALSE)</f>
        <v>6.5789999999999997</v>
      </c>
      <c r="BC30" s="46">
        <f>VLOOKUP($A30,'pEC50'!$B:$Z,MATCH(BC$1,'pEC50'!$B$1:$Z$1,0),FALSE)</f>
        <v>6.6379999999999999</v>
      </c>
      <c r="BD30" s="40" t="str">
        <f>IF(VLOOKUP($A30,Emax!$B:$Z,MATCH(BD$1,Emax!$B$1:$Z$1,0),FALSE)="","",VLOOKUP($A30,Emax!$B:$Z,MATCH(BD$1,Emax!$B$1:$Z$1,0),FALSE)*100)</f>
        <v/>
      </c>
      <c r="BE30" s="41" t="str">
        <f>IF(VLOOKUP($A30,Emax!$B:$Z,MATCH(BE$1,Emax!$B$1:$Z$1,0),FALSE)="","",VLOOKUP($A30,Emax!$B:$Z,MATCH(BE$1,Emax!$B$1:$Z$1,0),FALSE)*100)</f>
        <v/>
      </c>
      <c r="BF30" s="41">
        <f>IF(VLOOKUP($A30,Emax!$B:$Z,MATCH(BF$1,Emax!$B$1:$Z$1,0),FALSE)="","",VLOOKUP($A30,Emax!$B:$Z,MATCH(BF$1,Emax!$B$1:$Z$1,0),FALSE)*100)</f>
        <v>67.651288859387108</v>
      </c>
      <c r="BG30" s="41">
        <f>IF(VLOOKUP($A30,Emax!$B:$Z,MATCH(BG$1,Emax!$B$1:$Z$1,0),FALSE)="","",VLOOKUP($A30,Emax!$B:$Z,MATCH(BG$1,Emax!$B$1:$Z$1,0),FALSE)*100)</f>
        <v>54.152275116383841</v>
      </c>
      <c r="BH30" s="41" t="str">
        <f>IF(VLOOKUP($A30,Emax!$B:$Z,MATCH(BH$1,Emax!$B$1:$Z$1,0),FALSE)="","",VLOOKUP($A30,Emax!$B:$Z,MATCH(BH$1,Emax!$B$1:$Z$1,0),FALSE)*100)</f>
        <v/>
      </c>
      <c r="BI30" s="41">
        <f>IF(VLOOKUP($A30,Emax!$B:$Z,MATCH(BI$1,Emax!$B$1:$Z$1,0),FALSE)="","",VLOOKUP($A30,Emax!$B:$Z,MATCH(BI$1,Emax!$B$1:$Z$1,0),FALSE)*100)</f>
        <v>56.70505673618382</v>
      </c>
      <c r="BJ30" s="41">
        <f>IF(VLOOKUP($A30,Emax!$B:$Z,MATCH(BJ$1,Emax!$B$1:$Z$1,0),FALSE)="","",VLOOKUP($A30,Emax!$B:$Z,MATCH(BJ$1,Emax!$B$1:$Z$1,0),FALSE)*100)</f>
        <v>66.159871967654993</v>
      </c>
      <c r="BK30" s="41">
        <f>IF(VLOOKUP($A30,Emax!$B:$Z,MATCH(BK$1,Emax!$B$1:$Z$1,0),FALSE)="","",VLOOKUP($A30,Emax!$B:$Z,MATCH(BK$1,Emax!$B$1:$Z$1,0),FALSE)*100)</f>
        <v>52.222709887767259</v>
      </c>
      <c r="BL30" s="41" t="str">
        <f>IF(VLOOKUP($A30,Emax!$B:$Z,MATCH(BL$1,Emax!$B$1:$Z$1,0),FALSE)="","",VLOOKUP($A30,Emax!$B:$Z,MATCH(BL$1,Emax!$B$1:$Z$1,0),FALSE)*100)</f>
        <v/>
      </c>
      <c r="BM30" s="41" t="str">
        <f>IF(VLOOKUP($A30,Emax!$B:$Z,MATCH(BM$1,Emax!$B$1:$Z$1,0),FALSE)="","",VLOOKUP($A30,Emax!$B:$Z,MATCH(BM$1,Emax!$B$1:$Z$1,0),FALSE)*100)</f>
        <v/>
      </c>
      <c r="BN30" s="41">
        <f>IF(VLOOKUP($A30,Emax!$B:$Z,MATCH(BN$1,Emax!$B$1:$Z$1,0),FALSE)="","",VLOOKUP($A30,Emax!$B:$Z,MATCH(BN$1,Emax!$B$1:$Z$1,0),FALSE)*100)</f>
        <v>13.525078841503504</v>
      </c>
      <c r="BO30" s="41">
        <f>IF(VLOOKUP($A30,Emax!$B:$Z,MATCH(BO$1,Emax!$B$1:$Z$1,0),FALSE)="","",VLOOKUP($A30,Emax!$B:$Z,MATCH(BO$1,Emax!$B$1:$Z$1,0),FALSE)*100)</f>
        <v>75.298766842831967</v>
      </c>
      <c r="BP30" s="41" t="str">
        <f>IF(VLOOKUP($A30,Emax!$B:$Z,MATCH(BP$1,Emax!$B$1:$Z$1,0),FALSE)="","",VLOOKUP($A30,Emax!$B:$Z,MATCH(BP$1,Emax!$B$1:$Z$1,0),FALSE)*100)</f>
        <v/>
      </c>
      <c r="BQ30" s="41" t="str">
        <f>IF(VLOOKUP($A30,Emax!$B:$Z,MATCH(BQ$1,Emax!$B$1:$Z$1,0),FALSE)="","",VLOOKUP($A30,Emax!$B:$Z,MATCH(BQ$1,Emax!$B$1:$Z$1,0),FALSE)*100)</f>
        <v/>
      </c>
      <c r="BR30" s="41">
        <f>IF(VLOOKUP($A30,Emax!$B:$Z,MATCH(BR$1,Emax!$B$1:$Z$1,0),FALSE)="","",VLOOKUP($A30,Emax!$B:$Z,MATCH(BR$1,Emax!$B$1:$Z$1,0),FALSE)*100)</f>
        <v>4.9022188391466113</v>
      </c>
      <c r="BS30" s="41">
        <f>IF(VLOOKUP($A30,Emax!$B:$Z,MATCH(BS$1,Emax!$B$1:$Z$1,0),FALSE)="","",VLOOKUP($A30,Emax!$B:$Z,MATCH(BS$1,Emax!$B$1:$Z$1,0),FALSE)*100)</f>
        <v>2.2194344612463555</v>
      </c>
      <c r="BT30" s="41">
        <f>IF(VLOOKUP($A30,Emax!$B:$Z,MATCH(BT$1,Emax!$B$1:$Z$1,0),FALSE)="","",VLOOKUP($A30,Emax!$B:$Z,MATCH(BT$1,Emax!$B$1:$Z$1,0),FALSE)*100)</f>
        <v>6.4921791681478842</v>
      </c>
    </row>
    <row r="31" spans="1:72" x14ac:dyDescent="0.2">
      <c r="A31" t="s">
        <v>80</v>
      </c>
      <c r="B31" s="6" t="str">
        <f>IF(VLOOKUP($A31,Ligands!$A:$G,3,FALSE)="","",VLOOKUP($A31,Ligands!$A:$G,3,FALSE))</f>
        <v/>
      </c>
      <c r="C31" s="5" t="str">
        <f>IF(VLOOKUP($A31,Ligands!$A:$G,4,FALSE)="","",VLOOKUP($A31,Ligands!$A:$G,4,FALSE))</f>
        <v>Serotonin</v>
      </c>
      <c r="D31" s="39" t="str">
        <f>IF(VLOOKUP($A31,Ligands!$A:$G,5,FALSE)="","",VLOOKUP($A31,Ligands!$A:$G,5,FALSE))</f>
        <v/>
      </c>
      <c r="E31" s="39" t="str">
        <f>IF(VLOOKUP($A31,Ligands!$A:$G,6,FALSE)="","",VLOOKUP($A31,Ligands!$A:$G,6,FALSE))</f>
        <v/>
      </c>
      <c r="F31" s="39" t="str">
        <f>IF(VLOOKUP($A31,Ligands!$A:$G,7,FALSE)="","",VLOOKUP($A31,Ligands!$A:$G,7,FALSE))</f>
        <v>Physiological</v>
      </c>
      <c r="G31" s="89" t="str">
        <f t="shared" si="1"/>
        <v/>
      </c>
      <c r="H31" s="90">
        <f t="shared" si="2"/>
        <v>8.9356920274189626</v>
      </c>
      <c r="I31" s="90">
        <f t="shared" si="3"/>
        <v>6.1780486829453425</v>
      </c>
      <c r="J31" s="90" t="str">
        <f t="shared" si="4"/>
        <v/>
      </c>
      <c r="K31" s="90">
        <f t="shared" si="5"/>
        <v>5.6787018226559969</v>
      </c>
      <c r="L31" s="89" t="str">
        <f t="shared" si="6"/>
        <v/>
      </c>
      <c r="M31" s="90">
        <f t="shared" si="7"/>
        <v>9.5969999999999995</v>
      </c>
      <c r="N31" s="90">
        <f t="shared" si="8"/>
        <v>7.1529999999999996</v>
      </c>
      <c r="O31" s="90" t="str">
        <f t="shared" si="9"/>
        <v/>
      </c>
      <c r="P31" s="90">
        <f t="shared" si="10"/>
        <v>7.6849999999999996</v>
      </c>
      <c r="Q31" s="91" t="str">
        <f t="shared" si="11"/>
        <v/>
      </c>
      <c r="R31" s="92">
        <f t="shared" si="12"/>
        <v>33.036554015925759</v>
      </c>
      <c r="S31" s="92">
        <f t="shared" si="13"/>
        <v>10.593724705994381</v>
      </c>
      <c r="T31" s="92" t="str">
        <f t="shared" si="14"/>
        <v/>
      </c>
      <c r="U31" s="92">
        <f t="shared" si="15"/>
        <v>0.98560255954496978</v>
      </c>
      <c r="V31" s="47" t="str">
        <f t="shared" si="16"/>
        <v/>
      </c>
      <c r="W31" s="46" t="str">
        <f t="shared" si="17"/>
        <v/>
      </c>
      <c r="X31" s="46">
        <f t="shared" si="18"/>
        <v>8.5996347908604545</v>
      </c>
      <c r="Y31" s="46">
        <f t="shared" si="19"/>
        <v>8.6639608353549171</v>
      </c>
      <c r="Z31" s="46" t="str">
        <f t="shared" si="20"/>
        <v/>
      </c>
      <c r="AA31" s="46">
        <f t="shared" si="21"/>
        <v>8.8608483997504965</v>
      </c>
      <c r="AB31" s="46">
        <f t="shared" si="22"/>
        <v>8.9356920274189626</v>
      </c>
      <c r="AC31" s="46">
        <f t="shared" si="23"/>
        <v>8.4509947405273458</v>
      </c>
      <c r="AD31" s="46" t="str">
        <f t="shared" si="24"/>
        <v/>
      </c>
      <c r="AE31" s="46" t="str">
        <f t="shared" si="25"/>
        <v/>
      </c>
      <c r="AF31" s="46" t="str">
        <f t="shared" si="26"/>
        <v/>
      </c>
      <c r="AG31" s="46">
        <f t="shared" si="27"/>
        <v>6.1780486829453425</v>
      </c>
      <c r="AH31" s="46" t="str">
        <f t="shared" si="28"/>
        <v/>
      </c>
      <c r="AI31" s="46" t="str">
        <f t="shared" si="29"/>
        <v/>
      </c>
      <c r="AJ31" s="46" t="str">
        <f t="shared" si="30"/>
        <v/>
      </c>
      <c r="AK31" s="46">
        <f t="shared" si="31"/>
        <v>4.9595700969179681</v>
      </c>
      <c r="AL31" s="46">
        <f t="shared" si="32"/>
        <v>5.6787018226559969</v>
      </c>
      <c r="AM31" s="47" t="str">
        <f>VLOOKUP($A31,'pEC50'!$B:$Z,MATCH(AM$1,'pEC50'!$B$1:$Z$1,0),FALSE)</f>
        <v/>
      </c>
      <c r="AN31" s="46" t="str">
        <f>VLOOKUP($A31,'pEC50'!$B:$Z,MATCH(AN$1,'pEC50'!$B$1:$Z$1,0),FALSE)</f>
        <v/>
      </c>
      <c r="AO31" s="46">
        <f>VLOOKUP($A31,'pEC50'!$B:$Z,MATCH(AO$1,'pEC50'!$B$1:$Z$1,0),FALSE)</f>
        <v>9.3559999999999999</v>
      </c>
      <c r="AP31" s="46">
        <f>VLOOKUP($A31,'pEC50'!$B:$Z,MATCH(AP$1,'pEC50'!$B$1:$Z$1,0),FALSE)</f>
        <v>9.3360000000000003</v>
      </c>
      <c r="AQ31" s="46" t="str">
        <f>VLOOKUP($A31,'pEC50'!$B:$Z,MATCH(AQ$1,'pEC50'!$B$1:$Z$1,0),FALSE)</f>
        <v/>
      </c>
      <c r="AR31" s="46">
        <f>VLOOKUP($A31,'pEC50'!$B:$Z,MATCH(AR$1,'pEC50'!$B$1:$Z$1,0),FALSE)</f>
        <v>9.5749999999999993</v>
      </c>
      <c r="AS31" s="46">
        <f>VLOOKUP($A31,'pEC50'!$B:$Z,MATCH(AS$1,'pEC50'!$B$1:$Z$1,0),FALSE)</f>
        <v>9.5969999999999995</v>
      </c>
      <c r="AT31" s="46">
        <f>VLOOKUP($A31,'pEC50'!$B:$Z,MATCH(AT$1,'pEC50'!$B$1:$Z$1,0),FALSE)</f>
        <v>8.9320000000000004</v>
      </c>
      <c r="AU31" s="46" t="str">
        <f>VLOOKUP($A31,'pEC50'!$B:$Z,MATCH(AU$1,'pEC50'!$B$1:$Z$1,0),FALSE)</f>
        <v/>
      </c>
      <c r="AV31" s="46" t="str">
        <f>VLOOKUP($A31,'pEC50'!$B:$Z,MATCH(AV$1,'pEC50'!$B$1:$Z$1,0),FALSE)</f>
        <v/>
      </c>
      <c r="AW31" s="46" t="str">
        <f>VLOOKUP($A31,'pEC50'!$B:$Z,MATCH(AW$1,'pEC50'!$B$1:$Z$1,0),FALSE)</f>
        <v/>
      </c>
      <c r="AX31" s="46">
        <f>VLOOKUP($A31,'pEC50'!$B:$Z,MATCH(AX$1,'pEC50'!$B$1:$Z$1,0),FALSE)</f>
        <v>7.1529999999999996</v>
      </c>
      <c r="AY31" s="46" t="str">
        <f>VLOOKUP($A31,'pEC50'!$B:$Z,MATCH(AY$1,'pEC50'!$B$1:$Z$1,0),FALSE)</f>
        <v/>
      </c>
      <c r="AZ31" s="46" t="str">
        <f>VLOOKUP($A31,'pEC50'!$B:$Z,MATCH(AZ$1,'pEC50'!$B$1:$Z$1,0),FALSE)</f>
        <v/>
      </c>
      <c r="BA31" s="46">
        <f>VLOOKUP($A31,'pEC50'!$B:$Z,MATCH(BA$1,'pEC50'!$B$1:$Z$1,0),FALSE)</f>
        <v>7.4619999999999997</v>
      </c>
      <c r="BB31" s="46">
        <f>VLOOKUP($A31,'pEC50'!$B:$Z,MATCH(BB$1,'pEC50'!$B$1:$Z$1,0),FALSE)</f>
        <v>7.6</v>
      </c>
      <c r="BC31" s="46">
        <f>VLOOKUP($A31,'pEC50'!$B:$Z,MATCH(BC$1,'pEC50'!$B$1:$Z$1,0),FALSE)</f>
        <v>7.6849999999999996</v>
      </c>
      <c r="BD31" s="40" t="str">
        <f>IF(VLOOKUP($A31,Emax!$B:$Z,MATCH(BD$1,Emax!$B$1:$Z$1,0),FALSE)="","",VLOOKUP($A31,Emax!$B:$Z,MATCH(BD$1,Emax!$B$1:$Z$1,0),FALSE)*100)</f>
        <v/>
      </c>
      <c r="BE31" s="41" t="str">
        <f>IF(VLOOKUP($A31,Emax!$B:$Z,MATCH(BE$1,Emax!$B$1:$Z$1,0),FALSE)="","",VLOOKUP($A31,Emax!$B:$Z,MATCH(BE$1,Emax!$B$1:$Z$1,0),FALSE)*100)</f>
        <v/>
      </c>
      <c r="BF31" s="41">
        <f>IF(VLOOKUP($A31,Emax!$B:$Z,MATCH(BF$1,Emax!$B$1:$Z$1,0),FALSE)="","",VLOOKUP($A31,Emax!$B:$Z,MATCH(BF$1,Emax!$B$1:$Z$1,0),FALSE)*100)</f>
        <v>17.524062396282776</v>
      </c>
      <c r="BG31" s="41">
        <f>IF(VLOOKUP($A31,Emax!$B:$Z,MATCH(BG$1,Emax!$B$1:$Z$1,0),FALSE)="","",VLOOKUP($A31,Emax!$B:$Z,MATCH(BG$1,Emax!$B$1:$Z$1,0),FALSE)*100)</f>
        <v>21.27947139210092</v>
      </c>
      <c r="BH31" s="41" t="str">
        <f>IF(VLOOKUP($A31,Emax!$B:$Z,MATCH(BH$1,Emax!$B$1:$Z$1,0),FALSE)="","",VLOOKUP($A31,Emax!$B:$Z,MATCH(BH$1,Emax!$B$1:$Z$1,0),FALSE)*100)</f>
        <v/>
      </c>
      <c r="BI31" s="41">
        <f>IF(VLOOKUP($A31,Emax!$B:$Z,MATCH(BI$1,Emax!$B$1:$Z$1,0),FALSE)="","",VLOOKUP($A31,Emax!$B:$Z,MATCH(BI$1,Emax!$B$1:$Z$1,0),FALSE)*100)</f>
        <v>19.312940377486633</v>
      </c>
      <c r="BJ31" s="41">
        <f>IF(VLOOKUP($A31,Emax!$B:$Z,MATCH(BJ$1,Emax!$B$1:$Z$1,0),FALSE)="","",VLOOKUP($A31,Emax!$B:$Z,MATCH(BJ$1,Emax!$B$1:$Z$1,0),FALSE)*100)</f>
        <v>21.811826145552558</v>
      </c>
      <c r="BK31" s="41">
        <f>IF(VLOOKUP($A31,Emax!$B:$Z,MATCH(BK$1,Emax!$B$1:$Z$1,0),FALSE)="","",VLOOKUP($A31,Emax!$B:$Z,MATCH(BK$1,Emax!$B$1:$Z$1,0),FALSE)*100)</f>
        <v>33.036554015925759</v>
      </c>
      <c r="BL31" s="41" t="str">
        <f>IF(VLOOKUP($A31,Emax!$B:$Z,MATCH(BL$1,Emax!$B$1:$Z$1,0),FALSE)="","",VLOOKUP($A31,Emax!$B:$Z,MATCH(BL$1,Emax!$B$1:$Z$1,0),FALSE)*100)</f>
        <v/>
      </c>
      <c r="BM31" s="41" t="str">
        <f>IF(VLOOKUP($A31,Emax!$B:$Z,MATCH(BM$1,Emax!$B$1:$Z$1,0),FALSE)="","",VLOOKUP($A31,Emax!$B:$Z,MATCH(BM$1,Emax!$B$1:$Z$1,0),FALSE)*100)</f>
        <v/>
      </c>
      <c r="BN31" s="41" t="str">
        <f>IF(VLOOKUP($A31,Emax!$B:$Z,MATCH(BN$1,Emax!$B$1:$Z$1,0),FALSE)="","",VLOOKUP($A31,Emax!$B:$Z,MATCH(BN$1,Emax!$B$1:$Z$1,0),FALSE)*100)</f>
        <v/>
      </c>
      <c r="BO31" s="41">
        <f>IF(VLOOKUP($A31,Emax!$B:$Z,MATCH(BO$1,Emax!$B$1:$Z$1,0),FALSE)="","",VLOOKUP($A31,Emax!$B:$Z,MATCH(BO$1,Emax!$B$1:$Z$1,0),FALSE)*100)</f>
        <v>10.593724705994381</v>
      </c>
      <c r="BP31" s="41" t="str">
        <f>IF(VLOOKUP($A31,Emax!$B:$Z,MATCH(BP$1,Emax!$B$1:$Z$1,0),FALSE)="","",VLOOKUP($A31,Emax!$B:$Z,MATCH(BP$1,Emax!$B$1:$Z$1,0),FALSE)*100)</f>
        <v/>
      </c>
      <c r="BQ31" s="41" t="str">
        <f>IF(VLOOKUP($A31,Emax!$B:$Z,MATCH(BQ$1,Emax!$B$1:$Z$1,0),FALSE)="","",VLOOKUP($A31,Emax!$B:$Z,MATCH(BQ$1,Emax!$B$1:$Z$1,0),FALSE)*100)</f>
        <v/>
      </c>
      <c r="BR31" s="41">
        <f>IF(VLOOKUP($A31,Emax!$B:$Z,MATCH(BR$1,Emax!$B$1:$Z$1,0),FALSE)="","",VLOOKUP($A31,Emax!$B:$Z,MATCH(BR$1,Emax!$B$1:$Z$1,0),FALSE)*100)</f>
        <v>0</v>
      </c>
      <c r="BS31" s="41">
        <f>IF(VLOOKUP($A31,Emax!$B:$Z,MATCH(BS$1,Emax!$B$1:$Z$1,0),FALSE)="","",VLOOKUP($A31,Emax!$B:$Z,MATCH(BS$1,Emax!$B$1:$Z$1,0),FALSE)*100)</f>
        <v>0.22886010714043534</v>
      </c>
      <c r="BT31" s="41">
        <f>IF(VLOOKUP($A31,Emax!$B:$Z,MATCH(BT$1,Emax!$B$1:$Z$1,0),FALSE)="","",VLOOKUP($A31,Emax!$B:$Z,MATCH(BT$1,Emax!$B$1:$Z$1,0),FALSE)*100)</f>
        <v>0.98560255954496978</v>
      </c>
    </row>
    <row r="32" spans="1:72" x14ac:dyDescent="0.2">
      <c r="A32" t="s">
        <v>83</v>
      </c>
      <c r="B32" s="6" t="str">
        <f>IF(VLOOKUP($A32,Ligands!$A:$G,3,FALSE)="","",VLOOKUP($A32,Ligands!$A:$G,3,FALSE))</f>
        <v/>
      </c>
      <c r="C32" s="5" t="str">
        <f>IF(VLOOKUP($A32,Ligands!$A:$G,4,FALSE)="","",VLOOKUP($A32,Ligands!$A:$G,4,FALSE))</f>
        <v>Serotonin</v>
      </c>
      <c r="D32" s="39" t="str">
        <f>IF(VLOOKUP($A32,Ligands!$A:$G,5,FALSE)="","",VLOOKUP($A32,Ligands!$A:$G,5,FALSE))</f>
        <v/>
      </c>
      <c r="E32" s="39" t="str">
        <f>IF(VLOOKUP($A32,Ligands!$A:$G,6,FALSE)="","",VLOOKUP($A32,Ligands!$A:$G,6,FALSE))</f>
        <v/>
      </c>
      <c r="F32" s="39" t="str">
        <f>IF(VLOOKUP($A32,Ligands!$A:$G,7,FALSE)="","",VLOOKUP($A32,Ligands!$A:$G,7,FALSE))</f>
        <v>Physiological</v>
      </c>
      <c r="G32" s="89" t="str">
        <f t="shared" si="1"/>
        <v/>
      </c>
      <c r="H32" s="90">
        <f t="shared" si="2"/>
        <v>8.6617975226493975</v>
      </c>
      <c r="I32" s="90" t="str">
        <f t="shared" si="3"/>
        <v/>
      </c>
      <c r="J32" s="90" t="str">
        <f t="shared" si="4"/>
        <v/>
      </c>
      <c r="K32" s="90" t="str">
        <f t="shared" si="5"/>
        <v/>
      </c>
      <c r="L32" s="89" t="str">
        <f t="shared" si="6"/>
        <v/>
      </c>
      <c r="M32" s="90">
        <f t="shared" si="7"/>
        <v>9.6140000000000008</v>
      </c>
      <c r="N32" s="90" t="str">
        <f t="shared" si="8"/>
        <v/>
      </c>
      <c r="O32" s="90" t="str">
        <f t="shared" si="9"/>
        <v/>
      </c>
      <c r="P32" s="90" t="str">
        <f t="shared" si="10"/>
        <v/>
      </c>
      <c r="Q32" s="91" t="str">
        <f t="shared" si="11"/>
        <v/>
      </c>
      <c r="R32" s="92">
        <f t="shared" si="12"/>
        <v>15.484309120235434</v>
      </c>
      <c r="S32" s="92" t="str">
        <f t="shared" si="13"/>
        <v/>
      </c>
      <c r="T32" s="92" t="str">
        <f t="shared" si="14"/>
        <v/>
      </c>
      <c r="U32" s="92" t="str">
        <f t="shared" si="15"/>
        <v/>
      </c>
      <c r="V32" s="47" t="str">
        <f t="shared" si="16"/>
        <v/>
      </c>
      <c r="W32" s="46" t="str">
        <f t="shared" si="17"/>
        <v/>
      </c>
      <c r="X32" s="46">
        <f t="shared" si="18"/>
        <v>8.5167775708389861</v>
      </c>
      <c r="Y32" s="46">
        <f t="shared" si="19"/>
        <v>8.6617975226493975</v>
      </c>
      <c r="Z32" s="46" t="str">
        <f t="shared" si="20"/>
        <v/>
      </c>
      <c r="AA32" s="46">
        <f t="shared" si="21"/>
        <v>8.3998918327497645</v>
      </c>
      <c r="AB32" s="46">
        <f t="shared" si="22"/>
        <v>8.2699301196277588</v>
      </c>
      <c r="AC32" s="46" t="str">
        <f t="shared" si="23"/>
        <v/>
      </c>
      <c r="AD32" s="46" t="str">
        <f t="shared" si="24"/>
        <v/>
      </c>
      <c r="AE32" s="46" t="str">
        <f t="shared" si="25"/>
        <v/>
      </c>
      <c r="AF32" s="46" t="str">
        <f t="shared" si="26"/>
        <v/>
      </c>
      <c r="AG32" s="46" t="str">
        <f t="shared" si="27"/>
        <v/>
      </c>
      <c r="AH32" s="46" t="str">
        <f t="shared" si="28"/>
        <v/>
      </c>
      <c r="AI32" s="46" t="str">
        <f t="shared" si="29"/>
        <v/>
      </c>
      <c r="AJ32" s="46" t="str">
        <f t="shared" si="30"/>
        <v/>
      </c>
      <c r="AK32" s="46" t="str">
        <f t="shared" si="31"/>
        <v/>
      </c>
      <c r="AL32" s="46" t="str">
        <f t="shared" si="32"/>
        <v/>
      </c>
      <c r="AM32" s="47" t="str">
        <f>VLOOKUP($A32,'pEC50'!$B:$Z,MATCH(AM$1,'pEC50'!$B$1:$Z$1,0),FALSE)</f>
        <v/>
      </c>
      <c r="AN32" s="46" t="str">
        <f>VLOOKUP($A32,'pEC50'!$B:$Z,MATCH(AN$1,'pEC50'!$B$1:$Z$1,0),FALSE)</f>
        <v/>
      </c>
      <c r="AO32" s="46">
        <f>VLOOKUP($A32,'pEC50'!$B:$Z,MATCH(AO$1,'pEC50'!$B$1:$Z$1,0),FALSE)</f>
        <v>9.6140000000000008</v>
      </c>
      <c r="AP32" s="46">
        <f>VLOOKUP($A32,'pEC50'!$B:$Z,MATCH(AP$1,'pEC50'!$B$1:$Z$1,0),FALSE)</f>
        <v>9.5299999999999994</v>
      </c>
      <c r="AQ32" s="46" t="str">
        <f>VLOOKUP($A32,'pEC50'!$B:$Z,MATCH(AQ$1,'pEC50'!$B$1:$Z$1,0),FALSE)</f>
        <v/>
      </c>
      <c r="AR32" s="46">
        <f>VLOOKUP($A32,'pEC50'!$B:$Z,MATCH(AR$1,'pEC50'!$B$1:$Z$1,0),FALSE)</f>
        <v>9.2100000000000009</v>
      </c>
      <c r="AS32" s="46">
        <f>VLOOKUP($A32,'pEC50'!$B:$Z,MATCH(AS$1,'pEC50'!$B$1:$Z$1,0),FALSE)</f>
        <v>9.11</v>
      </c>
      <c r="AT32" s="46" t="str">
        <f>VLOOKUP($A32,'pEC50'!$B:$Z,MATCH(AT$1,'pEC50'!$B$1:$Z$1,0),FALSE)</f>
        <v/>
      </c>
      <c r="AU32" s="46" t="str">
        <f>VLOOKUP($A32,'pEC50'!$B:$Z,MATCH(AU$1,'pEC50'!$B$1:$Z$1,0),FALSE)</f>
        <v/>
      </c>
      <c r="AV32" s="46" t="str">
        <f>VLOOKUP($A32,'pEC50'!$B:$Z,MATCH(AV$1,'pEC50'!$B$1:$Z$1,0),FALSE)</f>
        <v/>
      </c>
      <c r="AW32" s="46" t="str">
        <f>VLOOKUP($A32,'pEC50'!$B:$Z,MATCH(AW$1,'pEC50'!$B$1:$Z$1,0),FALSE)</f>
        <v/>
      </c>
      <c r="AX32" s="46" t="str">
        <f>VLOOKUP($A32,'pEC50'!$B:$Z,MATCH(AX$1,'pEC50'!$B$1:$Z$1,0),FALSE)</f>
        <v/>
      </c>
      <c r="AY32" s="46" t="str">
        <f>VLOOKUP($A32,'pEC50'!$B:$Z,MATCH(AY$1,'pEC50'!$B$1:$Z$1,0),FALSE)</f>
        <v/>
      </c>
      <c r="AZ32" s="46" t="str">
        <f>VLOOKUP($A32,'pEC50'!$B:$Z,MATCH(AZ$1,'pEC50'!$B$1:$Z$1,0),FALSE)</f>
        <v/>
      </c>
      <c r="BA32" s="46" t="str">
        <f>VLOOKUP($A32,'pEC50'!$B:$Z,MATCH(BA$1,'pEC50'!$B$1:$Z$1,0),FALSE)</f>
        <v/>
      </c>
      <c r="BB32" s="46" t="str">
        <f>VLOOKUP($A32,'pEC50'!$B:$Z,MATCH(BB$1,'pEC50'!$B$1:$Z$1,0),FALSE)</f>
        <v/>
      </c>
      <c r="BC32" s="46" t="str">
        <f>VLOOKUP($A32,'pEC50'!$B:$Z,MATCH(BC$1,'pEC50'!$B$1:$Z$1,0),FALSE)</f>
        <v/>
      </c>
      <c r="BD32" s="40" t="str">
        <f>IF(VLOOKUP($A32,Emax!$B:$Z,MATCH(BD$1,Emax!$B$1:$Z$1,0),FALSE)="","",VLOOKUP($A32,Emax!$B:$Z,MATCH(BD$1,Emax!$B$1:$Z$1,0),FALSE)*100)</f>
        <v/>
      </c>
      <c r="BE32" s="41" t="str">
        <f>IF(VLOOKUP($A32,Emax!$B:$Z,MATCH(BE$1,Emax!$B$1:$Z$1,0),FALSE)="","",VLOOKUP($A32,Emax!$B:$Z,MATCH(BE$1,Emax!$B$1:$Z$1,0),FALSE)*100)</f>
        <v/>
      </c>
      <c r="BF32" s="41">
        <f>IF(VLOOKUP($A32,Emax!$B:$Z,MATCH(BF$1,Emax!$B$1:$Z$1,0),FALSE)="","",VLOOKUP($A32,Emax!$B:$Z,MATCH(BF$1,Emax!$B$1:$Z$1,0),FALSE)*100)</f>
        <v>7.9942471512335427</v>
      </c>
      <c r="BG32" s="41">
        <f>IF(VLOOKUP($A32,Emax!$B:$Z,MATCH(BG$1,Emax!$B$1:$Z$1,0),FALSE)="","",VLOOKUP($A32,Emax!$B:$Z,MATCH(BG$1,Emax!$B$1:$Z$1,0),FALSE)*100)</f>
        <v>13.54557741402613</v>
      </c>
      <c r="BH32" s="41" t="str">
        <f>IF(VLOOKUP($A32,Emax!$B:$Z,MATCH(BH$1,Emax!$B$1:$Z$1,0),FALSE)="","",VLOOKUP($A32,Emax!$B:$Z,MATCH(BH$1,Emax!$B$1:$Z$1,0),FALSE)*100)</f>
        <v/>
      </c>
      <c r="BI32" s="41">
        <f>IF(VLOOKUP($A32,Emax!$B:$Z,MATCH(BI$1,Emax!$B$1:$Z$1,0),FALSE)="","",VLOOKUP($A32,Emax!$B:$Z,MATCH(BI$1,Emax!$B$1:$Z$1,0),FALSE)*100)</f>
        <v>15.484309120235434</v>
      </c>
      <c r="BJ32" s="41">
        <f>IF(VLOOKUP($A32,Emax!$B:$Z,MATCH(BJ$1,Emax!$B$1:$Z$1,0),FALSE)="","",VLOOKUP($A32,Emax!$B:$Z,MATCH(BJ$1,Emax!$B$1:$Z$1,0),FALSE)*100)</f>
        <v>14.452072102425879</v>
      </c>
      <c r="BK32" s="41" t="str">
        <f>IF(VLOOKUP($A32,Emax!$B:$Z,MATCH(BK$1,Emax!$B$1:$Z$1,0),FALSE)="","",VLOOKUP($A32,Emax!$B:$Z,MATCH(BK$1,Emax!$B$1:$Z$1,0),FALSE)*100)</f>
        <v/>
      </c>
      <c r="BL32" s="41" t="str">
        <f>IF(VLOOKUP($A32,Emax!$B:$Z,MATCH(BL$1,Emax!$B$1:$Z$1,0),FALSE)="","",VLOOKUP($A32,Emax!$B:$Z,MATCH(BL$1,Emax!$B$1:$Z$1,0),FALSE)*100)</f>
        <v/>
      </c>
      <c r="BM32" s="41" t="str">
        <f>IF(VLOOKUP($A32,Emax!$B:$Z,MATCH(BM$1,Emax!$B$1:$Z$1,0),FALSE)="","",VLOOKUP($A32,Emax!$B:$Z,MATCH(BM$1,Emax!$B$1:$Z$1,0),FALSE)*100)</f>
        <v/>
      </c>
      <c r="BN32" s="41" t="str">
        <f>IF(VLOOKUP($A32,Emax!$B:$Z,MATCH(BN$1,Emax!$B$1:$Z$1,0),FALSE)="","",VLOOKUP($A32,Emax!$B:$Z,MATCH(BN$1,Emax!$B$1:$Z$1,0),FALSE)*100)</f>
        <v/>
      </c>
      <c r="BO32" s="41" t="str">
        <f>IF(VLOOKUP($A32,Emax!$B:$Z,MATCH(BO$1,Emax!$B$1:$Z$1,0),FALSE)="","",VLOOKUP($A32,Emax!$B:$Z,MATCH(BO$1,Emax!$B$1:$Z$1,0),FALSE)*100)</f>
        <v/>
      </c>
      <c r="BP32" s="41" t="str">
        <f>IF(VLOOKUP($A32,Emax!$B:$Z,MATCH(BP$1,Emax!$B$1:$Z$1,0),FALSE)="","",VLOOKUP($A32,Emax!$B:$Z,MATCH(BP$1,Emax!$B$1:$Z$1,0),FALSE)*100)</f>
        <v/>
      </c>
      <c r="BQ32" s="41" t="str">
        <f>IF(VLOOKUP($A32,Emax!$B:$Z,MATCH(BQ$1,Emax!$B$1:$Z$1,0),FALSE)="","",VLOOKUP($A32,Emax!$B:$Z,MATCH(BQ$1,Emax!$B$1:$Z$1,0),FALSE)*100)</f>
        <v/>
      </c>
      <c r="BR32" s="41" t="str">
        <f>IF(VLOOKUP($A32,Emax!$B:$Z,MATCH(BR$1,Emax!$B$1:$Z$1,0),FALSE)="","",VLOOKUP($A32,Emax!$B:$Z,MATCH(BR$1,Emax!$B$1:$Z$1,0),FALSE)*100)</f>
        <v/>
      </c>
      <c r="BS32" s="41" t="str">
        <f>IF(VLOOKUP($A32,Emax!$B:$Z,MATCH(BS$1,Emax!$B$1:$Z$1,0),FALSE)="","",VLOOKUP($A32,Emax!$B:$Z,MATCH(BS$1,Emax!$B$1:$Z$1,0),FALSE)*100)</f>
        <v/>
      </c>
      <c r="BT32" s="41" t="str">
        <f>IF(VLOOKUP($A32,Emax!$B:$Z,MATCH(BT$1,Emax!$B$1:$Z$1,0),FALSE)="","",VLOOKUP($A32,Emax!$B:$Z,MATCH(BT$1,Emax!$B$1:$Z$1,0),FALSE)*100)</f>
        <v/>
      </c>
    </row>
    <row r="33" spans="1:72" x14ac:dyDescent="0.2">
      <c r="A33" t="s">
        <v>93</v>
      </c>
      <c r="B33" s="6" t="str">
        <f>IF(VLOOKUP($A33,Ligands!$A:$G,3,FALSE)="","",VLOOKUP($A33,Ligands!$A:$G,3,FALSE))</f>
        <v/>
      </c>
      <c r="C33" s="5" t="str">
        <f>IF(VLOOKUP($A33,Ligands!$A:$G,4,FALSE)="","",VLOOKUP($A33,Ligands!$A:$G,4,FALSE))</f>
        <v>Serotonin</v>
      </c>
      <c r="D33" s="39" t="str">
        <f>IF(VLOOKUP($A33,Ligands!$A:$G,5,FALSE)="","",VLOOKUP($A33,Ligands!$A:$G,5,FALSE))</f>
        <v/>
      </c>
      <c r="E33" s="39" t="str">
        <f>IF(VLOOKUP($A33,Ligands!$A:$G,6,FALSE)="","",VLOOKUP($A33,Ligands!$A:$G,6,FALSE))</f>
        <v/>
      </c>
      <c r="F33" s="39" t="str">
        <f>IF(VLOOKUP($A33,Ligands!$A:$G,7,FALSE)="","",VLOOKUP($A33,Ligands!$A:$G,7,FALSE))</f>
        <v>Physiological</v>
      </c>
      <c r="G33" s="89" t="str">
        <f t="shared" si="1"/>
        <v/>
      </c>
      <c r="H33" s="90">
        <f t="shared" si="2"/>
        <v>6.459424418861472</v>
      </c>
      <c r="I33" s="90">
        <f t="shared" si="3"/>
        <v>8.706807128916747</v>
      </c>
      <c r="J33" s="90" t="str">
        <f t="shared" si="4"/>
        <v/>
      </c>
      <c r="K33" s="90">
        <f t="shared" si="5"/>
        <v>6.3795088179571504</v>
      </c>
      <c r="L33" s="89" t="str">
        <f t="shared" si="6"/>
        <v/>
      </c>
      <c r="M33" s="90">
        <f t="shared" si="7"/>
        <v>7.4480000000000004</v>
      </c>
      <c r="N33" s="90">
        <f t="shared" si="8"/>
        <v>9.4949999999999992</v>
      </c>
      <c r="O33" s="90" t="str">
        <f t="shared" si="9"/>
        <v/>
      </c>
      <c r="P33" s="90">
        <f t="shared" si="10"/>
        <v>7.0279999999999996</v>
      </c>
      <c r="Q33" s="91" t="str">
        <f t="shared" si="11"/>
        <v/>
      </c>
      <c r="R33" s="92">
        <f t="shared" si="12"/>
        <v>39.212489811273436</v>
      </c>
      <c r="S33" s="92">
        <f t="shared" si="13"/>
        <v>72.242060658001222</v>
      </c>
      <c r="T33" s="92" t="str">
        <f t="shared" si="14"/>
        <v/>
      </c>
      <c r="U33" s="92">
        <f t="shared" si="15"/>
        <v>33.016352648418057</v>
      </c>
      <c r="V33" s="47" t="str">
        <f t="shared" si="16"/>
        <v/>
      </c>
      <c r="W33" s="46" t="str">
        <f t="shared" si="17"/>
        <v/>
      </c>
      <c r="X33" s="46">
        <f t="shared" si="18"/>
        <v>5.755466547934784</v>
      </c>
      <c r="Y33" s="46" t="str">
        <f t="shared" si="19"/>
        <v/>
      </c>
      <c r="Z33" s="46" t="str">
        <f t="shared" si="20"/>
        <v/>
      </c>
      <c r="AA33" s="46" t="str">
        <f t="shared" si="21"/>
        <v/>
      </c>
      <c r="AB33" s="46">
        <f t="shared" si="22"/>
        <v>6.3596878275794158</v>
      </c>
      <c r="AC33" s="46">
        <f t="shared" si="23"/>
        <v>6.459424418861472</v>
      </c>
      <c r="AD33" s="46">
        <f t="shared" si="24"/>
        <v>8.706807128916747</v>
      </c>
      <c r="AE33" s="46">
        <f t="shared" si="25"/>
        <v>8.2437173916988016</v>
      </c>
      <c r="AF33" s="46">
        <f t="shared" si="26"/>
        <v>7.5403009213199992</v>
      </c>
      <c r="AG33" s="46">
        <f t="shared" si="27"/>
        <v>6.5677901254510092</v>
      </c>
      <c r="AH33" s="46" t="str">
        <f t="shared" si="28"/>
        <v/>
      </c>
      <c r="AI33" s="46" t="str">
        <f t="shared" si="29"/>
        <v/>
      </c>
      <c r="AJ33" s="46">
        <f t="shared" si="30"/>
        <v>6.3795088179571504</v>
      </c>
      <c r="AK33" s="46">
        <f t="shared" si="31"/>
        <v>6.1821308921417355</v>
      </c>
      <c r="AL33" s="46">
        <f t="shared" si="32"/>
        <v>6.3527290946034318</v>
      </c>
      <c r="AM33" s="47" t="str">
        <f>VLOOKUP($A33,'pEC50'!$B:$Z,MATCH(AM$1,'pEC50'!$B$1:$Z$1,0),FALSE)</f>
        <v/>
      </c>
      <c r="AN33" s="46" t="str">
        <f>VLOOKUP($A33,'pEC50'!$B:$Z,MATCH(AN$1,'pEC50'!$B$1:$Z$1,0),FALSE)</f>
        <v/>
      </c>
      <c r="AO33" s="46">
        <f>VLOOKUP($A33,'pEC50'!$B:$Z,MATCH(AO$1,'pEC50'!$B$1:$Z$1,0),FALSE)</f>
        <v>6.9050000000000002</v>
      </c>
      <c r="AP33" s="46" t="str">
        <f>VLOOKUP($A33,'pEC50'!$B:$Z,MATCH(AP$1,'pEC50'!$B$1:$Z$1,0),FALSE)</f>
        <v/>
      </c>
      <c r="AQ33" s="46" t="str">
        <f>VLOOKUP($A33,'pEC50'!$B:$Z,MATCH(AQ$1,'pEC50'!$B$1:$Z$1,0),FALSE)</f>
        <v/>
      </c>
      <c r="AR33" s="46" t="str">
        <f>VLOOKUP($A33,'pEC50'!$B:$Z,MATCH(AR$1,'pEC50'!$B$1:$Z$1,0),FALSE)</f>
        <v/>
      </c>
      <c r="AS33" s="46">
        <f>VLOOKUP($A33,'pEC50'!$B:$Z,MATCH(AS$1,'pEC50'!$B$1:$Z$1,0),FALSE)</f>
        <v>7.4480000000000004</v>
      </c>
      <c r="AT33" s="46">
        <f>VLOOKUP($A33,'pEC50'!$B:$Z,MATCH(AT$1,'pEC50'!$B$1:$Z$1,0),FALSE)</f>
        <v>6.8659999999999997</v>
      </c>
      <c r="AU33" s="46">
        <f>VLOOKUP($A33,'pEC50'!$B:$Z,MATCH(AU$1,'pEC50'!$B$1:$Z$1,0),FALSE)</f>
        <v>9.4949999999999992</v>
      </c>
      <c r="AV33" s="46">
        <f>VLOOKUP($A33,'pEC50'!$B:$Z,MATCH(AV$1,'pEC50'!$B$1:$Z$1,0),FALSE)</f>
        <v>9.2279999999999998</v>
      </c>
      <c r="AW33" s="46">
        <f>VLOOKUP($A33,'pEC50'!$B:$Z,MATCH(AW$1,'pEC50'!$B$1:$Z$1,0),FALSE)</f>
        <v>8.1229999999999993</v>
      </c>
      <c r="AX33" s="46">
        <f>VLOOKUP($A33,'pEC50'!$B:$Z,MATCH(AX$1,'pEC50'!$B$1:$Z$1,0),FALSE)</f>
        <v>6.7089999999999996</v>
      </c>
      <c r="AY33" s="46" t="str">
        <f>VLOOKUP($A33,'pEC50'!$B:$Z,MATCH(AY$1,'pEC50'!$B$1:$Z$1,0),FALSE)</f>
        <v/>
      </c>
      <c r="AZ33" s="46" t="str">
        <f>VLOOKUP($A33,'pEC50'!$B:$Z,MATCH(AZ$1,'pEC50'!$B$1:$Z$1,0),FALSE)</f>
        <v/>
      </c>
      <c r="BA33" s="46">
        <f>VLOOKUP($A33,'pEC50'!$B:$Z,MATCH(BA$1,'pEC50'!$B$1:$Z$1,0),FALSE)</f>
        <v>7.0279999999999996</v>
      </c>
      <c r="BB33" s="46">
        <f>VLOOKUP($A33,'pEC50'!$B:$Z,MATCH(BB$1,'pEC50'!$B$1:$Z$1,0),FALSE)</f>
        <v>6.9630000000000001</v>
      </c>
      <c r="BC33" s="46">
        <f>VLOOKUP($A33,'pEC50'!$B:$Z,MATCH(BC$1,'pEC50'!$B$1:$Z$1,0),FALSE)</f>
        <v>6.8339999999999996</v>
      </c>
      <c r="BD33" s="40" t="str">
        <f>IF(VLOOKUP($A33,Emax!$B:$Z,MATCH(BD$1,Emax!$B$1:$Z$1,0),FALSE)="","",VLOOKUP($A33,Emax!$B:$Z,MATCH(BD$1,Emax!$B$1:$Z$1,0),FALSE)*100)</f>
        <v/>
      </c>
      <c r="BE33" s="41" t="str">
        <f>IF(VLOOKUP($A33,Emax!$B:$Z,MATCH(BE$1,Emax!$B$1:$Z$1,0),FALSE)="","",VLOOKUP($A33,Emax!$B:$Z,MATCH(BE$1,Emax!$B$1:$Z$1,0),FALSE)*100)</f>
        <v/>
      </c>
      <c r="BF33" s="41">
        <f>IF(VLOOKUP($A33,Emax!$B:$Z,MATCH(BF$1,Emax!$B$1:$Z$1,0),FALSE)="","",VLOOKUP($A33,Emax!$B:$Z,MATCH(BF$1,Emax!$B$1:$Z$1,0),FALSE)*100)</f>
        <v>7.0870671534461778</v>
      </c>
      <c r="BG33" s="41" t="str">
        <f>IF(VLOOKUP($A33,Emax!$B:$Z,MATCH(BG$1,Emax!$B$1:$Z$1,0),FALSE)="","",VLOOKUP($A33,Emax!$B:$Z,MATCH(BG$1,Emax!$B$1:$Z$1,0),FALSE)*100)</f>
        <v/>
      </c>
      <c r="BH33" s="41" t="str">
        <f>IF(VLOOKUP($A33,Emax!$B:$Z,MATCH(BH$1,Emax!$B$1:$Z$1,0),FALSE)="","",VLOOKUP($A33,Emax!$B:$Z,MATCH(BH$1,Emax!$B$1:$Z$1,0),FALSE)*100)</f>
        <v/>
      </c>
      <c r="BI33" s="41" t="str">
        <f>IF(VLOOKUP($A33,Emax!$B:$Z,MATCH(BI$1,Emax!$B$1:$Z$1,0),FALSE)="","",VLOOKUP($A33,Emax!$B:$Z,MATCH(BI$1,Emax!$B$1:$Z$1,0),FALSE)*100)</f>
        <v/>
      </c>
      <c r="BJ33" s="41">
        <f>IF(VLOOKUP($A33,Emax!$B:$Z,MATCH(BJ$1,Emax!$B$1:$Z$1,0),FALSE)="","",VLOOKUP($A33,Emax!$B:$Z,MATCH(BJ$1,Emax!$B$1:$Z$1,0),FALSE)*100)</f>
        <v>8.1599561994609164</v>
      </c>
      <c r="BK33" s="41">
        <f>IF(VLOOKUP($A33,Emax!$B:$Z,MATCH(BK$1,Emax!$B$1:$Z$1,0),FALSE)="","",VLOOKUP($A33,Emax!$B:$Z,MATCH(BK$1,Emax!$B$1:$Z$1,0),FALSE)*100)</f>
        <v>39.212489811273436</v>
      </c>
      <c r="BL33" s="41">
        <f>IF(VLOOKUP($A33,Emax!$B:$Z,MATCH(BL$1,Emax!$B$1:$Z$1,0),FALSE)="","",VLOOKUP($A33,Emax!$B:$Z,MATCH(BL$1,Emax!$B$1:$Z$1,0),FALSE)*100)</f>
        <v>16.285726195273099</v>
      </c>
      <c r="BM33" s="41">
        <f>IF(VLOOKUP($A33,Emax!$B:$Z,MATCH(BM$1,Emax!$B$1:$Z$1,0),FALSE)="","",VLOOKUP($A33,Emax!$B:$Z,MATCH(BM$1,Emax!$B$1:$Z$1,0),FALSE)*100)</f>
        <v>10.368534849257829</v>
      </c>
      <c r="BN33" s="41">
        <f>IF(VLOOKUP($A33,Emax!$B:$Z,MATCH(BN$1,Emax!$B$1:$Z$1,0),FALSE)="","",VLOOKUP($A33,Emax!$B:$Z,MATCH(BN$1,Emax!$B$1:$Z$1,0),FALSE)*100)</f>
        <v>26.139719402253252</v>
      </c>
      <c r="BO33" s="41">
        <f>IF(VLOOKUP($A33,Emax!$B:$Z,MATCH(BO$1,Emax!$B$1:$Z$1,0),FALSE)="","",VLOOKUP($A33,Emax!$B:$Z,MATCH(BO$1,Emax!$B$1:$Z$1,0),FALSE)*100)</f>
        <v>72.242060658001222</v>
      </c>
      <c r="BP33" s="41" t="str">
        <f>IF(VLOOKUP($A33,Emax!$B:$Z,MATCH(BP$1,Emax!$B$1:$Z$1,0),FALSE)="","",VLOOKUP($A33,Emax!$B:$Z,MATCH(BP$1,Emax!$B$1:$Z$1,0),FALSE)*100)</f>
        <v/>
      </c>
      <c r="BQ33" s="41" t="str">
        <f>IF(VLOOKUP($A33,Emax!$B:$Z,MATCH(BQ$1,Emax!$B$1:$Z$1,0),FALSE)="","",VLOOKUP($A33,Emax!$B:$Z,MATCH(BQ$1,Emax!$B$1:$Z$1,0),FALSE)*100)</f>
        <v/>
      </c>
      <c r="BR33" s="41">
        <f>IF(VLOOKUP($A33,Emax!$B:$Z,MATCH(BR$1,Emax!$B$1:$Z$1,0),FALSE)="","",VLOOKUP($A33,Emax!$B:$Z,MATCH(BR$1,Emax!$B$1:$Z$1,0),FALSE)*100)</f>
        <v>22.465123889335487</v>
      </c>
      <c r="BS33" s="41">
        <f>IF(VLOOKUP($A33,Emax!$B:$Z,MATCH(BS$1,Emax!$B$1:$Z$1,0),FALSE)="","",VLOOKUP($A33,Emax!$B:$Z,MATCH(BS$1,Emax!$B$1:$Z$1,0),FALSE)*100)</f>
        <v>16.562690716755952</v>
      </c>
      <c r="BT33" s="41">
        <f>IF(VLOOKUP($A33,Emax!$B:$Z,MATCH(BT$1,Emax!$B$1:$Z$1,0),FALSE)="","",VLOOKUP($A33,Emax!$B:$Z,MATCH(BT$1,Emax!$B$1:$Z$1,0),FALSE)*100)</f>
        <v>33.016352648418057</v>
      </c>
    </row>
    <row r="34" spans="1:72" x14ac:dyDescent="0.2">
      <c r="A34" t="s">
        <v>96</v>
      </c>
      <c r="B34" s="6" t="str">
        <f>IF(VLOOKUP($A34,Ligands!$A:$G,3,FALSE)="","",VLOOKUP($A34,Ligands!$A:$G,3,FALSE))</f>
        <v/>
      </c>
      <c r="C34" s="5" t="str">
        <f>IF(VLOOKUP($A34,Ligands!$A:$G,4,FALSE)="","",VLOOKUP($A34,Ligands!$A:$G,4,FALSE))</f>
        <v>Serotonin</v>
      </c>
      <c r="D34" s="39" t="str">
        <f>IF(VLOOKUP($A34,Ligands!$A:$G,5,FALSE)="","",VLOOKUP($A34,Ligands!$A:$G,5,FALSE))</f>
        <v/>
      </c>
      <c r="E34" s="39" t="str">
        <f>IF(VLOOKUP($A34,Ligands!$A:$G,6,FALSE)="","",VLOOKUP($A34,Ligands!$A:$G,6,FALSE))</f>
        <v/>
      </c>
      <c r="F34" s="39" t="str">
        <f>IF(VLOOKUP($A34,Ligands!$A:$G,7,FALSE)="","",VLOOKUP($A34,Ligands!$A:$G,7,FALSE))</f>
        <v>Physiological</v>
      </c>
      <c r="G34" s="89" t="str">
        <f t="shared" si="1"/>
        <v/>
      </c>
      <c r="H34" s="90">
        <f t="shared" si="2"/>
        <v>8.0017556051057479</v>
      </c>
      <c r="I34" s="90">
        <f t="shared" si="3"/>
        <v>7.8810418826738182</v>
      </c>
      <c r="J34" s="90" t="str">
        <f t="shared" si="4"/>
        <v/>
      </c>
      <c r="K34" s="90">
        <f t="shared" si="5"/>
        <v>7.1412559442060033</v>
      </c>
      <c r="L34" s="89" t="str">
        <f t="shared" si="6"/>
        <v/>
      </c>
      <c r="M34" s="90">
        <f t="shared" si="7"/>
        <v>8.77</v>
      </c>
      <c r="N34" s="90">
        <f t="shared" si="8"/>
        <v>8.5470000000000006</v>
      </c>
      <c r="O34" s="90" t="str">
        <f t="shared" si="9"/>
        <v/>
      </c>
      <c r="P34" s="90">
        <f t="shared" si="10"/>
        <v>8.1679999999999993</v>
      </c>
      <c r="Q34" s="91" t="str">
        <f t="shared" si="11"/>
        <v/>
      </c>
      <c r="R34" s="92">
        <f t="shared" si="12"/>
        <v>17.051225782180698</v>
      </c>
      <c r="S34" s="92">
        <f t="shared" si="13"/>
        <v>23.543243032416953</v>
      </c>
      <c r="T34" s="92" t="str">
        <f t="shared" si="14"/>
        <v/>
      </c>
      <c r="U34" s="92">
        <f t="shared" si="15"/>
        <v>9.4027728403839319</v>
      </c>
      <c r="V34" s="47" t="str">
        <f t="shared" si="16"/>
        <v/>
      </c>
      <c r="W34" s="46" t="str">
        <f t="shared" si="17"/>
        <v/>
      </c>
      <c r="X34" s="46" t="str">
        <f t="shared" si="18"/>
        <v/>
      </c>
      <c r="Y34" s="46" t="str">
        <f t="shared" si="19"/>
        <v/>
      </c>
      <c r="Z34" s="46" t="str">
        <f t="shared" si="20"/>
        <v/>
      </c>
      <c r="AA34" s="46" t="str">
        <f t="shared" si="21"/>
        <v/>
      </c>
      <c r="AB34" s="46">
        <f t="shared" si="22"/>
        <v>6.7726619738112115</v>
      </c>
      <c r="AC34" s="46">
        <f t="shared" si="23"/>
        <v>8.0017556051057479</v>
      </c>
      <c r="AD34" s="46">
        <f t="shared" si="24"/>
        <v>7.8810418826738182</v>
      </c>
      <c r="AE34" s="46">
        <f t="shared" si="25"/>
        <v>7.8039050213199177</v>
      </c>
      <c r="AF34" s="46">
        <f t="shared" si="26"/>
        <v>7.5618662857833145</v>
      </c>
      <c r="AG34" s="46">
        <f t="shared" si="27"/>
        <v>6.931824726938169</v>
      </c>
      <c r="AH34" s="46" t="str">
        <f t="shared" si="28"/>
        <v/>
      </c>
      <c r="AI34" s="46" t="str">
        <f t="shared" si="29"/>
        <v/>
      </c>
      <c r="AJ34" s="46">
        <f t="shared" si="30"/>
        <v>5.6658643860041513</v>
      </c>
      <c r="AK34" s="46">
        <f t="shared" si="31"/>
        <v>6.4915546684700001</v>
      </c>
      <c r="AL34" s="46">
        <f t="shared" si="32"/>
        <v>7.1412559442060033</v>
      </c>
      <c r="AM34" s="47" t="str">
        <f>VLOOKUP($A34,'pEC50'!$B:$Z,MATCH(AM$1,'pEC50'!$B$1:$Z$1,0),FALSE)</f>
        <v/>
      </c>
      <c r="AN34" s="46" t="str">
        <f>VLOOKUP($A34,'pEC50'!$B:$Z,MATCH(AN$1,'pEC50'!$B$1:$Z$1,0),FALSE)</f>
        <v/>
      </c>
      <c r="AO34" s="46" t="str">
        <f>VLOOKUP($A34,'pEC50'!$B:$Z,MATCH(AO$1,'pEC50'!$B$1:$Z$1,0),FALSE)</f>
        <v/>
      </c>
      <c r="AP34" s="46" t="str">
        <f>VLOOKUP($A34,'pEC50'!$B:$Z,MATCH(AP$1,'pEC50'!$B$1:$Z$1,0),FALSE)</f>
        <v/>
      </c>
      <c r="AQ34" s="46" t="str">
        <f>VLOOKUP($A34,'pEC50'!$B:$Z,MATCH(AQ$1,'pEC50'!$B$1:$Z$1,0),FALSE)</f>
        <v/>
      </c>
      <c r="AR34" s="46" t="str">
        <f>VLOOKUP($A34,'pEC50'!$B:$Z,MATCH(AR$1,'pEC50'!$B$1:$Z$1,0),FALSE)</f>
        <v/>
      </c>
      <c r="AS34" s="46">
        <f>VLOOKUP($A34,'pEC50'!$B:$Z,MATCH(AS$1,'pEC50'!$B$1:$Z$1,0),FALSE)</f>
        <v>7.7789999999999999</v>
      </c>
      <c r="AT34" s="46">
        <f>VLOOKUP($A34,'pEC50'!$B:$Z,MATCH(AT$1,'pEC50'!$B$1:$Z$1,0),FALSE)</f>
        <v>8.77</v>
      </c>
      <c r="AU34" s="46">
        <f>VLOOKUP($A34,'pEC50'!$B:$Z,MATCH(AU$1,'pEC50'!$B$1:$Z$1,0),FALSE)</f>
        <v>8.5470000000000006</v>
      </c>
      <c r="AV34" s="46">
        <f>VLOOKUP($A34,'pEC50'!$B:$Z,MATCH(AV$1,'pEC50'!$B$1:$Z$1,0),FALSE)</f>
        <v>8.4770000000000003</v>
      </c>
      <c r="AW34" s="46">
        <f>VLOOKUP($A34,'pEC50'!$B:$Z,MATCH(AW$1,'pEC50'!$B$1:$Z$1,0),FALSE)</f>
        <v>8.19</v>
      </c>
      <c r="AX34" s="46">
        <f>VLOOKUP($A34,'pEC50'!$B:$Z,MATCH(AX$1,'pEC50'!$B$1:$Z$1,0),FALSE)</f>
        <v>7.9349999999999996</v>
      </c>
      <c r="AY34" s="46" t="str">
        <f>VLOOKUP($A34,'pEC50'!$B:$Z,MATCH(AY$1,'pEC50'!$B$1:$Z$1,0),FALSE)</f>
        <v/>
      </c>
      <c r="AZ34" s="46" t="str">
        <f>VLOOKUP($A34,'pEC50'!$B:$Z,MATCH(AZ$1,'pEC50'!$B$1:$Z$1,0),FALSE)</f>
        <v/>
      </c>
      <c r="BA34" s="46">
        <f>VLOOKUP($A34,'pEC50'!$B:$Z,MATCH(BA$1,'pEC50'!$B$1:$Z$1,0),FALSE)</f>
        <v>7.391</v>
      </c>
      <c r="BB34" s="46">
        <f>VLOOKUP($A34,'pEC50'!$B:$Z,MATCH(BB$1,'pEC50'!$B$1:$Z$1,0),FALSE)</f>
        <v>7.8090000000000002</v>
      </c>
      <c r="BC34" s="46">
        <f>VLOOKUP($A34,'pEC50'!$B:$Z,MATCH(BC$1,'pEC50'!$B$1:$Z$1,0),FALSE)</f>
        <v>8.1679999999999993</v>
      </c>
      <c r="BD34" s="40" t="str">
        <f>IF(VLOOKUP($A34,Emax!$B:$Z,MATCH(BD$1,Emax!$B$1:$Z$1,0),FALSE)="","",VLOOKUP($A34,Emax!$B:$Z,MATCH(BD$1,Emax!$B$1:$Z$1,0),FALSE)*100)</f>
        <v/>
      </c>
      <c r="BE34" s="41" t="str">
        <f>IF(VLOOKUP($A34,Emax!$B:$Z,MATCH(BE$1,Emax!$B$1:$Z$1,0),FALSE)="","",VLOOKUP($A34,Emax!$B:$Z,MATCH(BE$1,Emax!$B$1:$Z$1,0),FALSE)*100)</f>
        <v/>
      </c>
      <c r="BF34" s="41" t="str">
        <f>IF(VLOOKUP($A34,Emax!$B:$Z,MATCH(BF$1,Emax!$B$1:$Z$1,0),FALSE)="","",VLOOKUP($A34,Emax!$B:$Z,MATCH(BF$1,Emax!$B$1:$Z$1,0),FALSE)*100)</f>
        <v/>
      </c>
      <c r="BG34" s="41" t="str">
        <f>IF(VLOOKUP($A34,Emax!$B:$Z,MATCH(BG$1,Emax!$B$1:$Z$1,0),FALSE)="","",VLOOKUP($A34,Emax!$B:$Z,MATCH(BG$1,Emax!$B$1:$Z$1,0),FALSE)*100)</f>
        <v/>
      </c>
      <c r="BH34" s="41" t="str">
        <f>IF(VLOOKUP($A34,Emax!$B:$Z,MATCH(BH$1,Emax!$B$1:$Z$1,0),FALSE)="","",VLOOKUP($A34,Emax!$B:$Z,MATCH(BH$1,Emax!$B$1:$Z$1,0),FALSE)*100)</f>
        <v/>
      </c>
      <c r="BI34" s="41" t="str">
        <f>IF(VLOOKUP($A34,Emax!$B:$Z,MATCH(BI$1,Emax!$B$1:$Z$1,0),FALSE)="","",VLOOKUP($A34,Emax!$B:$Z,MATCH(BI$1,Emax!$B$1:$Z$1,0),FALSE)*100)</f>
        <v/>
      </c>
      <c r="BJ34" s="41">
        <f>IF(VLOOKUP($A34,Emax!$B:$Z,MATCH(BJ$1,Emax!$B$1:$Z$1,0),FALSE)="","",VLOOKUP($A34,Emax!$B:$Z,MATCH(BJ$1,Emax!$B$1:$Z$1,0),FALSE)*100)</f>
        <v>9.8551212938005381</v>
      </c>
      <c r="BK34" s="41">
        <f>IF(VLOOKUP($A34,Emax!$B:$Z,MATCH(BK$1,Emax!$B$1:$Z$1,0),FALSE)="","",VLOOKUP($A34,Emax!$B:$Z,MATCH(BK$1,Emax!$B$1:$Z$1,0),FALSE)*100)</f>
        <v>17.051225782180698</v>
      </c>
      <c r="BL34" s="41">
        <f>IF(VLOOKUP($A34,Emax!$B:$Z,MATCH(BL$1,Emax!$B$1:$Z$1,0),FALSE)="","",VLOOKUP($A34,Emax!$B:$Z,MATCH(BL$1,Emax!$B$1:$Z$1,0),FALSE)*100)</f>
        <v>21.579525086493174</v>
      </c>
      <c r="BM34" s="41">
        <f>IF(VLOOKUP($A34,Emax!$B:$Z,MATCH(BM$1,Emax!$B$1:$Z$1,0),FALSE)="","",VLOOKUP($A34,Emax!$B:$Z,MATCH(BM$1,Emax!$B$1:$Z$1,0),FALSE)*100)</f>
        <v>21.227801666545197</v>
      </c>
      <c r="BN34" s="41">
        <f>IF(VLOOKUP($A34,Emax!$B:$Z,MATCH(BN$1,Emax!$B$1:$Z$1,0),FALSE)="","",VLOOKUP($A34,Emax!$B:$Z,MATCH(BN$1,Emax!$B$1:$Z$1,0),FALSE)*100)</f>
        <v>23.543243032416953</v>
      </c>
      <c r="BO34" s="41">
        <f>IF(VLOOKUP($A34,Emax!$B:$Z,MATCH(BO$1,Emax!$B$1:$Z$1,0),FALSE)="","",VLOOKUP($A34,Emax!$B:$Z,MATCH(BO$1,Emax!$B$1:$Z$1,0),FALSE)*100)</f>
        <v>9.927153263819454</v>
      </c>
      <c r="BP34" s="41" t="str">
        <f>IF(VLOOKUP($A34,Emax!$B:$Z,MATCH(BP$1,Emax!$B$1:$Z$1,0),FALSE)="","",VLOOKUP($A34,Emax!$B:$Z,MATCH(BP$1,Emax!$B$1:$Z$1,0),FALSE)*100)</f>
        <v/>
      </c>
      <c r="BQ34" s="41" t="str">
        <f>IF(VLOOKUP($A34,Emax!$B:$Z,MATCH(BQ$1,Emax!$B$1:$Z$1,0),FALSE)="","",VLOOKUP($A34,Emax!$B:$Z,MATCH(BQ$1,Emax!$B$1:$Z$1,0),FALSE)*100)</f>
        <v/>
      </c>
      <c r="BR34" s="41">
        <f>IF(VLOOKUP($A34,Emax!$B:$Z,MATCH(BR$1,Emax!$B$1:$Z$1,0),FALSE)="","",VLOOKUP($A34,Emax!$B:$Z,MATCH(BR$1,Emax!$B$1:$Z$1,0),FALSE)*100)</f>
        <v>1.8830609878422697</v>
      </c>
      <c r="BS34" s="41">
        <f>IF(VLOOKUP($A34,Emax!$B:$Z,MATCH(BS$1,Emax!$B$1:$Z$1,0),FALSE)="","",VLOOKUP($A34,Emax!$B:$Z,MATCH(BS$1,Emax!$B$1:$Z$1,0),FALSE)*100)</f>
        <v>4.8145385502136024</v>
      </c>
      <c r="BT34" s="41">
        <f>IF(VLOOKUP($A34,Emax!$B:$Z,MATCH(BT$1,Emax!$B$1:$Z$1,0),FALSE)="","",VLOOKUP($A34,Emax!$B:$Z,MATCH(BT$1,Emax!$B$1:$Z$1,0),FALSE)*100)</f>
        <v>9.4027728403839319</v>
      </c>
    </row>
    <row r="35" spans="1:72" x14ac:dyDescent="0.2">
      <c r="A35" t="s">
        <v>99</v>
      </c>
      <c r="B35" s="6" t="str">
        <f>IF(VLOOKUP($A35,Ligands!$A:$G,3,FALSE)="","",VLOOKUP($A35,Ligands!$A:$G,3,FALSE))</f>
        <v/>
      </c>
      <c r="C35" s="5" t="str">
        <f>IF(VLOOKUP($A35,Ligands!$A:$G,4,FALSE)="","",VLOOKUP($A35,Ligands!$A:$G,4,FALSE))</f>
        <v>Serotonin</v>
      </c>
      <c r="D35" s="39" t="str">
        <f>IF(VLOOKUP($A35,Ligands!$A:$G,5,FALSE)="","",VLOOKUP($A35,Ligands!$A:$G,5,FALSE))</f>
        <v/>
      </c>
      <c r="E35" s="39" t="str">
        <f>IF(VLOOKUP($A35,Ligands!$A:$G,6,FALSE)="","",VLOOKUP($A35,Ligands!$A:$G,6,FALSE))</f>
        <v/>
      </c>
      <c r="F35" s="39" t="str">
        <f>IF(VLOOKUP($A35,Ligands!$A:$G,7,FALSE)="","",VLOOKUP($A35,Ligands!$A:$G,7,FALSE))</f>
        <v>Physiological</v>
      </c>
      <c r="G35" s="89" t="str">
        <f t="shared" si="1"/>
        <v/>
      </c>
      <c r="H35" s="90">
        <f t="shared" si="2"/>
        <v>9.0975058480236495</v>
      </c>
      <c r="I35" s="90">
        <f t="shared" si="3"/>
        <v>8.4139475658625482</v>
      </c>
      <c r="J35" s="90">
        <f t="shared" si="4"/>
        <v>6.7313632462264703</v>
      </c>
      <c r="K35" s="90">
        <f t="shared" si="5"/>
        <v>7.9294259888646144</v>
      </c>
      <c r="L35" s="89" t="str">
        <f t="shared" si="6"/>
        <v/>
      </c>
      <c r="M35" s="90">
        <f t="shared" si="7"/>
        <v>9.2759999999999998</v>
      </c>
      <c r="N35" s="90">
        <f t="shared" si="8"/>
        <v>8.625</v>
      </c>
      <c r="O35" s="90">
        <f t="shared" si="9"/>
        <v>7.2210000000000001</v>
      </c>
      <c r="P35" s="90">
        <f t="shared" si="10"/>
        <v>8.4559999999999995</v>
      </c>
      <c r="Q35" s="91" t="str">
        <f t="shared" si="11"/>
        <v/>
      </c>
      <c r="R35" s="92">
        <f t="shared" si="12"/>
        <v>98.631233153638803</v>
      </c>
      <c r="S35" s="92">
        <f t="shared" si="13"/>
        <v>61.510260438984901</v>
      </c>
      <c r="T35" s="92">
        <f t="shared" si="14"/>
        <v>32.386442561466865</v>
      </c>
      <c r="U35" s="92">
        <f t="shared" si="15"/>
        <v>52.024140503153184</v>
      </c>
      <c r="V35" s="47" t="str">
        <f t="shared" si="16"/>
        <v/>
      </c>
      <c r="W35" s="46" t="str">
        <f t="shared" si="17"/>
        <v/>
      </c>
      <c r="X35" s="46">
        <f t="shared" si="18"/>
        <v>6.8719649799546687</v>
      </c>
      <c r="Y35" s="46">
        <f t="shared" si="19"/>
        <v>6.8282474676932434</v>
      </c>
      <c r="Z35" s="46" t="str">
        <f t="shared" si="20"/>
        <v/>
      </c>
      <c r="AA35" s="46">
        <f t="shared" si="21"/>
        <v>7.1393703871177614</v>
      </c>
      <c r="AB35" s="46">
        <f t="shared" si="22"/>
        <v>7.5390144629976152</v>
      </c>
      <c r="AC35" s="46">
        <f t="shared" si="23"/>
        <v>9.0975058480236495</v>
      </c>
      <c r="AD35" s="46" t="str">
        <f t="shared" si="24"/>
        <v/>
      </c>
      <c r="AE35" s="46" t="str">
        <f t="shared" si="25"/>
        <v/>
      </c>
      <c r="AF35" s="46" t="str">
        <f t="shared" si="26"/>
        <v/>
      </c>
      <c r="AG35" s="46">
        <f t="shared" si="27"/>
        <v>8.4139475658625482</v>
      </c>
      <c r="AH35" s="46">
        <f t="shared" si="28"/>
        <v>6.7313632462264703</v>
      </c>
      <c r="AI35" s="46">
        <f t="shared" si="29"/>
        <v>6.4630307060540293</v>
      </c>
      <c r="AJ35" s="46">
        <f t="shared" si="30"/>
        <v>7.684273624124061</v>
      </c>
      <c r="AK35" s="46">
        <f t="shared" si="31"/>
        <v>7.711204913913531</v>
      </c>
      <c r="AL35" s="46">
        <f t="shared" si="32"/>
        <v>7.9294259888646144</v>
      </c>
      <c r="AM35" s="47" t="str">
        <f>VLOOKUP($A35,'pEC50'!$B:$Z,MATCH(AM$1,'pEC50'!$B$1:$Z$1,0),FALSE)</f>
        <v/>
      </c>
      <c r="AN35" s="46" t="str">
        <f>VLOOKUP($A35,'pEC50'!$B:$Z,MATCH(AN$1,'pEC50'!$B$1:$Z$1,0),FALSE)</f>
        <v/>
      </c>
      <c r="AO35" s="46">
        <f>VLOOKUP($A35,'pEC50'!$B:$Z,MATCH(AO$1,'pEC50'!$B$1:$Z$1,0),FALSE)</f>
        <v>7.2450000000000001</v>
      </c>
      <c r="AP35" s="46">
        <f>VLOOKUP($A35,'pEC50'!$B:$Z,MATCH(AP$1,'pEC50'!$B$1:$Z$1,0),FALSE)</f>
        <v>7.27</v>
      </c>
      <c r="AQ35" s="46" t="str">
        <f>VLOOKUP($A35,'pEC50'!$B:$Z,MATCH(AQ$1,'pEC50'!$B$1:$Z$1,0),FALSE)</f>
        <v/>
      </c>
      <c r="AR35" s="46">
        <f>VLOOKUP($A35,'pEC50'!$B:$Z,MATCH(AR$1,'pEC50'!$B$1:$Z$1,0),FALSE)</f>
        <v>7.37</v>
      </c>
      <c r="AS35" s="46">
        <f>VLOOKUP($A35,'pEC50'!$B:$Z,MATCH(AS$1,'pEC50'!$B$1:$Z$1,0),FALSE)</f>
        <v>7.5449999999999999</v>
      </c>
      <c r="AT35" s="46">
        <f>VLOOKUP($A35,'pEC50'!$B:$Z,MATCH(AT$1,'pEC50'!$B$1:$Z$1,0),FALSE)</f>
        <v>9.2759999999999998</v>
      </c>
      <c r="AU35" s="46" t="str">
        <f>VLOOKUP($A35,'pEC50'!$B:$Z,MATCH(AU$1,'pEC50'!$B$1:$Z$1,0),FALSE)</f>
        <v/>
      </c>
      <c r="AV35" s="46" t="str">
        <f>VLOOKUP($A35,'pEC50'!$B:$Z,MATCH(AV$1,'pEC50'!$B$1:$Z$1,0),FALSE)</f>
        <v/>
      </c>
      <c r="AW35" s="46" t="str">
        <f>VLOOKUP($A35,'pEC50'!$B:$Z,MATCH(AW$1,'pEC50'!$B$1:$Z$1,0),FALSE)</f>
        <v/>
      </c>
      <c r="AX35" s="46">
        <f>VLOOKUP($A35,'pEC50'!$B:$Z,MATCH(AX$1,'pEC50'!$B$1:$Z$1,0),FALSE)</f>
        <v>8.625</v>
      </c>
      <c r="AY35" s="46">
        <f>VLOOKUP($A35,'pEC50'!$B:$Z,MATCH(AY$1,'pEC50'!$B$1:$Z$1,0),FALSE)</f>
        <v>7.2210000000000001</v>
      </c>
      <c r="AZ35" s="46">
        <f>VLOOKUP($A35,'pEC50'!$B:$Z,MATCH(AZ$1,'pEC50'!$B$1:$Z$1,0),FALSE)</f>
        <v>7.2110000000000003</v>
      </c>
      <c r="BA35" s="46">
        <f>VLOOKUP($A35,'pEC50'!$B:$Z,MATCH(BA$1,'pEC50'!$B$1:$Z$1,0),FALSE)</f>
        <v>8.1449999999999996</v>
      </c>
      <c r="BB35" s="46">
        <f>VLOOKUP($A35,'pEC50'!$B:$Z,MATCH(BB$1,'pEC50'!$B$1:$Z$1,0),FALSE)</f>
        <v>7.9950000000000001</v>
      </c>
      <c r="BC35" s="46">
        <f>VLOOKUP($A35,'pEC50'!$B:$Z,MATCH(BC$1,'pEC50'!$B$1:$Z$1,0),FALSE)</f>
        <v>8.4559999999999995</v>
      </c>
      <c r="BD35" s="40" t="str">
        <f>IF(VLOOKUP($A35,Emax!$B:$Z,MATCH(BD$1,Emax!$B$1:$Z$1,0),FALSE)="","",VLOOKUP($A35,Emax!$B:$Z,MATCH(BD$1,Emax!$B$1:$Z$1,0),FALSE)*100)</f>
        <v/>
      </c>
      <c r="BE35" s="41" t="str">
        <f>IF(VLOOKUP($A35,Emax!$B:$Z,MATCH(BE$1,Emax!$B$1:$Z$1,0),FALSE)="","",VLOOKUP($A35,Emax!$B:$Z,MATCH(BE$1,Emax!$B$1:$Z$1,0),FALSE)*100)</f>
        <v/>
      </c>
      <c r="BF35" s="41">
        <f>IF(VLOOKUP($A35,Emax!$B:$Z,MATCH(BF$1,Emax!$B$1:$Z$1,0),FALSE)="","",VLOOKUP($A35,Emax!$B:$Z,MATCH(BF$1,Emax!$B$1:$Z$1,0),FALSE)*100)</f>
        <v>42.360880628388095</v>
      </c>
      <c r="BG35" s="41">
        <f>IF(VLOOKUP($A35,Emax!$B:$Z,MATCH(BG$1,Emax!$B$1:$Z$1,0),FALSE)="","",VLOOKUP($A35,Emax!$B:$Z,MATCH(BG$1,Emax!$B$1:$Z$1,0),FALSE)*100)</f>
        <v>36.161585823697258</v>
      </c>
      <c r="BH35" s="41" t="str">
        <f>IF(VLOOKUP($A35,Emax!$B:$Z,MATCH(BH$1,Emax!$B$1:$Z$1,0),FALSE)="","",VLOOKUP($A35,Emax!$B:$Z,MATCH(BH$1,Emax!$B$1:$Z$1,0),FALSE)*100)</f>
        <v/>
      </c>
      <c r="BI35" s="41">
        <f>IF(VLOOKUP($A35,Emax!$B:$Z,MATCH(BI$1,Emax!$B$1:$Z$1,0),FALSE)="","",VLOOKUP($A35,Emax!$B:$Z,MATCH(BI$1,Emax!$B$1:$Z$1,0),FALSE)*100)</f>
        <v>58.799060528028534</v>
      </c>
      <c r="BJ35" s="41">
        <f>IF(VLOOKUP($A35,Emax!$B:$Z,MATCH(BJ$1,Emax!$B$1:$Z$1,0),FALSE)="","",VLOOKUP($A35,Emax!$B:$Z,MATCH(BJ$1,Emax!$B$1:$Z$1,0),FALSE)*100)</f>
        <v>98.631233153638803</v>
      </c>
      <c r="BK35" s="41">
        <f>IF(VLOOKUP($A35,Emax!$B:$Z,MATCH(BK$1,Emax!$B$1:$Z$1,0),FALSE)="","",VLOOKUP($A35,Emax!$B:$Z,MATCH(BK$1,Emax!$B$1:$Z$1,0),FALSE)*100)</f>
        <v>66.298827512696718</v>
      </c>
      <c r="BL35" s="41" t="str">
        <f>IF(VLOOKUP($A35,Emax!$B:$Z,MATCH(BL$1,Emax!$B$1:$Z$1,0),FALSE)="","",VLOOKUP($A35,Emax!$B:$Z,MATCH(BL$1,Emax!$B$1:$Z$1,0),FALSE)*100)</f>
        <v/>
      </c>
      <c r="BM35" s="41" t="str">
        <f>IF(VLOOKUP($A35,Emax!$B:$Z,MATCH(BM$1,Emax!$B$1:$Z$1,0),FALSE)="","",VLOOKUP($A35,Emax!$B:$Z,MATCH(BM$1,Emax!$B$1:$Z$1,0),FALSE)*100)</f>
        <v/>
      </c>
      <c r="BN35" s="41" t="str">
        <f>IF(VLOOKUP($A35,Emax!$B:$Z,MATCH(BN$1,Emax!$B$1:$Z$1,0),FALSE)="","",VLOOKUP($A35,Emax!$B:$Z,MATCH(BN$1,Emax!$B$1:$Z$1,0),FALSE)*100)</f>
        <v/>
      </c>
      <c r="BO35" s="41">
        <f>IF(VLOOKUP($A35,Emax!$B:$Z,MATCH(BO$1,Emax!$B$1:$Z$1,0),FALSE)="","",VLOOKUP($A35,Emax!$B:$Z,MATCH(BO$1,Emax!$B$1:$Z$1,0),FALSE)*100)</f>
        <v>61.510260438984901</v>
      </c>
      <c r="BP35" s="41">
        <f>IF(VLOOKUP($A35,Emax!$B:$Z,MATCH(BP$1,Emax!$B$1:$Z$1,0),FALSE)="","",VLOOKUP($A35,Emax!$B:$Z,MATCH(BP$1,Emax!$B$1:$Z$1,0),FALSE)*100)</f>
        <v>32.386442561466865</v>
      </c>
      <c r="BQ35" s="41">
        <f>IF(VLOOKUP($A35,Emax!$B:$Z,MATCH(BQ$1,Emax!$B$1:$Z$1,0),FALSE)="","",VLOOKUP($A35,Emax!$B:$Z,MATCH(BQ$1,Emax!$B$1:$Z$1,0),FALSE)*100)</f>
        <v>17.86613889888449</v>
      </c>
      <c r="BR35" s="41">
        <f>IF(VLOOKUP($A35,Emax!$B:$Z,MATCH(BR$1,Emax!$B$1:$Z$1,0),FALSE)="","",VLOOKUP($A35,Emax!$B:$Z,MATCH(BR$1,Emax!$B$1:$Z$1,0),FALSE)*100)</f>
        <v>34.615740312586695</v>
      </c>
      <c r="BS35" s="41">
        <f>IF(VLOOKUP($A35,Emax!$B:$Z,MATCH(BS$1,Emax!$B$1:$Z$1,0),FALSE)="","",VLOOKUP($A35,Emax!$B:$Z,MATCH(BS$1,Emax!$B$1:$Z$1,0),FALSE)*100)</f>
        <v>52.024140503153184</v>
      </c>
      <c r="BT35" s="41">
        <f>IF(VLOOKUP($A35,Emax!$B:$Z,MATCH(BT$1,Emax!$B$1:$Z$1,0),FALSE)="","",VLOOKUP($A35,Emax!$B:$Z,MATCH(BT$1,Emax!$B$1:$Z$1,0),FALSE)*100)</f>
        <v>29.745822964806258</v>
      </c>
    </row>
    <row r="36" spans="1:72" x14ac:dyDescent="0.2">
      <c r="A36" t="s">
        <v>501</v>
      </c>
      <c r="B36" s="6" t="str">
        <f>IF(VLOOKUP($A36,Ligands!$A:$G,3,FALSE)="","",VLOOKUP($A36,Ligands!$A:$G,3,FALSE))</f>
        <v/>
      </c>
      <c r="C36" s="5" t="str">
        <f>IF(VLOOKUP($A36,Ligands!$A:$G,4,FALSE)="","",VLOOKUP($A36,Ligands!$A:$G,4,FALSE))</f>
        <v>Sphingosine 1-phosphate</v>
      </c>
      <c r="D36" s="39" t="str">
        <f>IF(VLOOKUP($A36,Ligands!$A:$G,5,FALSE)="","",VLOOKUP($A36,Ligands!$A:$G,5,FALSE))</f>
        <v/>
      </c>
      <c r="E36" s="39" t="str">
        <f>IF(VLOOKUP($A36,Ligands!$A:$G,6,FALSE)="","",VLOOKUP($A36,Ligands!$A:$G,6,FALSE))</f>
        <v/>
      </c>
      <c r="F36" s="39" t="str">
        <f>IF(VLOOKUP($A36,Ligands!$A:$G,7,FALSE)="","",VLOOKUP($A36,Ligands!$A:$G,7,FALSE))</f>
        <v>Physiological</v>
      </c>
      <c r="G36" s="89" t="str">
        <f t="shared" si="1"/>
        <v/>
      </c>
      <c r="H36" s="90">
        <f t="shared" si="2"/>
        <v>7.2464180041223081</v>
      </c>
      <c r="I36" s="90">
        <f t="shared" si="3"/>
        <v>5.7409348623617555</v>
      </c>
      <c r="J36" s="90" t="str">
        <f t="shared" si="4"/>
        <v/>
      </c>
      <c r="K36" s="90">
        <f t="shared" si="5"/>
        <v>6.8239945936054047</v>
      </c>
      <c r="L36" s="89" t="str">
        <f t="shared" si="6"/>
        <v/>
      </c>
      <c r="M36" s="90">
        <f t="shared" si="7"/>
        <v>8.1639999999999997</v>
      </c>
      <c r="N36" s="90">
        <f t="shared" si="8"/>
        <v>6.2080000000000002</v>
      </c>
      <c r="O36" s="90">
        <f t="shared" si="9"/>
        <v>6.9240000000000004</v>
      </c>
      <c r="P36" s="90">
        <f t="shared" si="10"/>
        <v>7.4589999999999996</v>
      </c>
      <c r="Q36" s="91" t="str">
        <f t="shared" si="11"/>
        <v/>
      </c>
      <c r="R36" s="92">
        <f t="shared" si="12"/>
        <v>14.103398511559467</v>
      </c>
      <c r="S36" s="92">
        <f t="shared" si="13"/>
        <v>34.114174165595387</v>
      </c>
      <c r="T36" s="92" t="str">
        <f t="shared" si="14"/>
        <v/>
      </c>
      <c r="U36" s="92">
        <f t="shared" si="15"/>
        <v>23.173658016352647</v>
      </c>
      <c r="V36" s="47" t="str">
        <f t="shared" si="16"/>
        <v/>
      </c>
      <c r="W36" s="46" t="str">
        <f t="shared" si="17"/>
        <v/>
      </c>
      <c r="X36" s="46">
        <f t="shared" si="18"/>
        <v>7.2464180041223081</v>
      </c>
      <c r="Y36" s="46">
        <f t="shared" si="19"/>
        <v>7.0346653865083608</v>
      </c>
      <c r="Z36" s="46" t="str">
        <f t="shared" si="20"/>
        <v/>
      </c>
      <c r="AA36" s="46">
        <f t="shared" si="21"/>
        <v>6.8973237776888165</v>
      </c>
      <c r="AB36" s="46">
        <f t="shared" si="22"/>
        <v>7.0864253605604288</v>
      </c>
      <c r="AC36" s="46" t="str">
        <f t="shared" si="23"/>
        <v/>
      </c>
      <c r="AD36" s="46" t="str">
        <f t="shared" si="24"/>
        <v/>
      </c>
      <c r="AE36" s="46" t="str">
        <f t="shared" si="25"/>
        <v/>
      </c>
      <c r="AF36" s="46" t="str">
        <f t="shared" si="26"/>
        <v/>
      </c>
      <c r="AG36" s="46">
        <f t="shared" si="27"/>
        <v>5.7409348623617555</v>
      </c>
      <c r="AH36" s="46" t="str">
        <f t="shared" si="28"/>
        <v/>
      </c>
      <c r="AI36" s="46" t="str">
        <f t="shared" si="29"/>
        <v/>
      </c>
      <c r="AJ36" s="46">
        <f t="shared" si="30"/>
        <v>5.9906552685977807</v>
      </c>
      <c r="AK36" s="46">
        <f t="shared" si="31"/>
        <v>6.4499623038475535</v>
      </c>
      <c r="AL36" s="46">
        <f t="shared" si="32"/>
        <v>6.8239945936054047</v>
      </c>
      <c r="AM36" s="47" t="str">
        <f>VLOOKUP($A36,'pEC50'!$B:$Z,MATCH(AM$1,'pEC50'!$B$1:$Z$1,0),FALSE)</f>
        <v/>
      </c>
      <c r="AN36" s="46" t="str">
        <f>VLOOKUP($A36,'pEC50'!$B:$Z,MATCH(AN$1,'pEC50'!$B$1:$Z$1,0),FALSE)</f>
        <v/>
      </c>
      <c r="AO36" s="46">
        <f>VLOOKUP($A36,'pEC50'!$B:$Z,MATCH(AO$1,'pEC50'!$B$1:$Z$1,0),FALSE)</f>
        <v>8.1509999999999998</v>
      </c>
      <c r="AP36" s="46">
        <f>VLOOKUP($A36,'pEC50'!$B:$Z,MATCH(AP$1,'pEC50'!$B$1:$Z$1,0),FALSE)</f>
        <v>7.9489999999999998</v>
      </c>
      <c r="AQ36" s="46" t="str">
        <f>VLOOKUP($A36,'pEC50'!$B:$Z,MATCH(AQ$1,'pEC50'!$B$1:$Z$1,0),FALSE)</f>
        <v/>
      </c>
      <c r="AR36" s="46">
        <f>VLOOKUP($A36,'pEC50'!$B:$Z,MATCH(AR$1,'pEC50'!$B$1:$Z$1,0),FALSE)</f>
        <v>7.7480000000000002</v>
      </c>
      <c r="AS36" s="46">
        <f>VLOOKUP($A36,'pEC50'!$B:$Z,MATCH(AS$1,'pEC50'!$B$1:$Z$1,0),FALSE)</f>
        <v>8.1639999999999997</v>
      </c>
      <c r="AT36" s="46" t="str">
        <f>VLOOKUP($A36,'pEC50'!$B:$Z,MATCH(AT$1,'pEC50'!$B$1:$Z$1,0),FALSE)</f>
        <v/>
      </c>
      <c r="AU36" s="46" t="str">
        <f>VLOOKUP($A36,'pEC50'!$B:$Z,MATCH(AU$1,'pEC50'!$B$1:$Z$1,0),FALSE)</f>
        <v/>
      </c>
      <c r="AV36" s="46" t="str">
        <f>VLOOKUP($A36,'pEC50'!$B:$Z,MATCH(AV$1,'pEC50'!$B$1:$Z$1,0),FALSE)</f>
        <v/>
      </c>
      <c r="AW36" s="46" t="str">
        <f>VLOOKUP($A36,'pEC50'!$B:$Z,MATCH(AW$1,'pEC50'!$B$1:$Z$1,0),FALSE)</f>
        <v/>
      </c>
      <c r="AX36" s="46">
        <f>VLOOKUP($A36,'pEC50'!$B:$Z,MATCH(AX$1,'pEC50'!$B$1:$Z$1,0),FALSE)</f>
        <v>6.2080000000000002</v>
      </c>
      <c r="AY36" s="46">
        <f>VLOOKUP($A36,'pEC50'!$B:$Z,MATCH(AY$1,'pEC50'!$B$1:$Z$1,0),FALSE)</f>
        <v>6.9240000000000004</v>
      </c>
      <c r="AZ36" s="46" t="str">
        <f>VLOOKUP($A36,'pEC50'!$B:$Z,MATCH(AZ$1,'pEC50'!$B$1:$Z$1,0),FALSE)</f>
        <v/>
      </c>
      <c r="BA36" s="46">
        <f>VLOOKUP($A36,'pEC50'!$B:$Z,MATCH(BA$1,'pEC50'!$B$1:$Z$1,0),FALSE)</f>
        <v>6.8330000000000002</v>
      </c>
      <c r="BB36" s="46">
        <f>VLOOKUP($A36,'pEC50'!$B:$Z,MATCH(BB$1,'pEC50'!$B$1:$Z$1,0),FALSE)</f>
        <v>7.2690000000000001</v>
      </c>
      <c r="BC36" s="46">
        <f>VLOOKUP($A36,'pEC50'!$B:$Z,MATCH(BC$1,'pEC50'!$B$1:$Z$1,0),FALSE)</f>
        <v>7.4589999999999996</v>
      </c>
      <c r="BD36" s="40" t="str">
        <f>IF(VLOOKUP($A36,Emax!$B:$Z,MATCH(BD$1,Emax!$B$1:$Z$1,0),FALSE)="","",VLOOKUP($A36,Emax!$B:$Z,MATCH(BD$1,Emax!$B$1:$Z$1,0),FALSE)*100)</f>
        <v/>
      </c>
      <c r="BE36" s="41" t="str">
        <f>IF(VLOOKUP($A36,Emax!$B:$Z,MATCH(BE$1,Emax!$B$1:$Z$1,0),FALSE)="","",VLOOKUP($A36,Emax!$B:$Z,MATCH(BE$1,Emax!$B$1:$Z$1,0),FALSE)*100)</f>
        <v/>
      </c>
      <c r="BF36" s="41">
        <f>IF(VLOOKUP($A36,Emax!$B:$Z,MATCH(BF$1,Emax!$B$1:$Z$1,0),FALSE)="","",VLOOKUP($A36,Emax!$B:$Z,MATCH(BF$1,Emax!$B$1:$Z$1,0),FALSE)*100)</f>
        <v>12.457130213519195</v>
      </c>
      <c r="BG36" s="41">
        <f>IF(VLOOKUP($A36,Emax!$B:$Z,MATCH(BG$1,Emax!$B$1:$Z$1,0),FALSE)="","",VLOOKUP($A36,Emax!$B:$Z,MATCH(BG$1,Emax!$B$1:$Z$1,0),FALSE)*100)</f>
        <v>12.18050758372128</v>
      </c>
      <c r="BH36" s="41" t="str">
        <f>IF(VLOOKUP($A36,Emax!$B:$Z,MATCH(BH$1,Emax!$B$1:$Z$1,0),FALSE)="","",VLOOKUP($A36,Emax!$B:$Z,MATCH(BH$1,Emax!$B$1:$Z$1,0),FALSE)*100)</f>
        <v/>
      </c>
      <c r="BI36" s="41">
        <f>IF(VLOOKUP($A36,Emax!$B:$Z,MATCH(BI$1,Emax!$B$1:$Z$1,0),FALSE)="","",VLOOKUP($A36,Emax!$B:$Z,MATCH(BI$1,Emax!$B$1:$Z$1,0),FALSE)*100)</f>
        <v>14.103398511559467</v>
      </c>
      <c r="BJ36" s="41">
        <f>IF(VLOOKUP($A36,Emax!$B:$Z,MATCH(BJ$1,Emax!$B$1:$Z$1,0),FALSE)="","",VLOOKUP($A36,Emax!$B:$Z,MATCH(BJ$1,Emax!$B$1:$Z$1,0),FALSE)*100)</f>
        <v>8.3642183288409715</v>
      </c>
      <c r="BK36" s="41" t="str">
        <f>IF(VLOOKUP($A36,Emax!$B:$Z,MATCH(BK$1,Emax!$B$1:$Z$1,0),FALSE)="","",VLOOKUP($A36,Emax!$B:$Z,MATCH(BK$1,Emax!$B$1:$Z$1,0),FALSE)*100)</f>
        <v/>
      </c>
      <c r="BL36" s="41" t="str">
        <f>IF(VLOOKUP($A36,Emax!$B:$Z,MATCH(BL$1,Emax!$B$1:$Z$1,0),FALSE)="","",VLOOKUP($A36,Emax!$B:$Z,MATCH(BL$1,Emax!$B$1:$Z$1,0),FALSE)*100)</f>
        <v/>
      </c>
      <c r="BM36" s="41" t="str">
        <f>IF(VLOOKUP($A36,Emax!$B:$Z,MATCH(BM$1,Emax!$B$1:$Z$1,0),FALSE)="","",VLOOKUP($A36,Emax!$B:$Z,MATCH(BM$1,Emax!$B$1:$Z$1,0),FALSE)*100)</f>
        <v/>
      </c>
      <c r="BN36" s="41" t="str">
        <f>IF(VLOOKUP($A36,Emax!$B:$Z,MATCH(BN$1,Emax!$B$1:$Z$1,0),FALSE)="","",VLOOKUP($A36,Emax!$B:$Z,MATCH(BN$1,Emax!$B$1:$Z$1,0),FALSE)*100)</f>
        <v/>
      </c>
      <c r="BO36" s="41">
        <f>IF(VLOOKUP($A36,Emax!$B:$Z,MATCH(BO$1,Emax!$B$1:$Z$1,0),FALSE)="","",VLOOKUP($A36,Emax!$B:$Z,MATCH(BO$1,Emax!$B$1:$Z$1,0),FALSE)*100)</f>
        <v>34.114174165595387</v>
      </c>
      <c r="BP36" s="41">
        <f>IF(VLOOKUP($A36,Emax!$B:$Z,MATCH(BP$1,Emax!$B$1:$Z$1,0),FALSE)="","",VLOOKUP($A36,Emax!$B:$Z,MATCH(BP$1,Emax!$B$1:$Z$1,0),FALSE)*100)</f>
        <v>0</v>
      </c>
      <c r="BQ36" s="41" t="str">
        <f>IF(VLOOKUP($A36,Emax!$B:$Z,MATCH(BQ$1,Emax!$B$1:$Z$1,0),FALSE)="","",VLOOKUP($A36,Emax!$B:$Z,MATCH(BQ$1,Emax!$B$1:$Z$1,0),FALSE)*100)</f>
        <v/>
      </c>
      <c r="BR36" s="41">
        <f>IF(VLOOKUP($A36,Emax!$B:$Z,MATCH(BR$1,Emax!$B$1:$Z$1,0),FALSE)="","",VLOOKUP($A36,Emax!$B:$Z,MATCH(BR$1,Emax!$B$1:$Z$1,0),FALSE)*100)</f>
        <v>14.376569513904203</v>
      </c>
      <c r="BS36" s="41">
        <f>IF(VLOOKUP($A36,Emax!$B:$Z,MATCH(BS$1,Emax!$B$1:$Z$1,0),FALSE)="","",VLOOKUP($A36,Emax!$B:$Z,MATCH(BS$1,Emax!$B$1:$Z$1,0),FALSE)*100)</f>
        <v>15.169186953278633</v>
      </c>
      <c r="BT36" s="41">
        <f>IF(VLOOKUP($A36,Emax!$B:$Z,MATCH(BT$1,Emax!$B$1:$Z$1,0),FALSE)="","",VLOOKUP($A36,Emax!$B:$Z,MATCH(BT$1,Emax!$B$1:$Z$1,0),FALSE)*100)</f>
        <v>23.173658016352647</v>
      </c>
    </row>
    <row r="37" spans="1:72" x14ac:dyDescent="0.2">
      <c r="A37" t="s">
        <v>391</v>
      </c>
      <c r="B37" s="6" t="str">
        <f>IF(VLOOKUP($A37,Ligands!$A:$G,3,FALSE)="","",VLOOKUP($A37,Ligands!$A:$G,3,FALSE))</f>
        <v/>
      </c>
      <c r="C37" s="5" t="str">
        <f>IF(VLOOKUP($A37,Ligands!$A:$G,4,FALSE)="","",VLOOKUP($A37,Ligands!$A:$G,4,FALSE))</f>
        <v>Urocortin II</v>
      </c>
      <c r="D37" s="39" t="str">
        <f>IF(VLOOKUP($A37,Ligands!$A:$G,5,FALSE)="","",VLOOKUP($A37,Ligands!$A:$G,5,FALSE))</f>
        <v/>
      </c>
      <c r="E37" s="39" t="str">
        <f>IF(VLOOKUP($A37,Ligands!$A:$G,6,FALSE)="","",VLOOKUP($A37,Ligands!$A:$G,6,FALSE))</f>
        <v/>
      </c>
      <c r="F37" s="39" t="str">
        <f>IF(VLOOKUP($A37,Ligands!$A:$G,7,FALSE)="","",VLOOKUP($A37,Ligands!$A:$G,7,FALSE))</f>
        <v>Physiological</v>
      </c>
      <c r="G37" s="89">
        <f t="shared" si="1"/>
        <v>10.269531409637615</v>
      </c>
      <c r="H37" s="90">
        <f t="shared" si="2"/>
        <v>8.0761653484123652</v>
      </c>
      <c r="I37" s="90">
        <f t="shared" si="3"/>
        <v>8.5989965615325161</v>
      </c>
      <c r="J37" s="90">
        <f t="shared" si="4"/>
        <v>6.4754423663653986</v>
      </c>
      <c r="K37" s="90">
        <f t="shared" si="5"/>
        <v>7.9594662972410033</v>
      </c>
      <c r="L37" s="89">
        <f t="shared" si="6"/>
        <v>10.35</v>
      </c>
      <c r="M37" s="90">
        <f t="shared" si="7"/>
        <v>8.3670000000000009</v>
      </c>
      <c r="N37" s="90">
        <f t="shared" si="8"/>
        <v>8.77</v>
      </c>
      <c r="O37" s="90">
        <f t="shared" si="9"/>
        <v>8.1140000000000008</v>
      </c>
      <c r="P37" s="90">
        <f t="shared" si="10"/>
        <v>8.1630000000000003</v>
      </c>
      <c r="Q37" s="91">
        <f t="shared" si="11"/>
        <v>83.086680761099359</v>
      </c>
      <c r="R37" s="92">
        <f t="shared" si="12"/>
        <v>51.187668463611871</v>
      </c>
      <c r="S37" s="92">
        <f t="shared" si="13"/>
        <v>67.452268723515687</v>
      </c>
      <c r="T37" s="92">
        <f t="shared" si="14"/>
        <v>2.298488664987405</v>
      </c>
      <c r="U37" s="92">
        <f t="shared" si="15"/>
        <v>75.954869138999356</v>
      </c>
      <c r="V37" s="47">
        <f t="shared" si="16"/>
        <v>10.269531409637615</v>
      </c>
      <c r="W37" s="46" t="str">
        <f t="shared" si="17"/>
        <v/>
      </c>
      <c r="X37" s="46">
        <f t="shared" si="18"/>
        <v>7.866322638938275</v>
      </c>
      <c r="Y37" s="46">
        <f t="shared" si="19"/>
        <v>7.7293605716592149</v>
      </c>
      <c r="Z37" s="46" t="str">
        <f t="shared" si="20"/>
        <v/>
      </c>
      <c r="AA37" s="46">
        <f t="shared" si="21"/>
        <v>7.9257724592599335</v>
      </c>
      <c r="AB37" s="46">
        <f t="shared" si="22"/>
        <v>8.0761653484123652</v>
      </c>
      <c r="AC37" s="46">
        <f t="shared" si="23"/>
        <v>7.3676115250366561</v>
      </c>
      <c r="AD37" s="46" t="str">
        <f t="shared" si="24"/>
        <v/>
      </c>
      <c r="AE37" s="46" t="str">
        <f t="shared" si="25"/>
        <v/>
      </c>
      <c r="AF37" s="46" t="str">
        <f t="shared" si="26"/>
        <v/>
      </c>
      <c r="AG37" s="46">
        <f t="shared" si="27"/>
        <v>8.5989965615325161</v>
      </c>
      <c r="AH37" s="46" t="str">
        <f t="shared" si="28"/>
        <v/>
      </c>
      <c r="AI37" s="46">
        <f t="shared" si="29"/>
        <v>6.4754423663653986</v>
      </c>
      <c r="AJ37" s="46">
        <f t="shared" si="30"/>
        <v>7.8615556198369543</v>
      </c>
      <c r="AK37" s="46">
        <f t="shared" si="31"/>
        <v>7.7497809290863175</v>
      </c>
      <c r="AL37" s="46">
        <f t="shared" si="32"/>
        <v>7.9594662972410033</v>
      </c>
      <c r="AM37" s="47">
        <f>VLOOKUP($A37,'pEC50'!$B:$Z,MATCH(AM$1,'pEC50'!$B$1:$Z$1,0),FALSE)</f>
        <v>10.35</v>
      </c>
      <c r="AN37" s="46" t="str">
        <f>VLOOKUP($A37,'pEC50'!$B:$Z,MATCH(AN$1,'pEC50'!$B$1:$Z$1,0),FALSE)</f>
        <v/>
      </c>
      <c r="AO37" s="46">
        <f>VLOOKUP($A37,'pEC50'!$B:$Z,MATCH(AO$1,'pEC50'!$B$1:$Z$1,0),FALSE)</f>
        <v>8.1959999999999997</v>
      </c>
      <c r="AP37" s="46">
        <f>VLOOKUP($A37,'pEC50'!$B:$Z,MATCH(AP$1,'pEC50'!$B$1:$Z$1,0),FALSE)</f>
        <v>8.2799999999999994</v>
      </c>
      <c r="AQ37" s="46" t="str">
        <f>VLOOKUP($A37,'pEC50'!$B:$Z,MATCH(AQ$1,'pEC50'!$B$1:$Z$1,0),FALSE)</f>
        <v/>
      </c>
      <c r="AR37" s="46">
        <f>VLOOKUP($A37,'pEC50'!$B:$Z,MATCH(AR$1,'pEC50'!$B$1:$Z$1,0),FALSE)</f>
        <v>8.327</v>
      </c>
      <c r="AS37" s="46">
        <f>VLOOKUP($A37,'pEC50'!$B:$Z,MATCH(AS$1,'pEC50'!$B$1:$Z$1,0),FALSE)</f>
        <v>8.3670000000000009</v>
      </c>
      <c r="AT37" s="46">
        <f>VLOOKUP($A37,'pEC50'!$B:$Z,MATCH(AT$1,'pEC50'!$B$1:$Z$1,0),FALSE)</f>
        <v>8.1989999999999998</v>
      </c>
      <c r="AU37" s="46" t="str">
        <f>VLOOKUP($A37,'pEC50'!$B:$Z,MATCH(AU$1,'pEC50'!$B$1:$Z$1,0),FALSE)</f>
        <v/>
      </c>
      <c r="AV37" s="46" t="str">
        <f>VLOOKUP($A37,'pEC50'!$B:$Z,MATCH(AV$1,'pEC50'!$B$1:$Z$1,0),FALSE)</f>
        <v/>
      </c>
      <c r="AW37" s="46" t="str">
        <f>VLOOKUP($A37,'pEC50'!$B:$Z,MATCH(AW$1,'pEC50'!$B$1:$Z$1,0),FALSE)</f>
        <v/>
      </c>
      <c r="AX37" s="46">
        <f>VLOOKUP($A37,'pEC50'!$B:$Z,MATCH(AX$1,'pEC50'!$B$1:$Z$1,0),FALSE)</f>
        <v>8.77</v>
      </c>
      <c r="AY37" s="46" t="str">
        <f>VLOOKUP($A37,'pEC50'!$B:$Z,MATCH(AY$1,'pEC50'!$B$1:$Z$1,0),FALSE)</f>
        <v/>
      </c>
      <c r="AZ37" s="46">
        <f>VLOOKUP($A37,'pEC50'!$B:$Z,MATCH(AZ$1,'pEC50'!$B$1:$Z$1,0),FALSE)</f>
        <v>8.1140000000000008</v>
      </c>
      <c r="BA37" s="46">
        <f>VLOOKUP($A37,'pEC50'!$B:$Z,MATCH(BA$1,'pEC50'!$B$1:$Z$1,0),FALSE)</f>
        <v>7.9809999999999999</v>
      </c>
      <c r="BB37" s="46">
        <f>VLOOKUP($A37,'pEC50'!$B:$Z,MATCH(BB$1,'pEC50'!$B$1:$Z$1,0),FALSE)</f>
        <v>8.077</v>
      </c>
      <c r="BC37" s="46">
        <f>VLOOKUP($A37,'pEC50'!$B:$Z,MATCH(BC$1,'pEC50'!$B$1:$Z$1,0),FALSE)</f>
        <v>8.1630000000000003</v>
      </c>
      <c r="BD37" s="40">
        <f>IF(VLOOKUP($A37,Emax!$B:$Z,MATCH(BD$1,Emax!$B$1:$Z$1,0),FALSE)="","",VLOOKUP($A37,Emax!$B:$Z,MATCH(BD$1,Emax!$B$1:$Z$1,0),FALSE)*100)</f>
        <v>83.086680761099359</v>
      </c>
      <c r="BE37" s="41" t="str">
        <f>IF(VLOOKUP($A37,Emax!$B:$Z,MATCH(BE$1,Emax!$B$1:$Z$1,0),FALSE)="","",VLOOKUP($A37,Emax!$B:$Z,MATCH(BE$1,Emax!$B$1:$Z$1,0),FALSE)*100)</f>
        <v/>
      </c>
      <c r="BF37" s="41">
        <f>IF(VLOOKUP($A37,Emax!$B:$Z,MATCH(BF$1,Emax!$B$1:$Z$1,0),FALSE)="","",VLOOKUP($A37,Emax!$B:$Z,MATCH(BF$1,Emax!$B$1:$Z$1,0),FALSE)*100)</f>
        <v>46.808275251687128</v>
      </c>
      <c r="BG37" s="41">
        <f>IF(VLOOKUP($A37,Emax!$B:$Z,MATCH(BG$1,Emax!$B$1:$Z$1,0),FALSE)="","",VLOOKUP($A37,Emax!$B:$Z,MATCH(BG$1,Emax!$B$1:$Z$1,0),FALSE)*100)</f>
        <v>28.14236371827602</v>
      </c>
      <c r="BH37" s="41" t="str">
        <f>IF(VLOOKUP($A37,Emax!$B:$Z,MATCH(BH$1,Emax!$B$1:$Z$1,0),FALSE)="","",VLOOKUP($A37,Emax!$B:$Z,MATCH(BH$1,Emax!$B$1:$Z$1,0),FALSE)*100)</f>
        <v/>
      </c>
      <c r="BI37" s="41">
        <f>IF(VLOOKUP($A37,Emax!$B:$Z,MATCH(BI$1,Emax!$B$1:$Z$1,0),FALSE)="","",VLOOKUP($A37,Emax!$B:$Z,MATCH(BI$1,Emax!$B$1:$Z$1,0),FALSE)*100)</f>
        <v>39.69835026458022</v>
      </c>
      <c r="BJ37" s="41">
        <f>IF(VLOOKUP($A37,Emax!$B:$Z,MATCH(BJ$1,Emax!$B$1:$Z$1,0),FALSE)="","",VLOOKUP($A37,Emax!$B:$Z,MATCH(BJ$1,Emax!$B$1:$Z$1,0),FALSE)*100)</f>
        <v>51.187668463611871</v>
      </c>
      <c r="BK37" s="41">
        <f>IF(VLOOKUP($A37,Emax!$B:$Z,MATCH(BK$1,Emax!$B$1:$Z$1,0),FALSE)="","",VLOOKUP($A37,Emax!$B:$Z,MATCH(BK$1,Emax!$B$1:$Z$1,0),FALSE)*100)</f>
        <v>14.743871089096491</v>
      </c>
      <c r="BL37" s="41" t="str">
        <f>IF(VLOOKUP($A37,Emax!$B:$Z,MATCH(BL$1,Emax!$B$1:$Z$1,0),FALSE)="","",VLOOKUP($A37,Emax!$B:$Z,MATCH(BL$1,Emax!$B$1:$Z$1,0),FALSE)*100)</f>
        <v/>
      </c>
      <c r="BM37" s="41" t="str">
        <f>IF(VLOOKUP($A37,Emax!$B:$Z,MATCH(BM$1,Emax!$B$1:$Z$1,0),FALSE)="","",VLOOKUP($A37,Emax!$B:$Z,MATCH(BM$1,Emax!$B$1:$Z$1,0),FALSE)*100)</f>
        <v/>
      </c>
      <c r="BN37" s="41" t="str">
        <f>IF(VLOOKUP($A37,Emax!$B:$Z,MATCH(BN$1,Emax!$B$1:$Z$1,0),FALSE)="","",VLOOKUP($A37,Emax!$B:$Z,MATCH(BN$1,Emax!$B$1:$Z$1,0),FALSE)*100)</f>
        <v/>
      </c>
      <c r="BO37" s="41">
        <f>IF(VLOOKUP($A37,Emax!$B:$Z,MATCH(BO$1,Emax!$B$1:$Z$1,0),FALSE)="","",VLOOKUP($A37,Emax!$B:$Z,MATCH(BO$1,Emax!$B$1:$Z$1,0),FALSE)*100)</f>
        <v>67.452268723515687</v>
      </c>
      <c r="BP37" s="41" t="str">
        <f>IF(VLOOKUP($A37,Emax!$B:$Z,MATCH(BP$1,Emax!$B$1:$Z$1,0),FALSE)="","",VLOOKUP($A37,Emax!$B:$Z,MATCH(BP$1,Emax!$B$1:$Z$1,0),FALSE)*100)</f>
        <v/>
      </c>
      <c r="BQ37" s="41">
        <f>IF(VLOOKUP($A37,Emax!$B:$Z,MATCH(BQ$1,Emax!$B$1:$Z$1,0),FALSE)="","",VLOOKUP($A37,Emax!$B:$Z,MATCH(BQ$1,Emax!$B$1:$Z$1,0),FALSE)*100)</f>
        <v>2.298488664987405</v>
      </c>
      <c r="BR37" s="41">
        <f>IF(VLOOKUP($A37,Emax!$B:$Z,MATCH(BR$1,Emax!$B$1:$Z$1,0),FALSE)="","",VLOOKUP($A37,Emax!$B:$Z,MATCH(BR$1,Emax!$B$1:$Z$1,0),FALSE)*100)</f>
        <v>75.954869138999356</v>
      </c>
      <c r="BS37" s="41">
        <f>IF(VLOOKUP($A37,Emax!$B:$Z,MATCH(BS$1,Emax!$B$1:$Z$1,0),FALSE)="","",VLOOKUP($A37,Emax!$B:$Z,MATCH(BS$1,Emax!$B$1:$Z$1,0),FALSE)*100)</f>
        <v>47.073981148708214</v>
      </c>
      <c r="BT37" s="41">
        <f>IF(VLOOKUP($A37,Emax!$B:$Z,MATCH(BT$1,Emax!$B$1:$Z$1,0),FALSE)="","",VLOOKUP($A37,Emax!$B:$Z,MATCH(BT$1,Emax!$B$1:$Z$1,0),FALSE)*100)</f>
        <v>62.584429434767152</v>
      </c>
    </row>
    <row r="38" spans="1:72" x14ac:dyDescent="0.2">
      <c r="A38" t="s">
        <v>477</v>
      </c>
      <c r="B38" s="6" t="str">
        <f>IF(VLOOKUP($A38,Ligands!$A:$G,3,FALSE)="","",VLOOKUP($A38,Ligands!$A:$G,3,FALSE))</f>
        <v>3-HOA</v>
      </c>
      <c r="C38" s="5" t="str">
        <f>IF(VLOOKUP($A38,Ligands!$A:$G,4,FALSE)="","",VLOOKUP($A38,Ligands!$A:$G,4,FALSE))</f>
        <v>3-hydroxy octanoic acid</v>
      </c>
      <c r="D38" s="39" t="str">
        <f>IF(VLOOKUP($A38,Ligands!$A:$G,5,FALSE)="","",VLOOKUP($A38,Ligands!$A:$G,5,FALSE))</f>
        <v/>
      </c>
      <c r="E38" s="39" t="str">
        <f>IF(VLOOKUP($A38,Ligands!$A:$G,6,FALSE)="","",VLOOKUP($A38,Ligands!$A:$G,6,FALSE))</f>
        <v/>
      </c>
      <c r="F38" s="39" t="str">
        <f>IF(VLOOKUP($A38,Ligands!$A:$G,7,FALSE)="","",VLOOKUP($A38,Ligands!$A:$G,7,FALSE))</f>
        <v>Physiological</v>
      </c>
      <c r="G38" s="89" t="str">
        <f t="shared" si="1"/>
        <v/>
      </c>
      <c r="H38" s="90">
        <f t="shared" si="2"/>
        <v>5.27579408480951</v>
      </c>
      <c r="I38" s="90" t="str">
        <f t="shared" si="3"/>
        <v/>
      </c>
      <c r="J38" s="90" t="str">
        <f t="shared" si="4"/>
        <v/>
      </c>
      <c r="K38" s="90">
        <f t="shared" si="5"/>
        <v>2.7825379846290055</v>
      </c>
      <c r="L38" s="89" t="str">
        <f t="shared" si="6"/>
        <v/>
      </c>
      <c r="M38" s="90">
        <f t="shared" si="7"/>
        <v>5.7140000000000004</v>
      </c>
      <c r="N38" s="90" t="str">
        <f t="shared" si="8"/>
        <v/>
      </c>
      <c r="O38" s="90" t="str">
        <f t="shared" si="9"/>
        <v/>
      </c>
      <c r="P38" s="90">
        <f t="shared" si="10"/>
        <v>3.524</v>
      </c>
      <c r="Q38" s="91" t="str">
        <f t="shared" si="11"/>
        <v/>
      </c>
      <c r="R38" s="92">
        <f t="shared" si="12"/>
        <v>62.66425202156335</v>
      </c>
      <c r="S38" s="92" t="str">
        <f t="shared" si="13"/>
        <v/>
      </c>
      <c r="T38" s="92" t="str">
        <f t="shared" si="14"/>
        <v/>
      </c>
      <c r="U38" s="92">
        <f t="shared" si="15"/>
        <v>20.063099893352295</v>
      </c>
      <c r="V38" s="47" t="str">
        <f t="shared" si="16"/>
        <v/>
      </c>
      <c r="W38" s="46" t="str">
        <f t="shared" si="17"/>
        <v/>
      </c>
      <c r="X38" s="46">
        <f t="shared" si="18"/>
        <v>5.27579408480951</v>
      </c>
      <c r="Y38" s="46">
        <f t="shared" si="19"/>
        <v>5.125108268620143</v>
      </c>
      <c r="Z38" s="46" t="str">
        <f t="shared" si="20"/>
        <v/>
      </c>
      <c r="AA38" s="46">
        <f t="shared" si="21"/>
        <v>5.1820924572191291</v>
      </c>
      <c r="AB38" s="46">
        <f t="shared" si="22"/>
        <v>5.2450198601730387</v>
      </c>
      <c r="AC38" s="46">
        <f t="shared" si="23"/>
        <v>4.9247371347583355</v>
      </c>
      <c r="AD38" s="46" t="str">
        <f t="shared" si="24"/>
        <v/>
      </c>
      <c r="AE38" s="46" t="str">
        <f t="shared" si="25"/>
        <v/>
      </c>
      <c r="AF38" s="46" t="str">
        <f t="shared" si="26"/>
        <v/>
      </c>
      <c r="AG38" s="46" t="str">
        <f t="shared" si="27"/>
        <v/>
      </c>
      <c r="AH38" s="46" t="str">
        <f t="shared" si="28"/>
        <v/>
      </c>
      <c r="AI38" s="46" t="str">
        <f t="shared" si="29"/>
        <v/>
      </c>
      <c r="AJ38" s="46">
        <f t="shared" si="30"/>
        <v>2.3298218251303586</v>
      </c>
      <c r="AK38" s="46">
        <f t="shared" si="31"/>
        <v>2.7825379846290055</v>
      </c>
      <c r="AL38" s="46">
        <f t="shared" si="32"/>
        <v>2.776398035492381</v>
      </c>
      <c r="AM38" s="47" t="str">
        <f>VLOOKUP($A38,'pEC50'!$B:$Z,MATCH(AM$1,'pEC50'!$B$1:$Z$1,0),FALSE)</f>
        <v/>
      </c>
      <c r="AN38" s="46" t="str">
        <f>VLOOKUP($A38,'pEC50'!$B:$Z,MATCH(AN$1,'pEC50'!$B$1:$Z$1,0),FALSE)</f>
        <v/>
      </c>
      <c r="AO38" s="46">
        <f>VLOOKUP($A38,'pEC50'!$B:$Z,MATCH(AO$1,'pEC50'!$B$1:$Z$1,0),FALSE)</f>
        <v>5.6340000000000003</v>
      </c>
      <c r="AP38" s="46">
        <f>VLOOKUP($A38,'pEC50'!$B:$Z,MATCH(AP$1,'pEC50'!$B$1:$Z$1,0),FALSE)</f>
        <v>5.7140000000000004</v>
      </c>
      <c r="AQ38" s="46" t="str">
        <f>VLOOKUP($A38,'pEC50'!$B:$Z,MATCH(AQ$1,'pEC50'!$B$1:$Z$1,0),FALSE)</f>
        <v/>
      </c>
      <c r="AR38" s="46">
        <f>VLOOKUP($A38,'pEC50'!$B:$Z,MATCH(AR$1,'pEC50'!$B$1:$Z$1,0),FALSE)</f>
        <v>5.5030000000000001</v>
      </c>
      <c r="AS38" s="46">
        <f>VLOOKUP($A38,'pEC50'!$B:$Z,MATCH(AS$1,'pEC50'!$B$1:$Z$1,0),FALSE)</f>
        <v>5.4480000000000004</v>
      </c>
      <c r="AT38" s="46">
        <f>VLOOKUP($A38,'pEC50'!$B:$Z,MATCH(AT$1,'pEC50'!$B$1:$Z$1,0),FALSE)</f>
        <v>5.2469999999999999</v>
      </c>
      <c r="AU38" s="46" t="str">
        <f>VLOOKUP($A38,'pEC50'!$B:$Z,MATCH(AU$1,'pEC50'!$B$1:$Z$1,0),FALSE)</f>
        <v/>
      </c>
      <c r="AV38" s="46" t="str">
        <f>VLOOKUP($A38,'pEC50'!$B:$Z,MATCH(AV$1,'pEC50'!$B$1:$Z$1,0),FALSE)</f>
        <v/>
      </c>
      <c r="AW38" s="46" t="str">
        <f>VLOOKUP($A38,'pEC50'!$B:$Z,MATCH(AW$1,'pEC50'!$B$1:$Z$1,0),FALSE)</f>
        <v/>
      </c>
      <c r="AX38" s="46" t="str">
        <f>VLOOKUP($A38,'pEC50'!$B:$Z,MATCH(AX$1,'pEC50'!$B$1:$Z$1,0),FALSE)</f>
        <v/>
      </c>
      <c r="AY38" s="46" t="str">
        <f>VLOOKUP($A38,'pEC50'!$B:$Z,MATCH(AY$1,'pEC50'!$B$1:$Z$1,0),FALSE)</f>
        <v/>
      </c>
      <c r="AZ38" s="46" t="str">
        <f>VLOOKUP($A38,'pEC50'!$B:$Z,MATCH(AZ$1,'pEC50'!$B$1:$Z$1,0),FALSE)</f>
        <v/>
      </c>
      <c r="BA38" s="46">
        <f>VLOOKUP($A38,'pEC50'!$B:$Z,MATCH(BA$1,'pEC50'!$B$1:$Z$1,0),FALSE)</f>
        <v>3.524</v>
      </c>
      <c r="BB38" s="46">
        <f>VLOOKUP($A38,'pEC50'!$B:$Z,MATCH(BB$1,'pEC50'!$B$1:$Z$1,0),FALSE)</f>
        <v>3.492</v>
      </c>
      <c r="BC38" s="46">
        <f>VLOOKUP($A38,'pEC50'!$B:$Z,MATCH(BC$1,'pEC50'!$B$1:$Z$1,0),FALSE)</f>
        <v>3.4740000000000002</v>
      </c>
      <c r="BD38" s="40" t="str">
        <f>IF(VLOOKUP($A38,Emax!$B:$Z,MATCH(BD$1,Emax!$B$1:$Z$1,0),FALSE)="","",VLOOKUP($A38,Emax!$B:$Z,MATCH(BD$1,Emax!$B$1:$Z$1,0),FALSE)*100)</f>
        <v/>
      </c>
      <c r="BE38" s="41" t="str">
        <f>IF(VLOOKUP($A38,Emax!$B:$Z,MATCH(BE$1,Emax!$B$1:$Z$1,0),FALSE)="","",VLOOKUP($A38,Emax!$B:$Z,MATCH(BE$1,Emax!$B$1:$Z$1,0),FALSE)*100)</f>
        <v/>
      </c>
      <c r="BF38" s="41">
        <f>IF(VLOOKUP($A38,Emax!$B:$Z,MATCH(BF$1,Emax!$B$1:$Z$1,0),FALSE)="","",VLOOKUP($A38,Emax!$B:$Z,MATCH(BF$1,Emax!$B$1:$Z$1,0),FALSE)*100)</f>
        <v>43.832282332116385</v>
      </c>
      <c r="BG38" s="41">
        <f>IF(VLOOKUP($A38,Emax!$B:$Z,MATCH(BG$1,Emax!$B$1:$Z$1,0),FALSE)="","",VLOOKUP($A38,Emax!$B:$Z,MATCH(BG$1,Emax!$B$1:$Z$1,0),FALSE)*100)</f>
        <v>25.769635080342397</v>
      </c>
      <c r="BH38" s="41" t="str">
        <f>IF(VLOOKUP($A38,Emax!$B:$Z,MATCH(BH$1,Emax!$B$1:$Z$1,0),FALSE)="","",VLOOKUP($A38,Emax!$B:$Z,MATCH(BH$1,Emax!$B$1:$Z$1,0),FALSE)*100)</f>
        <v/>
      </c>
      <c r="BI38" s="41">
        <f>IF(VLOOKUP($A38,Emax!$B:$Z,MATCH(BI$1,Emax!$B$1:$Z$1,0),FALSE)="","",VLOOKUP($A38,Emax!$B:$Z,MATCH(BI$1,Emax!$B$1:$Z$1,0),FALSE)*100)</f>
        <v>47.763094598036169</v>
      </c>
      <c r="BJ38" s="41">
        <f>IF(VLOOKUP($A38,Emax!$B:$Z,MATCH(BJ$1,Emax!$B$1:$Z$1,0),FALSE)="","",VLOOKUP($A38,Emax!$B:$Z,MATCH(BJ$1,Emax!$B$1:$Z$1,0),FALSE)*100)</f>
        <v>62.66425202156335</v>
      </c>
      <c r="BK38" s="41">
        <f>IF(VLOOKUP($A38,Emax!$B:$Z,MATCH(BK$1,Emax!$B$1:$Z$1,0),FALSE)="","",VLOOKUP($A38,Emax!$B:$Z,MATCH(BK$1,Emax!$B$1:$Z$1,0),FALSE)*100)</f>
        <v>47.614270487177876</v>
      </c>
      <c r="BL38" s="41" t="str">
        <f>IF(VLOOKUP($A38,Emax!$B:$Z,MATCH(BL$1,Emax!$B$1:$Z$1,0),FALSE)="","",VLOOKUP($A38,Emax!$B:$Z,MATCH(BL$1,Emax!$B$1:$Z$1,0),FALSE)*100)</f>
        <v/>
      </c>
      <c r="BM38" s="41" t="str">
        <f>IF(VLOOKUP($A38,Emax!$B:$Z,MATCH(BM$1,Emax!$B$1:$Z$1,0),FALSE)="","",VLOOKUP($A38,Emax!$B:$Z,MATCH(BM$1,Emax!$B$1:$Z$1,0),FALSE)*100)</f>
        <v/>
      </c>
      <c r="BN38" s="41" t="str">
        <f>IF(VLOOKUP($A38,Emax!$B:$Z,MATCH(BN$1,Emax!$B$1:$Z$1,0),FALSE)="","",VLOOKUP($A38,Emax!$B:$Z,MATCH(BN$1,Emax!$B$1:$Z$1,0),FALSE)*100)</f>
        <v/>
      </c>
      <c r="BO38" s="41" t="str">
        <f>IF(VLOOKUP($A38,Emax!$B:$Z,MATCH(BO$1,Emax!$B$1:$Z$1,0),FALSE)="","",VLOOKUP($A38,Emax!$B:$Z,MATCH(BO$1,Emax!$B$1:$Z$1,0),FALSE)*100)</f>
        <v/>
      </c>
      <c r="BP38" s="41" t="str">
        <f>IF(VLOOKUP($A38,Emax!$B:$Z,MATCH(BP$1,Emax!$B$1:$Z$1,0),FALSE)="","",VLOOKUP($A38,Emax!$B:$Z,MATCH(BP$1,Emax!$B$1:$Z$1,0),FALSE)*100)</f>
        <v/>
      </c>
      <c r="BQ38" s="41" t="str">
        <f>IF(VLOOKUP($A38,Emax!$B:$Z,MATCH(BQ$1,Emax!$B$1:$Z$1,0),FALSE)="","",VLOOKUP($A38,Emax!$B:$Z,MATCH(BQ$1,Emax!$B$1:$Z$1,0),FALSE)*100)</f>
        <v/>
      </c>
      <c r="BR38" s="41">
        <f>IF(VLOOKUP($A38,Emax!$B:$Z,MATCH(BR$1,Emax!$B$1:$Z$1,0),FALSE)="","",VLOOKUP($A38,Emax!$B:$Z,MATCH(BR$1,Emax!$B$1:$Z$1,0),FALSE)*100)</f>
        <v>6.3947242990986624</v>
      </c>
      <c r="BS38" s="41">
        <f>IF(VLOOKUP($A38,Emax!$B:$Z,MATCH(BS$1,Emax!$B$1:$Z$1,0),FALSE)="","",VLOOKUP($A38,Emax!$B:$Z,MATCH(BS$1,Emax!$B$1:$Z$1,0),FALSE)*100)</f>
        <v>19.52261476910558</v>
      </c>
      <c r="BT38" s="41">
        <f>IF(VLOOKUP($A38,Emax!$B:$Z,MATCH(BT$1,Emax!$B$1:$Z$1,0),FALSE)="","",VLOOKUP($A38,Emax!$B:$Z,MATCH(BT$1,Emax!$B$1:$Z$1,0),FALSE)*100)</f>
        <v>20.063099893352295</v>
      </c>
    </row>
    <row r="39" spans="1:72" x14ac:dyDescent="0.2">
      <c r="A39" t="s">
        <v>732</v>
      </c>
      <c r="B39" s="6" t="str">
        <f>IF(VLOOKUP($A39,Ligands!$A:$G,3,FALSE)="","",VLOOKUP($A39,Ligands!$A:$G,3,FALSE))</f>
        <v>AVP</v>
      </c>
      <c r="C39" s="5" t="str">
        <f>IF(VLOOKUP($A39,Ligands!$A:$G,4,FALSE)="","",VLOOKUP($A39,Ligands!$A:$G,4,FALSE))</f>
        <v>Vasopressin</v>
      </c>
      <c r="D39" s="39" t="str">
        <f>IF(VLOOKUP($A39,Ligands!$A:$G,5,FALSE)="","",VLOOKUP($A39,Ligands!$A:$G,5,FALSE))</f>
        <v/>
      </c>
      <c r="E39" s="39" t="str">
        <f>IF(VLOOKUP($A39,Ligands!$A:$G,6,FALSE)="","",VLOOKUP($A39,Ligands!$A:$G,6,FALSE))</f>
        <v/>
      </c>
      <c r="F39" s="39" t="str">
        <f>IF(VLOOKUP($A39,Ligands!$A:$G,7,FALSE)="","",VLOOKUP($A39,Ligands!$A:$G,7,FALSE))</f>
        <v>Physiological</v>
      </c>
      <c r="G39" s="89" t="str">
        <f t="shared" si="1"/>
        <v/>
      </c>
      <c r="H39" s="90">
        <f t="shared" si="2"/>
        <v>7.3193472337565879</v>
      </c>
      <c r="I39" s="90">
        <f t="shared" si="3"/>
        <v>8.80883707996359</v>
      </c>
      <c r="J39" s="90" t="str">
        <f t="shared" si="4"/>
        <v/>
      </c>
      <c r="K39" s="90">
        <f t="shared" si="5"/>
        <v>7.5093451141938656</v>
      </c>
      <c r="L39" s="89" t="str">
        <f t="shared" si="6"/>
        <v/>
      </c>
      <c r="M39" s="90">
        <f t="shared" si="7"/>
        <v>8.1310000000000002</v>
      </c>
      <c r="N39" s="90">
        <f t="shared" si="8"/>
        <v>8.8260000000000005</v>
      </c>
      <c r="O39" s="90" t="str">
        <f t="shared" si="9"/>
        <v/>
      </c>
      <c r="P39" s="90">
        <f t="shared" si="10"/>
        <v>7.8410000000000002</v>
      </c>
      <c r="Q39" s="91" t="str">
        <f t="shared" si="11"/>
        <v/>
      </c>
      <c r="R39" s="92">
        <f t="shared" si="12"/>
        <v>21.054611574393377</v>
      </c>
      <c r="S39" s="92">
        <f t="shared" si="13"/>
        <v>96.125160945509322</v>
      </c>
      <c r="T39" s="92" t="str">
        <f t="shared" si="14"/>
        <v/>
      </c>
      <c r="U39" s="92">
        <f t="shared" si="15"/>
        <v>46.595622078836726</v>
      </c>
      <c r="V39" s="47" t="str">
        <f t="shared" si="16"/>
        <v/>
      </c>
      <c r="W39" s="46" t="str">
        <f t="shared" si="17"/>
        <v/>
      </c>
      <c r="X39" s="46">
        <f t="shared" si="18"/>
        <v>6.7452955900801035</v>
      </c>
      <c r="Y39" s="46">
        <f t="shared" si="19"/>
        <v>6.680847268032597</v>
      </c>
      <c r="Z39" s="46" t="str">
        <f t="shared" si="20"/>
        <v/>
      </c>
      <c r="AA39" s="46">
        <f t="shared" si="21"/>
        <v>7.1677550239401642</v>
      </c>
      <c r="AB39" s="46">
        <f t="shared" si="22"/>
        <v>6.8938759472773192</v>
      </c>
      <c r="AC39" s="46">
        <f t="shared" si="23"/>
        <v>7.3193472337565879</v>
      </c>
      <c r="AD39" s="46">
        <f t="shared" si="24"/>
        <v>8.6900438306554886</v>
      </c>
      <c r="AE39" s="46">
        <f t="shared" si="25"/>
        <v>8.80883707996359</v>
      </c>
      <c r="AF39" s="46">
        <f t="shared" si="26"/>
        <v>8.1398620969340474</v>
      </c>
      <c r="AG39" s="46">
        <f t="shared" si="27"/>
        <v>7.9101489822888826</v>
      </c>
      <c r="AH39" s="46" t="str">
        <f t="shared" si="28"/>
        <v/>
      </c>
      <c r="AI39" s="46" t="str">
        <f t="shared" si="29"/>
        <v/>
      </c>
      <c r="AJ39" s="46">
        <f t="shared" si="30"/>
        <v>7.5093451141938656</v>
      </c>
      <c r="AK39" s="46">
        <f t="shared" si="31"/>
        <v>7.2080171987505226</v>
      </c>
      <c r="AL39" s="46">
        <f t="shared" si="32"/>
        <v>7.4255482785081641</v>
      </c>
      <c r="AM39" s="47" t="str">
        <f>VLOOKUP($A39,'pEC50'!$B:$Z,MATCH(AM$1,'pEC50'!$B$1:$Z$1,0),FALSE)</f>
        <v/>
      </c>
      <c r="AN39" s="46" t="str">
        <f>VLOOKUP($A39,'pEC50'!$B:$Z,MATCH(AN$1,'pEC50'!$B$1:$Z$1,0),FALSE)</f>
        <v/>
      </c>
      <c r="AO39" s="46">
        <f>VLOOKUP($A39,'pEC50'!$B:$Z,MATCH(AO$1,'pEC50'!$B$1:$Z$1,0),FALSE)</f>
        <v>7.8049999999999997</v>
      </c>
      <c r="AP39" s="46">
        <f>VLOOKUP($A39,'pEC50'!$B:$Z,MATCH(AP$1,'pEC50'!$B$1:$Z$1,0),FALSE)</f>
        <v>7.907</v>
      </c>
      <c r="AQ39" s="46" t="str">
        <f>VLOOKUP($A39,'pEC50'!$B:$Z,MATCH(AQ$1,'pEC50'!$B$1:$Z$1,0),FALSE)</f>
        <v/>
      </c>
      <c r="AR39" s="46">
        <f>VLOOKUP($A39,'pEC50'!$B:$Z,MATCH(AR$1,'pEC50'!$B$1:$Z$1,0),FALSE)</f>
        <v>8.1310000000000002</v>
      </c>
      <c r="AS39" s="46">
        <f>VLOOKUP($A39,'pEC50'!$B:$Z,MATCH(AS$1,'pEC50'!$B$1:$Z$1,0),FALSE)</f>
        <v>8.0530000000000008</v>
      </c>
      <c r="AT39" s="46">
        <f>VLOOKUP($A39,'pEC50'!$B:$Z,MATCH(AT$1,'pEC50'!$B$1:$Z$1,0),FALSE)</f>
        <v>7.9960000000000004</v>
      </c>
      <c r="AU39" s="46">
        <f>VLOOKUP($A39,'pEC50'!$B:$Z,MATCH(AU$1,'pEC50'!$B$1:$Z$1,0),FALSE)</f>
        <v>8.7789999999999999</v>
      </c>
      <c r="AV39" s="46">
        <f>VLOOKUP($A39,'pEC50'!$B:$Z,MATCH(AV$1,'pEC50'!$B$1:$Z$1,0),FALSE)</f>
        <v>8.8260000000000005</v>
      </c>
      <c r="AW39" s="46">
        <f>VLOOKUP($A39,'pEC50'!$B:$Z,MATCH(AW$1,'pEC50'!$B$1:$Z$1,0),FALSE)</f>
        <v>8.1869999999999994</v>
      </c>
      <c r="AX39" s="46">
        <f>VLOOKUP($A39,'pEC50'!$B:$Z,MATCH(AX$1,'pEC50'!$B$1:$Z$1,0),FALSE)</f>
        <v>8.01</v>
      </c>
      <c r="AY39" s="46" t="str">
        <f>VLOOKUP($A39,'pEC50'!$B:$Z,MATCH(AY$1,'pEC50'!$B$1:$Z$1,0),FALSE)</f>
        <v/>
      </c>
      <c r="AZ39" s="46" t="str">
        <f>VLOOKUP($A39,'pEC50'!$B:$Z,MATCH(AZ$1,'pEC50'!$B$1:$Z$1,0),FALSE)</f>
        <v/>
      </c>
      <c r="BA39" s="46">
        <f>VLOOKUP($A39,'pEC50'!$B:$Z,MATCH(BA$1,'pEC50'!$B$1:$Z$1,0),FALSE)</f>
        <v>7.8410000000000002</v>
      </c>
      <c r="BB39" s="46">
        <f>VLOOKUP($A39,'pEC50'!$B:$Z,MATCH(BB$1,'pEC50'!$B$1:$Z$1,0),FALSE)</f>
        <v>7.7430000000000003</v>
      </c>
      <c r="BC39" s="46">
        <f>VLOOKUP($A39,'pEC50'!$B:$Z,MATCH(BC$1,'pEC50'!$B$1:$Z$1,0),FALSE)</f>
        <v>7.8239999999999998</v>
      </c>
      <c r="BD39" s="40" t="str">
        <f>IF(VLOOKUP($A39,Emax!$B:$Z,MATCH(BD$1,Emax!$B$1:$Z$1,0),FALSE)="","",VLOOKUP($A39,Emax!$B:$Z,MATCH(BD$1,Emax!$B$1:$Z$1,0),FALSE)*100)</f>
        <v/>
      </c>
      <c r="BE39" s="41" t="str">
        <f>IF(VLOOKUP($A39,Emax!$B:$Z,MATCH(BE$1,Emax!$B$1:$Z$1,0),FALSE)="","",VLOOKUP($A39,Emax!$B:$Z,MATCH(BE$1,Emax!$B$1:$Z$1,0),FALSE)*100)</f>
        <v/>
      </c>
      <c r="BF39" s="41">
        <f>IF(VLOOKUP($A39,Emax!$B:$Z,MATCH(BF$1,Emax!$B$1:$Z$1,0),FALSE)="","",VLOOKUP($A39,Emax!$B:$Z,MATCH(BF$1,Emax!$B$1:$Z$1,0),FALSE)*100)</f>
        <v>8.7155658811815471</v>
      </c>
      <c r="BG39" s="41">
        <f>IF(VLOOKUP($A39,Emax!$B:$Z,MATCH(BG$1,Emax!$B$1:$Z$1,0),FALSE)="","",VLOOKUP($A39,Emax!$B:$Z,MATCH(BG$1,Emax!$B$1:$Z$1,0),FALSE)*100)</f>
        <v>5.9408319567502632</v>
      </c>
      <c r="BH39" s="41" t="str">
        <f>IF(VLOOKUP($A39,Emax!$B:$Z,MATCH(BH$1,Emax!$B$1:$Z$1,0),FALSE)="","",VLOOKUP($A39,Emax!$B:$Z,MATCH(BH$1,Emax!$B$1:$Z$1,0),FALSE)*100)</f>
        <v/>
      </c>
      <c r="BI39" s="41">
        <f>IF(VLOOKUP($A39,Emax!$B:$Z,MATCH(BI$1,Emax!$B$1:$Z$1,0),FALSE)="","",VLOOKUP($A39,Emax!$B:$Z,MATCH(BI$1,Emax!$B$1:$Z$1,0),FALSE)*100)</f>
        <v>10.883160247884774</v>
      </c>
      <c r="BJ39" s="41">
        <f>IF(VLOOKUP($A39,Emax!$B:$Z,MATCH(BJ$1,Emax!$B$1:$Z$1,0),FALSE)="","",VLOOKUP($A39,Emax!$B:$Z,MATCH(BJ$1,Emax!$B$1:$Z$1,0),FALSE)*100)</f>
        <v>6.9322776280323444</v>
      </c>
      <c r="BK39" s="41">
        <f>IF(VLOOKUP($A39,Emax!$B:$Z,MATCH(BK$1,Emax!$B$1:$Z$1,0),FALSE)="","",VLOOKUP($A39,Emax!$B:$Z,MATCH(BK$1,Emax!$B$1:$Z$1,0),FALSE)*100)</f>
        <v>21.054611574393377</v>
      </c>
      <c r="BL39" s="41">
        <f>IF(VLOOKUP($A39,Emax!$B:$Z,MATCH(BL$1,Emax!$B$1:$Z$1,0),FALSE)="","",VLOOKUP($A39,Emax!$B:$Z,MATCH(BL$1,Emax!$B$1:$Z$1,0),FALSE)*100)</f>
        <v>81.478651123369133</v>
      </c>
      <c r="BM39" s="41">
        <f>IF(VLOOKUP($A39,Emax!$B:$Z,MATCH(BM$1,Emax!$B$1:$Z$1,0),FALSE)="","",VLOOKUP($A39,Emax!$B:$Z,MATCH(BM$1,Emax!$B$1:$Z$1,0),FALSE)*100)</f>
        <v>96.125160945509322</v>
      </c>
      <c r="BN39" s="41">
        <f>IF(VLOOKUP($A39,Emax!$B:$Z,MATCH(BN$1,Emax!$B$1:$Z$1,0),FALSE)="","",VLOOKUP($A39,Emax!$B:$Z,MATCH(BN$1,Emax!$B$1:$Z$1,0),FALSE)*100)</f>
        <v>89.714387599318002</v>
      </c>
      <c r="BO39" s="41">
        <f>IF(VLOOKUP($A39,Emax!$B:$Z,MATCH(BO$1,Emax!$B$1:$Z$1,0),FALSE)="","",VLOOKUP($A39,Emax!$B:$Z,MATCH(BO$1,Emax!$B$1:$Z$1,0),FALSE)*100)</f>
        <v>79.46007713183829</v>
      </c>
      <c r="BP39" s="41" t="str">
        <f>IF(VLOOKUP($A39,Emax!$B:$Z,MATCH(BP$1,Emax!$B$1:$Z$1,0),FALSE)="","",VLOOKUP($A39,Emax!$B:$Z,MATCH(BP$1,Emax!$B$1:$Z$1,0),FALSE)*100)</f>
        <v/>
      </c>
      <c r="BQ39" s="41" t="str">
        <f>IF(VLOOKUP($A39,Emax!$B:$Z,MATCH(BQ$1,Emax!$B$1:$Z$1,0),FALSE)="","",VLOOKUP($A39,Emax!$B:$Z,MATCH(BQ$1,Emax!$B$1:$Z$1,0),FALSE)*100)</f>
        <v/>
      </c>
      <c r="BR39" s="41">
        <f>IF(VLOOKUP($A39,Emax!$B:$Z,MATCH(BR$1,Emax!$B$1:$Z$1,0),FALSE)="","",VLOOKUP($A39,Emax!$B:$Z,MATCH(BR$1,Emax!$B$1:$Z$1,0),FALSE)*100)</f>
        <v>46.595622078836726</v>
      </c>
      <c r="BS39" s="41">
        <f>IF(VLOOKUP($A39,Emax!$B:$Z,MATCH(BS$1,Emax!$B$1:$Z$1,0),FALSE)="","",VLOOKUP($A39,Emax!$B:$Z,MATCH(BS$1,Emax!$B$1:$Z$1,0),FALSE)*100)</f>
        <v>29.175425510273271</v>
      </c>
      <c r="BT39" s="41">
        <f>IF(VLOOKUP($A39,Emax!$B:$Z,MATCH(BT$1,Emax!$B$1:$Z$1,0),FALSE)="","",VLOOKUP($A39,Emax!$B:$Z,MATCH(BT$1,Emax!$B$1:$Z$1,0),FALSE)*100)</f>
        <v>39.952897262708852</v>
      </c>
    </row>
    <row r="40" spans="1:72" x14ac:dyDescent="0.2">
      <c r="A40" t="s">
        <v>736</v>
      </c>
      <c r="B40" s="6" t="str">
        <f>IF(VLOOKUP($A40,Ligands!$A:$G,3,FALSE)="","",VLOOKUP($A40,Ligands!$A:$G,3,FALSE))</f>
        <v>AVP</v>
      </c>
      <c r="C40" s="5" t="str">
        <f>IF(VLOOKUP($A40,Ligands!$A:$G,4,FALSE)="","",VLOOKUP($A40,Ligands!$A:$G,4,FALSE))</f>
        <v>Vasopressin</v>
      </c>
      <c r="D40" s="39" t="str">
        <f>IF(VLOOKUP($A40,Ligands!$A:$G,5,FALSE)="","",VLOOKUP($A40,Ligands!$A:$G,5,FALSE))</f>
        <v/>
      </c>
      <c r="E40" s="39" t="str">
        <f>IF(VLOOKUP($A40,Ligands!$A:$G,6,FALSE)="","",VLOOKUP($A40,Ligands!$A:$G,6,FALSE))</f>
        <v/>
      </c>
      <c r="F40" s="39" t="str">
        <f>IF(VLOOKUP($A40,Ligands!$A:$G,7,FALSE)="","",VLOOKUP($A40,Ligands!$A:$G,7,FALSE))</f>
        <v>Physiological</v>
      </c>
      <c r="G40" s="89">
        <f t="shared" si="1"/>
        <v>9.9588894996102688</v>
      </c>
      <c r="H40" s="90" t="str">
        <f t="shared" si="2"/>
        <v/>
      </c>
      <c r="I40" s="90">
        <f t="shared" si="3"/>
        <v>8.8822440041633932</v>
      </c>
      <c r="J40" s="90" t="str">
        <f t="shared" si="4"/>
        <v/>
      </c>
      <c r="K40" s="90">
        <f t="shared" si="5"/>
        <v>7.2495490982070256</v>
      </c>
      <c r="L40" s="89">
        <f t="shared" si="6"/>
        <v>10.24</v>
      </c>
      <c r="M40" s="90" t="str">
        <f t="shared" si="7"/>
        <v/>
      </c>
      <c r="N40" s="90">
        <f t="shared" si="8"/>
        <v>9.0280000000000005</v>
      </c>
      <c r="O40" s="90" t="str">
        <f t="shared" si="9"/>
        <v/>
      </c>
      <c r="P40" s="90">
        <f t="shared" si="10"/>
        <v>7.8460000000000001</v>
      </c>
      <c r="Q40" s="91">
        <f t="shared" si="11"/>
        <v>52.346723044397471</v>
      </c>
      <c r="R40" s="92" t="str">
        <f t="shared" si="12"/>
        <v/>
      </c>
      <c r="S40" s="92">
        <f t="shared" si="13"/>
        <v>71.48978717326095</v>
      </c>
      <c r="T40" s="92" t="str">
        <f t="shared" si="14"/>
        <v/>
      </c>
      <c r="U40" s="92">
        <f t="shared" si="15"/>
        <v>48.366994145224055</v>
      </c>
      <c r="V40" s="47">
        <f t="shared" si="16"/>
        <v>9.9588894996102688</v>
      </c>
      <c r="W40" s="46" t="str">
        <f t="shared" si="17"/>
        <v/>
      </c>
      <c r="X40" s="46" t="str">
        <f t="shared" si="18"/>
        <v/>
      </c>
      <c r="Y40" s="46" t="str">
        <f t="shared" si="19"/>
        <v/>
      </c>
      <c r="Z40" s="46" t="str">
        <f t="shared" si="20"/>
        <v/>
      </c>
      <c r="AA40" s="46" t="str">
        <f t="shared" si="21"/>
        <v/>
      </c>
      <c r="AB40" s="46" t="str">
        <f t="shared" si="22"/>
        <v/>
      </c>
      <c r="AC40" s="46" t="str">
        <f t="shared" si="23"/>
        <v/>
      </c>
      <c r="AD40" s="46">
        <f t="shared" si="24"/>
        <v>6.9818387896206131</v>
      </c>
      <c r="AE40" s="46">
        <f t="shared" si="25"/>
        <v>7.1216306558101623</v>
      </c>
      <c r="AF40" s="46">
        <f t="shared" si="26"/>
        <v>6.4113670945979138</v>
      </c>
      <c r="AG40" s="46">
        <f t="shared" si="27"/>
        <v>8.8822440041633932</v>
      </c>
      <c r="AH40" s="46" t="str">
        <f t="shared" si="28"/>
        <v/>
      </c>
      <c r="AI40" s="46" t="str">
        <f t="shared" si="29"/>
        <v/>
      </c>
      <c r="AJ40" s="46">
        <f t="shared" si="30"/>
        <v>7.2495490982070256</v>
      </c>
      <c r="AK40" s="46">
        <f t="shared" si="31"/>
        <v>6.6434090234895153</v>
      </c>
      <c r="AL40" s="46">
        <f t="shared" si="32"/>
        <v>6.968830084231862</v>
      </c>
      <c r="AM40" s="47">
        <f>VLOOKUP($A40,'pEC50'!$B:$Z,MATCH(AM$1,'pEC50'!$B$1:$Z$1,0),FALSE)</f>
        <v>10.24</v>
      </c>
      <c r="AN40" s="46" t="str">
        <f>VLOOKUP($A40,'pEC50'!$B:$Z,MATCH(AN$1,'pEC50'!$B$1:$Z$1,0),FALSE)</f>
        <v/>
      </c>
      <c r="AO40" s="46" t="str">
        <f>VLOOKUP($A40,'pEC50'!$B:$Z,MATCH(AO$1,'pEC50'!$B$1:$Z$1,0),FALSE)</f>
        <v/>
      </c>
      <c r="AP40" s="46" t="str">
        <f>VLOOKUP($A40,'pEC50'!$B:$Z,MATCH(AP$1,'pEC50'!$B$1:$Z$1,0),FALSE)</f>
        <v/>
      </c>
      <c r="AQ40" s="46" t="str">
        <f>VLOOKUP($A40,'pEC50'!$B:$Z,MATCH(AQ$1,'pEC50'!$B$1:$Z$1,0),FALSE)</f>
        <v/>
      </c>
      <c r="AR40" s="46" t="str">
        <f>VLOOKUP($A40,'pEC50'!$B:$Z,MATCH(AR$1,'pEC50'!$B$1:$Z$1,0),FALSE)</f>
        <v/>
      </c>
      <c r="AS40" s="46" t="str">
        <f>VLOOKUP($A40,'pEC50'!$B:$Z,MATCH(AS$1,'pEC50'!$B$1:$Z$1,0),FALSE)</f>
        <v/>
      </c>
      <c r="AT40" s="46" t="str">
        <f>VLOOKUP($A40,'pEC50'!$B:$Z,MATCH(AT$1,'pEC50'!$B$1:$Z$1,0),FALSE)</f>
        <v/>
      </c>
      <c r="AU40" s="46">
        <f>VLOOKUP($A40,'pEC50'!$B:$Z,MATCH(AU$1,'pEC50'!$B$1:$Z$1,0),FALSE)</f>
        <v>7.87</v>
      </c>
      <c r="AV40" s="46">
        <f>VLOOKUP($A40,'pEC50'!$B:$Z,MATCH(AV$1,'pEC50'!$B$1:$Z$1,0),FALSE)</f>
        <v>7.7759999999999998</v>
      </c>
      <c r="AW40" s="46">
        <f>VLOOKUP($A40,'pEC50'!$B:$Z,MATCH(AW$1,'pEC50'!$B$1:$Z$1,0),FALSE)</f>
        <v>7.694</v>
      </c>
      <c r="AX40" s="46">
        <f>VLOOKUP($A40,'pEC50'!$B:$Z,MATCH(AX$1,'pEC50'!$B$1:$Z$1,0),FALSE)</f>
        <v>9.0280000000000005</v>
      </c>
      <c r="AY40" s="46" t="str">
        <f>VLOOKUP($A40,'pEC50'!$B:$Z,MATCH(AY$1,'pEC50'!$B$1:$Z$1,0),FALSE)</f>
        <v/>
      </c>
      <c r="AZ40" s="46" t="str">
        <f>VLOOKUP($A40,'pEC50'!$B:$Z,MATCH(AZ$1,'pEC50'!$B$1:$Z$1,0),FALSE)</f>
        <v/>
      </c>
      <c r="BA40" s="46">
        <f>VLOOKUP($A40,'pEC50'!$B:$Z,MATCH(BA$1,'pEC50'!$B$1:$Z$1,0),FALSE)</f>
        <v>7.5650000000000004</v>
      </c>
      <c r="BB40" s="46">
        <f>VLOOKUP($A40,'pEC50'!$B:$Z,MATCH(BB$1,'pEC50'!$B$1:$Z$1,0),FALSE)</f>
        <v>7.6029999999999998</v>
      </c>
      <c r="BC40" s="46">
        <f>VLOOKUP($A40,'pEC50'!$B:$Z,MATCH(BC$1,'pEC50'!$B$1:$Z$1,0),FALSE)</f>
        <v>7.8460000000000001</v>
      </c>
      <c r="BD40" s="40">
        <f>IF(VLOOKUP($A40,Emax!$B:$Z,MATCH(BD$1,Emax!$B$1:$Z$1,0),FALSE)="","",VLOOKUP($A40,Emax!$B:$Z,MATCH(BD$1,Emax!$B$1:$Z$1,0),FALSE)*100)</f>
        <v>52.346723044397471</v>
      </c>
      <c r="BE40" s="41" t="str">
        <f>IF(VLOOKUP($A40,Emax!$B:$Z,MATCH(BE$1,Emax!$B$1:$Z$1,0),FALSE)="","",VLOOKUP($A40,Emax!$B:$Z,MATCH(BE$1,Emax!$B$1:$Z$1,0),FALSE)*100)</f>
        <v/>
      </c>
      <c r="BF40" s="41" t="str">
        <f>IF(VLOOKUP($A40,Emax!$B:$Z,MATCH(BF$1,Emax!$B$1:$Z$1,0),FALSE)="","",VLOOKUP($A40,Emax!$B:$Z,MATCH(BF$1,Emax!$B$1:$Z$1,0),FALSE)*100)</f>
        <v/>
      </c>
      <c r="BG40" s="41" t="str">
        <f>IF(VLOOKUP($A40,Emax!$B:$Z,MATCH(BG$1,Emax!$B$1:$Z$1,0),FALSE)="","",VLOOKUP($A40,Emax!$B:$Z,MATCH(BG$1,Emax!$B$1:$Z$1,0),FALSE)*100)</f>
        <v/>
      </c>
      <c r="BH40" s="41" t="str">
        <f>IF(VLOOKUP($A40,Emax!$B:$Z,MATCH(BH$1,Emax!$B$1:$Z$1,0),FALSE)="","",VLOOKUP($A40,Emax!$B:$Z,MATCH(BH$1,Emax!$B$1:$Z$1,0),FALSE)*100)</f>
        <v/>
      </c>
      <c r="BI40" s="41" t="str">
        <f>IF(VLOOKUP($A40,Emax!$B:$Z,MATCH(BI$1,Emax!$B$1:$Z$1,0),FALSE)="","",VLOOKUP($A40,Emax!$B:$Z,MATCH(BI$1,Emax!$B$1:$Z$1,0),FALSE)*100)</f>
        <v/>
      </c>
      <c r="BJ40" s="41" t="str">
        <f>IF(VLOOKUP($A40,Emax!$B:$Z,MATCH(BJ$1,Emax!$B$1:$Z$1,0),FALSE)="","",VLOOKUP($A40,Emax!$B:$Z,MATCH(BJ$1,Emax!$B$1:$Z$1,0),FALSE)*100)</f>
        <v/>
      </c>
      <c r="BK40" s="41" t="str">
        <f>IF(VLOOKUP($A40,Emax!$B:$Z,MATCH(BK$1,Emax!$B$1:$Z$1,0),FALSE)="","",VLOOKUP($A40,Emax!$B:$Z,MATCH(BK$1,Emax!$B$1:$Z$1,0),FALSE)*100)</f>
        <v/>
      </c>
      <c r="BL40" s="41">
        <f>IF(VLOOKUP($A40,Emax!$B:$Z,MATCH(BL$1,Emax!$B$1:$Z$1,0),FALSE)="","",VLOOKUP($A40,Emax!$B:$Z,MATCH(BL$1,Emax!$B$1:$Z$1,0),FALSE)*100)</f>
        <v>12.937155243084023</v>
      </c>
      <c r="BM40" s="41">
        <f>IF(VLOOKUP($A40,Emax!$B:$Z,MATCH(BM$1,Emax!$B$1:$Z$1,0),FALSE)="","",VLOOKUP($A40,Emax!$B:$Z,MATCH(BM$1,Emax!$B$1:$Z$1,0),FALSE)*100)</f>
        <v>22.163107645215359</v>
      </c>
      <c r="BN40" s="41">
        <f>IF(VLOOKUP($A40,Emax!$B:$Z,MATCH(BN$1,Emax!$B$1:$Z$1,0),FALSE)="","",VLOOKUP($A40,Emax!$B:$Z,MATCH(BN$1,Emax!$B$1:$Z$1,0),FALSE)*100)</f>
        <v>5.2163544580273467</v>
      </c>
      <c r="BO40" s="41">
        <f>IF(VLOOKUP($A40,Emax!$B:$Z,MATCH(BO$1,Emax!$B$1:$Z$1,0),FALSE)="","",VLOOKUP($A40,Emax!$B:$Z,MATCH(BO$1,Emax!$B$1:$Z$1,0),FALSE)*100)</f>
        <v>71.48978717326095</v>
      </c>
      <c r="BP40" s="41" t="str">
        <f>IF(VLOOKUP($A40,Emax!$B:$Z,MATCH(BP$1,Emax!$B$1:$Z$1,0),FALSE)="","",VLOOKUP($A40,Emax!$B:$Z,MATCH(BP$1,Emax!$B$1:$Z$1,0),FALSE)*100)</f>
        <v/>
      </c>
      <c r="BQ40" s="41" t="str">
        <f>IF(VLOOKUP($A40,Emax!$B:$Z,MATCH(BQ$1,Emax!$B$1:$Z$1,0),FALSE)="","",VLOOKUP($A40,Emax!$B:$Z,MATCH(BQ$1,Emax!$B$1:$Z$1,0),FALSE)*100)</f>
        <v/>
      </c>
      <c r="BR40" s="41">
        <f>IF(VLOOKUP($A40,Emax!$B:$Z,MATCH(BR$1,Emax!$B$1:$Z$1,0),FALSE)="","",VLOOKUP($A40,Emax!$B:$Z,MATCH(BR$1,Emax!$B$1:$Z$1,0),FALSE)*100)</f>
        <v>48.366994145224055</v>
      </c>
      <c r="BS40" s="41">
        <f>IF(VLOOKUP($A40,Emax!$B:$Z,MATCH(BS$1,Emax!$B$1:$Z$1,0),FALSE)="","",VLOOKUP($A40,Emax!$B:$Z,MATCH(BS$1,Emax!$B$1:$Z$1,0),FALSE)*100)</f>
        <v>10.975113582423543</v>
      </c>
      <c r="BT40" s="41">
        <f>IF(VLOOKUP($A40,Emax!$B:$Z,MATCH(BT$1,Emax!$B$1:$Z$1,0),FALSE)="","",VLOOKUP($A40,Emax!$B:$Z,MATCH(BT$1,Emax!$B$1:$Z$1,0),FALSE)*100)</f>
        <v>13.26875222182723</v>
      </c>
    </row>
    <row r="41" spans="1:72" x14ac:dyDescent="0.2">
      <c r="A41" t="s">
        <v>386</v>
      </c>
      <c r="B41" s="6" t="str">
        <f>IF(VLOOKUP($A41,Ligands!$A:$G,3,FALSE)="","",VLOOKUP($A41,Ligands!$A:$G,3,FALSE))</f>
        <v>C5a</v>
      </c>
      <c r="C41" s="5" t="str">
        <f>IF(VLOOKUP($A41,Ligands!$A:$G,4,FALSE)="","",VLOOKUP($A41,Ligands!$A:$G,4,FALSE))</f>
        <v>C5a anaphylatoxin</v>
      </c>
      <c r="D41" s="39" t="str">
        <f>IF(VLOOKUP($A41,Ligands!$A:$G,5,FALSE)="","",VLOOKUP($A41,Ligands!$A:$G,5,FALSE))</f>
        <v/>
      </c>
      <c r="E41" s="39" t="str">
        <f>IF(VLOOKUP($A41,Ligands!$A:$G,6,FALSE)="","",VLOOKUP($A41,Ligands!$A:$G,6,FALSE))</f>
        <v/>
      </c>
      <c r="F41" s="39" t="str">
        <f>IF(VLOOKUP($A41,Ligands!$A:$G,7,FALSE)="","",VLOOKUP($A41,Ligands!$A:$G,7,FALSE))</f>
        <v>Physiological</v>
      </c>
      <c r="G41" s="89" t="str">
        <f t="shared" si="1"/>
        <v/>
      </c>
      <c r="H41" s="90">
        <f t="shared" si="2"/>
        <v>9.3444567451225513</v>
      </c>
      <c r="I41" s="90">
        <f t="shared" si="3"/>
        <v>9.2569897795928426</v>
      </c>
      <c r="J41" s="90" t="str">
        <f t="shared" si="4"/>
        <v/>
      </c>
      <c r="K41" s="90">
        <f t="shared" si="5"/>
        <v>7.7700000000000005</v>
      </c>
      <c r="L41" s="89" t="str">
        <f t="shared" si="6"/>
        <v/>
      </c>
      <c r="M41" s="90">
        <f t="shared" si="7"/>
        <v>9.5210000000000008</v>
      </c>
      <c r="N41" s="90">
        <f t="shared" si="8"/>
        <v>9.4410000000000007</v>
      </c>
      <c r="O41" s="90" t="str">
        <f t="shared" si="9"/>
        <v/>
      </c>
      <c r="P41" s="90">
        <f t="shared" si="10"/>
        <v>7.77</v>
      </c>
      <c r="Q41" s="91" t="str">
        <f t="shared" si="11"/>
        <v/>
      </c>
      <c r="R41" s="92">
        <f t="shared" si="12"/>
        <v>80.938156875760598</v>
      </c>
      <c r="S41" s="92">
        <f t="shared" si="13"/>
        <v>65.46207684616482</v>
      </c>
      <c r="T41" s="92" t="str">
        <f t="shared" si="14"/>
        <v/>
      </c>
      <c r="U41" s="92">
        <f t="shared" si="15"/>
        <v>100</v>
      </c>
      <c r="V41" s="47" t="str">
        <f t="shared" si="16"/>
        <v/>
      </c>
      <c r="W41" s="46" t="str">
        <f t="shared" si="17"/>
        <v/>
      </c>
      <c r="X41" s="46">
        <f t="shared" si="18"/>
        <v>9.0731533104113602</v>
      </c>
      <c r="Y41" s="46">
        <f t="shared" si="19"/>
        <v>9.2886555921339564</v>
      </c>
      <c r="Z41" s="46" t="str">
        <f t="shared" si="20"/>
        <v/>
      </c>
      <c r="AA41" s="46">
        <f t="shared" si="21"/>
        <v>8.8773590848404478</v>
      </c>
      <c r="AB41" s="46">
        <f t="shared" si="22"/>
        <v>9.3444567451225513</v>
      </c>
      <c r="AC41" s="46">
        <f t="shared" si="23"/>
        <v>8.5422091446958195</v>
      </c>
      <c r="AD41" s="46" t="str">
        <f t="shared" si="24"/>
        <v/>
      </c>
      <c r="AE41" s="46" t="str">
        <f t="shared" si="25"/>
        <v/>
      </c>
      <c r="AF41" s="46" t="str">
        <f t="shared" si="26"/>
        <v/>
      </c>
      <c r="AG41" s="46">
        <f t="shared" si="27"/>
        <v>9.2569897795928426</v>
      </c>
      <c r="AH41" s="46" t="str">
        <f t="shared" si="28"/>
        <v/>
      </c>
      <c r="AI41" s="46" t="str">
        <f t="shared" si="29"/>
        <v/>
      </c>
      <c r="AJ41" s="46">
        <f t="shared" si="30"/>
        <v>7.6080659201361964</v>
      </c>
      <c r="AK41" s="46">
        <f t="shared" si="31"/>
        <v>7.7700000000000005</v>
      </c>
      <c r="AL41" s="46">
        <f t="shared" si="32"/>
        <v>7.6660000000000013</v>
      </c>
      <c r="AM41" s="47" t="str">
        <f>VLOOKUP($A41,'pEC50'!$B:$Z,MATCH(AM$1,'pEC50'!$B$1:$Z$1,0),FALSE)</f>
        <v/>
      </c>
      <c r="AN41" s="46" t="str">
        <f>VLOOKUP($A41,'pEC50'!$B:$Z,MATCH(AN$1,'pEC50'!$B$1:$Z$1,0),FALSE)</f>
        <v/>
      </c>
      <c r="AO41" s="46">
        <f>VLOOKUP($A41,'pEC50'!$B:$Z,MATCH(AO$1,'pEC50'!$B$1:$Z$1,0),FALSE)</f>
        <v>9.1649999999999991</v>
      </c>
      <c r="AP41" s="46">
        <f>VLOOKUP($A41,'pEC50'!$B:$Z,MATCH(AP$1,'pEC50'!$B$1:$Z$1,0),FALSE)</f>
        <v>9.5210000000000008</v>
      </c>
      <c r="AQ41" s="46" t="str">
        <f>VLOOKUP($A41,'pEC50'!$B:$Z,MATCH(AQ$1,'pEC50'!$B$1:$Z$1,0),FALSE)</f>
        <v/>
      </c>
      <c r="AR41" s="46">
        <f>VLOOKUP($A41,'pEC50'!$B:$Z,MATCH(AR$1,'pEC50'!$B$1:$Z$1,0),FALSE)</f>
        <v>9.1669999999999998</v>
      </c>
      <c r="AS41" s="46">
        <f>VLOOKUP($A41,'pEC50'!$B:$Z,MATCH(AS$1,'pEC50'!$B$1:$Z$1,0),FALSE)</f>
        <v>9.4390000000000001</v>
      </c>
      <c r="AT41" s="46">
        <f>VLOOKUP($A41,'pEC50'!$B:$Z,MATCH(AT$1,'pEC50'!$B$1:$Z$1,0),FALSE)</f>
        <v>8.8109999999999999</v>
      </c>
      <c r="AU41" s="46" t="str">
        <f>VLOOKUP($A41,'pEC50'!$B:$Z,MATCH(AU$1,'pEC50'!$B$1:$Z$1,0),FALSE)</f>
        <v/>
      </c>
      <c r="AV41" s="46" t="str">
        <f>VLOOKUP($A41,'pEC50'!$B:$Z,MATCH(AV$1,'pEC50'!$B$1:$Z$1,0),FALSE)</f>
        <v/>
      </c>
      <c r="AW41" s="46" t="str">
        <f>VLOOKUP($A41,'pEC50'!$B:$Z,MATCH(AW$1,'pEC50'!$B$1:$Z$1,0),FALSE)</f>
        <v/>
      </c>
      <c r="AX41" s="46">
        <f>VLOOKUP($A41,'pEC50'!$B:$Z,MATCH(AX$1,'pEC50'!$B$1:$Z$1,0),FALSE)</f>
        <v>9.4410000000000007</v>
      </c>
      <c r="AY41" s="46" t="str">
        <f>VLOOKUP($A41,'pEC50'!$B:$Z,MATCH(AY$1,'pEC50'!$B$1:$Z$1,0),FALSE)</f>
        <v/>
      </c>
      <c r="AZ41" s="46" t="str">
        <f>VLOOKUP($A41,'pEC50'!$B:$Z,MATCH(AZ$1,'pEC50'!$B$1:$Z$1,0),FALSE)</f>
        <v/>
      </c>
      <c r="BA41" s="46">
        <f>VLOOKUP($A41,'pEC50'!$B:$Z,MATCH(BA$1,'pEC50'!$B$1:$Z$1,0),FALSE)</f>
        <v>7.6890000000000001</v>
      </c>
      <c r="BB41" s="46">
        <f>VLOOKUP($A41,'pEC50'!$B:$Z,MATCH(BB$1,'pEC50'!$B$1:$Z$1,0),FALSE)</f>
        <v>7.77</v>
      </c>
      <c r="BC41" s="46">
        <f>VLOOKUP($A41,'pEC50'!$B:$Z,MATCH(BC$1,'pEC50'!$B$1:$Z$1,0),FALSE)</f>
        <v>7.6660000000000004</v>
      </c>
      <c r="BD41" s="40" t="str">
        <f>IF(VLOOKUP($A41,Emax!$B:$Z,MATCH(BD$1,Emax!$B$1:$Z$1,0),FALSE)="","",VLOOKUP($A41,Emax!$B:$Z,MATCH(BD$1,Emax!$B$1:$Z$1,0),FALSE)*100)</f>
        <v/>
      </c>
      <c r="BE41" s="41" t="str">
        <f>IF(VLOOKUP($A41,Emax!$B:$Z,MATCH(BE$1,Emax!$B$1:$Z$1,0),FALSE)="","",VLOOKUP($A41,Emax!$B:$Z,MATCH(BE$1,Emax!$B$1:$Z$1,0),FALSE)*100)</f>
        <v/>
      </c>
      <c r="BF41" s="41">
        <f>IF(VLOOKUP($A41,Emax!$B:$Z,MATCH(BF$1,Emax!$B$1:$Z$1,0),FALSE)="","",VLOOKUP($A41,Emax!$B:$Z,MATCH(BF$1,Emax!$B$1:$Z$1,0),FALSE)*100)</f>
        <v>80.938156875760598</v>
      </c>
      <c r="BG41" s="41">
        <f>IF(VLOOKUP($A41,Emax!$B:$Z,MATCH(BG$1,Emax!$B$1:$Z$1,0),FALSE)="","",VLOOKUP($A41,Emax!$B:$Z,MATCH(BG$1,Emax!$B$1:$Z$1,0),FALSE)*100)</f>
        <v>58.567352455323629</v>
      </c>
      <c r="BH41" s="41" t="str">
        <f>IF(VLOOKUP($A41,Emax!$B:$Z,MATCH(BH$1,Emax!$B$1:$Z$1,0),FALSE)="","",VLOOKUP($A41,Emax!$B:$Z,MATCH(BH$1,Emax!$B$1:$Z$1,0),FALSE)*100)</f>
        <v/>
      </c>
      <c r="BI41" s="41">
        <f>IF(VLOOKUP($A41,Emax!$B:$Z,MATCH(BI$1,Emax!$B$1:$Z$1,0),FALSE)="","",VLOOKUP($A41,Emax!$B:$Z,MATCH(BI$1,Emax!$B$1:$Z$1,0),FALSE)*100)</f>
        <v>51.32856051387985</v>
      </c>
      <c r="BJ41" s="41">
        <f>IF(VLOOKUP($A41,Emax!$B:$Z,MATCH(BJ$1,Emax!$B$1:$Z$1,0),FALSE)="","",VLOOKUP($A41,Emax!$B:$Z,MATCH(BJ$1,Emax!$B$1:$Z$1,0),FALSE)*100)</f>
        <v>80.437163072776286</v>
      </c>
      <c r="BK41" s="41">
        <f>IF(VLOOKUP($A41,Emax!$B:$Z,MATCH(BK$1,Emax!$B$1:$Z$1,0),FALSE)="","",VLOOKUP($A41,Emax!$B:$Z,MATCH(BK$1,Emax!$B$1:$Z$1,0),FALSE)*100)</f>
        <v>53.85290613831588</v>
      </c>
      <c r="BL41" s="41" t="str">
        <f>IF(VLOOKUP($A41,Emax!$B:$Z,MATCH(BL$1,Emax!$B$1:$Z$1,0),FALSE)="","",VLOOKUP($A41,Emax!$B:$Z,MATCH(BL$1,Emax!$B$1:$Z$1,0),FALSE)*100)</f>
        <v/>
      </c>
      <c r="BM41" s="41" t="str">
        <f>IF(VLOOKUP($A41,Emax!$B:$Z,MATCH(BM$1,Emax!$B$1:$Z$1,0),FALSE)="","",VLOOKUP($A41,Emax!$B:$Z,MATCH(BM$1,Emax!$B$1:$Z$1,0),FALSE)*100)</f>
        <v/>
      </c>
      <c r="BN41" s="41" t="str">
        <f>IF(VLOOKUP($A41,Emax!$B:$Z,MATCH(BN$1,Emax!$B$1:$Z$1,0),FALSE)="","",VLOOKUP($A41,Emax!$B:$Z,MATCH(BN$1,Emax!$B$1:$Z$1,0),FALSE)*100)</f>
        <v/>
      </c>
      <c r="BO41" s="41">
        <f>IF(VLOOKUP($A41,Emax!$B:$Z,MATCH(BO$1,Emax!$B$1:$Z$1,0),FALSE)="","",VLOOKUP($A41,Emax!$B:$Z,MATCH(BO$1,Emax!$B$1:$Z$1,0),FALSE)*100)</f>
        <v>65.46207684616482</v>
      </c>
      <c r="BP41" s="41" t="str">
        <f>IF(VLOOKUP($A41,Emax!$B:$Z,MATCH(BP$1,Emax!$B$1:$Z$1,0),FALSE)="","",VLOOKUP($A41,Emax!$B:$Z,MATCH(BP$1,Emax!$B$1:$Z$1,0),FALSE)*100)</f>
        <v/>
      </c>
      <c r="BQ41" s="41" t="str">
        <f>IF(VLOOKUP($A41,Emax!$B:$Z,MATCH(BQ$1,Emax!$B$1:$Z$1,0),FALSE)="","",VLOOKUP($A41,Emax!$B:$Z,MATCH(BQ$1,Emax!$B$1:$Z$1,0),FALSE)*100)</f>
        <v/>
      </c>
      <c r="BR41" s="41">
        <f>IF(VLOOKUP($A41,Emax!$B:$Z,MATCH(BR$1,Emax!$B$1:$Z$1,0),FALSE)="","",VLOOKUP($A41,Emax!$B:$Z,MATCH(BR$1,Emax!$B$1:$Z$1,0),FALSE)*100)</f>
        <v>82.997673740298367</v>
      </c>
      <c r="BS41" s="41">
        <f>IF(VLOOKUP($A41,Emax!$B:$Z,MATCH(BS$1,Emax!$B$1:$Z$1,0),FALSE)="","",VLOOKUP($A41,Emax!$B:$Z,MATCH(BS$1,Emax!$B$1:$Z$1,0),FALSE)*100)</f>
        <v>100</v>
      </c>
      <c r="BT41" s="41">
        <f>IF(VLOOKUP($A41,Emax!$B:$Z,MATCH(BT$1,Emax!$B$1:$Z$1,0),FALSE)="","",VLOOKUP($A41,Emax!$B:$Z,MATCH(BT$1,Emax!$B$1:$Z$1,0),FALSE)*100)</f>
        <v>100</v>
      </c>
    </row>
    <row r="42" spans="1:72" x14ac:dyDescent="0.2">
      <c r="A42" t="s">
        <v>281</v>
      </c>
      <c r="B42" s="6" t="str">
        <f>IF(VLOOKUP($A42,Ligands!$A:$G,3,FALSE)="","",VLOOKUP($A42,Ligands!$A:$G,3,FALSE))</f>
        <v>CCK-8</v>
      </c>
      <c r="C42" s="5" t="str">
        <f>IF(VLOOKUP($A42,Ligands!$A:$G,4,FALSE)="","",VLOOKUP($A42,Ligands!$A:$G,4,FALSE))</f>
        <v>Cholecystokinin 8</v>
      </c>
      <c r="D42" s="39" t="str">
        <f>IF(VLOOKUP($A42,Ligands!$A:$G,5,FALSE)="","",VLOOKUP($A42,Ligands!$A:$G,5,FALSE))</f>
        <v/>
      </c>
      <c r="E42" s="39" t="str">
        <f>IF(VLOOKUP($A42,Ligands!$A:$G,6,FALSE)="","",VLOOKUP($A42,Ligands!$A:$G,6,FALSE))</f>
        <v/>
      </c>
      <c r="F42" s="39" t="str">
        <f>IF(VLOOKUP($A42,Ligands!$A:$G,7,FALSE)="","",VLOOKUP($A42,Ligands!$A:$G,7,FALSE))</f>
        <v>Physiological</v>
      </c>
      <c r="G42" s="89">
        <f t="shared" si="1"/>
        <v>7.7090123939842599</v>
      </c>
      <c r="H42" s="90">
        <f t="shared" si="2"/>
        <v>8.9167849894087468</v>
      </c>
      <c r="I42" s="90">
        <f t="shared" si="3"/>
        <v>9.7315225456145154</v>
      </c>
      <c r="J42" s="90">
        <f t="shared" si="4"/>
        <v>8.3480638810380068</v>
      </c>
      <c r="K42" s="90">
        <f t="shared" si="5"/>
        <v>8.5402912265196029</v>
      </c>
      <c r="L42" s="89">
        <f t="shared" si="6"/>
        <v>8.4770000000000003</v>
      </c>
      <c r="M42" s="90">
        <f t="shared" si="7"/>
        <v>9.1289999999999996</v>
      </c>
      <c r="N42" s="90">
        <f t="shared" si="8"/>
        <v>9.9250000000000007</v>
      </c>
      <c r="O42" s="90">
        <f t="shared" si="9"/>
        <v>8.9090000000000007</v>
      </c>
      <c r="P42" s="90">
        <f t="shared" si="10"/>
        <v>8.7210000000000001</v>
      </c>
      <c r="Q42" s="91">
        <f t="shared" si="11"/>
        <v>17.061310782241016</v>
      </c>
      <c r="R42" s="92">
        <f t="shared" si="12"/>
        <v>61.345821896488303</v>
      </c>
      <c r="S42" s="92">
        <f t="shared" si="13"/>
        <v>79.183926105794399</v>
      </c>
      <c r="T42" s="92">
        <f t="shared" si="14"/>
        <v>53.355523569629348</v>
      </c>
      <c r="U42" s="92">
        <f t="shared" si="15"/>
        <v>65.961606825453259</v>
      </c>
      <c r="V42" s="47">
        <f t="shared" si="16"/>
        <v>7.7090123939842599</v>
      </c>
      <c r="W42" s="46" t="str">
        <f t="shared" si="17"/>
        <v/>
      </c>
      <c r="X42" s="46">
        <f t="shared" si="18"/>
        <v>8.4227368190073282</v>
      </c>
      <c r="Y42" s="46">
        <f t="shared" si="19"/>
        <v>8.3358730321408032</v>
      </c>
      <c r="Z42" s="46" t="str">
        <f t="shared" si="20"/>
        <v/>
      </c>
      <c r="AA42" s="46">
        <f t="shared" si="21"/>
        <v>8.9167849894087468</v>
      </c>
      <c r="AB42" s="46">
        <f t="shared" si="22"/>
        <v>8.705769089975643</v>
      </c>
      <c r="AC42" s="46">
        <f t="shared" si="23"/>
        <v>8.1832951566675476</v>
      </c>
      <c r="AD42" s="46">
        <f t="shared" si="24"/>
        <v>9.5031948987763357</v>
      </c>
      <c r="AE42" s="46">
        <f t="shared" si="25"/>
        <v>9.6879337667442673</v>
      </c>
      <c r="AF42" s="46">
        <f t="shared" si="26"/>
        <v>9.7315225456145154</v>
      </c>
      <c r="AG42" s="46">
        <f t="shared" si="27"/>
        <v>8.8096370311849448</v>
      </c>
      <c r="AH42" s="46">
        <f t="shared" si="28"/>
        <v>8.3480638810380068</v>
      </c>
      <c r="AI42" s="46">
        <f t="shared" si="29"/>
        <v>7.8591793859280008</v>
      </c>
      <c r="AJ42" s="46">
        <f t="shared" si="30"/>
        <v>7.6723998106670717</v>
      </c>
      <c r="AK42" s="46">
        <f t="shared" si="31"/>
        <v>7.9877948278843842</v>
      </c>
      <c r="AL42" s="46">
        <f t="shared" si="32"/>
        <v>8.5402912265196029</v>
      </c>
      <c r="AM42" s="47">
        <f>VLOOKUP($A42,'pEC50'!$B:$Z,MATCH(AM$1,'pEC50'!$B$1:$Z$1,0),FALSE)</f>
        <v>8.4770000000000003</v>
      </c>
      <c r="AN42" s="46" t="str">
        <f>VLOOKUP($A42,'pEC50'!$B:$Z,MATCH(AN$1,'pEC50'!$B$1:$Z$1,0),FALSE)</f>
        <v/>
      </c>
      <c r="AO42" s="46">
        <f>VLOOKUP($A42,'pEC50'!$B:$Z,MATCH(AO$1,'pEC50'!$B$1:$Z$1,0),FALSE)</f>
        <v>8.6950000000000003</v>
      </c>
      <c r="AP42" s="46">
        <f>VLOOKUP($A42,'pEC50'!$B:$Z,MATCH(AP$1,'pEC50'!$B$1:$Z$1,0),FALSE)</f>
        <v>8.8520000000000003</v>
      </c>
      <c r="AQ42" s="46" t="str">
        <f>VLOOKUP($A42,'pEC50'!$B:$Z,MATCH(AQ$1,'pEC50'!$B$1:$Z$1,0),FALSE)</f>
        <v/>
      </c>
      <c r="AR42" s="46">
        <f>VLOOKUP($A42,'pEC50'!$B:$Z,MATCH(AR$1,'pEC50'!$B$1:$Z$1,0),FALSE)</f>
        <v>9.1289999999999996</v>
      </c>
      <c r="AS42" s="46">
        <f>VLOOKUP($A42,'pEC50'!$B:$Z,MATCH(AS$1,'pEC50'!$B$1:$Z$1,0),FALSE)</f>
        <v>9.0380000000000003</v>
      </c>
      <c r="AT42" s="46">
        <f>VLOOKUP($A42,'pEC50'!$B:$Z,MATCH(AT$1,'pEC50'!$B$1:$Z$1,0),FALSE)</f>
        <v>8.5329999999999995</v>
      </c>
      <c r="AU42" s="46">
        <f>VLOOKUP($A42,'pEC50'!$B:$Z,MATCH(AU$1,'pEC50'!$B$1:$Z$1,0),FALSE)</f>
        <v>9.7289999999999992</v>
      </c>
      <c r="AV42" s="46">
        <f>VLOOKUP($A42,'pEC50'!$B:$Z,MATCH(AV$1,'pEC50'!$B$1:$Z$1,0),FALSE)</f>
        <v>9.8859999999999992</v>
      </c>
      <c r="AW42" s="46">
        <f>VLOOKUP($A42,'pEC50'!$B:$Z,MATCH(AW$1,'pEC50'!$B$1:$Z$1,0),FALSE)</f>
        <v>9.9250000000000007</v>
      </c>
      <c r="AX42" s="46">
        <f>VLOOKUP($A42,'pEC50'!$B:$Z,MATCH(AX$1,'pEC50'!$B$1:$Z$1,0),FALSE)</f>
        <v>8.9109999999999996</v>
      </c>
      <c r="AY42" s="46">
        <f>VLOOKUP($A42,'pEC50'!$B:$Z,MATCH(AY$1,'pEC50'!$B$1:$Z$1,0),FALSE)</f>
        <v>8.9090000000000007</v>
      </c>
      <c r="AZ42" s="46">
        <f>VLOOKUP($A42,'pEC50'!$B:$Z,MATCH(AZ$1,'pEC50'!$B$1:$Z$1,0),FALSE)</f>
        <v>8.1319999999999997</v>
      </c>
      <c r="BA42" s="46">
        <f>VLOOKUP($A42,'pEC50'!$B:$Z,MATCH(BA$1,'pEC50'!$B$1:$Z$1,0),FALSE)</f>
        <v>7.9189999999999996</v>
      </c>
      <c r="BB42" s="46">
        <f>VLOOKUP($A42,'pEC50'!$B:$Z,MATCH(BB$1,'pEC50'!$B$1:$Z$1,0),FALSE)</f>
        <v>8.3290000000000006</v>
      </c>
      <c r="BC42" s="46">
        <f>VLOOKUP($A42,'pEC50'!$B:$Z,MATCH(BC$1,'pEC50'!$B$1:$Z$1,0),FALSE)</f>
        <v>8.7210000000000001</v>
      </c>
      <c r="BD42" s="40">
        <f>IF(VLOOKUP($A42,Emax!$B:$Z,MATCH(BD$1,Emax!$B$1:$Z$1,0),FALSE)="","",VLOOKUP($A42,Emax!$B:$Z,MATCH(BD$1,Emax!$B$1:$Z$1,0),FALSE)*100)</f>
        <v>17.061310782241016</v>
      </c>
      <c r="BE42" s="41" t="str">
        <f>IF(VLOOKUP($A42,Emax!$B:$Z,MATCH(BE$1,Emax!$B$1:$Z$1,0),FALSE)="","",VLOOKUP($A42,Emax!$B:$Z,MATCH(BE$1,Emax!$B$1:$Z$1,0),FALSE)*100)</f>
        <v/>
      </c>
      <c r="BF42" s="41">
        <f>IF(VLOOKUP($A42,Emax!$B:$Z,MATCH(BF$1,Emax!$B$1:$Z$1,0),FALSE)="","",VLOOKUP($A42,Emax!$B:$Z,MATCH(BF$1,Emax!$B$1:$Z$1,0),FALSE)*100)</f>
        <v>53.424051333112068</v>
      </c>
      <c r="BG42" s="41">
        <f>IF(VLOOKUP($A42,Emax!$B:$Z,MATCH(BG$1,Emax!$B$1:$Z$1,0),FALSE)="","",VLOOKUP($A42,Emax!$B:$Z,MATCH(BG$1,Emax!$B$1:$Z$1,0),FALSE)*100)</f>
        <v>30.470040546628624</v>
      </c>
      <c r="BH42" s="41" t="str">
        <f>IF(VLOOKUP($A42,Emax!$B:$Z,MATCH(BH$1,Emax!$B$1:$Z$1,0),FALSE)="","",VLOOKUP($A42,Emax!$B:$Z,MATCH(BH$1,Emax!$B$1:$Z$1,0),FALSE)*100)</f>
        <v/>
      </c>
      <c r="BI42" s="41">
        <f>IF(VLOOKUP($A42,Emax!$B:$Z,MATCH(BI$1,Emax!$B$1:$Z$1,0),FALSE)="","",VLOOKUP($A42,Emax!$B:$Z,MATCH(BI$1,Emax!$B$1:$Z$1,0),FALSE)*100)</f>
        <v>61.345821896488303</v>
      </c>
      <c r="BJ42" s="41">
        <f>IF(VLOOKUP($A42,Emax!$B:$Z,MATCH(BJ$1,Emax!$B$1:$Z$1,0),FALSE)="","",VLOOKUP($A42,Emax!$B:$Z,MATCH(BJ$1,Emax!$B$1:$Z$1,0),FALSE)*100)</f>
        <v>46.533861185983824</v>
      </c>
      <c r="BK42" s="41">
        <f>IF(VLOOKUP($A42,Emax!$B:$Z,MATCH(BK$1,Emax!$B$1:$Z$1,0),FALSE)="","",VLOOKUP($A42,Emax!$B:$Z,MATCH(BK$1,Emax!$B$1:$Z$1,0),FALSE)*100)</f>
        <v>44.698727192927457</v>
      </c>
      <c r="BL42" s="41">
        <f>IF(VLOOKUP($A42,Emax!$B:$Z,MATCH(BL$1,Emax!$B$1:$Z$1,0),FALSE)="","",VLOOKUP($A42,Emax!$B:$Z,MATCH(BL$1,Emax!$B$1:$Z$1,0),FALSE)*100)</f>
        <v>59.455891956482489</v>
      </c>
      <c r="BM42" s="41">
        <f>IF(VLOOKUP($A42,Emax!$B:$Z,MATCH(BM$1,Emax!$B$1:$Z$1,0),FALSE)="","",VLOOKUP($A42,Emax!$B:$Z,MATCH(BM$1,Emax!$B$1:$Z$1,0),FALSE)*100)</f>
        <v>63.377304861161718</v>
      </c>
      <c r="BN42" s="41">
        <f>IF(VLOOKUP($A42,Emax!$B:$Z,MATCH(BN$1,Emax!$B$1:$Z$1,0),FALSE)="","",VLOOKUP($A42,Emax!$B:$Z,MATCH(BN$1,Emax!$B$1:$Z$1,0),FALSE)*100)</f>
        <v>64.050503136944627</v>
      </c>
      <c r="BO42" s="41">
        <f>IF(VLOOKUP($A42,Emax!$B:$Z,MATCH(BO$1,Emax!$B$1:$Z$1,0),FALSE)="","",VLOOKUP($A42,Emax!$B:$Z,MATCH(BO$1,Emax!$B$1:$Z$1,0),FALSE)*100)</f>
        <v>79.183926105794399</v>
      </c>
      <c r="BP42" s="41">
        <f>IF(VLOOKUP($A42,Emax!$B:$Z,MATCH(BP$1,Emax!$B$1:$Z$1,0),FALSE)="","",VLOOKUP($A42,Emax!$B:$Z,MATCH(BP$1,Emax!$B$1:$Z$1,0),FALSE)*100)</f>
        <v>27.48298374774274</v>
      </c>
      <c r="BQ42" s="41">
        <f>IF(VLOOKUP($A42,Emax!$B:$Z,MATCH(BQ$1,Emax!$B$1:$Z$1,0),FALSE)="","",VLOOKUP($A42,Emax!$B:$Z,MATCH(BQ$1,Emax!$B$1:$Z$1,0),FALSE)*100)</f>
        <v>53.355523569629348</v>
      </c>
      <c r="BR42" s="41">
        <f>IF(VLOOKUP($A42,Emax!$B:$Z,MATCH(BR$1,Emax!$B$1:$Z$1,0),FALSE)="","",VLOOKUP($A42,Emax!$B:$Z,MATCH(BR$1,Emax!$B$1:$Z$1,0),FALSE)*100)</f>
        <v>56.676080785948535</v>
      </c>
      <c r="BS42" s="41">
        <f>IF(VLOOKUP($A42,Emax!$B:$Z,MATCH(BS$1,Emax!$B$1:$Z$1,0),FALSE)="","",VLOOKUP($A42,Emax!$B:$Z,MATCH(BS$1,Emax!$B$1:$Z$1,0),FALSE)*100)</f>
        <v>45.582152302163152</v>
      </c>
      <c r="BT42" s="41">
        <f>IF(VLOOKUP($A42,Emax!$B:$Z,MATCH(BT$1,Emax!$B$1:$Z$1,0),FALSE)="","",VLOOKUP($A42,Emax!$B:$Z,MATCH(BT$1,Emax!$B$1:$Z$1,0),FALSE)*100)</f>
        <v>65.961606825453259</v>
      </c>
    </row>
    <row r="43" spans="1:72" x14ac:dyDescent="0.2">
      <c r="A43" t="s">
        <v>268</v>
      </c>
      <c r="B43" s="6" t="str">
        <f>IF(VLOOKUP($A43,Ligands!$A:$G,3,FALSE)="","",VLOOKUP($A43,Ligands!$A:$G,3,FALSE))</f>
        <v>CCL2</v>
      </c>
      <c r="C43" s="5" t="str">
        <f>IF(VLOOKUP($A43,Ligands!$A:$G,4,FALSE)="","",VLOOKUP($A43,Ligands!$A:$G,4,FALSE))</f>
        <v>Liver and activation-regulated chemokine (LARC)</v>
      </c>
      <c r="D43" s="39" t="str">
        <f>IF(VLOOKUP($A43,Ligands!$A:$G,5,FALSE)="","",VLOOKUP($A43,Ligands!$A:$G,5,FALSE))</f>
        <v/>
      </c>
      <c r="E43" s="39" t="str">
        <f>IF(VLOOKUP($A43,Ligands!$A:$G,6,FALSE)="","",VLOOKUP($A43,Ligands!$A:$G,6,FALSE))</f>
        <v/>
      </c>
      <c r="F43" s="39" t="str">
        <f>IF(VLOOKUP($A43,Ligands!$A:$G,7,FALSE)="","",VLOOKUP($A43,Ligands!$A:$G,7,FALSE))</f>
        <v>Physiological</v>
      </c>
      <c r="G43" s="89" t="str">
        <f t="shared" si="1"/>
        <v/>
      </c>
      <c r="H43" s="90">
        <f t="shared" si="2"/>
        <v>8.5469017795384516</v>
      </c>
      <c r="I43" s="90">
        <f t="shared" si="3"/>
        <v>8.1048430738017103</v>
      </c>
      <c r="J43" s="90" t="str">
        <f t="shared" si="4"/>
        <v/>
      </c>
      <c r="K43" s="90">
        <f t="shared" si="5"/>
        <v>6.3802242250567618</v>
      </c>
      <c r="L43" s="89" t="str">
        <f t="shared" si="6"/>
        <v/>
      </c>
      <c r="M43" s="90">
        <f t="shared" si="7"/>
        <v>9.0459999999999994</v>
      </c>
      <c r="N43" s="90">
        <f t="shared" si="8"/>
        <v>9.0150000000000006</v>
      </c>
      <c r="O43" s="90" t="str">
        <f t="shared" si="9"/>
        <v/>
      </c>
      <c r="P43" s="90">
        <f t="shared" si="10"/>
        <v>7.8040000000000003</v>
      </c>
      <c r="Q43" s="91" t="str">
        <f t="shared" si="11"/>
        <v/>
      </c>
      <c r="R43" s="92">
        <f t="shared" si="12"/>
        <v>45.303684035844675</v>
      </c>
      <c r="S43" s="92">
        <f t="shared" si="13"/>
        <v>12.29824310812741</v>
      </c>
      <c r="T43" s="92" t="str">
        <f t="shared" si="14"/>
        <v/>
      </c>
      <c r="U43" s="92">
        <f t="shared" si="15"/>
        <v>7.3320298613579808</v>
      </c>
      <c r="V43" s="47" t="str">
        <f t="shared" si="16"/>
        <v/>
      </c>
      <c r="W43" s="46" t="str">
        <f t="shared" si="17"/>
        <v/>
      </c>
      <c r="X43" s="46">
        <f t="shared" si="18"/>
        <v>7.3321335197034188</v>
      </c>
      <c r="Y43" s="46">
        <f t="shared" si="19"/>
        <v>8.1667951647778629</v>
      </c>
      <c r="Z43" s="46" t="str">
        <f t="shared" si="20"/>
        <v/>
      </c>
      <c r="AA43" s="46">
        <f t="shared" si="21"/>
        <v>7.3888789484292694</v>
      </c>
      <c r="AB43" s="46">
        <f t="shared" si="22"/>
        <v>8.0616944563729209</v>
      </c>
      <c r="AC43" s="46">
        <f t="shared" si="23"/>
        <v>8.5469017795384516</v>
      </c>
      <c r="AD43" s="46" t="str">
        <f t="shared" si="24"/>
        <v/>
      </c>
      <c r="AE43" s="46" t="str">
        <f t="shared" si="25"/>
        <v/>
      </c>
      <c r="AF43" s="46" t="str">
        <f t="shared" si="26"/>
        <v/>
      </c>
      <c r="AG43" s="46">
        <f t="shared" si="27"/>
        <v>8.1048430738017103</v>
      </c>
      <c r="AH43" s="46" t="str">
        <f t="shared" si="28"/>
        <v/>
      </c>
      <c r="AI43" s="46" t="str">
        <f t="shared" si="29"/>
        <v/>
      </c>
      <c r="AJ43" s="46">
        <f t="shared" si="30"/>
        <v>6.1003114335669633</v>
      </c>
      <c r="AK43" s="46">
        <f t="shared" si="31"/>
        <v>6.1893375299934776</v>
      </c>
      <c r="AL43" s="46">
        <f t="shared" si="32"/>
        <v>6.3802242250567618</v>
      </c>
      <c r="AM43" s="47" t="str">
        <f>VLOOKUP($A43,'pEC50'!$B:$Z,MATCH(AM$1,'pEC50'!$B$1:$Z$1,0),FALSE)</f>
        <v/>
      </c>
      <c r="AN43" s="46" t="str">
        <f>VLOOKUP($A43,'pEC50'!$B:$Z,MATCH(AN$1,'pEC50'!$B$1:$Z$1,0),FALSE)</f>
        <v/>
      </c>
      <c r="AO43" s="46">
        <f>VLOOKUP($A43,'pEC50'!$B:$Z,MATCH(AO$1,'pEC50'!$B$1:$Z$1,0),FALSE)</f>
        <v>7.6760000000000002</v>
      </c>
      <c r="AP43" s="46">
        <f>VLOOKUP($A43,'pEC50'!$B:$Z,MATCH(AP$1,'pEC50'!$B$1:$Z$1,0),FALSE)</f>
        <v>8.6809999999999992</v>
      </c>
      <c r="AQ43" s="46" t="str">
        <f>VLOOKUP($A43,'pEC50'!$B:$Z,MATCH(AQ$1,'pEC50'!$B$1:$Z$1,0),FALSE)</f>
        <v/>
      </c>
      <c r="AR43" s="46">
        <f>VLOOKUP($A43,'pEC50'!$B:$Z,MATCH(AR$1,'pEC50'!$B$1:$Z$1,0),FALSE)</f>
        <v>8.33</v>
      </c>
      <c r="AS43" s="46">
        <f>VLOOKUP($A43,'pEC50'!$B:$Z,MATCH(AS$1,'pEC50'!$B$1:$Z$1,0),FALSE)</f>
        <v>8.6649999999999991</v>
      </c>
      <c r="AT43" s="46">
        <f>VLOOKUP($A43,'pEC50'!$B:$Z,MATCH(AT$1,'pEC50'!$B$1:$Z$1,0),FALSE)</f>
        <v>9.0459999999999994</v>
      </c>
      <c r="AU43" s="46" t="str">
        <f>VLOOKUP($A43,'pEC50'!$B:$Z,MATCH(AU$1,'pEC50'!$B$1:$Z$1,0),FALSE)</f>
        <v/>
      </c>
      <c r="AV43" s="46" t="str">
        <f>VLOOKUP($A43,'pEC50'!$B:$Z,MATCH(AV$1,'pEC50'!$B$1:$Z$1,0),FALSE)</f>
        <v/>
      </c>
      <c r="AW43" s="46" t="str">
        <f>VLOOKUP($A43,'pEC50'!$B:$Z,MATCH(AW$1,'pEC50'!$B$1:$Z$1,0),FALSE)</f>
        <v/>
      </c>
      <c r="AX43" s="46">
        <f>VLOOKUP($A43,'pEC50'!$B:$Z,MATCH(AX$1,'pEC50'!$B$1:$Z$1,0),FALSE)</f>
        <v>9.0150000000000006</v>
      </c>
      <c r="AY43" s="46" t="str">
        <f>VLOOKUP($A43,'pEC50'!$B:$Z,MATCH(AY$1,'pEC50'!$B$1:$Z$1,0),FALSE)</f>
        <v/>
      </c>
      <c r="AZ43" s="46" t="str">
        <f>VLOOKUP($A43,'pEC50'!$B:$Z,MATCH(AZ$1,'pEC50'!$B$1:$Z$1,0),FALSE)</f>
        <v/>
      </c>
      <c r="BA43" s="46">
        <f>VLOOKUP($A43,'pEC50'!$B:$Z,MATCH(BA$1,'pEC50'!$B$1:$Z$1,0),FALSE)</f>
        <v>7.8040000000000003</v>
      </c>
      <c r="BB43" s="46">
        <f>VLOOKUP($A43,'pEC50'!$B:$Z,MATCH(BB$1,'pEC50'!$B$1:$Z$1,0),FALSE)</f>
        <v>7.5720000000000001</v>
      </c>
      <c r="BC43" s="46">
        <f>VLOOKUP($A43,'pEC50'!$B:$Z,MATCH(BC$1,'pEC50'!$B$1:$Z$1,0),FALSE)</f>
        <v>7.5149999999999997</v>
      </c>
      <c r="BD43" s="40" t="str">
        <f>IF(VLOOKUP($A43,Emax!$B:$Z,MATCH(BD$1,Emax!$B$1:$Z$1,0),FALSE)="","",VLOOKUP($A43,Emax!$B:$Z,MATCH(BD$1,Emax!$B$1:$Z$1,0),FALSE)*100)</f>
        <v/>
      </c>
      <c r="BE43" s="41" t="str">
        <f>IF(VLOOKUP($A43,Emax!$B:$Z,MATCH(BE$1,Emax!$B$1:$Z$1,0),FALSE)="","",VLOOKUP($A43,Emax!$B:$Z,MATCH(BE$1,Emax!$B$1:$Z$1,0),FALSE)*100)</f>
        <v/>
      </c>
      <c r="BF43" s="41">
        <f>IF(VLOOKUP($A43,Emax!$B:$Z,MATCH(BF$1,Emax!$B$1:$Z$1,0),FALSE)="","",VLOOKUP($A43,Emax!$B:$Z,MATCH(BF$1,Emax!$B$1:$Z$1,0),FALSE)*100)</f>
        <v>45.303684035844675</v>
      </c>
      <c r="BG43" s="41">
        <f>IF(VLOOKUP($A43,Emax!$B:$Z,MATCH(BG$1,Emax!$B$1:$Z$1,0),FALSE)="","",VLOOKUP($A43,Emax!$B:$Z,MATCH(BG$1,Emax!$B$1:$Z$1,0),FALSE)*100)</f>
        <v>30.605195975371679</v>
      </c>
      <c r="BH43" s="41" t="str">
        <f>IF(VLOOKUP($A43,Emax!$B:$Z,MATCH(BH$1,Emax!$B$1:$Z$1,0),FALSE)="","",VLOOKUP($A43,Emax!$B:$Z,MATCH(BH$1,Emax!$B$1:$Z$1,0),FALSE)*100)</f>
        <v/>
      </c>
      <c r="BI43" s="41">
        <f>IF(VLOOKUP($A43,Emax!$B:$Z,MATCH(BI$1,Emax!$B$1:$Z$1,0),FALSE)="","",VLOOKUP($A43,Emax!$B:$Z,MATCH(BI$1,Emax!$B$1:$Z$1,0),FALSE)*100)</f>
        <v>11.451936953507456</v>
      </c>
      <c r="BJ43" s="41">
        <f>IF(VLOOKUP($A43,Emax!$B:$Z,MATCH(BJ$1,Emax!$B$1:$Z$1,0),FALSE)="","",VLOOKUP($A43,Emax!$B:$Z,MATCH(BJ$1,Emax!$B$1:$Z$1,0),FALSE)*100)</f>
        <v>24.92840296495957</v>
      </c>
      <c r="BK43" s="41">
        <f>IF(VLOOKUP($A43,Emax!$B:$Z,MATCH(BK$1,Emax!$B$1:$Z$1,0),FALSE)="","",VLOOKUP($A43,Emax!$B:$Z,MATCH(BK$1,Emax!$B$1:$Z$1,0),FALSE)*100)</f>
        <v>31.688507116433634</v>
      </c>
      <c r="BL43" s="41" t="str">
        <f>IF(VLOOKUP($A43,Emax!$B:$Z,MATCH(BL$1,Emax!$B$1:$Z$1,0),FALSE)="","",VLOOKUP($A43,Emax!$B:$Z,MATCH(BL$1,Emax!$B$1:$Z$1,0),FALSE)*100)</f>
        <v/>
      </c>
      <c r="BM43" s="41" t="str">
        <f>IF(VLOOKUP($A43,Emax!$B:$Z,MATCH(BM$1,Emax!$B$1:$Z$1,0),FALSE)="","",VLOOKUP($A43,Emax!$B:$Z,MATCH(BM$1,Emax!$B$1:$Z$1,0),FALSE)*100)</f>
        <v/>
      </c>
      <c r="BN43" s="41" t="str">
        <f>IF(VLOOKUP($A43,Emax!$B:$Z,MATCH(BN$1,Emax!$B$1:$Z$1,0),FALSE)="","",VLOOKUP($A43,Emax!$B:$Z,MATCH(BN$1,Emax!$B$1:$Z$1,0),FALSE)*100)</f>
        <v/>
      </c>
      <c r="BO43" s="41">
        <f>IF(VLOOKUP($A43,Emax!$B:$Z,MATCH(BO$1,Emax!$B$1:$Z$1,0),FALSE)="","",VLOOKUP($A43,Emax!$B:$Z,MATCH(BO$1,Emax!$B$1:$Z$1,0),FALSE)*100)</f>
        <v>12.29824310812741</v>
      </c>
      <c r="BP43" s="41" t="str">
        <f>IF(VLOOKUP($A43,Emax!$B:$Z,MATCH(BP$1,Emax!$B$1:$Z$1,0),FALSE)="","",VLOOKUP($A43,Emax!$B:$Z,MATCH(BP$1,Emax!$B$1:$Z$1,0),FALSE)*100)</f>
        <v/>
      </c>
      <c r="BQ43" s="41" t="str">
        <f>IF(VLOOKUP($A43,Emax!$B:$Z,MATCH(BQ$1,Emax!$B$1:$Z$1,0),FALSE)="","",VLOOKUP($A43,Emax!$B:$Z,MATCH(BQ$1,Emax!$B$1:$Z$1,0),FALSE)*100)</f>
        <v/>
      </c>
      <c r="BR43" s="41">
        <f>IF(VLOOKUP($A43,Emax!$B:$Z,MATCH(BR$1,Emax!$B$1:$Z$1,0),FALSE)="","",VLOOKUP($A43,Emax!$B:$Z,MATCH(BR$1,Emax!$B$1:$Z$1,0),FALSE)*100)</f>
        <v>1.9783878380012661</v>
      </c>
      <c r="BS43" s="41">
        <f>IF(VLOOKUP($A43,Emax!$B:$Z,MATCH(BS$1,Emax!$B$1:$Z$1,0),FALSE)="","",VLOOKUP($A43,Emax!$B:$Z,MATCH(BS$1,Emax!$B$1:$Z$1,0),FALSE)*100)</f>
        <v>4.1432155692683263</v>
      </c>
      <c r="BT43" s="41">
        <f>IF(VLOOKUP($A43,Emax!$B:$Z,MATCH(BT$1,Emax!$B$1:$Z$1,0),FALSE)="","",VLOOKUP($A43,Emax!$B:$Z,MATCH(BT$1,Emax!$B$1:$Z$1,0),FALSE)*100)</f>
        <v>7.3320298613579808</v>
      </c>
    </row>
    <row r="44" spans="1:72" x14ac:dyDescent="0.2">
      <c r="A44" t="s">
        <v>267</v>
      </c>
      <c r="B44" s="6" t="str">
        <f>IF(VLOOKUP($A44,Ligands!$A:$G,3,FALSE)="","",VLOOKUP($A44,Ligands!$A:$G,3,FALSE))</f>
        <v>CCL3</v>
      </c>
      <c r="C44" s="5" t="str">
        <f>IF(VLOOKUP($A44,Ligands!$A:$G,4,FALSE)="","",VLOOKUP($A44,Ligands!$A:$G,4,FALSE))</f>
        <v>macrophage inflammatory protein-1α (MIP-1α)</v>
      </c>
      <c r="D44" s="39" t="str">
        <f>IF(VLOOKUP($A44,Ligands!$A:$G,5,FALSE)="","",VLOOKUP($A44,Ligands!$A:$G,5,FALSE))</f>
        <v/>
      </c>
      <c r="E44" s="39" t="str">
        <f>IF(VLOOKUP($A44,Ligands!$A:$G,6,FALSE)="","",VLOOKUP($A44,Ligands!$A:$G,6,FALSE))</f>
        <v/>
      </c>
      <c r="F44" s="39" t="str">
        <f>IF(VLOOKUP($A44,Ligands!$A:$G,7,FALSE)="","",VLOOKUP($A44,Ligands!$A:$G,7,FALSE))</f>
        <v>Physiological</v>
      </c>
      <c r="G44" s="89" t="str">
        <f t="shared" si="1"/>
        <v/>
      </c>
      <c r="H44" s="90">
        <f t="shared" si="2"/>
        <v>9.4441619683553171</v>
      </c>
      <c r="I44" s="90">
        <f t="shared" si="3"/>
        <v>6.2582349554811083</v>
      </c>
      <c r="J44" s="90" t="str">
        <f t="shared" si="4"/>
        <v/>
      </c>
      <c r="K44" s="90">
        <f t="shared" si="5"/>
        <v>7.9633181299760807</v>
      </c>
      <c r="L44" s="89" t="str">
        <f t="shared" si="6"/>
        <v/>
      </c>
      <c r="M44" s="90">
        <f t="shared" si="7"/>
        <v>10.029999999999999</v>
      </c>
      <c r="N44" s="90">
        <f t="shared" si="8"/>
        <v>7.5949999999999998</v>
      </c>
      <c r="O44" s="90" t="str">
        <f t="shared" si="9"/>
        <v/>
      </c>
      <c r="P44" s="90">
        <f t="shared" si="10"/>
        <v>8.2569999999999997</v>
      </c>
      <c r="Q44" s="91" t="str">
        <f t="shared" si="11"/>
        <v/>
      </c>
      <c r="R44" s="92">
        <f t="shared" si="12"/>
        <v>60.747978436657689</v>
      </c>
      <c r="S44" s="92">
        <f t="shared" si="13"/>
        <v>4.6050564205113549</v>
      </c>
      <c r="T44" s="92" t="str">
        <f t="shared" si="14"/>
        <v/>
      </c>
      <c r="U44" s="92">
        <f t="shared" si="15"/>
        <v>50.85318165659438</v>
      </c>
      <c r="V44" s="47" t="str">
        <f t="shared" si="16"/>
        <v/>
      </c>
      <c r="W44" s="46" t="str">
        <f t="shared" si="17"/>
        <v/>
      </c>
      <c r="X44" s="46">
        <f t="shared" si="18"/>
        <v>8.8840996508708177</v>
      </c>
      <c r="Y44" s="46">
        <f t="shared" si="19"/>
        <v>8.8557053544863749</v>
      </c>
      <c r="Z44" s="46" t="str">
        <f t="shared" si="20"/>
        <v/>
      </c>
      <c r="AA44" s="46">
        <f t="shared" si="21"/>
        <v>8.9141195930058235</v>
      </c>
      <c r="AB44" s="46">
        <f t="shared" si="22"/>
        <v>9.0975318301154129</v>
      </c>
      <c r="AC44" s="46">
        <f t="shared" si="23"/>
        <v>9.4441619683553171</v>
      </c>
      <c r="AD44" s="46" t="str">
        <f t="shared" si="24"/>
        <v/>
      </c>
      <c r="AE44" s="46" t="str">
        <f t="shared" si="25"/>
        <v/>
      </c>
      <c r="AF44" s="46" t="str">
        <f t="shared" si="26"/>
        <v/>
      </c>
      <c r="AG44" s="46">
        <f t="shared" si="27"/>
        <v>6.2582349554811083</v>
      </c>
      <c r="AH44" s="46" t="str">
        <f t="shared" si="28"/>
        <v/>
      </c>
      <c r="AI44" s="46" t="str">
        <f t="shared" si="29"/>
        <v/>
      </c>
      <c r="AJ44" s="46">
        <f t="shared" si="30"/>
        <v>6.8739469190179365</v>
      </c>
      <c r="AK44" s="46">
        <f t="shared" si="31"/>
        <v>7.697634917657215</v>
      </c>
      <c r="AL44" s="46">
        <f t="shared" si="32"/>
        <v>7.9633181299760807</v>
      </c>
      <c r="AM44" s="47" t="str">
        <f>VLOOKUP($A44,'pEC50'!$B:$Z,MATCH(AM$1,'pEC50'!$B$1:$Z$1,0),FALSE)</f>
        <v/>
      </c>
      <c r="AN44" s="46" t="str">
        <f>VLOOKUP($A44,'pEC50'!$B:$Z,MATCH(AN$1,'pEC50'!$B$1:$Z$1,0),FALSE)</f>
        <v/>
      </c>
      <c r="AO44" s="46">
        <f>VLOOKUP($A44,'pEC50'!$B:$Z,MATCH(AO$1,'pEC50'!$B$1:$Z$1,0),FALSE)</f>
        <v>9.1509999999999998</v>
      </c>
      <c r="AP44" s="46">
        <f>VLOOKUP($A44,'pEC50'!$B:$Z,MATCH(AP$1,'pEC50'!$B$1:$Z$1,0),FALSE)</f>
        <v>9.19</v>
      </c>
      <c r="AQ44" s="46" t="str">
        <f>VLOOKUP($A44,'pEC50'!$B:$Z,MATCH(AQ$1,'pEC50'!$B$1:$Z$1,0),FALSE)</f>
        <v/>
      </c>
      <c r="AR44" s="46">
        <f>VLOOKUP($A44,'pEC50'!$B:$Z,MATCH(AR$1,'pEC50'!$B$1:$Z$1,0),FALSE)</f>
        <v>9.2040000000000006</v>
      </c>
      <c r="AS44" s="46">
        <f>VLOOKUP($A44,'pEC50'!$B:$Z,MATCH(AS$1,'pEC50'!$B$1:$Z$1,0),FALSE)</f>
        <v>9.3140000000000001</v>
      </c>
      <c r="AT44" s="46">
        <f>VLOOKUP($A44,'pEC50'!$B:$Z,MATCH(AT$1,'pEC50'!$B$1:$Z$1,0),FALSE)</f>
        <v>10.029999999999999</v>
      </c>
      <c r="AU44" s="46" t="str">
        <f>VLOOKUP($A44,'pEC50'!$B:$Z,MATCH(AU$1,'pEC50'!$B$1:$Z$1,0),FALSE)</f>
        <v/>
      </c>
      <c r="AV44" s="46" t="str">
        <f>VLOOKUP($A44,'pEC50'!$B:$Z,MATCH(AV$1,'pEC50'!$B$1:$Z$1,0),FALSE)</f>
        <v/>
      </c>
      <c r="AW44" s="46" t="str">
        <f>VLOOKUP($A44,'pEC50'!$B:$Z,MATCH(AW$1,'pEC50'!$B$1:$Z$1,0),FALSE)</f>
        <v/>
      </c>
      <c r="AX44" s="46">
        <f>VLOOKUP($A44,'pEC50'!$B:$Z,MATCH(AX$1,'pEC50'!$B$1:$Z$1,0),FALSE)</f>
        <v>7.5949999999999998</v>
      </c>
      <c r="AY44" s="46" t="str">
        <f>VLOOKUP($A44,'pEC50'!$B:$Z,MATCH(AY$1,'pEC50'!$B$1:$Z$1,0),FALSE)</f>
        <v/>
      </c>
      <c r="AZ44" s="46" t="str">
        <f>VLOOKUP($A44,'pEC50'!$B:$Z,MATCH(AZ$1,'pEC50'!$B$1:$Z$1,0),FALSE)</f>
        <v/>
      </c>
      <c r="BA44" s="46">
        <f>VLOOKUP($A44,'pEC50'!$B:$Z,MATCH(BA$1,'pEC50'!$B$1:$Z$1,0),FALSE)</f>
        <v>7.58</v>
      </c>
      <c r="BB44" s="46">
        <f>VLOOKUP($A44,'pEC50'!$B:$Z,MATCH(BB$1,'pEC50'!$B$1:$Z$1,0),FALSE)</f>
        <v>8.1809999999999992</v>
      </c>
      <c r="BC44" s="46">
        <f>VLOOKUP($A44,'pEC50'!$B:$Z,MATCH(BC$1,'pEC50'!$B$1:$Z$1,0),FALSE)</f>
        <v>8.2569999999999997</v>
      </c>
      <c r="BD44" s="40" t="str">
        <f>IF(VLOOKUP($A44,Emax!$B:$Z,MATCH(BD$1,Emax!$B$1:$Z$1,0),FALSE)="","",VLOOKUP($A44,Emax!$B:$Z,MATCH(BD$1,Emax!$B$1:$Z$1,0),FALSE)*100)</f>
        <v/>
      </c>
      <c r="BE44" s="41" t="str">
        <f>IF(VLOOKUP($A44,Emax!$B:$Z,MATCH(BE$1,Emax!$B$1:$Z$1,0),FALSE)="","",VLOOKUP($A44,Emax!$B:$Z,MATCH(BE$1,Emax!$B$1:$Z$1,0),FALSE)*100)</f>
        <v/>
      </c>
      <c r="BF44" s="41">
        <f>IF(VLOOKUP($A44,Emax!$B:$Z,MATCH(BF$1,Emax!$B$1:$Z$1,0),FALSE)="","",VLOOKUP($A44,Emax!$B:$Z,MATCH(BF$1,Emax!$B$1:$Z$1,0),FALSE)*100)</f>
        <v>54.087841575395515</v>
      </c>
      <c r="BG44" s="41">
        <f>IF(VLOOKUP($A44,Emax!$B:$Z,MATCH(BG$1,Emax!$B$1:$Z$1,0),FALSE)="","",VLOOKUP($A44,Emax!$B:$Z,MATCH(BG$1,Emax!$B$1:$Z$1,0),FALSE)*100)</f>
        <v>46.313260249286685</v>
      </c>
      <c r="BH44" s="41" t="str">
        <f>IF(VLOOKUP($A44,Emax!$B:$Z,MATCH(BH$1,Emax!$B$1:$Z$1,0),FALSE)="","",VLOOKUP($A44,Emax!$B:$Z,MATCH(BH$1,Emax!$B$1:$Z$1,0),FALSE)*100)</f>
        <v/>
      </c>
      <c r="BI44" s="41">
        <f>IF(VLOOKUP($A44,Emax!$B:$Z,MATCH(BI$1,Emax!$B$1:$Z$1,0),FALSE)="","",VLOOKUP($A44,Emax!$B:$Z,MATCH(BI$1,Emax!$B$1:$Z$1,0),FALSE)*100)</f>
        <v>51.30026316534142</v>
      </c>
      <c r="BJ44" s="41">
        <f>IF(VLOOKUP($A44,Emax!$B:$Z,MATCH(BJ$1,Emax!$B$1:$Z$1,0),FALSE)="","",VLOOKUP($A44,Emax!$B:$Z,MATCH(BJ$1,Emax!$B$1:$Z$1,0),FALSE)*100)</f>
        <v>60.747978436657689</v>
      </c>
      <c r="BK44" s="41">
        <f>IF(VLOOKUP($A44,Emax!$B:$Z,MATCH(BK$1,Emax!$B$1:$Z$1,0),FALSE)="","",VLOOKUP($A44,Emax!$B:$Z,MATCH(BK$1,Emax!$B$1:$Z$1,0),FALSE)*100)</f>
        <v>25.95147031161828</v>
      </c>
      <c r="BL44" s="41" t="str">
        <f>IF(VLOOKUP($A44,Emax!$B:$Z,MATCH(BL$1,Emax!$B$1:$Z$1,0),FALSE)="","",VLOOKUP($A44,Emax!$B:$Z,MATCH(BL$1,Emax!$B$1:$Z$1,0),FALSE)*100)</f>
        <v/>
      </c>
      <c r="BM44" s="41" t="str">
        <f>IF(VLOOKUP($A44,Emax!$B:$Z,MATCH(BM$1,Emax!$B$1:$Z$1,0),FALSE)="","",VLOOKUP($A44,Emax!$B:$Z,MATCH(BM$1,Emax!$B$1:$Z$1,0),FALSE)*100)</f>
        <v/>
      </c>
      <c r="BN44" s="41" t="str">
        <f>IF(VLOOKUP($A44,Emax!$B:$Z,MATCH(BN$1,Emax!$B$1:$Z$1,0),FALSE)="","",VLOOKUP($A44,Emax!$B:$Z,MATCH(BN$1,Emax!$B$1:$Z$1,0),FALSE)*100)</f>
        <v/>
      </c>
      <c r="BO44" s="41">
        <f>IF(VLOOKUP($A44,Emax!$B:$Z,MATCH(BO$1,Emax!$B$1:$Z$1,0),FALSE)="","",VLOOKUP($A44,Emax!$B:$Z,MATCH(BO$1,Emax!$B$1:$Z$1,0),FALSE)*100)</f>
        <v>4.6050564205113549</v>
      </c>
      <c r="BP44" s="41" t="str">
        <f>IF(VLOOKUP($A44,Emax!$B:$Z,MATCH(BP$1,Emax!$B$1:$Z$1,0),FALSE)="","",VLOOKUP($A44,Emax!$B:$Z,MATCH(BP$1,Emax!$B$1:$Z$1,0),FALSE)*100)</f>
        <v/>
      </c>
      <c r="BQ44" s="41" t="str">
        <f>IF(VLOOKUP($A44,Emax!$B:$Z,MATCH(BQ$1,Emax!$B$1:$Z$1,0),FALSE)="","",VLOOKUP($A44,Emax!$B:$Z,MATCH(BQ$1,Emax!$B$1:$Z$1,0),FALSE)*100)</f>
        <v/>
      </c>
      <c r="BR44" s="41">
        <f>IF(VLOOKUP($A44,Emax!$B:$Z,MATCH(BR$1,Emax!$B$1:$Z$1,0),FALSE)="","",VLOOKUP($A44,Emax!$B:$Z,MATCH(BR$1,Emax!$B$1:$Z$1,0),FALSE)*100)</f>
        <v>19.676457824982744</v>
      </c>
      <c r="BS44" s="41">
        <f>IF(VLOOKUP($A44,Emax!$B:$Z,MATCH(BS$1,Emax!$B$1:$Z$1,0),FALSE)="","",VLOOKUP($A44,Emax!$B:$Z,MATCH(BS$1,Emax!$B$1:$Z$1,0),FALSE)*100)</f>
        <v>32.857530345154942</v>
      </c>
      <c r="BT44" s="41">
        <f>IF(VLOOKUP($A44,Emax!$B:$Z,MATCH(BT$1,Emax!$B$1:$Z$1,0),FALSE)="","",VLOOKUP($A44,Emax!$B:$Z,MATCH(BT$1,Emax!$B$1:$Z$1,0),FALSE)*100)</f>
        <v>50.85318165659438</v>
      </c>
    </row>
    <row r="45" spans="1:72" x14ac:dyDescent="0.2">
      <c r="A45" t="s">
        <v>389</v>
      </c>
      <c r="B45" s="6" t="str">
        <f>IF(VLOOKUP($A45,Ligands!$A:$G,3,FALSE)="","",VLOOKUP($A45,Ligands!$A:$G,3,FALSE))</f>
        <v>CRF</v>
      </c>
      <c r="C45" s="5" t="str">
        <f>IF(VLOOKUP($A45,Ligands!$A:$G,4,FALSE)="","",VLOOKUP($A45,Ligands!$A:$G,4,FALSE))</f>
        <v>Corticotropin-releasing factor</v>
      </c>
      <c r="D45" s="39" t="str">
        <f>IF(VLOOKUP($A45,Ligands!$A:$G,5,FALSE)="","",VLOOKUP($A45,Ligands!$A:$G,5,FALSE))</f>
        <v/>
      </c>
      <c r="E45" s="39" t="str">
        <f>IF(VLOOKUP($A45,Ligands!$A:$G,6,FALSE)="","",VLOOKUP($A45,Ligands!$A:$G,6,FALSE))</f>
        <v/>
      </c>
      <c r="F45" s="39" t="str">
        <f>IF(VLOOKUP($A45,Ligands!$A:$G,7,FALSE)="","",VLOOKUP($A45,Ligands!$A:$G,7,FALSE))</f>
        <v>Physiological</v>
      </c>
      <c r="G45" s="89">
        <f t="shared" si="1"/>
        <v>7.0147787962663584</v>
      </c>
      <c r="H45" s="90">
        <f t="shared" si="2"/>
        <v>6.2899730158094496</v>
      </c>
      <c r="I45" s="90">
        <f t="shared" si="3"/>
        <v>6.1606921923549001</v>
      </c>
      <c r="J45" s="90" t="str">
        <f t="shared" si="4"/>
        <v/>
      </c>
      <c r="K45" s="90">
        <f t="shared" si="5"/>
        <v>6.3388820947127078</v>
      </c>
      <c r="L45" s="89">
        <f t="shared" si="6"/>
        <v>7.8140000000000001</v>
      </c>
      <c r="M45" s="90">
        <f t="shared" si="7"/>
        <v>7.8979999999999997</v>
      </c>
      <c r="N45" s="90">
        <f t="shared" si="8"/>
        <v>6.9939999999999998</v>
      </c>
      <c r="O45" s="90" t="str">
        <f t="shared" si="9"/>
        <v/>
      </c>
      <c r="P45" s="90">
        <f t="shared" si="10"/>
        <v>7.3879999999999999</v>
      </c>
      <c r="Q45" s="91">
        <f t="shared" si="11"/>
        <v>15.877378435517976</v>
      </c>
      <c r="R45" s="92">
        <f t="shared" si="12"/>
        <v>11.985077434321898</v>
      </c>
      <c r="S45" s="92">
        <f t="shared" si="13"/>
        <v>14.678855401609292</v>
      </c>
      <c r="T45" s="92" t="str">
        <f t="shared" si="14"/>
        <v/>
      </c>
      <c r="U45" s="92">
        <f t="shared" si="15"/>
        <v>19.849804479203694</v>
      </c>
      <c r="V45" s="47">
        <f t="shared" si="16"/>
        <v>7.0147787962663584</v>
      </c>
      <c r="W45" s="46" t="str">
        <f t="shared" si="17"/>
        <v/>
      </c>
      <c r="X45" s="46">
        <f t="shared" si="18"/>
        <v>5.7793158441045929</v>
      </c>
      <c r="Y45" s="46">
        <f t="shared" si="19"/>
        <v>6.0518022268190625</v>
      </c>
      <c r="Z45" s="46" t="str">
        <f t="shared" si="20"/>
        <v/>
      </c>
      <c r="AA45" s="46" t="str">
        <f t="shared" si="21"/>
        <v/>
      </c>
      <c r="AB45" s="46">
        <f t="shared" si="22"/>
        <v>6.2899730158094496</v>
      </c>
      <c r="AC45" s="46">
        <f t="shared" si="23"/>
        <v>6.1606408443096043</v>
      </c>
      <c r="AD45" s="46" t="str">
        <f t="shared" si="24"/>
        <v/>
      </c>
      <c r="AE45" s="46" t="str">
        <f t="shared" si="25"/>
        <v/>
      </c>
      <c r="AF45" s="46" t="str">
        <f t="shared" si="26"/>
        <v/>
      </c>
      <c r="AG45" s="46">
        <f t="shared" si="27"/>
        <v>6.1606921923549001</v>
      </c>
      <c r="AH45" s="46" t="str">
        <f t="shared" si="28"/>
        <v/>
      </c>
      <c r="AI45" s="46" t="str">
        <f t="shared" si="29"/>
        <v/>
      </c>
      <c r="AJ45" s="46">
        <f t="shared" si="30"/>
        <v>6.0965155684434293</v>
      </c>
      <c r="AK45" s="46">
        <f t="shared" si="31"/>
        <v>6.3388820947127078</v>
      </c>
      <c r="AL45" s="46">
        <f t="shared" si="32"/>
        <v>6.0677562333146948</v>
      </c>
      <c r="AM45" s="47">
        <f>VLOOKUP($A45,'pEC50'!$B:$Z,MATCH(AM$1,'pEC50'!$B$1:$Z$1,0),FALSE)</f>
        <v>7.8140000000000001</v>
      </c>
      <c r="AN45" s="46" t="str">
        <f>VLOOKUP($A45,'pEC50'!$B:$Z,MATCH(AN$1,'pEC50'!$B$1:$Z$1,0),FALSE)</f>
        <v/>
      </c>
      <c r="AO45" s="46">
        <f>VLOOKUP($A45,'pEC50'!$B:$Z,MATCH(AO$1,'pEC50'!$B$1:$Z$1,0),FALSE)</f>
        <v>7.742</v>
      </c>
      <c r="AP45" s="46">
        <f>VLOOKUP($A45,'pEC50'!$B:$Z,MATCH(AP$1,'pEC50'!$B$1:$Z$1,0),FALSE)</f>
        <v>7.4950000000000001</v>
      </c>
      <c r="AQ45" s="46" t="str">
        <f>VLOOKUP($A45,'pEC50'!$B:$Z,MATCH(AQ$1,'pEC50'!$B$1:$Z$1,0),FALSE)</f>
        <v/>
      </c>
      <c r="AR45" s="46" t="str">
        <f>VLOOKUP($A45,'pEC50'!$B:$Z,MATCH(AR$1,'pEC50'!$B$1:$Z$1,0),FALSE)</f>
        <v/>
      </c>
      <c r="AS45" s="46">
        <f>VLOOKUP($A45,'pEC50'!$B:$Z,MATCH(AS$1,'pEC50'!$B$1:$Z$1,0),FALSE)</f>
        <v>7.8979999999999997</v>
      </c>
      <c r="AT45" s="46">
        <f>VLOOKUP($A45,'pEC50'!$B:$Z,MATCH(AT$1,'pEC50'!$B$1:$Z$1,0),FALSE)</f>
        <v>7.0819999999999999</v>
      </c>
      <c r="AU45" s="46" t="str">
        <f>VLOOKUP($A45,'pEC50'!$B:$Z,MATCH(AU$1,'pEC50'!$B$1:$Z$1,0),FALSE)</f>
        <v/>
      </c>
      <c r="AV45" s="46" t="str">
        <f>VLOOKUP($A45,'pEC50'!$B:$Z,MATCH(AV$1,'pEC50'!$B$1:$Z$1,0),FALSE)</f>
        <v/>
      </c>
      <c r="AW45" s="46" t="str">
        <f>VLOOKUP($A45,'pEC50'!$B:$Z,MATCH(AW$1,'pEC50'!$B$1:$Z$1,0),FALSE)</f>
        <v/>
      </c>
      <c r="AX45" s="46">
        <f>VLOOKUP($A45,'pEC50'!$B:$Z,MATCH(AX$1,'pEC50'!$B$1:$Z$1,0),FALSE)</f>
        <v>6.9939999999999998</v>
      </c>
      <c r="AY45" s="46" t="str">
        <f>VLOOKUP($A45,'pEC50'!$B:$Z,MATCH(AY$1,'pEC50'!$B$1:$Z$1,0),FALSE)</f>
        <v/>
      </c>
      <c r="AZ45" s="46" t="str">
        <f>VLOOKUP($A45,'pEC50'!$B:$Z,MATCH(AZ$1,'pEC50'!$B$1:$Z$1,0),FALSE)</f>
        <v/>
      </c>
      <c r="BA45" s="46">
        <f>VLOOKUP($A45,'pEC50'!$B:$Z,MATCH(BA$1,'pEC50'!$B$1:$Z$1,0),FALSE)</f>
        <v>6.8810000000000002</v>
      </c>
      <c r="BB45" s="46">
        <f>VLOOKUP($A45,'pEC50'!$B:$Z,MATCH(BB$1,'pEC50'!$B$1:$Z$1,0),FALSE)</f>
        <v>7.3879999999999999</v>
      </c>
      <c r="BC45" s="46">
        <f>VLOOKUP($A45,'pEC50'!$B:$Z,MATCH(BC$1,'pEC50'!$B$1:$Z$1,0),FALSE)</f>
        <v>6.77</v>
      </c>
      <c r="BD45" s="40">
        <f>IF(VLOOKUP($A45,Emax!$B:$Z,MATCH(BD$1,Emax!$B$1:$Z$1,0),FALSE)="","",VLOOKUP($A45,Emax!$B:$Z,MATCH(BD$1,Emax!$B$1:$Z$1,0),FALSE)*100)</f>
        <v>15.877378435517976</v>
      </c>
      <c r="BE45" s="41" t="str">
        <f>IF(VLOOKUP($A45,Emax!$B:$Z,MATCH(BE$1,Emax!$B$1:$Z$1,0),FALSE)="","",VLOOKUP($A45,Emax!$B:$Z,MATCH(BE$1,Emax!$B$1:$Z$1,0),FALSE)*100)</f>
        <v/>
      </c>
      <c r="BF45" s="41">
        <f>IF(VLOOKUP($A45,Emax!$B:$Z,MATCH(BF$1,Emax!$B$1:$Z$1,0),FALSE)="","",VLOOKUP($A45,Emax!$B:$Z,MATCH(BF$1,Emax!$B$1:$Z$1,0),FALSE)*100)</f>
        <v>1.0897223144153112</v>
      </c>
      <c r="BG45" s="41">
        <f>IF(VLOOKUP($A45,Emax!$B:$Z,MATCH(BG$1,Emax!$B$1:$Z$1,0),FALSE)="","",VLOOKUP($A45,Emax!$B:$Z,MATCH(BG$1,Emax!$B$1:$Z$1,0),FALSE)*100)</f>
        <v>3.6041447664814541</v>
      </c>
      <c r="BH45" s="41" t="str">
        <f>IF(VLOOKUP($A45,Emax!$B:$Z,MATCH(BH$1,Emax!$B$1:$Z$1,0),FALSE)="","",VLOOKUP($A45,Emax!$B:$Z,MATCH(BH$1,Emax!$B$1:$Z$1,0),FALSE)*100)</f>
        <v/>
      </c>
      <c r="BI45" s="41" t="str">
        <f>IF(VLOOKUP($A45,Emax!$B:$Z,MATCH(BI$1,Emax!$B$1:$Z$1,0),FALSE)="","",VLOOKUP($A45,Emax!$B:$Z,MATCH(BI$1,Emax!$B$1:$Z$1,0),FALSE)*100)</f>
        <v/>
      </c>
      <c r="BJ45" s="41">
        <f>IF(VLOOKUP($A45,Emax!$B:$Z,MATCH(BJ$1,Emax!$B$1:$Z$1,0),FALSE)="","",VLOOKUP($A45,Emax!$B:$Z,MATCH(BJ$1,Emax!$B$1:$Z$1,0),FALSE)*100)</f>
        <v>2.4658861185983829</v>
      </c>
      <c r="BK45" s="41">
        <f>IF(VLOOKUP($A45,Emax!$B:$Z,MATCH(BK$1,Emax!$B$1:$Z$1,0),FALSE)="","",VLOOKUP($A45,Emax!$B:$Z,MATCH(BK$1,Emax!$B$1:$Z$1,0),FALSE)*100)</f>
        <v>11.985077434321898</v>
      </c>
      <c r="BL45" s="41" t="str">
        <f>IF(VLOOKUP($A45,Emax!$B:$Z,MATCH(BL$1,Emax!$B$1:$Z$1,0),FALSE)="","",VLOOKUP($A45,Emax!$B:$Z,MATCH(BL$1,Emax!$B$1:$Z$1,0),FALSE)*100)</f>
        <v/>
      </c>
      <c r="BM45" s="41" t="str">
        <f>IF(VLOOKUP($A45,Emax!$B:$Z,MATCH(BM$1,Emax!$B$1:$Z$1,0),FALSE)="","",VLOOKUP($A45,Emax!$B:$Z,MATCH(BM$1,Emax!$B$1:$Z$1,0),FALSE)*100)</f>
        <v/>
      </c>
      <c r="BN45" s="41" t="str">
        <f>IF(VLOOKUP($A45,Emax!$B:$Z,MATCH(BN$1,Emax!$B$1:$Z$1,0),FALSE)="","",VLOOKUP($A45,Emax!$B:$Z,MATCH(BN$1,Emax!$B$1:$Z$1,0),FALSE)*100)</f>
        <v/>
      </c>
      <c r="BO45" s="41">
        <f>IF(VLOOKUP($A45,Emax!$B:$Z,MATCH(BO$1,Emax!$B$1:$Z$1,0),FALSE)="","",VLOOKUP($A45,Emax!$B:$Z,MATCH(BO$1,Emax!$B$1:$Z$1,0),FALSE)*100)</f>
        <v>14.678855401609292</v>
      </c>
      <c r="BP45" s="41" t="str">
        <f>IF(VLOOKUP($A45,Emax!$B:$Z,MATCH(BP$1,Emax!$B$1:$Z$1,0),FALSE)="","",VLOOKUP($A45,Emax!$B:$Z,MATCH(BP$1,Emax!$B$1:$Z$1,0),FALSE)*100)</f>
        <v/>
      </c>
      <c r="BQ45" s="41" t="str">
        <f>IF(VLOOKUP($A45,Emax!$B:$Z,MATCH(BQ$1,Emax!$B$1:$Z$1,0),FALSE)="","",VLOOKUP($A45,Emax!$B:$Z,MATCH(BQ$1,Emax!$B$1:$Z$1,0),FALSE)*100)</f>
        <v/>
      </c>
      <c r="BR45" s="41">
        <f>IF(VLOOKUP($A45,Emax!$B:$Z,MATCH(BR$1,Emax!$B$1:$Z$1,0),FALSE)="","",VLOOKUP($A45,Emax!$B:$Z,MATCH(BR$1,Emax!$B$1:$Z$1,0),FALSE)*100)</f>
        <v>16.425385397918458</v>
      </c>
      <c r="BS45" s="41">
        <f>IF(VLOOKUP($A45,Emax!$B:$Z,MATCH(BS$1,Emax!$B$1:$Z$1,0),FALSE)="","",VLOOKUP($A45,Emax!$B:$Z,MATCH(BS$1,Emax!$B$1:$Z$1,0),FALSE)*100)</f>
        <v>8.9306299586356541</v>
      </c>
      <c r="BT45" s="41">
        <f>IF(VLOOKUP($A45,Emax!$B:$Z,MATCH(BT$1,Emax!$B$1:$Z$1,0),FALSE)="","",VLOOKUP($A45,Emax!$B:$Z,MATCH(BT$1,Emax!$B$1:$Z$1,0),FALSE)*100)</f>
        <v>19.849804479203694</v>
      </c>
    </row>
    <row r="46" spans="1:72" x14ac:dyDescent="0.2">
      <c r="A46" t="s">
        <v>277</v>
      </c>
      <c r="B46" s="6" t="str">
        <f>IF(VLOOKUP($A46,Ligands!$A:$G,3,FALSE)="","",VLOOKUP($A46,Ligands!$A:$G,3,FALSE))</f>
        <v>CXCL12</v>
      </c>
      <c r="C46" s="5" t="str">
        <f>IF(VLOOKUP($A46,Ligands!$A:$G,4,FALSE)="","",VLOOKUP($A46,Ligands!$A:$G,4,FALSE))</f>
        <v>Stromal cell-derived factor</v>
      </c>
      <c r="D46" s="39" t="str">
        <f>IF(VLOOKUP($A46,Ligands!$A:$G,5,FALSE)="","",VLOOKUP($A46,Ligands!$A:$G,5,FALSE))</f>
        <v/>
      </c>
      <c r="E46" s="39" t="str">
        <f>IF(VLOOKUP($A46,Ligands!$A:$G,6,FALSE)="","",VLOOKUP($A46,Ligands!$A:$G,6,FALSE))</f>
        <v/>
      </c>
      <c r="F46" s="39" t="str">
        <f>IF(VLOOKUP($A46,Ligands!$A:$G,7,FALSE)="","",VLOOKUP($A46,Ligands!$A:$G,7,FALSE))</f>
        <v>Physiological</v>
      </c>
      <c r="G46" s="89" t="str">
        <f t="shared" si="1"/>
        <v/>
      </c>
      <c r="H46" s="90">
        <f t="shared" si="2"/>
        <v>8.5967001414132653</v>
      </c>
      <c r="I46" s="90" t="str">
        <f t="shared" si="3"/>
        <v/>
      </c>
      <c r="J46" s="90" t="str">
        <f t="shared" si="4"/>
        <v/>
      </c>
      <c r="K46" s="90" t="str">
        <f t="shared" si="5"/>
        <v/>
      </c>
      <c r="L46" s="89" t="str">
        <f t="shared" si="6"/>
        <v/>
      </c>
      <c r="M46" s="90">
        <f t="shared" si="7"/>
        <v>9.1560000000000006</v>
      </c>
      <c r="N46" s="90" t="str">
        <f t="shared" si="8"/>
        <v/>
      </c>
      <c r="O46" s="90" t="str">
        <f t="shared" si="9"/>
        <v/>
      </c>
      <c r="P46" s="90">
        <f t="shared" si="10"/>
        <v>8.4420000000000002</v>
      </c>
      <c r="Q46" s="91" t="str">
        <f t="shared" si="11"/>
        <v/>
      </c>
      <c r="R46" s="92">
        <f t="shared" si="12"/>
        <v>36.818232105321378</v>
      </c>
      <c r="S46" s="92" t="str">
        <f t="shared" si="13"/>
        <v/>
      </c>
      <c r="T46" s="92" t="str">
        <f t="shared" si="14"/>
        <v/>
      </c>
      <c r="U46" s="92" t="str">
        <f t="shared" si="15"/>
        <v/>
      </c>
      <c r="V46" s="47" t="str">
        <f t="shared" si="16"/>
        <v/>
      </c>
      <c r="W46" s="46" t="str">
        <f t="shared" si="17"/>
        <v/>
      </c>
      <c r="X46" s="46">
        <f t="shared" si="18"/>
        <v>8.2690629312256672</v>
      </c>
      <c r="Y46" s="46">
        <f t="shared" si="19"/>
        <v>8.5967001414132653</v>
      </c>
      <c r="Z46" s="46" t="str">
        <f t="shared" si="20"/>
        <v/>
      </c>
      <c r="AA46" s="46">
        <f t="shared" si="21"/>
        <v>8.197136121619419</v>
      </c>
      <c r="AB46" s="46">
        <f t="shared" si="22"/>
        <v>8.2951548642437309</v>
      </c>
      <c r="AC46" s="46">
        <f t="shared" si="23"/>
        <v>7.8377048646575194</v>
      </c>
      <c r="AD46" s="46" t="str">
        <f t="shared" si="24"/>
        <v/>
      </c>
      <c r="AE46" s="46" t="str">
        <f t="shared" si="25"/>
        <v/>
      </c>
      <c r="AF46" s="46" t="str">
        <f t="shared" si="26"/>
        <v/>
      </c>
      <c r="AG46" s="46" t="str">
        <f t="shared" si="27"/>
        <v/>
      </c>
      <c r="AH46" s="46" t="str">
        <f t="shared" si="28"/>
        <v/>
      </c>
      <c r="AI46" s="46" t="str">
        <f t="shared" si="29"/>
        <v/>
      </c>
      <c r="AJ46" s="46" t="str">
        <f t="shared" si="30"/>
        <v/>
      </c>
      <c r="AK46" s="46" t="str">
        <f t="shared" si="31"/>
        <v/>
      </c>
      <c r="AL46" s="46" t="str">
        <f t="shared" si="32"/>
        <v/>
      </c>
      <c r="AM46" s="47" t="str">
        <f>VLOOKUP($A46,'pEC50'!$B:$Z,MATCH(AM$1,'pEC50'!$B$1:$Z$1,0),FALSE)</f>
        <v/>
      </c>
      <c r="AN46" s="46" t="str">
        <f>VLOOKUP($A46,'pEC50'!$B:$Z,MATCH(AN$1,'pEC50'!$B$1:$Z$1,0),FALSE)</f>
        <v/>
      </c>
      <c r="AO46" s="46">
        <f>VLOOKUP($A46,'pEC50'!$B:$Z,MATCH(AO$1,'pEC50'!$B$1:$Z$1,0),FALSE)</f>
        <v>8.7029999999999994</v>
      </c>
      <c r="AP46" s="46">
        <f>VLOOKUP($A46,'pEC50'!$B:$Z,MATCH(AP$1,'pEC50'!$B$1:$Z$1,0),FALSE)</f>
        <v>9.1560000000000006</v>
      </c>
      <c r="AQ46" s="46" t="str">
        <f>VLOOKUP($A46,'pEC50'!$B:$Z,MATCH(AQ$1,'pEC50'!$B$1:$Z$1,0),FALSE)</f>
        <v/>
      </c>
      <c r="AR46" s="46">
        <f>VLOOKUP($A46,'pEC50'!$B:$Z,MATCH(AR$1,'pEC50'!$B$1:$Z$1,0),FALSE)</f>
        <v>8.6630000000000003</v>
      </c>
      <c r="AS46" s="46">
        <f>VLOOKUP($A46,'pEC50'!$B:$Z,MATCH(AS$1,'pEC50'!$B$1:$Z$1,0),FALSE)</f>
        <v>8.7349999999999994</v>
      </c>
      <c r="AT46" s="46">
        <f>VLOOKUP($A46,'pEC50'!$B:$Z,MATCH(AT$1,'pEC50'!$B$1:$Z$1,0),FALSE)</f>
        <v>8.3829999999999991</v>
      </c>
      <c r="AU46" s="46" t="str">
        <f>VLOOKUP($A46,'pEC50'!$B:$Z,MATCH(AU$1,'pEC50'!$B$1:$Z$1,0),FALSE)</f>
        <v/>
      </c>
      <c r="AV46" s="46" t="str">
        <f>VLOOKUP($A46,'pEC50'!$B:$Z,MATCH(AV$1,'pEC50'!$B$1:$Z$1,0),FALSE)</f>
        <v/>
      </c>
      <c r="AW46" s="46" t="str">
        <f>VLOOKUP($A46,'pEC50'!$B:$Z,MATCH(AW$1,'pEC50'!$B$1:$Z$1,0),FALSE)</f>
        <v/>
      </c>
      <c r="AX46" s="46" t="str">
        <f>VLOOKUP($A46,'pEC50'!$B:$Z,MATCH(AX$1,'pEC50'!$B$1:$Z$1,0),FALSE)</f>
        <v/>
      </c>
      <c r="AY46" s="46" t="str">
        <f>VLOOKUP($A46,'pEC50'!$B:$Z,MATCH(AY$1,'pEC50'!$B$1:$Z$1,0),FALSE)</f>
        <v/>
      </c>
      <c r="AZ46" s="46" t="str">
        <f>VLOOKUP($A46,'pEC50'!$B:$Z,MATCH(AZ$1,'pEC50'!$B$1:$Z$1,0),FALSE)</f>
        <v/>
      </c>
      <c r="BA46" s="46" t="str">
        <f>VLOOKUP($A46,'pEC50'!$B:$Z,MATCH(BA$1,'pEC50'!$B$1:$Z$1,0),FALSE)</f>
        <v/>
      </c>
      <c r="BB46" s="46">
        <f>VLOOKUP($A46,'pEC50'!$B:$Z,MATCH(BB$1,'pEC50'!$B$1:$Z$1,0),FALSE)</f>
        <v>8.4420000000000002</v>
      </c>
      <c r="BC46" s="46" t="str">
        <f>VLOOKUP($A46,'pEC50'!$B:$Z,MATCH(BC$1,'pEC50'!$B$1:$Z$1,0),FALSE)</f>
        <v/>
      </c>
      <c r="BD46" s="40" t="str">
        <f>IF(VLOOKUP($A46,Emax!$B:$Z,MATCH(BD$1,Emax!$B$1:$Z$1,0),FALSE)="","",VLOOKUP($A46,Emax!$B:$Z,MATCH(BD$1,Emax!$B$1:$Z$1,0),FALSE)*100)</f>
        <v/>
      </c>
      <c r="BE46" s="41" t="str">
        <f>IF(VLOOKUP($A46,Emax!$B:$Z,MATCH(BE$1,Emax!$B$1:$Z$1,0),FALSE)="","",VLOOKUP($A46,Emax!$B:$Z,MATCH(BE$1,Emax!$B$1:$Z$1,0),FALSE)*100)</f>
        <v/>
      </c>
      <c r="BF46" s="41">
        <f>IF(VLOOKUP($A46,Emax!$B:$Z,MATCH(BF$1,Emax!$B$1:$Z$1,0),FALSE)="","",VLOOKUP($A46,Emax!$B:$Z,MATCH(BF$1,Emax!$B$1:$Z$1,0),FALSE)*100)</f>
        <v>36.818232105321378</v>
      </c>
      <c r="BG46" s="41">
        <f>IF(VLOOKUP($A46,Emax!$B:$Z,MATCH(BG$1,Emax!$B$1:$Z$1,0),FALSE)="","",VLOOKUP($A46,Emax!$B:$Z,MATCH(BG$1,Emax!$B$1:$Z$1,0),FALSE)*100)</f>
        <v>27.586724733443464</v>
      </c>
      <c r="BH46" s="41" t="str">
        <f>IF(VLOOKUP($A46,Emax!$B:$Z,MATCH(BH$1,Emax!$B$1:$Z$1,0),FALSE)="","",VLOOKUP($A46,Emax!$B:$Z,MATCH(BH$1,Emax!$B$1:$Z$1,0),FALSE)*100)</f>
        <v/>
      </c>
      <c r="BI46" s="41">
        <f>IF(VLOOKUP($A46,Emax!$B:$Z,MATCH(BI$1,Emax!$B$1:$Z$1,0),FALSE)="","",VLOOKUP($A46,Emax!$B:$Z,MATCH(BI$1,Emax!$B$1:$Z$1,0),FALSE)*100)</f>
        <v>34.208664648122472</v>
      </c>
      <c r="BJ46" s="41">
        <f>IF(VLOOKUP($A46,Emax!$B:$Z,MATCH(BJ$1,Emax!$B$1:$Z$1,0),FALSE)="","",VLOOKUP($A46,Emax!$B:$Z,MATCH(BJ$1,Emax!$B$1:$Z$1,0),FALSE)*100)</f>
        <v>36.320754716981128</v>
      </c>
      <c r="BK46" s="41">
        <f>IF(VLOOKUP($A46,Emax!$B:$Z,MATCH(BK$1,Emax!$B$1:$Z$1,0),FALSE)="","",VLOOKUP($A46,Emax!$B:$Z,MATCH(BK$1,Emax!$B$1:$Z$1,0),FALSE)*100)</f>
        <v>28.490814471126711</v>
      </c>
      <c r="BL46" s="41" t="str">
        <f>IF(VLOOKUP($A46,Emax!$B:$Z,MATCH(BL$1,Emax!$B$1:$Z$1,0),FALSE)="","",VLOOKUP($A46,Emax!$B:$Z,MATCH(BL$1,Emax!$B$1:$Z$1,0),FALSE)*100)</f>
        <v/>
      </c>
      <c r="BM46" s="41" t="str">
        <f>IF(VLOOKUP($A46,Emax!$B:$Z,MATCH(BM$1,Emax!$B$1:$Z$1,0),FALSE)="","",VLOOKUP($A46,Emax!$B:$Z,MATCH(BM$1,Emax!$B$1:$Z$1,0),FALSE)*100)</f>
        <v/>
      </c>
      <c r="BN46" s="41" t="str">
        <f>IF(VLOOKUP($A46,Emax!$B:$Z,MATCH(BN$1,Emax!$B$1:$Z$1,0),FALSE)="","",VLOOKUP($A46,Emax!$B:$Z,MATCH(BN$1,Emax!$B$1:$Z$1,0),FALSE)*100)</f>
        <v/>
      </c>
      <c r="BO46" s="41" t="str">
        <f>IF(VLOOKUP($A46,Emax!$B:$Z,MATCH(BO$1,Emax!$B$1:$Z$1,0),FALSE)="","",VLOOKUP($A46,Emax!$B:$Z,MATCH(BO$1,Emax!$B$1:$Z$1,0),FALSE)*100)</f>
        <v/>
      </c>
      <c r="BP46" s="41" t="str">
        <f>IF(VLOOKUP($A46,Emax!$B:$Z,MATCH(BP$1,Emax!$B$1:$Z$1,0),FALSE)="","",VLOOKUP($A46,Emax!$B:$Z,MATCH(BP$1,Emax!$B$1:$Z$1,0),FALSE)*100)</f>
        <v/>
      </c>
      <c r="BQ46" s="41" t="str">
        <f>IF(VLOOKUP($A46,Emax!$B:$Z,MATCH(BQ$1,Emax!$B$1:$Z$1,0),FALSE)="","",VLOOKUP($A46,Emax!$B:$Z,MATCH(BQ$1,Emax!$B$1:$Z$1,0),FALSE)*100)</f>
        <v/>
      </c>
      <c r="BR46" s="41" t="str">
        <f>IF(VLOOKUP($A46,Emax!$B:$Z,MATCH(BR$1,Emax!$B$1:$Z$1,0),FALSE)="","",VLOOKUP($A46,Emax!$B:$Z,MATCH(BR$1,Emax!$B$1:$Z$1,0),FALSE)*100)</f>
        <v/>
      </c>
      <c r="BS46" s="41">
        <f>IF(VLOOKUP($A46,Emax!$B:$Z,MATCH(BS$1,Emax!$B$1:$Z$1,0),FALSE)="","",VLOOKUP($A46,Emax!$B:$Z,MATCH(BS$1,Emax!$B$1:$Z$1,0),FALSE)*100)</f>
        <v>0</v>
      </c>
      <c r="BT46" s="41" t="str">
        <f>IF(VLOOKUP($A46,Emax!$B:$Z,MATCH(BT$1,Emax!$B$1:$Z$1,0),FALSE)="","",VLOOKUP($A46,Emax!$B:$Z,MATCH(BT$1,Emax!$B$1:$Z$1,0),FALSE)*100)</f>
        <v/>
      </c>
    </row>
    <row r="47" spans="1:72" x14ac:dyDescent="0.2">
      <c r="A47" t="s">
        <v>278</v>
      </c>
      <c r="B47" s="6" t="str">
        <f>IF(VLOOKUP($A47,Ligands!$A:$G,3,FALSE)="","",VLOOKUP($A47,Ligands!$A:$G,3,FALSE))</f>
        <v>CXCL13</v>
      </c>
      <c r="C47" s="5" t="str">
        <f>IF(VLOOKUP($A47,Ligands!$A:$G,4,FALSE)="","",VLOOKUP($A47,Ligands!$A:$G,4,FALSE))</f>
        <v>CXCL13</v>
      </c>
      <c r="D47" s="39" t="str">
        <f>IF(VLOOKUP($A47,Ligands!$A:$G,5,FALSE)="","",VLOOKUP($A47,Ligands!$A:$G,5,FALSE))</f>
        <v/>
      </c>
      <c r="E47" s="39" t="str">
        <f>IF(VLOOKUP($A47,Ligands!$A:$G,6,FALSE)="","",VLOOKUP($A47,Ligands!$A:$G,6,FALSE))</f>
        <v/>
      </c>
      <c r="F47" s="39" t="str">
        <f>IF(VLOOKUP($A47,Ligands!$A:$G,7,FALSE)="","",VLOOKUP($A47,Ligands!$A:$G,7,FALSE))</f>
        <v>Physiological</v>
      </c>
      <c r="G47" s="89" t="str">
        <f t="shared" si="1"/>
        <v/>
      </c>
      <c r="H47" s="90">
        <f t="shared" si="2"/>
        <v>8.4737372440296657</v>
      </c>
      <c r="I47" s="90" t="str">
        <f t="shared" si="3"/>
        <v/>
      </c>
      <c r="J47" s="90" t="str">
        <f t="shared" si="4"/>
        <v/>
      </c>
      <c r="K47" s="90">
        <f t="shared" si="5"/>
        <v>6.7525931075001564</v>
      </c>
      <c r="L47" s="89" t="str">
        <f t="shared" si="6"/>
        <v/>
      </c>
      <c r="M47" s="90">
        <f t="shared" si="7"/>
        <v>8.7170000000000005</v>
      </c>
      <c r="N47" s="90" t="str">
        <f t="shared" si="8"/>
        <v/>
      </c>
      <c r="O47" s="90">
        <f t="shared" si="9"/>
        <v>7.4480000000000004</v>
      </c>
      <c r="P47" s="90">
        <f t="shared" si="10"/>
        <v>7.0039999999999996</v>
      </c>
      <c r="Q47" s="91" t="str">
        <f t="shared" si="11"/>
        <v/>
      </c>
      <c r="R47" s="92">
        <f t="shared" si="12"/>
        <v>100</v>
      </c>
      <c r="S47" s="92" t="str">
        <f t="shared" si="13"/>
        <v/>
      </c>
      <c r="T47" s="92" t="str">
        <f t="shared" si="14"/>
        <v/>
      </c>
      <c r="U47" s="92">
        <f t="shared" si="15"/>
        <v>56.052257376466407</v>
      </c>
      <c r="V47" s="47" t="str">
        <f t="shared" si="16"/>
        <v/>
      </c>
      <c r="W47" s="46" t="str">
        <f t="shared" si="17"/>
        <v/>
      </c>
      <c r="X47" s="46">
        <f t="shared" si="18"/>
        <v>7.7303559849962378</v>
      </c>
      <c r="Y47" s="46">
        <f t="shared" si="19"/>
        <v>7.7750000000000012</v>
      </c>
      <c r="Z47" s="46" t="str">
        <f t="shared" si="20"/>
        <v/>
      </c>
      <c r="AA47" s="46">
        <f t="shared" si="21"/>
        <v>8.1760423523934378</v>
      </c>
      <c r="AB47" s="46">
        <f t="shared" si="22"/>
        <v>8.4309999999999992</v>
      </c>
      <c r="AC47" s="46">
        <f t="shared" si="23"/>
        <v>8.4737372440296657</v>
      </c>
      <c r="AD47" s="46" t="str">
        <f t="shared" si="24"/>
        <v/>
      </c>
      <c r="AE47" s="46" t="str">
        <f t="shared" si="25"/>
        <v/>
      </c>
      <c r="AF47" s="46" t="str">
        <f t="shared" si="26"/>
        <v/>
      </c>
      <c r="AG47" s="46" t="str">
        <f t="shared" si="27"/>
        <v/>
      </c>
      <c r="AH47" s="46" t="str">
        <f t="shared" si="28"/>
        <v/>
      </c>
      <c r="AI47" s="46" t="str">
        <f t="shared" si="29"/>
        <v/>
      </c>
      <c r="AJ47" s="46">
        <f t="shared" si="30"/>
        <v>6.4646036688191701</v>
      </c>
      <c r="AK47" s="46">
        <f t="shared" si="31"/>
        <v>6.4996748309051178</v>
      </c>
      <c r="AL47" s="46">
        <f t="shared" si="32"/>
        <v>6.7525931075001564</v>
      </c>
      <c r="AM47" s="47" t="str">
        <f>VLOOKUP($A47,'pEC50'!$B:$Z,MATCH(AM$1,'pEC50'!$B$1:$Z$1,0),FALSE)</f>
        <v/>
      </c>
      <c r="AN47" s="46" t="str">
        <f>VLOOKUP($A47,'pEC50'!$B:$Z,MATCH(AN$1,'pEC50'!$B$1:$Z$1,0),FALSE)</f>
        <v/>
      </c>
      <c r="AO47" s="46">
        <f>VLOOKUP($A47,'pEC50'!$B:$Z,MATCH(AO$1,'pEC50'!$B$1:$Z$1,0),FALSE)</f>
        <v>7.7859999999999996</v>
      </c>
      <c r="AP47" s="46">
        <f>VLOOKUP($A47,'pEC50'!$B:$Z,MATCH(AP$1,'pEC50'!$B$1:$Z$1,0),FALSE)</f>
        <v>7.7750000000000004</v>
      </c>
      <c r="AQ47" s="46" t="str">
        <f>VLOOKUP($A47,'pEC50'!$B:$Z,MATCH(AQ$1,'pEC50'!$B$1:$Z$1,0),FALSE)</f>
        <v/>
      </c>
      <c r="AR47" s="46">
        <f>VLOOKUP($A47,'pEC50'!$B:$Z,MATCH(AR$1,'pEC50'!$B$1:$Z$1,0),FALSE)</f>
        <v>8.3659999999999997</v>
      </c>
      <c r="AS47" s="46">
        <f>VLOOKUP($A47,'pEC50'!$B:$Z,MATCH(AS$1,'pEC50'!$B$1:$Z$1,0),FALSE)</f>
        <v>8.4309999999999992</v>
      </c>
      <c r="AT47" s="46">
        <f>VLOOKUP($A47,'pEC50'!$B:$Z,MATCH(AT$1,'pEC50'!$B$1:$Z$1,0),FALSE)</f>
        <v>8.7170000000000005</v>
      </c>
      <c r="AU47" s="46" t="str">
        <f>VLOOKUP($A47,'pEC50'!$B:$Z,MATCH(AU$1,'pEC50'!$B$1:$Z$1,0),FALSE)</f>
        <v/>
      </c>
      <c r="AV47" s="46" t="str">
        <f>VLOOKUP($A47,'pEC50'!$B:$Z,MATCH(AV$1,'pEC50'!$B$1:$Z$1,0),FALSE)</f>
        <v/>
      </c>
      <c r="AW47" s="46" t="str">
        <f>VLOOKUP($A47,'pEC50'!$B:$Z,MATCH(AW$1,'pEC50'!$B$1:$Z$1,0),FALSE)</f>
        <v/>
      </c>
      <c r="AX47" s="46" t="str">
        <f>VLOOKUP($A47,'pEC50'!$B:$Z,MATCH(AX$1,'pEC50'!$B$1:$Z$1,0),FALSE)</f>
        <v/>
      </c>
      <c r="AY47" s="46" t="str">
        <f>VLOOKUP($A47,'pEC50'!$B:$Z,MATCH(AY$1,'pEC50'!$B$1:$Z$1,0),FALSE)</f>
        <v/>
      </c>
      <c r="AZ47" s="46">
        <f>VLOOKUP($A47,'pEC50'!$B:$Z,MATCH(AZ$1,'pEC50'!$B$1:$Z$1,0),FALSE)</f>
        <v>7.4480000000000004</v>
      </c>
      <c r="BA47" s="46">
        <f>VLOOKUP($A47,'pEC50'!$B:$Z,MATCH(BA$1,'pEC50'!$B$1:$Z$1,0),FALSE)</f>
        <v>6.81</v>
      </c>
      <c r="BB47" s="46">
        <f>VLOOKUP($A47,'pEC50'!$B:$Z,MATCH(BB$1,'pEC50'!$B$1:$Z$1,0),FALSE)</f>
        <v>6.8559999999999999</v>
      </c>
      <c r="BC47" s="46">
        <f>VLOOKUP($A47,'pEC50'!$B:$Z,MATCH(BC$1,'pEC50'!$B$1:$Z$1,0),FALSE)</f>
        <v>7.0039999999999996</v>
      </c>
      <c r="BD47" s="40" t="str">
        <f>IF(VLOOKUP($A47,Emax!$B:$Z,MATCH(BD$1,Emax!$B$1:$Z$1,0),FALSE)="","",VLOOKUP($A47,Emax!$B:$Z,MATCH(BD$1,Emax!$B$1:$Z$1,0),FALSE)*100)</f>
        <v/>
      </c>
      <c r="BE47" s="41" t="str">
        <f>IF(VLOOKUP($A47,Emax!$B:$Z,MATCH(BE$1,Emax!$B$1:$Z$1,0),FALSE)="","",VLOOKUP($A47,Emax!$B:$Z,MATCH(BE$1,Emax!$B$1:$Z$1,0),FALSE)*100)</f>
        <v/>
      </c>
      <c r="BF47" s="41">
        <f>IF(VLOOKUP($A47,Emax!$B:$Z,MATCH(BF$1,Emax!$B$1:$Z$1,0),FALSE)="","",VLOOKUP($A47,Emax!$B:$Z,MATCH(BF$1,Emax!$B$1:$Z$1,0),FALSE)*100)</f>
        <v>87.974333443965037</v>
      </c>
      <c r="BG47" s="41">
        <f>IF(VLOOKUP($A47,Emax!$B:$Z,MATCH(BG$1,Emax!$B$1:$Z$1,0),FALSE)="","",VLOOKUP($A47,Emax!$B:$Z,MATCH(BG$1,Emax!$B$1:$Z$1,0),FALSE)*100)</f>
        <v>100</v>
      </c>
      <c r="BH47" s="41" t="str">
        <f>IF(VLOOKUP($A47,Emax!$B:$Z,MATCH(BH$1,Emax!$B$1:$Z$1,0),FALSE)="","",VLOOKUP($A47,Emax!$B:$Z,MATCH(BH$1,Emax!$B$1:$Z$1,0),FALSE)*100)</f>
        <v/>
      </c>
      <c r="BI47" s="41">
        <f>IF(VLOOKUP($A47,Emax!$B:$Z,MATCH(BI$1,Emax!$B$1:$Z$1,0),FALSE)="","",VLOOKUP($A47,Emax!$B:$Z,MATCH(BI$1,Emax!$B$1:$Z$1,0),FALSE)*100)</f>
        <v>64.571719629870685</v>
      </c>
      <c r="BJ47" s="41">
        <f>IF(VLOOKUP($A47,Emax!$B:$Z,MATCH(BJ$1,Emax!$B$1:$Z$1,0),FALSE)="","",VLOOKUP($A47,Emax!$B:$Z,MATCH(BJ$1,Emax!$B$1:$Z$1,0),FALSE)*100)</f>
        <v>100</v>
      </c>
      <c r="BK47" s="41">
        <f>IF(VLOOKUP($A47,Emax!$B:$Z,MATCH(BK$1,Emax!$B$1:$Z$1,0),FALSE)="","",VLOOKUP($A47,Emax!$B:$Z,MATCH(BK$1,Emax!$B$1:$Z$1,0),FALSE)*100)</f>
        <v>57.113298639413124</v>
      </c>
      <c r="BL47" s="41" t="str">
        <f>IF(VLOOKUP($A47,Emax!$B:$Z,MATCH(BL$1,Emax!$B$1:$Z$1,0),FALSE)="","",VLOOKUP($A47,Emax!$B:$Z,MATCH(BL$1,Emax!$B$1:$Z$1,0),FALSE)*100)</f>
        <v/>
      </c>
      <c r="BM47" s="41" t="str">
        <f>IF(VLOOKUP($A47,Emax!$B:$Z,MATCH(BM$1,Emax!$B$1:$Z$1,0),FALSE)="","",VLOOKUP($A47,Emax!$B:$Z,MATCH(BM$1,Emax!$B$1:$Z$1,0),FALSE)*100)</f>
        <v/>
      </c>
      <c r="BN47" s="41" t="str">
        <f>IF(VLOOKUP($A47,Emax!$B:$Z,MATCH(BN$1,Emax!$B$1:$Z$1,0),FALSE)="","",VLOOKUP($A47,Emax!$B:$Z,MATCH(BN$1,Emax!$B$1:$Z$1,0),FALSE)*100)</f>
        <v/>
      </c>
      <c r="BO47" s="41" t="str">
        <f>IF(VLOOKUP($A47,Emax!$B:$Z,MATCH(BO$1,Emax!$B$1:$Z$1,0),FALSE)="","",VLOOKUP($A47,Emax!$B:$Z,MATCH(BO$1,Emax!$B$1:$Z$1,0),FALSE)*100)</f>
        <v/>
      </c>
      <c r="BP47" s="41" t="str">
        <f>IF(VLOOKUP($A47,Emax!$B:$Z,MATCH(BP$1,Emax!$B$1:$Z$1,0),FALSE)="","",VLOOKUP($A47,Emax!$B:$Z,MATCH(BP$1,Emax!$B$1:$Z$1,0),FALSE)*100)</f>
        <v/>
      </c>
      <c r="BQ47" s="41">
        <f>IF(VLOOKUP($A47,Emax!$B:$Z,MATCH(BQ$1,Emax!$B$1:$Z$1,0),FALSE)="","",VLOOKUP($A47,Emax!$B:$Z,MATCH(BQ$1,Emax!$B$1:$Z$1,0),FALSE)*100)</f>
        <v>0</v>
      </c>
      <c r="BR47" s="41">
        <f>IF(VLOOKUP($A47,Emax!$B:$Z,MATCH(BR$1,Emax!$B$1:$Z$1,0),FALSE)="","",VLOOKUP($A47,Emax!$B:$Z,MATCH(BR$1,Emax!$B$1:$Z$1,0),FALSE)*100)</f>
        <v>45.144377494326633</v>
      </c>
      <c r="BS47" s="41">
        <f>IF(VLOOKUP($A47,Emax!$B:$Z,MATCH(BS$1,Emax!$B$1:$Z$1,0),FALSE)="","",VLOOKUP($A47,Emax!$B:$Z,MATCH(BS$1,Emax!$B$1:$Z$1,0),FALSE)*100)</f>
        <v>44.022513053502408</v>
      </c>
      <c r="BT47" s="41">
        <f>IF(VLOOKUP($A47,Emax!$B:$Z,MATCH(BT$1,Emax!$B$1:$Z$1,0),FALSE)="","",VLOOKUP($A47,Emax!$B:$Z,MATCH(BT$1,Emax!$B$1:$Z$1,0),FALSE)*100)</f>
        <v>56.052257376466407</v>
      </c>
    </row>
    <row r="48" spans="1:72" x14ac:dyDescent="0.2">
      <c r="A48" t="s">
        <v>275</v>
      </c>
      <c r="B48" s="6" t="str">
        <f>IF(VLOOKUP($A48,Ligands!$A:$G,3,FALSE)="","",VLOOKUP($A48,Ligands!$A:$G,3,FALSE))</f>
        <v>CXCL8</v>
      </c>
      <c r="C48" s="5" t="str">
        <f>IF(VLOOKUP($A48,Ligands!$A:$G,4,FALSE)="","",VLOOKUP($A48,Ligands!$A:$G,4,FALSE))</f>
        <v>Interleukin-8</v>
      </c>
      <c r="D48" s="39" t="str">
        <f>IF(VLOOKUP($A48,Ligands!$A:$G,5,FALSE)="","",VLOOKUP($A48,Ligands!$A:$G,5,FALSE))</f>
        <v/>
      </c>
      <c r="E48" s="39" t="str">
        <f>IF(VLOOKUP($A48,Ligands!$A:$G,6,FALSE)="","",VLOOKUP($A48,Ligands!$A:$G,6,FALSE))</f>
        <v/>
      </c>
      <c r="F48" s="39" t="str">
        <f>IF(VLOOKUP($A48,Ligands!$A:$G,7,FALSE)="","",VLOOKUP($A48,Ligands!$A:$G,7,FALSE))</f>
        <v>Physiological</v>
      </c>
      <c r="G48" s="89" t="str">
        <f t="shared" si="1"/>
        <v/>
      </c>
      <c r="H48" s="90">
        <f t="shared" si="2"/>
        <v>9.70370755912157</v>
      </c>
      <c r="I48" s="90">
        <f t="shared" si="3"/>
        <v>8.1733099918807461</v>
      </c>
      <c r="J48" s="90" t="str">
        <f t="shared" si="4"/>
        <v/>
      </c>
      <c r="K48" s="90">
        <f t="shared" si="5"/>
        <v>8.2819510437427848</v>
      </c>
      <c r="L48" s="89" t="str">
        <f t="shared" si="6"/>
        <v/>
      </c>
      <c r="M48" s="90">
        <f t="shared" si="7"/>
        <v>9.9849999999999994</v>
      </c>
      <c r="N48" s="90">
        <f t="shared" si="8"/>
        <v>8.5</v>
      </c>
      <c r="O48" s="90" t="str">
        <f t="shared" si="9"/>
        <v/>
      </c>
      <c r="P48" s="90">
        <f t="shared" si="10"/>
        <v>8.6440000000000001</v>
      </c>
      <c r="Q48" s="91" t="str">
        <f t="shared" si="11"/>
        <v/>
      </c>
      <c r="R48" s="92">
        <f t="shared" si="12"/>
        <v>52.32479784366577</v>
      </c>
      <c r="S48" s="92">
        <f t="shared" si="13"/>
        <v>47.131362186354323</v>
      </c>
      <c r="T48" s="92" t="str">
        <f t="shared" si="14"/>
        <v/>
      </c>
      <c r="U48" s="92">
        <f t="shared" si="15"/>
        <v>43.446124635519091</v>
      </c>
      <c r="V48" s="47" t="str">
        <f t="shared" si="16"/>
        <v/>
      </c>
      <c r="W48" s="46" t="str">
        <f t="shared" si="17"/>
        <v/>
      </c>
      <c r="X48" s="46">
        <f t="shared" si="18"/>
        <v>9.3794604200966347</v>
      </c>
      <c r="Y48" s="46">
        <f t="shared" si="19"/>
        <v>9.4560328416425179</v>
      </c>
      <c r="Z48" s="46" t="str">
        <f t="shared" si="20"/>
        <v/>
      </c>
      <c r="AA48" s="46">
        <f t="shared" si="21"/>
        <v>9.4934129735859116</v>
      </c>
      <c r="AB48" s="46">
        <f t="shared" si="22"/>
        <v>9.70370755912157</v>
      </c>
      <c r="AC48" s="46">
        <f t="shared" si="23"/>
        <v>9.0241433383578542</v>
      </c>
      <c r="AD48" s="46" t="str">
        <f t="shared" si="24"/>
        <v/>
      </c>
      <c r="AE48" s="46" t="str">
        <f t="shared" si="25"/>
        <v/>
      </c>
      <c r="AF48" s="46" t="str">
        <f t="shared" si="26"/>
        <v/>
      </c>
      <c r="AG48" s="46">
        <f t="shared" si="27"/>
        <v>8.1733099918807461</v>
      </c>
      <c r="AH48" s="46" t="str">
        <f t="shared" si="28"/>
        <v/>
      </c>
      <c r="AI48" s="46" t="str">
        <f t="shared" si="29"/>
        <v/>
      </c>
      <c r="AJ48" s="46">
        <f t="shared" si="30"/>
        <v>7.5993658118929597</v>
      </c>
      <c r="AK48" s="46">
        <f t="shared" si="31"/>
        <v>8.2819510437427848</v>
      </c>
      <c r="AL48" s="46">
        <f t="shared" si="32"/>
        <v>7.5740743904587617</v>
      </c>
      <c r="AM48" s="47" t="str">
        <f>VLOOKUP($A48,'pEC50'!$B:$Z,MATCH(AM$1,'pEC50'!$B$1:$Z$1,0),FALSE)</f>
        <v/>
      </c>
      <c r="AN48" s="46" t="str">
        <f>VLOOKUP($A48,'pEC50'!$B:$Z,MATCH(AN$1,'pEC50'!$B$1:$Z$1,0),FALSE)</f>
        <v/>
      </c>
      <c r="AO48" s="46">
        <f>VLOOKUP($A48,'pEC50'!$B:$Z,MATCH(AO$1,'pEC50'!$B$1:$Z$1,0),FALSE)</f>
        <v>9.6950000000000003</v>
      </c>
      <c r="AP48" s="46">
        <f>VLOOKUP($A48,'pEC50'!$B:$Z,MATCH(AP$1,'pEC50'!$B$1:$Z$1,0),FALSE)</f>
        <v>9.9290000000000003</v>
      </c>
      <c r="AQ48" s="46" t="str">
        <f>VLOOKUP($A48,'pEC50'!$B:$Z,MATCH(AQ$1,'pEC50'!$B$1:$Z$1,0),FALSE)</f>
        <v/>
      </c>
      <c r="AR48" s="46">
        <f>VLOOKUP($A48,'pEC50'!$B:$Z,MATCH(AR$1,'pEC50'!$B$1:$Z$1,0),FALSE)</f>
        <v>9.8249999999999993</v>
      </c>
      <c r="AS48" s="46">
        <f>VLOOKUP($A48,'pEC50'!$B:$Z,MATCH(AS$1,'pEC50'!$B$1:$Z$1,0),FALSE)</f>
        <v>9.9849999999999994</v>
      </c>
      <c r="AT48" s="46">
        <f>VLOOKUP($A48,'pEC50'!$B:$Z,MATCH(AT$1,'pEC50'!$B$1:$Z$1,0),FALSE)</f>
        <v>9.3659999999999997</v>
      </c>
      <c r="AU48" s="46" t="str">
        <f>VLOOKUP($A48,'pEC50'!$B:$Z,MATCH(AU$1,'pEC50'!$B$1:$Z$1,0),FALSE)</f>
        <v/>
      </c>
      <c r="AV48" s="46" t="str">
        <f>VLOOKUP($A48,'pEC50'!$B:$Z,MATCH(AV$1,'pEC50'!$B$1:$Z$1,0),FALSE)</f>
        <v/>
      </c>
      <c r="AW48" s="46" t="str">
        <f>VLOOKUP($A48,'pEC50'!$B:$Z,MATCH(AW$1,'pEC50'!$B$1:$Z$1,0),FALSE)</f>
        <v/>
      </c>
      <c r="AX48" s="46">
        <f>VLOOKUP($A48,'pEC50'!$B:$Z,MATCH(AX$1,'pEC50'!$B$1:$Z$1,0),FALSE)</f>
        <v>8.5</v>
      </c>
      <c r="AY48" s="46" t="str">
        <f>VLOOKUP($A48,'pEC50'!$B:$Z,MATCH(AY$1,'pEC50'!$B$1:$Z$1,0),FALSE)</f>
        <v/>
      </c>
      <c r="AZ48" s="46" t="str">
        <f>VLOOKUP($A48,'pEC50'!$B:$Z,MATCH(AZ$1,'pEC50'!$B$1:$Z$1,0),FALSE)</f>
        <v/>
      </c>
      <c r="BA48" s="46">
        <f>VLOOKUP($A48,'pEC50'!$B:$Z,MATCH(BA$1,'pEC50'!$B$1:$Z$1,0),FALSE)</f>
        <v>7.9770000000000003</v>
      </c>
      <c r="BB48" s="46">
        <f>VLOOKUP($A48,'pEC50'!$B:$Z,MATCH(BB$1,'pEC50'!$B$1:$Z$1,0),FALSE)</f>
        <v>8.6440000000000001</v>
      </c>
      <c r="BC48" s="46">
        <f>VLOOKUP($A48,'pEC50'!$B:$Z,MATCH(BC$1,'pEC50'!$B$1:$Z$1,0),FALSE)</f>
        <v>8.1790000000000003</v>
      </c>
      <c r="BD48" s="40" t="str">
        <f>IF(VLOOKUP($A48,Emax!$B:$Z,MATCH(BD$1,Emax!$B$1:$Z$1,0),FALSE)="","",VLOOKUP($A48,Emax!$B:$Z,MATCH(BD$1,Emax!$B$1:$Z$1,0),FALSE)*100)</f>
        <v/>
      </c>
      <c r="BE48" s="41" t="str">
        <f>IF(VLOOKUP($A48,Emax!$B:$Z,MATCH(BE$1,Emax!$B$1:$Z$1,0),FALSE)="","",VLOOKUP($A48,Emax!$B:$Z,MATCH(BE$1,Emax!$B$1:$Z$1,0),FALSE)*100)</f>
        <v/>
      </c>
      <c r="BF48" s="41">
        <f>IF(VLOOKUP($A48,Emax!$B:$Z,MATCH(BF$1,Emax!$B$1:$Z$1,0),FALSE)="","",VLOOKUP($A48,Emax!$B:$Z,MATCH(BF$1,Emax!$B$1:$Z$1,0),FALSE)*100)</f>
        <v>48.357119150348488</v>
      </c>
      <c r="BG48" s="41">
        <f>IF(VLOOKUP($A48,Emax!$B:$Z,MATCH(BG$1,Emax!$B$1:$Z$1,0),FALSE)="","",VLOOKUP($A48,Emax!$B:$Z,MATCH(BG$1,Emax!$B$1:$Z$1,0),FALSE)*100)</f>
        <v>33.653701757020578</v>
      </c>
      <c r="BH48" s="41" t="str">
        <f>IF(VLOOKUP($A48,Emax!$B:$Z,MATCH(BH$1,Emax!$B$1:$Z$1,0),FALSE)="","",VLOOKUP($A48,Emax!$B:$Z,MATCH(BH$1,Emax!$B$1:$Z$1,0),FALSE)*100)</f>
        <v/>
      </c>
      <c r="BI48" s="41">
        <f>IF(VLOOKUP($A48,Emax!$B:$Z,MATCH(BI$1,Emax!$B$1:$Z$1,0),FALSE)="","",VLOOKUP($A48,Emax!$B:$Z,MATCH(BI$1,Emax!$B$1:$Z$1,0),FALSE)*100)</f>
        <v>46.602903307960048</v>
      </c>
      <c r="BJ48" s="41">
        <f>IF(VLOOKUP($A48,Emax!$B:$Z,MATCH(BJ$1,Emax!$B$1:$Z$1,0),FALSE)="","",VLOOKUP($A48,Emax!$B:$Z,MATCH(BJ$1,Emax!$B$1:$Z$1,0),FALSE)*100)</f>
        <v>52.32479784366577</v>
      </c>
      <c r="BK48" s="41">
        <f>IF(VLOOKUP($A48,Emax!$B:$Z,MATCH(BK$1,Emax!$B$1:$Z$1,0),FALSE)="","",VLOOKUP($A48,Emax!$B:$Z,MATCH(BK$1,Emax!$B$1:$Z$1,0),FALSE)*100)</f>
        <v>45.513825318201768</v>
      </c>
      <c r="BL48" s="41" t="str">
        <f>IF(VLOOKUP($A48,Emax!$B:$Z,MATCH(BL$1,Emax!$B$1:$Z$1,0),FALSE)="","",VLOOKUP($A48,Emax!$B:$Z,MATCH(BL$1,Emax!$B$1:$Z$1,0),FALSE)*100)</f>
        <v/>
      </c>
      <c r="BM48" s="41" t="str">
        <f>IF(VLOOKUP($A48,Emax!$B:$Z,MATCH(BM$1,Emax!$B$1:$Z$1,0),FALSE)="","",VLOOKUP($A48,Emax!$B:$Z,MATCH(BM$1,Emax!$B$1:$Z$1,0),FALSE)*100)</f>
        <v/>
      </c>
      <c r="BN48" s="41" t="str">
        <f>IF(VLOOKUP($A48,Emax!$B:$Z,MATCH(BN$1,Emax!$B$1:$Z$1,0),FALSE)="","",VLOOKUP($A48,Emax!$B:$Z,MATCH(BN$1,Emax!$B$1:$Z$1,0),FALSE)*100)</f>
        <v/>
      </c>
      <c r="BO48" s="41">
        <f>IF(VLOOKUP($A48,Emax!$B:$Z,MATCH(BO$1,Emax!$B$1:$Z$1,0),FALSE)="","",VLOOKUP($A48,Emax!$B:$Z,MATCH(BO$1,Emax!$B$1:$Z$1,0),FALSE)*100)</f>
        <v>47.131362186354323</v>
      </c>
      <c r="BP48" s="41" t="str">
        <f>IF(VLOOKUP($A48,Emax!$B:$Z,MATCH(BP$1,Emax!$B$1:$Z$1,0),FALSE)="","",VLOOKUP($A48,Emax!$B:$Z,MATCH(BP$1,Emax!$B$1:$Z$1,0),FALSE)*100)</f>
        <v/>
      </c>
      <c r="BQ48" s="41" t="str">
        <f>IF(VLOOKUP($A48,Emax!$B:$Z,MATCH(BQ$1,Emax!$B$1:$Z$1,0),FALSE)="","",VLOOKUP($A48,Emax!$B:$Z,MATCH(BQ$1,Emax!$B$1:$Z$1,0),FALSE)*100)</f>
        <v/>
      </c>
      <c r="BR48" s="41">
        <f>IF(VLOOKUP($A48,Emax!$B:$Z,MATCH(BR$1,Emax!$B$1:$Z$1,0),FALSE)="","",VLOOKUP($A48,Emax!$B:$Z,MATCH(BR$1,Emax!$B$1:$Z$1,0),FALSE)*100)</f>
        <v>41.914646899387492</v>
      </c>
      <c r="BS48" s="41">
        <f>IF(VLOOKUP($A48,Emax!$B:$Z,MATCH(BS$1,Emax!$B$1:$Z$1,0),FALSE)="","",VLOOKUP($A48,Emax!$B:$Z,MATCH(BS$1,Emax!$B$1:$Z$1,0),FALSE)*100)</f>
        <v>43.446124635519091</v>
      </c>
      <c r="BT48" s="41">
        <f>IF(VLOOKUP($A48,Emax!$B:$Z,MATCH(BT$1,Emax!$B$1:$Z$1,0),FALSE)="","",VLOOKUP($A48,Emax!$B:$Z,MATCH(BT$1,Emax!$B$1:$Z$1,0),FALSE)*100)</f>
        <v>24.835584784927121</v>
      </c>
    </row>
    <row r="49" spans="1:72" x14ac:dyDescent="0.2">
      <c r="A49" t="s">
        <v>570</v>
      </c>
      <c r="B49" s="6" t="str">
        <f>IF(VLOOKUP($A49,Ligands!$A:$G,3,FALSE)="","",VLOOKUP($A49,Ligands!$A:$G,3,FALSE))</f>
        <v>DAMGO</v>
      </c>
      <c r="C49" s="5" t="str">
        <f>IF(VLOOKUP($A49,Ligands!$A:$G,4,FALSE)="","",VLOOKUP($A49,Ligands!$A:$G,4,FALSE))</f>
        <v>2-Ala-4-mephe-5-gly-enkephalin</v>
      </c>
      <c r="D49" s="39" t="str">
        <f>IF(VLOOKUP($A49,Ligands!$A:$G,5,FALSE)="","",VLOOKUP($A49,Ligands!$A:$G,5,FALSE))</f>
        <v/>
      </c>
      <c r="E49" s="39" t="str">
        <f>IF(VLOOKUP($A49,Ligands!$A:$G,6,FALSE)="","",VLOOKUP($A49,Ligands!$A:$G,6,FALSE))</f>
        <v/>
      </c>
      <c r="F49" s="39" t="str">
        <f>IF(VLOOKUP($A49,Ligands!$A:$G,7,FALSE)="","",VLOOKUP($A49,Ligands!$A:$G,7,FALSE))</f>
        <v>Surrogate</v>
      </c>
      <c r="G49" s="89" t="str">
        <f t="shared" si="1"/>
        <v/>
      </c>
      <c r="H49" s="90">
        <f t="shared" si="2"/>
        <v>9.1903807346330222</v>
      </c>
      <c r="I49" s="90">
        <f t="shared" si="3"/>
        <v>5.6777029156699808</v>
      </c>
      <c r="J49" s="90" t="str">
        <f t="shared" si="4"/>
        <v/>
      </c>
      <c r="K49" s="90">
        <f t="shared" si="5"/>
        <v>7.1370958821328223</v>
      </c>
      <c r="L49" s="89" t="str">
        <f t="shared" si="6"/>
        <v/>
      </c>
      <c r="M49" s="90">
        <f t="shared" si="7"/>
        <v>9.9870000000000001</v>
      </c>
      <c r="N49" s="90">
        <f t="shared" si="8"/>
        <v>6.36</v>
      </c>
      <c r="O49" s="90" t="str">
        <f t="shared" si="9"/>
        <v/>
      </c>
      <c r="P49" s="90">
        <f t="shared" si="10"/>
        <v>7.4240000000000004</v>
      </c>
      <c r="Q49" s="91" t="str">
        <f t="shared" si="11"/>
        <v/>
      </c>
      <c r="R49" s="92">
        <f t="shared" si="12"/>
        <v>72.275694213961714</v>
      </c>
      <c r="S49" s="92">
        <f t="shared" si="13"/>
        <v>20.78274532209684</v>
      </c>
      <c r="T49" s="92" t="str">
        <f t="shared" si="14"/>
        <v/>
      </c>
      <c r="U49" s="92">
        <f t="shared" si="15"/>
        <v>51.653039459651616</v>
      </c>
      <c r="V49" s="47" t="str">
        <f t="shared" si="16"/>
        <v/>
      </c>
      <c r="W49" s="46" t="str">
        <f t="shared" si="17"/>
        <v/>
      </c>
      <c r="X49" s="46">
        <f t="shared" si="18"/>
        <v>8.1889922717967938</v>
      </c>
      <c r="Y49" s="46">
        <f t="shared" si="19"/>
        <v>8.1761346935909707</v>
      </c>
      <c r="Z49" s="46" t="str">
        <f t="shared" si="20"/>
        <v/>
      </c>
      <c r="AA49" s="46">
        <f t="shared" si="21"/>
        <v>8.5221145344466933</v>
      </c>
      <c r="AB49" s="46">
        <f t="shared" si="22"/>
        <v>8.8206550960477497</v>
      </c>
      <c r="AC49" s="46">
        <f t="shared" si="23"/>
        <v>9.1903807346330222</v>
      </c>
      <c r="AD49" s="46" t="str">
        <f t="shared" si="24"/>
        <v/>
      </c>
      <c r="AE49" s="46" t="str">
        <f t="shared" si="25"/>
        <v/>
      </c>
      <c r="AF49" s="46" t="str">
        <f t="shared" si="26"/>
        <v/>
      </c>
      <c r="AG49" s="46">
        <f t="shared" si="27"/>
        <v>5.6777029156699808</v>
      </c>
      <c r="AH49" s="46" t="str">
        <f t="shared" si="28"/>
        <v/>
      </c>
      <c r="AI49" s="46" t="str">
        <f t="shared" si="29"/>
        <v/>
      </c>
      <c r="AJ49" s="46">
        <f t="shared" si="30"/>
        <v>5.4880527557661765</v>
      </c>
      <c r="AK49" s="46">
        <f t="shared" si="31"/>
        <v>6.6197827681151722</v>
      </c>
      <c r="AL49" s="46">
        <f t="shared" si="32"/>
        <v>7.1370958821328223</v>
      </c>
      <c r="AM49" s="47" t="str">
        <f>VLOOKUP($A49,'pEC50'!$B:$Z,MATCH(AM$1,'pEC50'!$B$1:$Z$1,0),FALSE)</f>
        <v/>
      </c>
      <c r="AN49" s="46" t="str">
        <f>VLOOKUP($A49,'pEC50'!$B:$Z,MATCH(AN$1,'pEC50'!$B$1:$Z$1,0),FALSE)</f>
        <v/>
      </c>
      <c r="AO49" s="46">
        <f>VLOOKUP($A49,'pEC50'!$B:$Z,MATCH(AO$1,'pEC50'!$B$1:$Z$1,0),FALSE)</f>
        <v>8.33</v>
      </c>
      <c r="AP49" s="46">
        <f>VLOOKUP($A49,'pEC50'!$B:$Z,MATCH(AP$1,'pEC50'!$B$1:$Z$1,0),FALSE)</f>
        <v>8.4429999999999996</v>
      </c>
      <c r="AQ49" s="46" t="str">
        <f>VLOOKUP($A49,'pEC50'!$B:$Z,MATCH(AQ$1,'pEC50'!$B$1:$Z$1,0),FALSE)</f>
        <v/>
      </c>
      <c r="AR49" s="46">
        <f>VLOOKUP($A49,'pEC50'!$B:$Z,MATCH(AR$1,'pEC50'!$B$1:$Z$1,0),FALSE)</f>
        <v>8.7539999999999996</v>
      </c>
      <c r="AS49" s="46">
        <f>VLOOKUP($A49,'pEC50'!$B:$Z,MATCH(AS$1,'pEC50'!$B$1:$Z$1,0),FALSE)</f>
        <v>9.0020000000000007</v>
      </c>
      <c r="AT49" s="46">
        <f>VLOOKUP($A49,'pEC50'!$B:$Z,MATCH(AT$1,'pEC50'!$B$1:$Z$1,0),FALSE)</f>
        <v>9.9870000000000001</v>
      </c>
      <c r="AU49" s="46" t="str">
        <f>VLOOKUP($A49,'pEC50'!$B:$Z,MATCH(AU$1,'pEC50'!$B$1:$Z$1,0),FALSE)</f>
        <v/>
      </c>
      <c r="AV49" s="46" t="str">
        <f>VLOOKUP($A49,'pEC50'!$B:$Z,MATCH(AV$1,'pEC50'!$B$1:$Z$1,0),FALSE)</f>
        <v/>
      </c>
      <c r="AW49" s="46" t="str">
        <f>VLOOKUP($A49,'pEC50'!$B:$Z,MATCH(AW$1,'pEC50'!$B$1:$Z$1,0),FALSE)</f>
        <v/>
      </c>
      <c r="AX49" s="46">
        <f>VLOOKUP($A49,'pEC50'!$B:$Z,MATCH(AX$1,'pEC50'!$B$1:$Z$1,0),FALSE)</f>
        <v>6.36</v>
      </c>
      <c r="AY49" s="46" t="str">
        <f>VLOOKUP($A49,'pEC50'!$B:$Z,MATCH(AY$1,'pEC50'!$B$1:$Z$1,0),FALSE)</f>
        <v/>
      </c>
      <c r="AZ49" s="46" t="str">
        <f>VLOOKUP($A49,'pEC50'!$B:$Z,MATCH(AZ$1,'pEC50'!$B$1:$Z$1,0),FALSE)</f>
        <v/>
      </c>
      <c r="BA49" s="46">
        <f>VLOOKUP($A49,'pEC50'!$B:$Z,MATCH(BA$1,'pEC50'!$B$1:$Z$1,0),FALSE)</f>
        <v>6.0949999999999998</v>
      </c>
      <c r="BB49" s="46">
        <f>VLOOKUP($A49,'pEC50'!$B:$Z,MATCH(BB$1,'pEC50'!$B$1:$Z$1,0),FALSE)</f>
        <v>7.0990000000000002</v>
      </c>
      <c r="BC49" s="46">
        <f>VLOOKUP($A49,'pEC50'!$B:$Z,MATCH(BC$1,'pEC50'!$B$1:$Z$1,0),FALSE)</f>
        <v>7.4240000000000004</v>
      </c>
      <c r="BD49" s="40" t="str">
        <f>IF(VLOOKUP($A49,Emax!$B:$Z,MATCH(BD$1,Emax!$B$1:$Z$1,0),FALSE)="","",VLOOKUP($A49,Emax!$B:$Z,MATCH(BD$1,Emax!$B$1:$Z$1,0),FALSE)*100)</f>
        <v/>
      </c>
      <c r="BE49" s="41" t="str">
        <f>IF(VLOOKUP($A49,Emax!$B:$Z,MATCH(BE$1,Emax!$B$1:$Z$1,0),FALSE)="","",VLOOKUP($A49,Emax!$B:$Z,MATCH(BE$1,Emax!$B$1:$Z$1,0),FALSE)*100)</f>
        <v/>
      </c>
      <c r="BF49" s="41">
        <f>IF(VLOOKUP($A49,Emax!$B:$Z,MATCH(BF$1,Emax!$B$1:$Z$1,0),FALSE)="","",VLOOKUP($A49,Emax!$B:$Z,MATCH(BF$1,Emax!$B$1:$Z$1,0),FALSE)*100)</f>
        <v>72.275694213961714</v>
      </c>
      <c r="BG49" s="41">
        <f>IF(VLOOKUP($A49,Emax!$B:$Z,MATCH(BG$1,Emax!$B$1:$Z$1,0),FALSE)="","",VLOOKUP($A49,Emax!$B:$Z,MATCH(BG$1,Emax!$B$1:$Z$1,0),FALSE)*100)</f>
        <v>54.092206036942478</v>
      </c>
      <c r="BH49" s="41" t="str">
        <f>IF(VLOOKUP($A49,Emax!$B:$Z,MATCH(BH$1,Emax!$B$1:$Z$1,0),FALSE)="","",VLOOKUP($A49,Emax!$B:$Z,MATCH(BH$1,Emax!$B$1:$Z$1,0),FALSE)*100)</f>
        <v/>
      </c>
      <c r="BI49" s="41">
        <f>IF(VLOOKUP($A49,Emax!$B:$Z,MATCH(BI$1,Emax!$B$1:$Z$1,0),FALSE)="","",VLOOKUP($A49,Emax!$B:$Z,MATCH(BI$1,Emax!$B$1:$Z$1,0),FALSE)*100)</f>
        <v>58.629276436797873</v>
      </c>
      <c r="BJ49" s="41">
        <f>IF(VLOOKUP($A49,Emax!$B:$Z,MATCH(BJ$1,Emax!$B$1:$Z$1,0),FALSE)="","",VLOOKUP($A49,Emax!$B:$Z,MATCH(BJ$1,Emax!$B$1:$Z$1,0),FALSE)*100)</f>
        <v>65.865060646900275</v>
      </c>
      <c r="BK49" s="41">
        <f>IF(VLOOKUP($A49,Emax!$B:$Z,MATCH(BK$1,Emax!$B$1:$Z$1,0),FALSE)="","",VLOOKUP($A49,Emax!$B:$Z,MATCH(BK$1,Emax!$B$1:$Z$1,0),FALSE)*100)</f>
        <v>15.972788262586993</v>
      </c>
      <c r="BL49" s="41" t="str">
        <f>IF(VLOOKUP($A49,Emax!$B:$Z,MATCH(BL$1,Emax!$B$1:$Z$1,0),FALSE)="","",VLOOKUP($A49,Emax!$B:$Z,MATCH(BL$1,Emax!$B$1:$Z$1,0),FALSE)*100)</f>
        <v/>
      </c>
      <c r="BM49" s="41" t="str">
        <f>IF(VLOOKUP($A49,Emax!$B:$Z,MATCH(BM$1,Emax!$B$1:$Z$1,0),FALSE)="","",VLOOKUP($A49,Emax!$B:$Z,MATCH(BM$1,Emax!$B$1:$Z$1,0),FALSE)*100)</f>
        <v/>
      </c>
      <c r="BN49" s="41" t="str">
        <f>IF(VLOOKUP($A49,Emax!$B:$Z,MATCH(BN$1,Emax!$B$1:$Z$1,0),FALSE)="","",VLOOKUP($A49,Emax!$B:$Z,MATCH(BN$1,Emax!$B$1:$Z$1,0),FALSE)*100)</f>
        <v/>
      </c>
      <c r="BO49" s="41">
        <f>IF(VLOOKUP($A49,Emax!$B:$Z,MATCH(BO$1,Emax!$B$1:$Z$1,0),FALSE)="","",VLOOKUP($A49,Emax!$B:$Z,MATCH(BO$1,Emax!$B$1:$Z$1,0),FALSE)*100)</f>
        <v>20.78274532209684</v>
      </c>
      <c r="BP49" s="41" t="str">
        <f>IF(VLOOKUP($A49,Emax!$B:$Z,MATCH(BP$1,Emax!$B$1:$Z$1,0),FALSE)="","",VLOOKUP($A49,Emax!$B:$Z,MATCH(BP$1,Emax!$B$1:$Z$1,0),FALSE)*100)</f>
        <v/>
      </c>
      <c r="BQ49" s="41" t="str">
        <f>IF(VLOOKUP($A49,Emax!$B:$Z,MATCH(BQ$1,Emax!$B$1:$Z$1,0),FALSE)="","",VLOOKUP($A49,Emax!$B:$Z,MATCH(BQ$1,Emax!$B$1:$Z$1,0),FALSE)*100)</f>
        <v/>
      </c>
      <c r="BR49" s="41">
        <f>IF(VLOOKUP($A49,Emax!$B:$Z,MATCH(BR$1,Emax!$B$1:$Z$1,0),FALSE)="","",VLOOKUP($A49,Emax!$B:$Z,MATCH(BR$1,Emax!$B$1:$Z$1,0),FALSE)*100)</f>
        <v>24.720244150559513</v>
      </c>
      <c r="BS49" s="41">
        <f>IF(VLOOKUP($A49,Emax!$B:$Z,MATCH(BS$1,Emax!$B$1:$Z$1,0),FALSE)="","",VLOOKUP($A49,Emax!$B:$Z,MATCH(BS$1,Emax!$B$1:$Z$1,0),FALSE)*100)</f>
        <v>33.172848714992881</v>
      </c>
      <c r="BT49" s="41">
        <f>IF(VLOOKUP($A49,Emax!$B:$Z,MATCH(BT$1,Emax!$B$1:$Z$1,0),FALSE)="","",VLOOKUP($A49,Emax!$B:$Z,MATCH(BT$1,Emax!$B$1:$Z$1,0),FALSE)*100)</f>
        <v>51.653039459651616</v>
      </c>
    </row>
    <row r="50" spans="1:72" x14ac:dyDescent="0.2">
      <c r="A50" t="s">
        <v>445</v>
      </c>
      <c r="B50" s="6" t="str">
        <f>IF(VLOOKUP($A50,Ligands!$A:$G,3,FALSE)="","",VLOOKUP($A50,Ligands!$A:$G,3,FALSE))</f>
        <v>GIP</v>
      </c>
      <c r="C50" s="5" t="str">
        <f>IF(VLOOKUP($A50,Ligands!$A:$G,4,FALSE)="","",VLOOKUP($A50,Ligands!$A:$G,4,FALSE))</f>
        <v>Gastric inhibitory polypeptide</v>
      </c>
      <c r="D50" s="39" t="str">
        <f>IF(VLOOKUP($A50,Ligands!$A:$G,5,FALSE)="","",VLOOKUP($A50,Ligands!$A:$G,5,FALSE))</f>
        <v/>
      </c>
      <c r="E50" s="39" t="str">
        <f>IF(VLOOKUP($A50,Ligands!$A:$G,6,FALSE)="","",VLOOKUP($A50,Ligands!$A:$G,6,FALSE))</f>
        <v/>
      </c>
      <c r="F50" s="39" t="str">
        <f>IF(VLOOKUP($A50,Ligands!$A:$G,7,FALSE)="","",VLOOKUP($A50,Ligands!$A:$G,7,FALSE))</f>
        <v>Physiological</v>
      </c>
      <c r="G50" s="89">
        <f t="shared" si="1"/>
        <v>10.356836391916183</v>
      </c>
      <c r="H50" s="90">
        <f t="shared" si="2"/>
        <v>8.9334294486383801</v>
      </c>
      <c r="I50" s="90">
        <f t="shared" si="3"/>
        <v>8.8213467405839605</v>
      </c>
      <c r="J50" s="90" t="str">
        <f t="shared" si="4"/>
        <v/>
      </c>
      <c r="K50" s="90">
        <f t="shared" si="5"/>
        <v>7.0339595107508606</v>
      </c>
      <c r="L50" s="89">
        <f t="shared" si="6"/>
        <v>10.47</v>
      </c>
      <c r="M50" s="90">
        <f t="shared" si="7"/>
        <v>9.2899999999999991</v>
      </c>
      <c r="N50" s="90">
        <f t="shared" si="8"/>
        <v>9.0860000000000003</v>
      </c>
      <c r="O50" s="90" t="str">
        <f t="shared" si="9"/>
        <v/>
      </c>
      <c r="P50" s="90">
        <f t="shared" si="10"/>
        <v>8.4369999999999994</v>
      </c>
      <c r="Q50" s="91">
        <f t="shared" si="11"/>
        <v>77.061310782241023</v>
      </c>
      <c r="R50" s="92">
        <f t="shared" si="12"/>
        <v>52.051044474393528</v>
      </c>
      <c r="S50" s="92">
        <f t="shared" si="13"/>
        <v>54.368423558539249</v>
      </c>
      <c r="T50" s="92" t="str">
        <f t="shared" si="14"/>
        <v/>
      </c>
      <c r="U50" s="92">
        <f t="shared" si="15"/>
        <v>4.3147884820476357</v>
      </c>
      <c r="V50" s="47">
        <f t="shared" si="16"/>
        <v>10.356836391916183</v>
      </c>
      <c r="W50" s="46" t="str">
        <f t="shared" si="17"/>
        <v/>
      </c>
      <c r="X50" s="46">
        <f t="shared" si="18"/>
        <v>8.1224656385121374</v>
      </c>
      <c r="Y50" s="46">
        <f t="shared" si="19"/>
        <v>8.4891393577444347</v>
      </c>
      <c r="Z50" s="46" t="str">
        <f t="shared" si="20"/>
        <v/>
      </c>
      <c r="AA50" s="46">
        <f t="shared" si="21"/>
        <v>8.5486441309839094</v>
      </c>
      <c r="AB50" s="46">
        <f t="shared" si="22"/>
        <v>8.9334294486383801</v>
      </c>
      <c r="AC50" s="46">
        <f t="shared" si="23"/>
        <v>8.8171599459177941</v>
      </c>
      <c r="AD50" s="46" t="str">
        <f t="shared" si="24"/>
        <v/>
      </c>
      <c r="AE50" s="46" t="str">
        <f t="shared" si="25"/>
        <v/>
      </c>
      <c r="AF50" s="46" t="str">
        <f t="shared" si="26"/>
        <v/>
      </c>
      <c r="AG50" s="46">
        <f t="shared" si="27"/>
        <v>8.8213467405839605</v>
      </c>
      <c r="AH50" s="46" t="str">
        <f t="shared" si="28"/>
        <v/>
      </c>
      <c r="AI50" s="46" t="str">
        <f t="shared" si="29"/>
        <v/>
      </c>
      <c r="AJ50" s="46">
        <f t="shared" si="30"/>
        <v>5.6835621255290185</v>
      </c>
      <c r="AK50" s="46">
        <f t="shared" si="31"/>
        <v>5.5021910322317629</v>
      </c>
      <c r="AL50" s="46">
        <f t="shared" si="32"/>
        <v>7.0339595107508606</v>
      </c>
      <c r="AM50" s="47">
        <f>VLOOKUP($A50,'pEC50'!$B:$Z,MATCH(AM$1,'pEC50'!$B$1:$Z$1,0),FALSE)</f>
        <v>10.47</v>
      </c>
      <c r="AN50" s="46" t="str">
        <f>VLOOKUP($A50,'pEC50'!$B:$Z,MATCH(AN$1,'pEC50'!$B$1:$Z$1,0),FALSE)</f>
        <v/>
      </c>
      <c r="AO50" s="46">
        <f>VLOOKUP($A50,'pEC50'!$B:$Z,MATCH(AO$1,'pEC50'!$B$1:$Z$1,0),FALSE)</f>
        <v>8.8680000000000003</v>
      </c>
      <c r="AP50" s="46">
        <f>VLOOKUP($A50,'pEC50'!$B:$Z,MATCH(AP$1,'pEC50'!$B$1:$Z$1,0),FALSE)</f>
        <v>9.0519999999999996</v>
      </c>
      <c r="AQ50" s="46" t="str">
        <f>VLOOKUP($A50,'pEC50'!$B:$Z,MATCH(AQ$1,'pEC50'!$B$1:$Z$1,0),FALSE)</f>
        <v/>
      </c>
      <c r="AR50" s="46">
        <f>VLOOKUP($A50,'pEC50'!$B:$Z,MATCH(AR$1,'pEC50'!$B$1:$Z$1,0),FALSE)</f>
        <v>9.0820000000000007</v>
      </c>
      <c r="AS50" s="46">
        <f>VLOOKUP($A50,'pEC50'!$B:$Z,MATCH(AS$1,'pEC50'!$B$1:$Z$1,0),FALSE)</f>
        <v>9.2170000000000005</v>
      </c>
      <c r="AT50" s="46">
        <f>VLOOKUP($A50,'pEC50'!$B:$Z,MATCH(AT$1,'pEC50'!$B$1:$Z$1,0),FALSE)</f>
        <v>9.2899999999999991</v>
      </c>
      <c r="AU50" s="46" t="str">
        <f>VLOOKUP($A50,'pEC50'!$B:$Z,MATCH(AU$1,'pEC50'!$B$1:$Z$1,0),FALSE)</f>
        <v/>
      </c>
      <c r="AV50" s="46" t="str">
        <f>VLOOKUP($A50,'pEC50'!$B:$Z,MATCH(AV$1,'pEC50'!$B$1:$Z$1,0),FALSE)</f>
        <v/>
      </c>
      <c r="AW50" s="46" t="str">
        <f>VLOOKUP($A50,'pEC50'!$B:$Z,MATCH(AW$1,'pEC50'!$B$1:$Z$1,0),FALSE)</f>
        <v/>
      </c>
      <c r="AX50" s="46">
        <f>VLOOKUP($A50,'pEC50'!$B:$Z,MATCH(AX$1,'pEC50'!$B$1:$Z$1,0),FALSE)</f>
        <v>9.0860000000000003</v>
      </c>
      <c r="AY50" s="46" t="str">
        <f>VLOOKUP($A50,'pEC50'!$B:$Z,MATCH(AY$1,'pEC50'!$B$1:$Z$1,0),FALSE)</f>
        <v/>
      </c>
      <c r="AZ50" s="46" t="str">
        <f>VLOOKUP($A50,'pEC50'!$B:$Z,MATCH(AZ$1,'pEC50'!$B$1:$Z$1,0),FALSE)</f>
        <v/>
      </c>
      <c r="BA50" s="46">
        <f>VLOOKUP($A50,'pEC50'!$B:$Z,MATCH(BA$1,'pEC50'!$B$1:$Z$1,0),FALSE)</f>
        <v>8.4369999999999994</v>
      </c>
      <c r="BB50" s="46">
        <f>VLOOKUP($A50,'pEC50'!$B:$Z,MATCH(BB$1,'pEC50'!$B$1:$Z$1,0),FALSE)</f>
        <v>7.3849999999999998</v>
      </c>
      <c r="BC50" s="46">
        <f>VLOOKUP($A50,'pEC50'!$B:$Z,MATCH(BC$1,'pEC50'!$B$1:$Z$1,0),FALSE)</f>
        <v>8.3989999999999991</v>
      </c>
      <c r="BD50" s="40">
        <f>IF(VLOOKUP($A50,Emax!$B:$Z,MATCH(BD$1,Emax!$B$1:$Z$1,0),FALSE)="","",VLOOKUP($A50,Emax!$B:$Z,MATCH(BD$1,Emax!$B$1:$Z$1,0),FALSE)*100)</f>
        <v>77.061310782241023</v>
      </c>
      <c r="BE50" s="41" t="str">
        <f>IF(VLOOKUP($A50,Emax!$B:$Z,MATCH(BE$1,Emax!$B$1:$Z$1,0),FALSE)="","",VLOOKUP($A50,Emax!$B:$Z,MATCH(BE$1,Emax!$B$1:$Z$1,0),FALSE)*100)</f>
        <v/>
      </c>
      <c r="BF50" s="41">
        <f>IF(VLOOKUP($A50,Emax!$B:$Z,MATCH(BF$1,Emax!$B$1:$Z$1,0),FALSE)="","",VLOOKUP($A50,Emax!$B:$Z,MATCH(BF$1,Emax!$B$1:$Z$1,0),FALSE)*100)</f>
        <v>17.966589224471736</v>
      </c>
      <c r="BG50" s="41">
        <f>IF(VLOOKUP($A50,Emax!$B:$Z,MATCH(BG$1,Emax!$B$1:$Z$1,0),FALSE)="","",VLOOKUP($A50,Emax!$B:$Z,MATCH(BG$1,Emax!$B$1:$Z$1,0),FALSE)*100)</f>
        <v>27.361465685538374</v>
      </c>
      <c r="BH50" s="41" t="str">
        <f>IF(VLOOKUP($A50,Emax!$B:$Z,MATCH(BH$1,Emax!$B$1:$Z$1,0),FALSE)="","",VLOOKUP($A50,Emax!$B:$Z,MATCH(BH$1,Emax!$B$1:$Z$1,0),FALSE)*100)</f>
        <v/>
      </c>
      <c r="BI50" s="41">
        <f>IF(VLOOKUP($A50,Emax!$B:$Z,MATCH(BI$1,Emax!$B$1:$Z$1,0),FALSE)="","",VLOOKUP($A50,Emax!$B:$Z,MATCH(BI$1,Emax!$B$1:$Z$1,0),FALSE)*100)</f>
        <v>29.284926002433568</v>
      </c>
      <c r="BJ50" s="41">
        <f>IF(VLOOKUP($A50,Emax!$B:$Z,MATCH(BJ$1,Emax!$B$1:$Z$1,0),FALSE)="","",VLOOKUP($A50,Emax!$B:$Z,MATCH(BJ$1,Emax!$B$1:$Z$1,0),FALSE)*100)</f>
        <v>52.051044474393528</v>
      </c>
      <c r="BK50" s="41">
        <f>IF(VLOOKUP($A50,Emax!$B:$Z,MATCH(BK$1,Emax!$B$1:$Z$1,0),FALSE)="","",VLOOKUP($A50,Emax!$B:$Z,MATCH(BK$1,Emax!$B$1:$Z$1,0),FALSE)*100)</f>
        <v>33.663552573829072</v>
      </c>
      <c r="BL50" s="41" t="str">
        <f>IF(VLOOKUP($A50,Emax!$B:$Z,MATCH(BL$1,Emax!$B$1:$Z$1,0),FALSE)="","",VLOOKUP($A50,Emax!$B:$Z,MATCH(BL$1,Emax!$B$1:$Z$1,0),FALSE)*100)</f>
        <v/>
      </c>
      <c r="BM50" s="41" t="str">
        <f>IF(VLOOKUP($A50,Emax!$B:$Z,MATCH(BM$1,Emax!$B$1:$Z$1,0),FALSE)="","",VLOOKUP($A50,Emax!$B:$Z,MATCH(BM$1,Emax!$B$1:$Z$1,0),FALSE)*100)</f>
        <v/>
      </c>
      <c r="BN50" s="41" t="str">
        <f>IF(VLOOKUP($A50,Emax!$B:$Z,MATCH(BN$1,Emax!$B$1:$Z$1,0),FALSE)="","",VLOOKUP($A50,Emax!$B:$Z,MATCH(BN$1,Emax!$B$1:$Z$1,0),FALSE)*100)</f>
        <v/>
      </c>
      <c r="BO50" s="41">
        <f>IF(VLOOKUP($A50,Emax!$B:$Z,MATCH(BO$1,Emax!$B$1:$Z$1,0),FALSE)="","",VLOOKUP($A50,Emax!$B:$Z,MATCH(BO$1,Emax!$B$1:$Z$1,0),FALSE)*100)</f>
        <v>54.368423558539249</v>
      </c>
      <c r="BP50" s="41" t="str">
        <f>IF(VLOOKUP($A50,Emax!$B:$Z,MATCH(BP$1,Emax!$B$1:$Z$1,0),FALSE)="","",VLOOKUP($A50,Emax!$B:$Z,MATCH(BP$1,Emax!$B$1:$Z$1,0),FALSE)*100)</f>
        <v/>
      </c>
      <c r="BQ50" s="41" t="str">
        <f>IF(VLOOKUP($A50,Emax!$B:$Z,MATCH(BQ$1,Emax!$B$1:$Z$1,0),FALSE)="","",VLOOKUP($A50,Emax!$B:$Z,MATCH(BQ$1,Emax!$B$1:$Z$1,0),FALSE)*100)</f>
        <v/>
      </c>
      <c r="BR50" s="41">
        <f>IF(VLOOKUP($A50,Emax!$B:$Z,MATCH(BR$1,Emax!$B$1:$Z$1,0),FALSE)="","",VLOOKUP($A50,Emax!$B:$Z,MATCH(BR$1,Emax!$B$1:$Z$1,0),FALSE)*100)</f>
        <v>0.176425812234561</v>
      </c>
      <c r="BS50" s="41">
        <f>IF(VLOOKUP($A50,Emax!$B:$Z,MATCH(BS$1,Emax!$B$1:$Z$1,0),FALSE)="","",VLOOKUP($A50,Emax!$B:$Z,MATCH(BS$1,Emax!$B$1:$Z$1,0),FALSE)*100)</f>
        <v>1.3097579168644469</v>
      </c>
      <c r="BT50" s="41">
        <f>IF(VLOOKUP($A50,Emax!$B:$Z,MATCH(BT$1,Emax!$B$1:$Z$1,0),FALSE)="","",VLOOKUP($A50,Emax!$B:$Z,MATCH(BT$1,Emax!$B$1:$Z$1,0),FALSE)*100)</f>
        <v>4.3147884820476357</v>
      </c>
    </row>
    <row r="51" spans="1:72" x14ac:dyDescent="0.2">
      <c r="A51" t="s">
        <v>446</v>
      </c>
      <c r="B51" s="6" t="str">
        <f>IF(VLOOKUP($A51,Ligands!$A:$G,3,FALSE)="","",VLOOKUP($A51,Ligands!$A:$G,3,FALSE))</f>
        <v>GLP-1 (7-36)</v>
      </c>
      <c r="C51" s="5" t="str">
        <f>IF(VLOOKUP($A51,Ligands!$A:$G,4,FALSE)="","",VLOOKUP($A51,Ligands!$A:$G,4,FALSE))</f>
        <v>Glucagon-like peptide 1</v>
      </c>
      <c r="D51" s="39" t="str">
        <f>IF(VLOOKUP($A51,Ligands!$A:$G,5,FALSE)="","",VLOOKUP($A51,Ligands!$A:$G,5,FALSE))</f>
        <v/>
      </c>
      <c r="E51" s="39" t="str">
        <f>IF(VLOOKUP($A51,Ligands!$A:$G,6,FALSE)="","",VLOOKUP($A51,Ligands!$A:$G,6,FALSE))</f>
        <v/>
      </c>
      <c r="F51" s="39" t="str">
        <f>IF(VLOOKUP($A51,Ligands!$A:$G,7,FALSE)="","",VLOOKUP($A51,Ligands!$A:$G,7,FALSE))</f>
        <v>Physiological</v>
      </c>
      <c r="G51" s="89">
        <f t="shared" si="1"/>
        <v>10.571068351978484</v>
      </c>
      <c r="H51" s="90">
        <f t="shared" si="2"/>
        <v>8.3527507839900359</v>
      </c>
      <c r="I51" s="90">
        <f t="shared" si="3"/>
        <v>8.2019072331544862</v>
      </c>
      <c r="J51" s="90" t="str">
        <f t="shared" si="4"/>
        <v/>
      </c>
      <c r="K51" s="90">
        <f t="shared" si="5"/>
        <v>8.0543485056270878</v>
      </c>
      <c r="L51" s="89">
        <f t="shared" si="6"/>
        <v>10.62</v>
      </c>
      <c r="M51" s="90">
        <f t="shared" si="7"/>
        <v>8.843</v>
      </c>
      <c r="N51" s="90">
        <f t="shared" si="8"/>
        <v>8.577</v>
      </c>
      <c r="O51" s="90" t="str">
        <f t="shared" si="9"/>
        <v/>
      </c>
      <c r="P51" s="90">
        <f t="shared" si="10"/>
        <v>8.4559999999999995</v>
      </c>
      <c r="Q51" s="91">
        <f t="shared" si="11"/>
        <v>89.344608879492611</v>
      </c>
      <c r="R51" s="92">
        <f t="shared" si="12"/>
        <v>32.340801886792448</v>
      </c>
      <c r="S51" s="92">
        <f t="shared" si="13"/>
        <v>42.160643717564156</v>
      </c>
      <c r="T51" s="92" t="str">
        <f t="shared" si="14"/>
        <v/>
      </c>
      <c r="U51" s="92">
        <f t="shared" si="15"/>
        <v>45.108807774118048</v>
      </c>
      <c r="V51" s="47">
        <f t="shared" si="16"/>
        <v>10.571068351978484</v>
      </c>
      <c r="W51" s="46" t="str">
        <f t="shared" si="17"/>
        <v/>
      </c>
      <c r="X51" s="46">
        <f t="shared" si="18"/>
        <v>6.8160410165329468</v>
      </c>
      <c r="Y51" s="46" t="str">
        <f t="shared" si="19"/>
        <v/>
      </c>
      <c r="Z51" s="46" t="str">
        <f t="shared" si="20"/>
        <v/>
      </c>
      <c r="AA51" s="46">
        <f t="shared" si="21"/>
        <v>7.8271842794927586</v>
      </c>
      <c r="AB51" s="46">
        <f t="shared" si="22"/>
        <v>8.3527507839900359</v>
      </c>
      <c r="AC51" s="46" t="str">
        <f t="shared" si="23"/>
        <v/>
      </c>
      <c r="AD51" s="46" t="str">
        <f t="shared" si="24"/>
        <v/>
      </c>
      <c r="AE51" s="46" t="str">
        <f t="shared" si="25"/>
        <v/>
      </c>
      <c r="AF51" s="46" t="str">
        <f t="shared" si="26"/>
        <v/>
      </c>
      <c r="AG51" s="46">
        <f t="shared" si="27"/>
        <v>8.2019072331544862</v>
      </c>
      <c r="AH51" s="46" t="str">
        <f t="shared" si="28"/>
        <v/>
      </c>
      <c r="AI51" s="46" t="str">
        <f t="shared" si="29"/>
        <v/>
      </c>
      <c r="AJ51" s="46">
        <f t="shared" si="30"/>
        <v>7.7772613488453475</v>
      </c>
      <c r="AK51" s="46">
        <f t="shared" si="31"/>
        <v>7.581653418264068</v>
      </c>
      <c r="AL51" s="46">
        <f t="shared" si="32"/>
        <v>8.0543485056270878</v>
      </c>
      <c r="AM51" s="47">
        <f>VLOOKUP($A51,'pEC50'!$B:$Z,MATCH(AM$1,'pEC50'!$B$1:$Z$1,0),FALSE)</f>
        <v>10.62</v>
      </c>
      <c r="AN51" s="46" t="str">
        <f>VLOOKUP($A51,'pEC50'!$B:$Z,MATCH(AN$1,'pEC50'!$B$1:$Z$1,0),FALSE)</f>
        <v/>
      </c>
      <c r="AO51" s="46">
        <f>VLOOKUP($A51,'pEC50'!$B:$Z,MATCH(AO$1,'pEC50'!$B$1:$Z$1,0),FALSE)</f>
        <v>8.3450000000000006</v>
      </c>
      <c r="AP51" s="46">
        <f>VLOOKUP($A51,'pEC50'!$B:$Z,MATCH(AP$1,'pEC50'!$B$1:$Z$1,0),FALSE)</f>
        <v>8.4260000000000002</v>
      </c>
      <c r="AQ51" s="46" t="str">
        <f>VLOOKUP($A51,'pEC50'!$B:$Z,MATCH(AQ$1,'pEC50'!$B$1:$Z$1,0),FALSE)</f>
        <v/>
      </c>
      <c r="AR51" s="46">
        <f>VLOOKUP($A51,'pEC50'!$B:$Z,MATCH(AR$1,'pEC50'!$B$1:$Z$1,0),FALSE)</f>
        <v>8.516</v>
      </c>
      <c r="AS51" s="46">
        <f>VLOOKUP($A51,'pEC50'!$B:$Z,MATCH(AS$1,'pEC50'!$B$1:$Z$1,0),FALSE)</f>
        <v>8.843</v>
      </c>
      <c r="AT51" s="46" t="str">
        <f>VLOOKUP($A51,'pEC50'!$B:$Z,MATCH(AT$1,'pEC50'!$B$1:$Z$1,0),FALSE)</f>
        <v/>
      </c>
      <c r="AU51" s="46" t="str">
        <f>VLOOKUP($A51,'pEC50'!$B:$Z,MATCH(AU$1,'pEC50'!$B$1:$Z$1,0),FALSE)</f>
        <v/>
      </c>
      <c r="AV51" s="46" t="str">
        <f>VLOOKUP($A51,'pEC50'!$B:$Z,MATCH(AV$1,'pEC50'!$B$1:$Z$1,0),FALSE)</f>
        <v/>
      </c>
      <c r="AW51" s="46" t="str">
        <f>VLOOKUP($A51,'pEC50'!$B:$Z,MATCH(AW$1,'pEC50'!$B$1:$Z$1,0),FALSE)</f>
        <v/>
      </c>
      <c r="AX51" s="46">
        <f>VLOOKUP($A51,'pEC50'!$B:$Z,MATCH(AX$1,'pEC50'!$B$1:$Z$1,0),FALSE)</f>
        <v>8.577</v>
      </c>
      <c r="AY51" s="46" t="str">
        <f>VLOOKUP($A51,'pEC50'!$B:$Z,MATCH(AY$1,'pEC50'!$B$1:$Z$1,0),FALSE)</f>
        <v/>
      </c>
      <c r="AZ51" s="46" t="str">
        <f>VLOOKUP($A51,'pEC50'!$B:$Z,MATCH(AZ$1,'pEC50'!$B$1:$Z$1,0),FALSE)</f>
        <v/>
      </c>
      <c r="BA51" s="46">
        <f>VLOOKUP($A51,'pEC50'!$B:$Z,MATCH(BA$1,'pEC50'!$B$1:$Z$1,0),FALSE)</f>
        <v>8.1229999999999993</v>
      </c>
      <c r="BB51" s="46">
        <f>VLOOKUP($A51,'pEC50'!$B:$Z,MATCH(BB$1,'pEC50'!$B$1:$Z$1,0),FALSE)</f>
        <v>8.3290000000000006</v>
      </c>
      <c r="BC51" s="46">
        <f>VLOOKUP($A51,'pEC50'!$B:$Z,MATCH(BC$1,'pEC50'!$B$1:$Z$1,0),FALSE)</f>
        <v>8.4559999999999995</v>
      </c>
      <c r="BD51" s="40">
        <f>IF(VLOOKUP($A51,Emax!$B:$Z,MATCH(BD$1,Emax!$B$1:$Z$1,0),FALSE)="","",VLOOKUP($A51,Emax!$B:$Z,MATCH(BD$1,Emax!$B$1:$Z$1,0),FALSE)*100)</f>
        <v>89.344608879492611</v>
      </c>
      <c r="BE51" s="41" t="str">
        <f>IF(VLOOKUP($A51,Emax!$B:$Z,MATCH(BE$1,Emax!$B$1:$Z$1,0),FALSE)="","",VLOOKUP($A51,Emax!$B:$Z,MATCH(BE$1,Emax!$B$1:$Z$1,0),FALSE)*100)</f>
        <v/>
      </c>
      <c r="BF51" s="41">
        <f>IF(VLOOKUP($A51,Emax!$B:$Z,MATCH(BF$1,Emax!$B$1:$Z$1,0),FALSE)="","",VLOOKUP($A51,Emax!$B:$Z,MATCH(BF$1,Emax!$B$1:$Z$1,0),FALSE)*100)</f>
        <v>2.9582918464431911</v>
      </c>
      <c r="BG51" s="41">
        <f>IF(VLOOKUP($A51,Emax!$B:$Z,MATCH(BG$1,Emax!$B$1:$Z$1,0),FALSE)="","",VLOOKUP($A51,Emax!$B:$Z,MATCH(BG$1,Emax!$B$1:$Z$1,0),FALSE)*100)</f>
        <v>0</v>
      </c>
      <c r="BH51" s="41" t="str">
        <f>IF(VLOOKUP($A51,Emax!$B:$Z,MATCH(BH$1,Emax!$B$1:$Z$1,0),FALSE)="","",VLOOKUP($A51,Emax!$B:$Z,MATCH(BH$1,Emax!$B$1:$Z$1,0),FALSE)*100)</f>
        <v/>
      </c>
      <c r="BI51" s="41">
        <f>IF(VLOOKUP($A51,Emax!$B:$Z,MATCH(BI$1,Emax!$B$1:$Z$1,0),FALSE)="","",VLOOKUP($A51,Emax!$B:$Z,MATCH(BI$1,Emax!$B$1:$Z$1,0),FALSE)*100)</f>
        <v>20.47313166756275</v>
      </c>
      <c r="BJ51" s="41">
        <f>IF(VLOOKUP($A51,Emax!$B:$Z,MATCH(BJ$1,Emax!$B$1:$Z$1,0),FALSE)="","",VLOOKUP($A51,Emax!$B:$Z,MATCH(BJ$1,Emax!$B$1:$Z$1,0),FALSE)*100)</f>
        <v>32.340801886792448</v>
      </c>
      <c r="BK51" s="41" t="str">
        <f>IF(VLOOKUP($A51,Emax!$B:$Z,MATCH(BK$1,Emax!$B$1:$Z$1,0),FALSE)="","",VLOOKUP($A51,Emax!$B:$Z,MATCH(BK$1,Emax!$B$1:$Z$1,0),FALSE)*100)</f>
        <v/>
      </c>
      <c r="BL51" s="41" t="str">
        <f>IF(VLOOKUP($A51,Emax!$B:$Z,MATCH(BL$1,Emax!$B$1:$Z$1,0),FALSE)="","",VLOOKUP($A51,Emax!$B:$Z,MATCH(BL$1,Emax!$B$1:$Z$1,0),FALSE)*100)</f>
        <v/>
      </c>
      <c r="BM51" s="41" t="str">
        <f>IF(VLOOKUP($A51,Emax!$B:$Z,MATCH(BM$1,Emax!$B$1:$Z$1,0),FALSE)="","",VLOOKUP($A51,Emax!$B:$Z,MATCH(BM$1,Emax!$B$1:$Z$1,0),FALSE)*100)</f>
        <v/>
      </c>
      <c r="BN51" s="41" t="str">
        <f>IF(VLOOKUP($A51,Emax!$B:$Z,MATCH(BN$1,Emax!$B$1:$Z$1,0),FALSE)="","",VLOOKUP($A51,Emax!$B:$Z,MATCH(BN$1,Emax!$B$1:$Z$1,0),FALSE)*100)</f>
        <v/>
      </c>
      <c r="BO51" s="41">
        <f>IF(VLOOKUP($A51,Emax!$B:$Z,MATCH(BO$1,Emax!$B$1:$Z$1,0),FALSE)="","",VLOOKUP($A51,Emax!$B:$Z,MATCH(BO$1,Emax!$B$1:$Z$1,0),FALSE)*100)</f>
        <v>42.160643717564156</v>
      </c>
      <c r="BP51" s="41" t="str">
        <f>IF(VLOOKUP($A51,Emax!$B:$Z,MATCH(BP$1,Emax!$B$1:$Z$1,0),FALSE)="","",VLOOKUP($A51,Emax!$B:$Z,MATCH(BP$1,Emax!$B$1:$Z$1,0),FALSE)*100)</f>
        <v/>
      </c>
      <c r="BQ51" s="41" t="str">
        <f>IF(VLOOKUP($A51,Emax!$B:$Z,MATCH(BQ$1,Emax!$B$1:$Z$1,0),FALSE)="","",VLOOKUP($A51,Emax!$B:$Z,MATCH(BQ$1,Emax!$B$1:$Z$1,0),FALSE)*100)</f>
        <v/>
      </c>
      <c r="BR51" s="41">
        <f>IF(VLOOKUP($A51,Emax!$B:$Z,MATCH(BR$1,Emax!$B$1:$Z$1,0),FALSE)="","",VLOOKUP($A51,Emax!$B:$Z,MATCH(BR$1,Emax!$B$1:$Z$1,0),FALSE)*100)</f>
        <v>45.108807774118048</v>
      </c>
      <c r="BS51" s="41">
        <f>IF(VLOOKUP($A51,Emax!$B:$Z,MATCH(BS$1,Emax!$B$1:$Z$1,0),FALSE)="","",VLOOKUP($A51,Emax!$B:$Z,MATCH(BS$1,Emax!$B$1:$Z$1,0),FALSE)*100)</f>
        <v>17.891774598223364</v>
      </c>
      <c r="BT51" s="41">
        <f>IF(VLOOKUP($A51,Emax!$B:$Z,MATCH(BT$1,Emax!$B$1:$Z$1,0),FALSE)="","",VLOOKUP($A51,Emax!$B:$Z,MATCH(BT$1,Emax!$B$1:$Z$1,0),FALSE)*100)</f>
        <v>39.659616068254536</v>
      </c>
    </row>
    <row r="52" spans="1:72" x14ac:dyDescent="0.2">
      <c r="A52" t="s">
        <v>448</v>
      </c>
      <c r="B52" s="6" t="str">
        <f>IF(VLOOKUP($A52,Ligands!$A:$G,3,FALSE)="","",VLOOKUP($A52,Ligands!$A:$G,3,FALSE))</f>
        <v>GLP-2 (1-33)</v>
      </c>
      <c r="C52" s="5" t="str">
        <f>IF(VLOOKUP($A52,Ligands!$A:$G,4,FALSE)="","",VLOOKUP($A52,Ligands!$A:$G,4,FALSE))</f>
        <v>Glucagon-like peptide 2</v>
      </c>
      <c r="D52" s="39" t="str">
        <f>IF(VLOOKUP($A52,Ligands!$A:$G,5,FALSE)="","",VLOOKUP($A52,Ligands!$A:$G,5,FALSE))</f>
        <v/>
      </c>
      <c r="E52" s="39" t="str">
        <f>IF(VLOOKUP($A52,Ligands!$A:$G,6,FALSE)="","",VLOOKUP($A52,Ligands!$A:$G,6,FALSE))</f>
        <v/>
      </c>
      <c r="F52" s="39" t="str">
        <f>IF(VLOOKUP($A52,Ligands!$A:$G,7,FALSE)="","",VLOOKUP($A52,Ligands!$A:$G,7,FALSE))</f>
        <v>Physiological</v>
      </c>
      <c r="G52" s="89">
        <f t="shared" si="1"/>
        <v>10.081141179945147</v>
      </c>
      <c r="H52" s="90">
        <f t="shared" si="2"/>
        <v>8.787081819971398</v>
      </c>
      <c r="I52" s="90">
        <f t="shared" si="3"/>
        <v>7.5803820772024304</v>
      </c>
      <c r="J52" s="90" t="str">
        <f t="shared" si="4"/>
        <v/>
      </c>
      <c r="K52" s="90">
        <f t="shared" si="5"/>
        <v>8.070218409204978</v>
      </c>
      <c r="L52" s="89">
        <f t="shared" si="6"/>
        <v>10.1</v>
      </c>
      <c r="M52" s="90">
        <f t="shared" si="7"/>
        <v>9.2349999999999994</v>
      </c>
      <c r="N52" s="90">
        <f t="shared" si="8"/>
        <v>8.24</v>
      </c>
      <c r="O52" s="90" t="str">
        <f t="shared" si="9"/>
        <v/>
      </c>
      <c r="P52" s="90">
        <f t="shared" si="10"/>
        <v>8.7720000000000002</v>
      </c>
      <c r="Q52" s="91">
        <f t="shared" si="11"/>
        <v>95.750528541226231</v>
      </c>
      <c r="R52" s="92">
        <f t="shared" si="12"/>
        <v>37.099898921832882</v>
      </c>
      <c r="S52" s="92">
        <f t="shared" si="13"/>
        <v>21.896871875446365</v>
      </c>
      <c r="T52" s="92" t="str">
        <f t="shared" si="14"/>
        <v/>
      </c>
      <c r="U52" s="92">
        <f t="shared" si="15"/>
        <v>29.323675790970494</v>
      </c>
      <c r="V52" s="47">
        <f t="shared" si="16"/>
        <v>10.081141179945147</v>
      </c>
      <c r="W52" s="46" t="str">
        <f t="shared" si="17"/>
        <v/>
      </c>
      <c r="X52" s="46">
        <f t="shared" si="18"/>
        <v>7.6807310724955284</v>
      </c>
      <c r="Y52" s="46">
        <f t="shared" si="19"/>
        <v>7.2494556774872221</v>
      </c>
      <c r="Z52" s="46" t="str">
        <f t="shared" si="20"/>
        <v/>
      </c>
      <c r="AA52" s="46">
        <f t="shared" si="21"/>
        <v>8.787081819971398</v>
      </c>
      <c r="AB52" s="46">
        <f t="shared" si="22"/>
        <v>8.7673727263872845</v>
      </c>
      <c r="AC52" s="46">
        <f t="shared" si="23"/>
        <v>7.8586344256516183</v>
      </c>
      <c r="AD52" s="46" t="str">
        <f t="shared" si="24"/>
        <v/>
      </c>
      <c r="AE52" s="46" t="str">
        <f t="shared" si="25"/>
        <v/>
      </c>
      <c r="AF52" s="46" t="str">
        <f t="shared" si="26"/>
        <v/>
      </c>
      <c r="AG52" s="46">
        <f t="shared" si="27"/>
        <v>7.5803820772024304</v>
      </c>
      <c r="AH52" s="46" t="str">
        <f t="shared" si="28"/>
        <v/>
      </c>
      <c r="AI52" s="46" t="str">
        <f t="shared" si="29"/>
        <v/>
      </c>
      <c r="AJ52" s="46">
        <f t="shared" si="30"/>
        <v>7.4063575531310857</v>
      </c>
      <c r="AK52" s="46">
        <f t="shared" si="31"/>
        <v>8.0629149436683001</v>
      </c>
      <c r="AL52" s="46">
        <f t="shared" si="32"/>
        <v>8.070218409204978</v>
      </c>
      <c r="AM52" s="47">
        <f>VLOOKUP($A52,'pEC50'!$B:$Z,MATCH(AM$1,'pEC50'!$B$1:$Z$1,0),FALSE)</f>
        <v>10.1</v>
      </c>
      <c r="AN52" s="46" t="str">
        <f>VLOOKUP($A52,'pEC50'!$B:$Z,MATCH(AN$1,'pEC50'!$B$1:$Z$1,0),FALSE)</f>
        <v/>
      </c>
      <c r="AO52" s="46">
        <f>VLOOKUP($A52,'pEC50'!$B:$Z,MATCH(AO$1,'pEC50'!$B$1:$Z$1,0),FALSE)</f>
        <v>8.6859999999999999</v>
      </c>
      <c r="AP52" s="46">
        <f>VLOOKUP($A52,'pEC50'!$B:$Z,MATCH(AP$1,'pEC50'!$B$1:$Z$1,0),FALSE)</f>
        <v>8.6219999999999999</v>
      </c>
      <c r="AQ52" s="46" t="str">
        <f>VLOOKUP($A52,'pEC50'!$B:$Z,MATCH(AQ$1,'pEC50'!$B$1:$Z$1,0),FALSE)</f>
        <v/>
      </c>
      <c r="AR52" s="46">
        <f>VLOOKUP($A52,'pEC50'!$B:$Z,MATCH(AR$1,'pEC50'!$B$1:$Z$1,0),FALSE)</f>
        <v>9.2349999999999994</v>
      </c>
      <c r="AS52" s="46">
        <f>VLOOKUP($A52,'pEC50'!$B:$Z,MATCH(AS$1,'pEC50'!$B$1:$Z$1,0),FALSE)</f>
        <v>9.1980000000000004</v>
      </c>
      <c r="AT52" s="46">
        <f>VLOOKUP($A52,'pEC50'!$B:$Z,MATCH(AT$1,'pEC50'!$B$1:$Z$1,0),FALSE)</f>
        <v>9.0329999999999995</v>
      </c>
      <c r="AU52" s="46" t="str">
        <f>VLOOKUP($A52,'pEC50'!$B:$Z,MATCH(AU$1,'pEC50'!$B$1:$Z$1,0),FALSE)</f>
        <v/>
      </c>
      <c r="AV52" s="46" t="str">
        <f>VLOOKUP($A52,'pEC50'!$B:$Z,MATCH(AV$1,'pEC50'!$B$1:$Z$1,0),FALSE)</f>
        <v/>
      </c>
      <c r="AW52" s="46" t="str">
        <f>VLOOKUP($A52,'pEC50'!$B:$Z,MATCH(AW$1,'pEC50'!$B$1:$Z$1,0),FALSE)</f>
        <v/>
      </c>
      <c r="AX52" s="46">
        <f>VLOOKUP($A52,'pEC50'!$B:$Z,MATCH(AX$1,'pEC50'!$B$1:$Z$1,0),FALSE)</f>
        <v>8.24</v>
      </c>
      <c r="AY52" s="46" t="str">
        <f>VLOOKUP($A52,'pEC50'!$B:$Z,MATCH(AY$1,'pEC50'!$B$1:$Z$1,0),FALSE)</f>
        <v/>
      </c>
      <c r="AZ52" s="46" t="str">
        <f>VLOOKUP($A52,'pEC50'!$B:$Z,MATCH(AZ$1,'pEC50'!$B$1:$Z$1,0),FALSE)</f>
        <v/>
      </c>
      <c r="BA52" s="46">
        <f>VLOOKUP($A52,'pEC50'!$B:$Z,MATCH(BA$1,'pEC50'!$B$1:$Z$1,0),FALSE)</f>
        <v>8.2439999999999998</v>
      </c>
      <c r="BB52" s="46">
        <f>VLOOKUP($A52,'pEC50'!$B:$Z,MATCH(BB$1,'pEC50'!$B$1:$Z$1,0),FALSE)</f>
        <v>8.7720000000000002</v>
      </c>
      <c r="BC52" s="46">
        <f>VLOOKUP($A52,'pEC50'!$B:$Z,MATCH(BC$1,'pEC50'!$B$1:$Z$1,0),FALSE)</f>
        <v>8.6029999999999998</v>
      </c>
      <c r="BD52" s="40">
        <f>IF(VLOOKUP($A52,Emax!$B:$Z,MATCH(BD$1,Emax!$B$1:$Z$1,0),FALSE)="","",VLOOKUP($A52,Emax!$B:$Z,MATCH(BD$1,Emax!$B$1:$Z$1,0),FALSE)*100)</f>
        <v>95.750528541226231</v>
      </c>
      <c r="BE52" s="41" t="str">
        <f>IF(VLOOKUP($A52,Emax!$B:$Z,MATCH(BE$1,Emax!$B$1:$Z$1,0),FALSE)="","",VLOOKUP($A52,Emax!$B:$Z,MATCH(BE$1,Emax!$B$1:$Z$1,0),FALSE)*100)</f>
        <v/>
      </c>
      <c r="BF52" s="41">
        <f>IF(VLOOKUP($A52,Emax!$B:$Z,MATCH(BF$1,Emax!$B$1:$Z$1,0),FALSE)="","",VLOOKUP($A52,Emax!$B:$Z,MATCH(BF$1,Emax!$B$1:$Z$1,0),FALSE)*100)</f>
        <v>9.8794114393185097</v>
      </c>
      <c r="BG52" s="41">
        <f>IF(VLOOKUP($A52,Emax!$B:$Z,MATCH(BG$1,Emax!$B$1:$Z$1,0),FALSE)="","",VLOOKUP($A52,Emax!$B:$Z,MATCH(BG$1,Emax!$B$1:$Z$1,0),FALSE)*100)</f>
        <v>4.2408770085598437</v>
      </c>
      <c r="BH52" s="41" t="str">
        <f>IF(VLOOKUP($A52,Emax!$B:$Z,MATCH(BH$1,Emax!$B$1:$Z$1,0),FALSE)="","",VLOOKUP($A52,Emax!$B:$Z,MATCH(BH$1,Emax!$B$1:$Z$1,0),FALSE)*100)</f>
        <v/>
      </c>
      <c r="BI52" s="41">
        <f>IF(VLOOKUP($A52,Emax!$B:$Z,MATCH(BI$1,Emax!$B$1:$Z$1,0),FALSE)="","",VLOOKUP($A52,Emax!$B:$Z,MATCH(BI$1,Emax!$B$1:$Z$1,0),FALSE)*100)</f>
        <v>35.65182942358301</v>
      </c>
      <c r="BJ52" s="41">
        <f>IF(VLOOKUP($A52,Emax!$B:$Z,MATCH(BJ$1,Emax!$B$1:$Z$1,0),FALSE)="","",VLOOKUP($A52,Emax!$B:$Z,MATCH(BJ$1,Emax!$B$1:$Z$1,0),FALSE)*100)</f>
        <v>37.099898921832882</v>
      </c>
      <c r="BK52" s="41">
        <f>IF(VLOOKUP($A52,Emax!$B:$Z,MATCH(BK$1,Emax!$B$1:$Z$1,0),FALSE)="","",VLOOKUP($A52,Emax!$B:$Z,MATCH(BK$1,Emax!$B$1:$Z$1,0),FALSE)*100)</f>
        <v>6.6932096056179073</v>
      </c>
      <c r="BL52" s="41" t="str">
        <f>IF(VLOOKUP($A52,Emax!$B:$Z,MATCH(BL$1,Emax!$B$1:$Z$1,0),FALSE)="","",VLOOKUP($A52,Emax!$B:$Z,MATCH(BL$1,Emax!$B$1:$Z$1,0),FALSE)*100)</f>
        <v/>
      </c>
      <c r="BM52" s="41" t="str">
        <f>IF(VLOOKUP($A52,Emax!$B:$Z,MATCH(BM$1,Emax!$B$1:$Z$1,0),FALSE)="","",VLOOKUP($A52,Emax!$B:$Z,MATCH(BM$1,Emax!$B$1:$Z$1,0),FALSE)*100)</f>
        <v/>
      </c>
      <c r="BN52" s="41" t="str">
        <f>IF(VLOOKUP($A52,Emax!$B:$Z,MATCH(BN$1,Emax!$B$1:$Z$1,0),FALSE)="","",VLOOKUP($A52,Emax!$B:$Z,MATCH(BN$1,Emax!$B$1:$Z$1,0),FALSE)*100)</f>
        <v/>
      </c>
      <c r="BO52" s="41">
        <f>IF(VLOOKUP($A52,Emax!$B:$Z,MATCH(BO$1,Emax!$B$1:$Z$1,0),FALSE)="","",VLOOKUP($A52,Emax!$B:$Z,MATCH(BO$1,Emax!$B$1:$Z$1,0),FALSE)*100)</f>
        <v>21.896871875446365</v>
      </c>
      <c r="BP52" s="41" t="str">
        <f>IF(VLOOKUP($A52,Emax!$B:$Z,MATCH(BP$1,Emax!$B$1:$Z$1,0),FALSE)="","",VLOOKUP($A52,Emax!$B:$Z,MATCH(BP$1,Emax!$B$1:$Z$1,0),FALSE)*100)</f>
        <v/>
      </c>
      <c r="BQ52" s="41" t="str">
        <f>IF(VLOOKUP($A52,Emax!$B:$Z,MATCH(BQ$1,Emax!$B$1:$Z$1,0),FALSE)="","",VLOOKUP($A52,Emax!$B:$Z,MATCH(BQ$1,Emax!$B$1:$Z$1,0),FALSE)*100)</f>
        <v/>
      </c>
      <c r="BR52" s="41">
        <f>IF(VLOOKUP($A52,Emax!$B:$Z,MATCH(BR$1,Emax!$B$1:$Z$1,0),FALSE)="","",VLOOKUP($A52,Emax!$B:$Z,MATCH(BR$1,Emax!$B$1:$Z$1,0),FALSE)*100)</f>
        <v>14.533076282821957</v>
      </c>
      <c r="BS52" s="41">
        <f>IF(VLOOKUP($A52,Emax!$B:$Z,MATCH(BS$1,Emax!$B$1:$Z$1,0),FALSE)="","",VLOOKUP($A52,Emax!$B:$Z,MATCH(BS$1,Emax!$B$1:$Z$1,0),FALSE)*100)</f>
        <v>19.539567369634501</v>
      </c>
      <c r="BT52" s="41">
        <f>IF(VLOOKUP($A52,Emax!$B:$Z,MATCH(BT$1,Emax!$B$1:$Z$1,0),FALSE)="","",VLOOKUP($A52,Emax!$B:$Z,MATCH(BT$1,Emax!$B$1:$Z$1,0),FALSE)*100)</f>
        <v>29.323675790970494</v>
      </c>
    </row>
    <row r="53" spans="1:72" x14ac:dyDescent="0.2">
      <c r="A53" t="s">
        <v>457</v>
      </c>
      <c r="B53" s="6" t="str">
        <f>IF(VLOOKUP($A53,Ligands!$A:$G,3,FALSE)="","",VLOOKUP($A53,Ligands!$A:$G,3,FALSE))</f>
        <v>GnRH I</v>
      </c>
      <c r="C53" s="5" t="str">
        <f>IF(VLOOKUP($A53,Ligands!$A:$G,4,FALSE)="","",VLOOKUP($A53,Ligands!$A:$G,4,FALSE))</f>
        <v>Gonadotropin releasing hormone</v>
      </c>
      <c r="D53" s="39" t="str">
        <f>IF(VLOOKUP($A53,Ligands!$A:$G,5,FALSE)="","",VLOOKUP($A53,Ligands!$A:$G,5,FALSE))</f>
        <v/>
      </c>
      <c r="E53" s="39" t="str">
        <f>IF(VLOOKUP($A53,Ligands!$A:$G,6,FALSE)="","",VLOOKUP($A53,Ligands!$A:$G,6,FALSE))</f>
        <v/>
      </c>
      <c r="F53" s="39" t="str">
        <f>IF(VLOOKUP($A53,Ligands!$A:$G,7,FALSE)="","",VLOOKUP($A53,Ligands!$A:$G,7,FALSE))</f>
        <v>Physiological</v>
      </c>
      <c r="G53" s="89" t="str">
        <f t="shared" si="1"/>
        <v/>
      </c>
      <c r="H53" s="90" t="str">
        <f t="shared" si="2"/>
        <v/>
      </c>
      <c r="I53" s="90">
        <f t="shared" si="3"/>
        <v>9.0204947978836287</v>
      </c>
      <c r="J53" s="90" t="str">
        <f t="shared" si="4"/>
        <v/>
      </c>
      <c r="K53" s="90" t="str">
        <f t="shared" si="5"/>
        <v/>
      </c>
      <c r="L53" s="89" t="str">
        <f t="shared" si="6"/>
        <v/>
      </c>
      <c r="M53" s="90" t="str">
        <f t="shared" si="7"/>
        <v/>
      </c>
      <c r="N53" s="90">
        <f t="shared" si="8"/>
        <v>9.4740000000000002</v>
      </c>
      <c r="O53" s="90" t="str">
        <f t="shared" si="9"/>
        <v/>
      </c>
      <c r="P53" s="90" t="str">
        <f t="shared" si="10"/>
        <v/>
      </c>
      <c r="Q53" s="91" t="str">
        <f t="shared" si="11"/>
        <v/>
      </c>
      <c r="R53" s="92" t="str">
        <f t="shared" si="12"/>
        <v/>
      </c>
      <c r="S53" s="92">
        <f t="shared" si="13"/>
        <v>44.294633530112002</v>
      </c>
      <c r="T53" s="92" t="str">
        <f t="shared" si="14"/>
        <v/>
      </c>
      <c r="U53" s="92" t="str">
        <f t="shared" si="15"/>
        <v/>
      </c>
      <c r="V53" s="47" t="str">
        <f t="shared" si="16"/>
        <v/>
      </c>
      <c r="W53" s="46" t="str">
        <f t="shared" si="17"/>
        <v/>
      </c>
      <c r="X53" s="46" t="str">
        <f t="shared" si="18"/>
        <v/>
      </c>
      <c r="Y53" s="46" t="str">
        <f t="shared" si="19"/>
        <v/>
      </c>
      <c r="Z53" s="46" t="str">
        <f t="shared" si="20"/>
        <v/>
      </c>
      <c r="AA53" s="46" t="str">
        <f t="shared" si="21"/>
        <v/>
      </c>
      <c r="AB53" s="46" t="str">
        <f t="shared" si="22"/>
        <v/>
      </c>
      <c r="AC53" s="46" t="str">
        <f t="shared" si="23"/>
        <v/>
      </c>
      <c r="AD53" s="46">
        <f t="shared" si="24"/>
        <v>9.0204947978836287</v>
      </c>
      <c r="AE53" s="46">
        <f t="shared" si="25"/>
        <v>8.9423511129175086</v>
      </c>
      <c r="AF53" s="46">
        <f t="shared" si="26"/>
        <v>8.2178016339406472</v>
      </c>
      <c r="AG53" s="46">
        <f t="shared" si="27"/>
        <v>8.3119375865335439</v>
      </c>
      <c r="AH53" s="46" t="str">
        <f t="shared" si="28"/>
        <v/>
      </c>
      <c r="AI53" s="46" t="str">
        <f t="shared" si="29"/>
        <v/>
      </c>
      <c r="AJ53" s="46" t="str">
        <f t="shared" si="30"/>
        <v/>
      </c>
      <c r="AK53" s="46" t="str">
        <f t="shared" si="31"/>
        <v/>
      </c>
      <c r="AL53" s="46" t="str">
        <f t="shared" si="32"/>
        <v/>
      </c>
      <c r="AM53" s="47" t="str">
        <f>VLOOKUP($A53,'pEC50'!$B:$Z,MATCH(AM$1,'pEC50'!$B$1:$Z$1,0),FALSE)</f>
        <v/>
      </c>
      <c r="AN53" s="46" t="str">
        <f>VLOOKUP($A53,'pEC50'!$B:$Z,MATCH(AN$1,'pEC50'!$B$1:$Z$1,0),FALSE)</f>
        <v/>
      </c>
      <c r="AO53" s="46" t="str">
        <f>VLOOKUP($A53,'pEC50'!$B:$Z,MATCH(AO$1,'pEC50'!$B$1:$Z$1,0),FALSE)</f>
        <v/>
      </c>
      <c r="AP53" s="46" t="str">
        <f>VLOOKUP($A53,'pEC50'!$B:$Z,MATCH(AP$1,'pEC50'!$B$1:$Z$1,0),FALSE)</f>
        <v/>
      </c>
      <c r="AQ53" s="46" t="str">
        <f>VLOOKUP($A53,'pEC50'!$B:$Z,MATCH(AQ$1,'pEC50'!$B$1:$Z$1,0),FALSE)</f>
        <v/>
      </c>
      <c r="AR53" s="46" t="str">
        <f>VLOOKUP($A53,'pEC50'!$B:$Z,MATCH(AR$1,'pEC50'!$B$1:$Z$1,0),FALSE)</f>
        <v/>
      </c>
      <c r="AS53" s="46" t="str">
        <f>VLOOKUP($A53,'pEC50'!$B:$Z,MATCH(AS$1,'pEC50'!$B$1:$Z$1,0),FALSE)</f>
        <v/>
      </c>
      <c r="AT53" s="46" t="str">
        <f>VLOOKUP($A53,'pEC50'!$B:$Z,MATCH(AT$1,'pEC50'!$B$1:$Z$1,0),FALSE)</f>
        <v/>
      </c>
      <c r="AU53" s="46">
        <f>VLOOKUP($A53,'pEC50'!$B:$Z,MATCH(AU$1,'pEC50'!$B$1:$Z$1,0),FALSE)</f>
        <v>9.4740000000000002</v>
      </c>
      <c r="AV53" s="46">
        <f>VLOOKUP($A53,'pEC50'!$B:$Z,MATCH(AV$1,'pEC50'!$B$1:$Z$1,0),FALSE)</f>
        <v>9.2959999999999994</v>
      </c>
      <c r="AW53" s="46">
        <f>VLOOKUP($A53,'pEC50'!$B:$Z,MATCH(AW$1,'pEC50'!$B$1:$Z$1,0),FALSE)</f>
        <v>8.9600000000000009</v>
      </c>
      <c r="AX53" s="46">
        <f>VLOOKUP($A53,'pEC50'!$B:$Z,MATCH(AX$1,'pEC50'!$B$1:$Z$1,0),FALSE)</f>
        <v>8.9390000000000001</v>
      </c>
      <c r="AY53" s="46" t="str">
        <f>VLOOKUP($A53,'pEC50'!$B:$Z,MATCH(AY$1,'pEC50'!$B$1:$Z$1,0),FALSE)</f>
        <v/>
      </c>
      <c r="AZ53" s="46" t="str">
        <f>VLOOKUP($A53,'pEC50'!$B:$Z,MATCH(AZ$1,'pEC50'!$B$1:$Z$1,0),FALSE)</f>
        <v/>
      </c>
      <c r="BA53" s="46" t="str">
        <f>VLOOKUP($A53,'pEC50'!$B:$Z,MATCH(BA$1,'pEC50'!$B$1:$Z$1,0),FALSE)</f>
        <v/>
      </c>
      <c r="BB53" s="46" t="str">
        <f>VLOOKUP($A53,'pEC50'!$B:$Z,MATCH(BB$1,'pEC50'!$B$1:$Z$1,0),FALSE)</f>
        <v/>
      </c>
      <c r="BC53" s="46" t="str">
        <f>VLOOKUP($A53,'pEC50'!$B:$Z,MATCH(BC$1,'pEC50'!$B$1:$Z$1,0),FALSE)</f>
        <v/>
      </c>
      <c r="BD53" s="40" t="str">
        <f>IF(VLOOKUP($A53,Emax!$B:$Z,MATCH(BD$1,Emax!$B$1:$Z$1,0),FALSE)="","",VLOOKUP($A53,Emax!$B:$Z,MATCH(BD$1,Emax!$B$1:$Z$1,0),FALSE)*100)</f>
        <v/>
      </c>
      <c r="BE53" s="41" t="str">
        <f>IF(VLOOKUP($A53,Emax!$B:$Z,MATCH(BE$1,Emax!$B$1:$Z$1,0),FALSE)="","",VLOOKUP($A53,Emax!$B:$Z,MATCH(BE$1,Emax!$B$1:$Z$1,0),FALSE)*100)</f>
        <v/>
      </c>
      <c r="BF53" s="41" t="str">
        <f>IF(VLOOKUP($A53,Emax!$B:$Z,MATCH(BF$1,Emax!$B$1:$Z$1,0),FALSE)="","",VLOOKUP($A53,Emax!$B:$Z,MATCH(BF$1,Emax!$B$1:$Z$1,0),FALSE)*100)</f>
        <v/>
      </c>
      <c r="BG53" s="41" t="str">
        <f>IF(VLOOKUP($A53,Emax!$B:$Z,MATCH(BG$1,Emax!$B$1:$Z$1,0),FALSE)="","",VLOOKUP($A53,Emax!$B:$Z,MATCH(BG$1,Emax!$B$1:$Z$1,0),FALSE)*100)</f>
        <v/>
      </c>
      <c r="BH53" s="41" t="str">
        <f>IF(VLOOKUP($A53,Emax!$B:$Z,MATCH(BH$1,Emax!$B$1:$Z$1,0),FALSE)="","",VLOOKUP($A53,Emax!$B:$Z,MATCH(BH$1,Emax!$B$1:$Z$1,0),FALSE)*100)</f>
        <v/>
      </c>
      <c r="BI53" s="41" t="str">
        <f>IF(VLOOKUP($A53,Emax!$B:$Z,MATCH(BI$1,Emax!$B$1:$Z$1,0),FALSE)="","",VLOOKUP($A53,Emax!$B:$Z,MATCH(BI$1,Emax!$B$1:$Z$1,0),FALSE)*100)</f>
        <v/>
      </c>
      <c r="BJ53" s="41" t="str">
        <f>IF(VLOOKUP($A53,Emax!$B:$Z,MATCH(BJ$1,Emax!$B$1:$Z$1,0),FALSE)="","",VLOOKUP($A53,Emax!$B:$Z,MATCH(BJ$1,Emax!$B$1:$Z$1,0),FALSE)*100)</f>
        <v/>
      </c>
      <c r="BK53" s="41" t="str">
        <f>IF(VLOOKUP($A53,Emax!$B:$Z,MATCH(BK$1,Emax!$B$1:$Z$1,0),FALSE)="","",VLOOKUP($A53,Emax!$B:$Z,MATCH(BK$1,Emax!$B$1:$Z$1,0),FALSE)*100)</f>
        <v/>
      </c>
      <c r="BL53" s="41">
        <f>IF(VLOOKUP($A53,Emax!$B:$Z,MATCH(BL$1,Emax!$B$1:$Z$1,0),FALSE)="","",VLOOKUP($A53,Emax!$B:$Z,MATCH(BL$1,Emax!$B$1:$Z$1,0),FALSE)*100)</f>
        <v>35.196120659710168</v>
      </c>
      <c r="BM53" s="41">
        <f>IF(VLOOKUP($A53,Emax!$B:$Z,MATCH(BM$1,Emax!$B$1:$Z$1,0),FALSE)="","",VLOOKUP($A53,Emax!$B:$Z,MATCH(BM$1,Emax!$B$1:$Z$1,0),FALSE)*100)</f>
        <v>44.294633530112002</v>
      </c>
      <c r="BN53" s="41">
        <f>IF(VLOOKUP($A53,Emax!$B:$Z,MATCH(BN$1,Emax!$B$1:$Z$1,0),FALSE)="","",VLOOKUP($A53,Emax!$B:$Z,MATCH(BN$1,Emax!$B$1:$Z$1,0),FALSE)*100)</f>
        <v>18.105129433789852</v>
      </c>
      <c r="BO53" s="41">
        <f>IF(VLOOKUP($A53,Emax!$B:$Z,MATCH(BO$1,Emax!$B$1:$Z$1,0),FALSE)="","",VLOOKUP($A53,Emax!$B:$Z,MATCH(BO$1,Emax!$B$1:$Z$1,0),FALSE)*100)</f>
        <v>23.601390277579391</v>
      </c>
      <c r="BP53" s="41" t="str">
        <f>IF(VLOOKUP($A53,Emax!$B:$Z,MATCH(BP$1,Emax!$B$1:$Z$1,0),FALSE)="","",VLOOKUP($A53,Emax!$B:$Z,MATCH(BP$1,Emax!$B$1:$Z$1,0),FALSE)*100)</f>
        <v/>
      </c>
      <c r="BQ53" s="41" t="str">
        <f>IF(VLOOKUP($A53,Emax!$B:$Z,MATCH(BQ$1,Emax!$B$1:$Z$1,0),FALSE)="","",VLOOKUP($A53,Emax!$B:$Z,MATCH(BQ$1,Emax!$B$1:$Z$1,0),FALSE)*100)</f>
        <v/>
      </c>
      <c r="BR53" s="41" t="str">
        <f>IF(VLOOKUP($A53,Emax!$B:$Z,MATCH(BR$1,Emax!$B$1:$Z$1,0),FALSE)="","",VLOOKUP($A53,Emax!$B:$Z,MATCH(BR$1,Emax!$B$1:$Z$1,0),FALSE)*100)</f>
        <v/>
      </c>
      <c r="BS53" s="41" t="str">
        <f>IF(VLOOKUP($A53,Emax!$B:$Z,MATCH(BS$1,Emax!$B$1:$Z$1,0),FALSE)="","",VLOOKUP($A53,Emax!$B:$Z,MATCH(BS$1,Emax!$B$1:$Z$1,0),FALSE)*100)</f>
        <v/>
      </c>
      <c r="BT53" s="41" t="str">
        <f>IF(VLOOKUP($A53,Emax!$B:$Z,MATCH(BT$1,Emax!$B$1:$Z$1,0),FALSE)="","",VLOOKUP($A53,Emax!$B:$Z,MATCH(BT$1,Emax!$B$1:$Z$1,0),FALSE)*100)</f>
        <v/>
      </c>
    </row>
    <row r="54" spans="1:72" x14ac:dyDescent="0.2">
      <c r="A54" t="s">
        <v>490</v>
      </c>
      <c r="B54" s="6" t="str">
        <f>IF(VLOOKUP($A54,Ligands!$A:$G,3,FALSE)="","",VLOOKUP($A54,Ligands!$A:$G,3,FALSE))</f>
        <v>LTB4</v>
      </c>
      <c r="C54" s="5" t="str">
        <f>IF(VLOOKUP($A54,Ligands!$A:$G,4,FALSE)="","",VLOOKUP($A54,Ligands!$A:$G,4,FALSE))</f>
        <v>Leukotriene B4</v>
      </c>
      <c r="D54" s="39" t="str">
        <f>IF(VLOOKUP($A54,Ligands!$A:$G,5,FALSE)="","",VLOOKUP($A54,Ligands!$A:$G,5,FALSE))</f>
        <v/>
      </c>
      <c r="E54" s="39" t="str">
        <f>IF(VLOOKUP($A54,Ligands!$A:$G,6,FALSE)="","",VLOOKUP($A54,Ligands!$A:$G,6,FALSE))</f>
        <v/>
      </c>
      <c r="F54" s="39" t="str">
        <f>IF(VLOOKUP($A54,Ligands!$A:$G,7,FALSE)="","",VLOOKUP($A54,Ligands!$A:$G,7,FALSE))</f>
        <v>Physiological</v>
      </c>
      <c r="G54" s="89" t="str">
        <f t="shared" si="1"/>
        <v/>
      </c>
      <c r="H54" s="90">
        <f t="shared" si="2"/>
        <v>8.4285431299369371</v>
      </c>
      <c r="I54" s="90" t="str">
        <f t="shared" si="3"/>
        <v/>
      </c>
      <c r="J54" s="90" t="str">
        <f t="shared" si="4"/>
        <v/>
      </c>
      <c r="K54" s="90" t="str">
        <f t="shared" si="5"/>
        <v/>
      </c>
      <c r="L54" s="89" t="str">
        <f t="shared" si="6"/>
        <v/>
      </c>
      <c r="M54" s="90">
        <f t="shared" si="7"/>
        <v>8.81</v>
      </c>
      <c r="N54" s="90" t="str">
        <f t="shared" si="8"/>
        <v/>
      </c>
      <c r="O54" s="90" t="str">
        <f t="shared" si="9"/>
        <v/>
      </c>
      <c r="P54" s="90" t="str">
        <f t="shared" si="10"/>
        <v/>
      </c>
      <c r="Q54" s="91" t="str">
        <f t="shared" si="11"/>
        <v/>
      </c>
      <c r="R54" s="92">
        <f t="shared" si="12"/>
        <v>58.958052560646898</v>
      </c>
      <c r="S54" s="92" t="str">
        <f t="shared" si="13"/>
        <v/>
      </c>
      <c r="T54" s="92" t="str">
        <f t="shared" si="14"/>
        <v/>
      </c>
      <c r="U54" s="92" t="str">
        <f t="shared" si="15"/>
        <v/>
      </c>
      <c r="V54" s="47" t="str">
        <f t="shared" si="16"/>
        <v/>
      </c>
      <c r="W54" s="46" t="str">
        <f t="shared" si="17"/>
        <v/>
      </c>
      <c r="X54" s="46">
        <f t="shared" si="18"/>
        <v>8.3938895460192118</v>
      </c>
      <c r="Y54" s="46">
        <f t="shared" si="19"/>
        <v>8.351891733745445</v>
      </c>
      <c r="Z54" s="46" t="str">
        <f t="shared" si="20"/>
        <v/>
      </c>
      <c r="AA54" s="46">
        <f t="shared" si="21"/>
        <v>8.1317238531113887</v>
      </c>
      <c r="AB54" s="46">
        <f t="shared" si="22"/>
        <v>8.4285431299369371</v>
      </c>
      <c r="AC54" s="46">
        <f t="shared" si="23"/>
        <v>6.7376746024892418</v>
      </c>
      <c r="AD54" s="46" t="str">
        <f t="shared" si="24"/>
        <v/>
      </c>
      <c r="AE54" s="46" t="str">
        <f t="shared" si="25"/>
        <v/>
      </c>
      <c r="AF54" s="46" t="str">
        <f t="shared" si="26"/>
        <v/>
      </c>
      <c r="AG54" s="46" t="str">
        <f t="shared" si="27"/>
        <v/>
      </c>
      <c r="AH54" s="46" t="str">
        <f t="shared" si="28"/>
        <v/>
      </c>
      <c r="AI54" s="46" t="str">
        <f t="shared" si="29"/>
        <v/>
      </c>
      <c r="AJ54" s="46" t="str">
        <f t="shared" si="30"/>
        <v/>
      </c>
      <c r="AK54" s="46" t="str">
        <f t="shared" si="31"/>
        <v/>
      </c>
      <c r="AL54" s="46" t="str">
        <f t="shared" si="32"/>
        <v/>
      </c>
      <c r="AM54" s="47" t="str">
        <f>VLOOKUP($A54,'pEC50'!$B:$Z,MATCH(AM$1,'pEC50'!$B$1:$Z$1,0),FALSE)</f>
        <v/>
      </c>
      <c r="AN54" s="46" t="str">
        <f>VLOOKUP($A54,'pEC50'!$B:$Z,MATCH(AN$1,'pEC50'!$B$1:$Z$1,0),FALSE)</f>
        <v/>
      </c>
      <c r="AO54" s="46">
        <f>VLOOKUP($A54,'pEC50'!$B:$Z,MATCH(AO$1,'pEC50'!$B$1:$Z$1,0),FALSE)</f>
        <v>8.7460000000000004</v>
      </c>
      <c r="AP54" s="46">
        <f>VLOOKUP($A54,'pEC50'!$B:$Z,MATCH(AP$1,'pEC50'!$B$1:$Z$1,0),FALSE)</f>
        <v>8.81</v>
      </c>
      <c r="AQ54" s="46" t="str">
        <f>VLOOKUP($A54,'pEC50'!$B:$Z,MATCH(AQ$1,'pEC50'!$B$1:$Z$1,0),FALSE)</f>
        <v/>
      </c>
      <c r="AR54" s="46">
        <f>VLOOKUP($A54,'pEC50'!$B:$Z,MATCH(AR$1,'pEC50'!$B$1:$Z$1,0),FALSE)</f>
        <v>8.407</v>
      </c>
      <c r="AS54" s="46">
        <f>VLOOKUP($A54,'pEC50'!$B:$Z,MATCH(AS$1,'pEC50'!$B$1:$Z$1,0),FALSE)</f>
        <v>8.6579999999999995</v>
      </c>
      <c r="AT54" s="46">
        <f>VLOOKUP($A54,'pEC50'!$B:$Z,MATCH(AT$1,'pEC50'!$B$1:$Z$1,0),FALSE)</f>
        <v>7.3390000000000004</v>
      </c>
      <c r="AU54" s="46" t="str">
        <f>VLOOKUP($A54,'pEC50'!$B:$Z,MATCH(AU$1,'pEC50'!$B$1:$Z$1,0),FALSE)</f>
        <v/>
      </c>
      <c r="AV54" s="46" t="str">
        <f>VLOOKUP($A54,'pEC50'!$B:$Z,MATCH(AV$1,'pEC50'!$B$1:$Z$1,0),FALSE)</f>
        <v/>
      </c>
      <c r="AW54" s="46" t="str">
        <f>VLOOKUP($A54,'pEC50'!$B:$Z,MATCH(AW$1,'pEC50'!$B$1:$Z$1,0),FALSE)</f>
        <v/>
      </c>
      <c r="AX54" s="46" t="str">
        <f>VLOOKUP($A54,'pEC50'!$B:$Z,MATCH(AX$1,'pEC50'!$B$1:$Z$1,0),FALSE)</f>
        <v/>
      </c>
      <c r="AY54" s="46" t="str">
        <f>VLOOKUP($A54,'pEC50'!$B:$Z,MATCH(AY$1,'pEC50'!$B$1:$Z$1,0),FALSE)</f>
        <v/>
      </c>
      <c r="AZ54" s="46" t="str">
        <f>VLOOKUP($A54,'pEC50'!$B:$Z,MATCH(AZ$1,'pEC50'!$B$1:$Z$1,0),FALSE)</f>
        <v/>
      </c>
      <c r="BA54" s="46" t="str">
        <f>VLOOKUP($A54,'pEC50'!$B:$Z,MATCH(BA$1,'pEC50'!$B$1:$Z$1,0),FALSE)</f>
        <v/>
      </c>
      <c r="BB54" s="46" t="str">
        <f>VLOOKUP($A54,'pEC50'!$B:$Z,MATCH(BB$1,'pEC50'!$B$1:$Z$1,0),FALSE)</f>
        <v/>
      </c>
      <c r="BC54" s="46" t="str">
        <f>VLOOKUP($A54,'pEC50'!$B:$Z,MATCH(BC$1,'pEC50'!$B$1:$Z$1,0),FALSE)</f>
        <v/>
      </c>
      <c r="BD54" s="40" t="str">
        <f>IF(VLOOKUP($A54,Emax!$B:$Z,MATCH(BD$1,Emax!$B$1:$Z$1,0),FALSE)="","",VLOOKUP($A54,Emax!$B:$Z,MATCH(BD$1,Emax!$B$1:$Z$1,0),FALSE)*100)</f>
        <v/>
      </c>
      <c r="BE54" s="41" t="str">
        <f>IF(VLOOKUP($A54,Emax!$B:$Z,MATCH(BE$1,Emax!$B$1:$Z$1,0),FALSE)="","",VLOOKUP($A54,Emax!$B:$Z,MATCH(BE$1,Emax!$B$1:$Z$1,0),FALSE)*100)</f>
        <v/>
      </c>
      <c r="BF54" s="41">
        <f>IF(VLOOKUP($A54,Emax!$B:$Z,MATCH(BF$1,Emax!$B$1:$Z$1,0),FALSE)="","",VLOOKUP($A54,Emax!$B:$Z,MATCH(BF$1,Emax!$B$1:$Z$1,0),FALSE)*100)</f>
        <v>44.451819891580925</v>
      </c>
      <c r="BG54" s="41">
        <f>IF(VLOOKUP($A54,Emax!$B:$Z,MATCH(BG$1,Emax!$B$1:$Z$1,0),FALSE)="","",VLOOKUP($A54,Emax!$B:$Z,MATCH(BG$1,Emax!$B$1:$Z$1,0),FALSE)*100)</f>
        <v>34.825048806127043</v>
      </c>
      <c r="BH54" s="41" t="str">
        <f>IF(VLOOKUP($A54,Emax!$B:$Z,MATCH(BH$1,Emax!$B$1:$Z$1,0),FALSE)="","",VLOOKUP($A54,Emax!$B:$Z,MATCH(BH$1,Emax!$B$1:$Z$1,0),FALSE)*100)</f>
        <v/>
      </c>
      <c r="BI54" s="41">
        <f>IF(VLOOKUP($A54,Emax!$B:$Z,MATCH(BI$1,Emax!$B$1:$Z$1,0),FALSE)="","",VLOOKUP($A54,Emax!$B:$Z,MATCH(BI$1,Emax!$B$1:$Z$1,0),FALSE)*100)</f>
        <v>53.05469877472482</v>
      </c>
      <c r="BJ54" s="41">
        <f>IF(VLOOKUP($A54,Emax!$B:$Z,MATCH(BJ$1,Emax!$B$1:$Z$1,0),FALSE)="","",VLOOKUP($A54,Emax!$B:$Z,MATCH(BJ$1,Emax!$B$1:$Z$1,0),FALSE)*100)</f>
        <v>58.958052560646898</v>
      </c>
      <c r="BK54" s="41">
        <f>IF(VLOOKUP($A54,Emax!$B:$Z,MATCH(BK$1,Emax!$B$1:$Z$1,0),FALSE)="","",VLOOKUP($A54,Emax!$B:$Z,MATCH(BK$1,Emax!$B$1:$Z$1,0),FALSE)*100)</f>
        <v>25.042322402658474</v>
      </c>
      <c r="BL54" s="41" t="str">
        <f>IF(VLOOKUP($A54,Emax!$B:$Z,MATCH(BL$1,Emax!$B$1:$Z$1,0),FALSE)="","",VLOOKUP($A54,Emax!$B:$Z,MATCH(BL$1,Emax!$B$1:$Z$1,0),FALSE)*100)</f>
        <v/>
      </c>
      <c r="BM54" s="41" t="str">
        <f>IF(VLOOKUP($A54,Emax!$B:$Z,MATCH(BM$1,Emax!$B$1:$Z$1,0),FALSE)="","",VLOOKUP($A54,Emax!$B:$Z,MATCH(BM$1,Emax!$B$1:$Z$1,0),FALSE)*100)</f>
        <v/>
      </c>
      <c r="BN54" s="41" t="str">
        <f>IF(VLOOKUP($A54,Emax!$B:$Z,MATCH(BN$1,Emax!$B$1:$Z$1,0),FALSE)="","",VLOOKUP($A54,Emax!$B:$Z,MATCH(BN$1,Emax!$B$1:$Z$1,0),FALSE)*100)</f>
        <v/>
      </c>
      <c r="BO54" s="41" t="str">
        <f>IF(VLOOKUP($A54,Emax!$B:$Z,MATCH(BO$1,Emax!$B$1:$Z$1,0),FALSE)="","",VLOOKUP($A54,Emax!$B:$Z,MATCH(BO$1,Emax!$B$1:$Z$1,0),FALSE)*100)</f>
        <v/>
      </c>
      <c r="BP54" s="41" t="str">
        <f>IF(VLOOKUP($A54,Emax!$B:$Z,MATCH(BP$1,Emax!$B$1:$Z$1,0),FALSE)="","",VLOOKUP($A54,Emax!$B:$Z,MATCH(BP$1,Emax!$B$1:$Z$1,0),FALSE)*100)</f>
        <v/>
      </c>
      <c r="BQ54" s="41" t="str">
        <f>IF(VLOOKUP($A54,Emax!$B:$Z,MATCH(BQ$1,Emax!$B$1:$Z$1,0),FALSE)="","",VLOOKUP($A54,Emax!$B:$Z,MATCH(BQ$1,Emax!$B$1:$Z$1,0),FALSE)*100)</f>
        <v/>
      </c>
      <c r="BR54" s="41" t="str">
        <f>IF(VLOOKUP($A54,Emax!$B:$Z,MATCH(BR$1,Emax!$B$1:$Z$1,0),FALSE)="","",VLOOKUP($A54,Emax!$B:$Z,MATCH(BR$1,Emax!$B$1:$Z$1,0),FALSE)*100)</f>
        <v/>
      </c>
      <c r="BS54" s="41" t="str">
        <f>IF(VLOOKUP($A54,Emax!$B:$Z,MATCH(BS$1,Emax!$B$1:$Z$1,0),FALSE)="","",VLOOKUP($A54,Emax!$B:$Z,MATCH(BS$1,Emax!$B$1:$Z$1,0),FALSE)*100)</f>
        <v/>
      </c>
      <c r="BT54" s="41" t="str">
        <f>IF(VLOOKUP($A54,Emax!$B:$Z,MATCH(BT$1,Emax!$B$1:$Z$1,0),FALSE)="","",VLOOKUP($A54,Emax!$B:$Z,MATCH(BT$1,Emax!$B$1:$Z$1,0),FALSE)*100)</f>
        <v/>
      </c>
    </row>
    <row r="55" spans="1:72" x14ac:dyDescent="0.2">
      <c r="A55" t="s">
        <v>488</v>
      </c>
      <c r="B55" s="6" t="str">
        <f>IF(VLOOKUP($A55,Ligands!$A:$G,3,FALSE)="","",VLOOKUP($A55,Ligands!$A:$G,3,FALSE))</f>
        <v>LTB4</v>
      </c>
      <c r="C55" s="5" t="str">
        <f>IF(VLOOKUP($A55,Ligands!$A:$G,4,FALSE)="","",VLOOKUP($A55,Ligands!$A:$G,4,FALSE))</f>
        <v>Leukotriene B4</v>
      </c>
      <c r="D55" s="39" t="str">
        <f>IF(VLOOKUP($A55,Ligands!$A:$G,5,FALSE)="","",VLOOKUP($A55,Ligands!$A:$G,5,FALSE))</f>
        <v/>
      </c>
      <c r="E55" s="39" t="str">
        <f>IF(VLOOKUP($A55,Ligands!$A:$G,6,FALSE)="","",VLOOKUP($A55,Ligands!$A:$G,6,FALSE))</f>
        <v/>
      </c>
      <c r="F55" s="39" t="str">
        <f>IF(VLOOKUP($A55,Ligands!$A:$G,7,FALSE)="","",VLOOKUP($A55,Ligands!$A:$G,7,FALSE))</f>
        <v>Physiological</v>
      </c>
      <c r="G55" s="89" t="str">
        <f t="shared" si="1"/>
        <v/>
      </c>
      <c r="H55" s="90">
        <f t="shared" si="2"/>
        <v>10.334345933578037</v>
      </c>
      <c r="I55" s="90">
        <f t="shared" si="3"/>
        <v>9.7186858892738712</v>
      </c>
      <c r="J55" s="90">
        <f t="shared" si="4"/>
        <v>7.312164855991492</v>
      </c>
      <c r="K55" s="90">
        <f t="shared" si="5"/>
        <v>7.7036199552320097</v>
      </c>
      <c r="L55" s="89" t="str">
        <f t="shared" si="6"/>
        <v/>
      </c>
      <c r="M55" s="90">
        <f t="shared" si="7"/>
        <v>10.47</v>
      </c>
      <c r="N55" s="90">
        <f t="shared" si="8"/>
        <v>9.8870000000000005</v>
      </c>
      <c r="O55" s="90">
        <f t="shared" si="9"/>
        <v>8.3620000000000001</v>
      </c>
      <c r="P55" s="90">
        <f t="shared" si="10"/>
        <v>7.8979999999999997</v>
      </c>
      <c r="Q55" s="91" t="str">
        <f t="shared" si="11"/>
        <v/>
      </c>
      <c r="R55" s="92">
        <f t="shared" si="12"/>
        <v>80.705830290961387</v>
      </c>
      <c r="S55" s="92">
        <f t="shared" si="13"/>
        <v>67.871256487168495</v>
      </c>
      <c r="T55" s="92">
        <f t="shared" si="14"/>
        <v>13.401853184598775</v>
      </c>
      <c r="U55" s="92">
        <f t="shared" si="15"/>
        <v>82.499697657378221</v>
      </c>
      <c r="V55" s="47" t="str">
        <f t="shared" si="16"/>
        <v/>
      </c>
      <c r="W55" s="46" t="str">
        <f t="shared" si="17"/>
        <v/>
      </c>
      <c r="X55" s="46">
        <f t="shared" si="18"/>
        <v>9.9669049098364528</v>
      </c>
      <c r="Y55" s="46">
        <f t="shared" si="19"/>
        <v>10.113627650085109</v>
      </c>
      <c r="Z55" s="46" t="str">
        <f t="shared" si="20"/>
        <v/>
      </c>
      <c r="AA55" s="46">
        <f t="shared" si="21"/>
        <v>9.9102478385315855</v>
      </c>
      <c r="AB55" s="46">
        <f t="shared" si="22"/>
        <v>10.334345933578037</v>
      </c>
      <c r="AC55" s="46">
        <f t="shared" si="23"/>
        <v>9.5766895683312949</v>
      </c>
      <c r="AD55" s="46">
        <f t="shared" si="24"/>
        <v>5.8953904252188467</v>
      </c>
      <c r="AE55" s="46" t="str">
        <f t="shared" si="25"/>
        <v/>
      </c>
      <c r="AF55" s="46">
        <f t="shared" si="26"/>
        <v>6.5887023540233063</v>
      </c>
      <c r="AG55" s="46">
        <f t="shared" si="27"/>
        <v>9.7186858892738712</v>
      </c>
      <c r="AH55" s="46">
        <f t="shared" si="28"/>
        <v>7.2636397188339332</v>
      </c>
      <c r="AI55" s="46">
        <f t="shared" si="29"/>
        <v>7.312164855991492</v>
      </c>
      <c r="AJ55" s="46">
        <f t="shared" si="30"/>
        <v>7.6444523569623746</v>
      </c>
      <c r="AK55" s="46">
        <f t="shared" si="31"/>
        <v>6.6487287533685233</v>
      </c>
      <c r="AL55" s="46">
        <f t="shared" si="32"/>
        <v>7.7036199552320097</v>
      </c>
      <c r="AM55" s="47" t="str">
        <f>VLOOKUP($A55,'pEC50'!$B:$Z,MATCH(AM$1,'pEC50'!$B$1:$Z$1,0),FALSE)</f>
        <v/>
      </c>
      <c r="AN55" s="46" t="str">
        <f>VLOOKUP($A55,'pEC50'!$B:$Z,MATCH(AN$1,'pEC50'!$B$1:$Z$1,0),FALSE)</f>
        <v/>
      </c>
      <c r="AO55" s="46">
        <f>VLOOKUP($A55,'pEC50'!$B:$Z,MATCH(AO$1,'pEC50'!$B$1:$Z$1,0),FALSE)</f>
        <v>10.06</v>
      </c>
      <c r="AP55" s="46">
        <f>VLOOKUP($A55,'pEC50'!$B:$Z,MATCH(AP$1,'pEC50'!$B$1:$Z$1,0),FALSE)</f>
        <v>10.34</v>
      </c>
      <c r="AQ55" s="46" t="str">
        <f>VLOOKUP($A55,'pEC50'!$B:$Z,MATCH(AQ$1,'pEC50'!$B$1:$Z$1,0),FALSE)</f>
        <v/>
      </c>
      <c r="AR55" s="46">
        <f>VLOOKUP($A55,'pEC50'!$B:$Z,MATCH(AR$1,'pEC50'!$B$1:$Z$1,0),FALSE)</f>
        <v>10.18</v>
      </c>
      <c r="AS55" s="46">
        <f>VLOOKUP($A55,'pEC50'!$B:$Z,MATCH(AS$1,'pEC50'!$B$1:$Z$1,0),FALSE)</f>
        <v>10.47</v>
      </c>
      <c r="AT55" s="46">
        <f>VLOOKUP($A55,'pEC50'!$B:$Z,MATCH(AT$1,'pEC50'!$B$1:$Z$1,0),FALSE)</f>
        <v>9.8469999999999995</v>
      </c>
      <c r="AU55" s="46">
        <f>VLOOKUP($A55,'pEC50'!$B:$Z,MATCH(AU$1,'pEC50'!$B$1:$Z$1,0),FALSE)</f>
        <v>7.0880000000000001</v>
      </c>
      <c r="AV55" s="46" t="str">
        <f>VLOOKUP($A55,'pEC50'!$B:$Z,MATCH(AV$1,'pEC50'!$B$1:$Z$1,0),FALSE)</f>
        <v/>
      </c>
      <c r="AW55" s="46">
        <f>VLOOKUP($A55,'pEC50'!$B:$Z,MATCH(AW$1,'pEC50'!$B$1:$Z$1,0),FALSE)</f>
        <v>6.97</v>
      </c>
      <c r="AX55" s="46">
        <f>VLOOKUP($A55,'pEC50'!$B:$Z,MATCH(AX$1,'pEC50'!$B$1:$Z$1,0),FALSE)</f>
        <v>9.8870000000000005</v>
      </c>
      <c r="AY55" s="46">
        <f>VLOOKUP($A55,'pEC50'!$B:$Z,MATCH(AY$1,'pEC50'!$B$1:$Z$1,0),FALSE)</f>
        <v>8.3620000000000001</v>
      </c>
      <c r="AZ55" s="46">
        <f>VLOOKUP($A55,'pEC50'!$B:$Z,MATCH(AZ$1,'pEC50'!$B$1:$Z$1,0),FALSE)</f>
        <v>8.1850000000000005</v>
      </c>
      <c r="BA55" s="46">
        <f>VLOOKUP($A55,'pEC50'!$B:$Z,MATCH(BA$1,'pEC50'!$B$1:$Z$1,0),FALSE)</f>
        <v>7.7279999999999998</v>
      </c>
      <c r="BB55" s="46">
        <f>VLOOKUP($A55,'pEC50'!$B:$Z,MATCH(BB$1,'pEC50'!$B$1:$Z$1,0),FALSE)</f>
        <v>6.9880000000000004</v>
      </c>
      <c r="BC55" s="46">
        <f>VLOOKUP($A55,'pEC50'!$B:$Z,MATCH(BC$1,'pEC50'!$B$1:$Z$1,0),FALSE)</f>
        <v>7.8979999999999997</v>
      </c>
      <c r="BD55" s="40" t="str">
        <f>IF(VLOOKUP($A55,Emax!$B:$Z,MATCH(BD$1,Emax!$B$1:$Z$1,0),FALSE)="","",VLOOKUP($A55,Emax!$B:$Z,MATCH(BD$1,Emax!$B$1:$Z$1,0),FALSE)*100)</f>
        <v/>
      </c>
      <c r="BE55" s="41" t="str">
        <f>IF(VLOOKUP($A55,Emax!$B:$Z,MATCH(BE$1,Emax!$B$1:$Z$1,0),FALSE)="","",VLOOKUP($A55,Emax!$B:$Z,MATCH(BE$1,Emax!$B$1:$Z$1,0),FALSE)*100)</f>
        <v/>
      </c>
      <c r="BF55" s="41">
        <f>IF(VLOOKUP($A55,Emax!$B:$Z,MATCH(BF$1,Emax!$B$1:$Z$1,0),FALSE)="","",VLOOKUP($A55,Emax!$B:$Z,MATCH(BF$1,Emax!$B$1:$Z$1,0),FALSE)*100)</f>
        <v>80.705830290961387</v>
      </c>
      <c r="BG55" s="41">
        <f>IF(VLOOKUP($A55,Emax!$B:$Z,MATCH(BG$1,Emax!$B$1:$Z$1,0),FALSE)="","",VLOOKUP($A55,Emax!$B:$Z,MATCH(BG$1,Emax!$B$1:$Z$1,0),FALSE)*100)</f>
        <v>59.378285027781949</v>
      </c>
      <c r="BH55" s="41" t="str">
        <f>IF(VLOOKUP($A55,Emax!$B:$Z,MATCH(BH$1,Emax!$B$1:$Z$1,0),FALSE)="","",VLOOKUP($A55,Emax!$B:$Z,MATCH(BH$1,Emax!$B$1:$Z$1,0),FALSE)*100)</f>
        <v/>
      </c>
      <c r="BI55" s="41">
        <f>IF(VLOOKUP($A55,Emax!$B:$Z,MATCH(BI$1,Emax!$B$1:$Z$1,0),FALSE)="","",VLOOKUP($A55,Emax!$B:$Z,MATCH(BI$1,Emax!$B$1:$Z$1,0),FALSE)*100)</f>
        <v>53.733835139647411</v>
      </c>
      <c r="BJ55" s="41">
        <f>IF(VLOOKUP($A55,Emax!$B:$Z,MATCH(BJ$1,Emax!$B$1:$Z$1,0),FALSE)="","",VLOOKUP($A55,Emax!$B:$Z,MATCH(BJ$1,Emax!$B$1:$Z$1,0),FALSE)*100)</f>
        <v>73.172169811320771</v>
      </c>
      <c r="BK55" s="41">
        <f>IF(VLOOKUP($A55,Emax!$B:$Z,MATCH(BK$1,Emax!$B$1:$Z$1,0),FALSE)="","",VLOOKUP($A55,Emax!$B:$Z,MATCH(BK$1,Emax!$B$1:$Z$1,0),FALSE)*100)</f>
        <v>53.66480657094489</v>
      </c>
      <c r="BL55" s="41">
        <f>IF(VLOOKUP($A55,Emax!$B:$Z,MATCH(BL$1,Emax!$B$1:$Z$1,0),FALSE)="","",VLOOKUP($A55,Emax!$B:$Z,MATCH(BL$1,Emax!$B$1:$Z$1,0),FALSE)*100)</f>
        <v>6.4178627502744163</v>
      </c>
      <c r="BM55" s="41" t="str">
        <f>IF(VLOOKUP($A55,Emax!$B:$Z,MATCH(BM$1,Emax!$B$1:$Z$1,0),FALSE)="","",VLOOKUP($A55,Emax!$B:$Z,MATCH(BM$1,Emax!$B$1:$Z$1,0),FALSE)*100)</f>
        <v/>
      </c>
      <c r="BN55" s="41">
        <f>IF(VLOOKUP($A55,Emax!$B:$Z,MATCH(BN$1,Emax!$B$1:$Z$1,0),FALSE)="","",VLOOKUP($A55,Emax!$B:$Z,MATCH(BN$1,Emax!$B$1:$Z$1,0),FALSE)*100)</f>
        <v>41.562566165572726</v>
      </c>
      <c r="BO55" s="41">
        <f>IF(VLOOKUP($A55,Emax!$B:$Z,MATCH(BO$1,Emax!$B$1:$Z$1,0),FALSE)="","",VLOOKUP($A55,Emax!$B:$Z,MATCH(BO$1,Emax!$B$1:$Z$1,0),FALSE)*100)</f>
        <v>67.871256487168495</v>
      </c>
      <c r="BP55" s="41">
        <f>IF(VLOOKUP($A55,Emax!$B:$Z,MATCH(BP$1,Emax!$B$1:$Z$1,0),FALSE)="","",VLOOKUP($A55,Emax!$B:$Z,MATCH(BP$1,Emax!$B$1:$Z$1,0),FALSE)*100)</f>
        <v>7.9733296291151516</v>
      </c>
      <c r="BQ55" s="41">
        <f>IF(VLOOKUP($A55,Emax!$B:$Z,MATCH(BQ$1,Emax!$B$1:$Z$1,0),FALSE)="","",VLOOKUP($A55,Emax!$B:$Z,MATCH(BQ$1,Emax!$B$1:$Z$1,0),FALSE)*100)</f>
        <v>13.401853184598775</v>
      </c>
      <c r="BR55" s="41">
        <f>IF(VLOOKUP($A55,Emax!$B:$Z,MATCH(BR$1,Emax!$B$1:$Z$1,0),FALSE)="","",VLOOKUP($A55,Emax!$B:$Z,MATCH(BR$1,Emax!$B$1:$Z$1,0),FALSE)*100)</f>
        <v>82.499697657378221</v>
      </c>
      <c r="BS55" s="41">
        <f>IF(VLOOKUP($A55,Emax!$B:$Z,MATCH(BS$1,Emax!$B$1:$Z$1,0),FALSE)="","",VLOOKUP($A55,Emax!$B:$Z,MATCH(BS$1,Emax!$B$1:$Z$1,0),FALSE)*100)</f>
        <v>45.785583508510207</v>
      </c>
      <c r="BT55" s="41">
        <f>IF(VLOOKUP($A55,Emax!$B:$Z,MATCH(BT$1,Emax!$B$1:$Z$1,0),FALSE)="","",VLOOKUP($A55,Emax!$B:$Z,MATCH(BT$1,Emax!$B$1:$Z$1,0),FALSE)*100)</f>
        <v>63.917525773195884</v>
      </c>
    </row>
    <row r="56" spans="1:72" x14ac:dyDescent="0.2">
      <c r="A56" t="s">
        <v>481</v>
      </c>
      <c r="B56" s="6" t="str">
        <f>IF(VLOOKUP($A56,Ligands!$A:$G,3,FALSE)="","",VLOOKUP($A56,Ligands!$A:$G,3,FALSE))</f>
        <v>LTD4</v>
      </c>
      <c r="C56" s="5" t="str">
        <f>IF(VLOOKUP($A56,Ligands!$A:$G,4,FALSE)="","",VLOOKUP($A56,Ligands!$A:$G,4,FALSE))</f>
        <v>Leukotriene D4</v>
      </c>
      <c r="D56" s="39" t="str">
        <f>IF(VLOOKUP($A56,Ligands!$A:$G,5,FALSE)="","",VLOOKUP($A56,Ligands!$A:$G,5,FALSE))</f>
        <v/>
      </c>
      <c r="E56" s="39" t="str">
        <f>IF(VLOOKUP($A56,Ligands!$A:$G,6,FALSE)="","",VLOOKUP($A56,Ligands!$A:$G,6,FALSE))</f>
        <v/>
      </c>
      <c r="F56" s="39" t="str">
        <f>IF(VLOOKUP($A56,Ligands!$A:$G,7,FALSE)="","",VLOOKUP($A56,Ligands!$A:$G,7,FALSE))</f>
        <v>Physiological</v>
      </c>
      <c r="G56" s="89" t="str">
        <f t="shared" si="1"/>
        <v/>
      </c>
      <c r="H56" s="90">
        <f t="shared" si="2"/>
        <v>8.6878421966456685</v>
      </c>
      <c r="I56" s="90">
        <f t="shared" si="3"/>
        <v>7.3390336024605523</v>
      </c>
      <c r="J56" s="90" t="str">
        <f t="shared" si="4"/>
        <v/>
      </c>
      <c r="K56" s="90">
        <f t="shared" si="5"/>
        <v>5.9237343457148288</v>
      </c>
      <c r="L56" s="89" t="str">
        <f t="shared" si="6"/>
        <v/>
      </c>
      <c r="M56" s="90">
        <f t="shared" si="7"/>
        <v>8.9629999999999992</v>
      </c>
      <c r="N56" s="90">
        <f t="shared" si="8"/>
        <v>7.4829999999999997</v>
      </c>
      <c r="O56" s="90" t="str">
        <f t="shared" si="9"/>
        <v/>
      </c>
      <c r="P56" s="90">
        <f t="shared" si="10"/>
        <v>6.7160000000000002</v>
      </c>
      <c r="Q56" s="91" t="str">
        <f t="shared" si="11"/>
        <v/>
      </c>
      <c r="R56" s="92">
        <f t="shared" si="12"/>
        <v>99.33620975771656</v>
      </c>
      <c r="S56" s="92">
        <f t="shared" si="13"/>
        <v>92.128853582100433</v>
      </c>
      <c r="T56" s="92" t="str">
        <f t="shared" si="14"/>
        <v/>
      </c>
      <c r="U56" s="92">
        <f t="shared" si="15"/>
        <v>18.343405616779236</v>
      </c>
      <c r="V56" s="47" t="str">
        <f t="shared" si="16"/>
        <v/>
      </c>
      <c r="W56" s="46" t="str">
        <f t="shared" si="17"/>
        <v/>
      </c>
      <c r="X56" s="46">
        <f t="shared" si="18"/>
        <v>8.1591075851668364</v>
      </c>
      <c r="Y56" s="46">
        <f t="shared" si="19"/>
        <v>8.2368908244542425</v>
      </c>
      <c r="Z56" s="46" t="str">
        <f t="shared" si="20"/>
        <v/>
      </c>
      <c r="AA56" s="46">
        <f t="shared" si="21"/>
        <v>8.0250486526126927</v>
      </c>
      <c r="AB56" s="46">
        <f t="shared" si="22"/>
        <v>8.3950517955323001</v>
      </c>
      <c r="AC56" s="46">
        <f t="shared" si="23"/>
        <v>8.6878421966456685</v>
      </c>
      <c r="AD56" s="46">
        <f t="shared" si="24"/>
        <v>7.1870476604076545</v>
      </c>
      <c r="AE56" s="46">
        <f t="shared" si="25"/>
        <v>7.0193956669939972</v>
      </c>
      <c r="AF56" s="46">
        <f t="shared" si="26"/>
        <v>6.6963854319563358</v>
      </c>
      <c r="AG56" s="46">
        <f t="shared" si="27"/>
        <v>7.3390336024605523</v>
      </c>
      <c r="AH56" s="46" t="str">
        <f t="shared" si="28"/>
        <v/>
      </c>
      <c r="AI56" s="46" t="str">
        <f t="shared" si="29"/>
        <v/>
      </c>
      <c r="AJ56" s="46">
        <f t="shared" si="30"/>
        <v>5.9237343457148288</v>
      </c>
      <c r="AK56" s="46">
        <f t="shared" si="31"/>
        <v>5.5424133089144672</v>
      </c>
      <c r="AL56" s="46">
        <f t="shared" si="32"/>
        <v>5.8524799694620109</v>
      </c>
      <c r="AM56" s="47" t="str">
        <f>VLOOKUP($A56,'pEC50'!$B:$Z,MATCH(AM$1,'pEC50'!$B$1:$Z$1,0),FALSE)</f>
        <v/>
      </c>
      <c r="AN56" s="46" t="str">
        <f>VLOOKUP($A56,'pEC50'!$B:$Z,MATCH(AN$1,'pEC50'!$B$1:$Z$1,0),FALSE)</f>
        <v/>
      </c>
      <c r="AO56" s="46">
        <f>VLOOKUP($A56,'pEC50'!$B:$Z,MATCH(AO$1,'pEC50'!$B$1:$Z$1,0),FALSE)</f>
        <v>8.1620000000000008</v>
      </c>
      <c r="AP56" s="46">
        <f>VLOOKUP($A56,'pEC50'!$B:$Z,MATCH(AP$1,'pEC50'!$B$1:$Z$1,0),FALSE)</f>
        <v>8.5760000000000005</v>
      </c>
      <c r="AQ56" s="46" t="str">
        <f>VLOOKUP($A56,'pEC50'!$B:$Z,MATCH(AQ$1,'pEC50'!$B$1:$Z$1,0),FALSE)</f>
        <v/>
      </c>
      <c r="AR56" s="46">
        <f>VLOOKUP($A56,'pEC50'!$B:$Z,MATCH(AR$1,'pEC50'!$B$1:$Z$1,0),FALSE)</f>
        <v>8.1010000000000009</v>
      </c>
      <c r="AS56" s="46">
        <f>VLOOKUP($A56,'pEC50'!$B:$Z,MATCH(AS$1,'pEC50'!$B$1:$Z$1,0),FALSE)</f>
        <v>8.4510000000000005</v>
      </c>
      <c r="AT56" s="46">
        <f>VLOOKUP($A56,'pEC50'!$B:$Z,MATCH(AT$1,'pEC50'!$B$1:$Z$1,0),FALSE)</f>
        <v>8.9629999999999992</v>
      </c>
      <c r="AU56" s="46">
        <f>VLOOKUP($A56,'pEC50'!$B:$Z,MATCH(AU$1,'pEC50'!$B$1:$Z$1,0),FALSE)</f>
        <v>7.2469999999999999</v>
      </c>
      <c r="AV56" s="46">
        <f>VLOOKUP($A56,'pEC50'!$B:$Z,MATCH(AV$1,'pEC50'!$B$1:$Z$1,0),FALSE)</f>
        <v>7.0549999999999997</v>
      </c>
      <c r="AW56" s="46">
        <f>VLOOKUP($A56,'pEC50'!$B:$Z,MATCH(AW$1,'pEC50'!$B$1:$Z$1,0),FALSE)</f>
        <v>7.01</v>
      </c>
      <c r="AX56" s="46">
        <f>VLOOKUP($A56,'pEC50'!$B:$Z,MATCH(AX$1,'pEC50'!$B$1:$Z$1,0),FALSE)</f>
        <v>7.4829999999999997</v>
      </c>
      <c r="AY56" s="46" t="str">
        <f>VLOOKUP($A56,'pEC50'!$B:$Z,MATCH(AY$1,'pEC50'!$B$1:$Z$1,0),FALSE)</f>
        <v/>
      </c>
      <c r="AZ56" s="46" t="str">
        <f>VLOOKUP($A56,'pEC50'!$B:$Z,MATCH(AZ$1,'pEC50'!$B$1:$Z$1,0),FALSE)</f>
        <v/>
      </c>
      <c r="BA56" s="46">
        <f>VLOOKUP($A56,'pEC50'!$B:$Z,MATCH(BA$1,'pEC50'!$B$1:$Z$1,0),FALSE)</f>
        <v>6.7160000000000002</v>
      </c>
      <c r="BB56" s="46">
        <f>VLOOKUP($A56,'pEC50'!$B:$Z,MATCH(BB$1,'pEC50'!$B$1:$Z$1,0),FALSE)</f>
        <v>6.4349999999999996</v>
      </c>
      <c r="BC56" s="46">
        <f>VLOOKUP($A56,'pEC50'!$B:$Z,MATCH(BC$1,'pEC50'!$B$1:$Z$1,0),FALSE)</f>
        <v>6.5890000000000004</v>
      </c>
      <c r="BD56" s="40" t="str">
        <f>IF(VLOOKUP($A56,Emax!$B:$Z,MATCH(BD$1,Emax!$B$1:$Z$1,0),FALSE)="","",VLOOKUP($A56,Emax!$B:$Z,MATCH(BD$1,Emax!$B$1:$Z$1,0),FALSE)*100)</f>
        <v/>
      </c>
      <c r="BE56" s="41" t="str">
        <f>IF(VLOOKUP($A56,Emax!$B:$Z,MATCH(BE$1,Emax!$B$1:$Z$1,0),FALSE)="","",VLOOKUP($A56,Emax!$B:$Z,MATCH(BE$1,Emax!$B$1:$Z$1,0),FALSE)*100)</f>
        <v/>
      </c>
      <c r="BF56" s="41">
        <f>IF(VLOOKUP($A56,Emax!$B:$Z,MATCH(BF$1,Emax!$B$1:$Z$1,0),FALSE)="","",VLOOKUP($A56,Emax!$B:$Z,MATCH(BF$1,Emax!$B$1:$Z$1,0),FALSE)*100)</f>
        <v>99.33620975771656</v>
      </c>
      <c r="BG56" s="41">
        <f>IF(VLOOKUP($A56,Emax!$B:$Z,MATCH(BG$1,Emax!$B$1:$Z$1,0),FALSE)="","",VLOOKUP($A56,Emax!$B:$Z,MATCH(BG$1,Emax!$B$1:$Z$1,0),FALSE)*100)</f>
        <v>45.802673074035141</v>
      </c>
      <c r="BH56" s="41" t="str">
        <f>IF(VLOOKUP($A56,Emax!$B:$Z,MATCH(BH$1,Emax!$B$1:$Z$1,0),FALSE)="","",VLOOKUP($A56,Emax!$B:$Z,MATCH(BH$1,Emax!$B$1:$Z$1,0),FALSE)*100)</f>
        <v/>
      </c>
      <c r="BI56" s="41">
        <f>IF(VLOOKUP($A56,Emax!$B:$Z,MATCH(BI$1,Emax!$B$1:$Z$1,0),FALSE)="","",VLOOKUP($A56,Emax!$B:$Z,MATCH(BI$1,Emax!$B$1:$Z$1,0),FALSE)*100)</f>
        <v>83.955403378703423</v>
      </c>
      <c r="BJ56" s="41">
        <f>IF(VLOOKUP($A56,Emax!$B:$Z,MATCH(BJ$1,Emax!$B$1:$Z$1,0),FALSE)="","",VLOOKUP($A56,Emax!$B:$Z,MATCH(BJ$1,Emax!$B$1:$Z$1,0),FALSE)*100)</f>
        <v>87.912735849056617</v>
      </c>
      <c r="BK56" s="41">
        <f>IF(VLOOKUP($A56,Emax!$B:$Z,MATCH(BK$1,Emax!$B$1:$Z$1,0),FALSE)="","",VLOOKUP($A56,Emax!$B:$Z,MATCH(BK$1,Emax!$B$1:$Z$1,0),FALSE)*100)</f>
        <v>53.069157940936726</v>
      </c>
      <c r="BL56" s="41">
        <f>IF(VLOOKUP($A56,Emax!$B:$Z,MATCH(BL$1,Emax!$B$1:$Z$1,0),FALSE)="","",VLOOKUP($A56,Emax!$B:$Z,MATCH(BL$1,Emax!$B$1:$Z$1,0),FALSE)*100)</f>
        <v>87.105917661280245</v>
      </c>
      <c r="BM56" s="41">
        <f>IF(VLOOKUP($A56,Emax!$B:$Z,MATCH(BM$1,Emax!$B$1:$Z$1,0),FALSE)="","",VLOOKUP($A56,Emax!$B:$Z,MATCH(BM$1,Emax!$B$1:$Z$1,0),FALSE)*100)</f>
        <v>92.128853582100433</v>
      </c>
      <c r="BN56" s="41">
        <f>IF(VLOOKUP($A56,Emax!$B:$Z,MATCH(BN$1,Emax!$B$1:$Z$1,0),FALSE)="","",VLOOKUP($A56,Emax!$B:$Z,MATCH(BN$1,Emax!$B$1:$Z$1,0),FALSE)*100)</f>
        <v>48.571937996590037</v>
      </c>
      <c r="BO56" s="41">
        <f>IF(VLOOKUP($A56,Emax!$B:$Z,MATCH(BO$1,Emax!$B$1:$Z$1,0),FALSE)="","",VLOOKUP($A56,Emax!$B:$Z,MATCH(BO$1,Emax!$B$1:$Z$1,0),FALSE)*100)</f>
        <v>71.784983097652713</v>
      </c>
      <c r="BP56" s="41" t="str">
        <f>IF(VLOOKUP($A56,Emax!$B:$Z,MATCH(BP$1,Emax!$B$1:$Z$1,0),FALSE)="","",VLOOKUP($A56,Emax!$B:$Z,MATCH(BP$1,Emax!$B$1:$Z$1,0),FALSE)*100)</f>
        <v/>
      </c>
      <c r="BQ56" s="41" t="str">
        <f>IF(VLOOKUP($A56,Emax!$B:$Z,MATCH(BQ$1,Emax!$B$1:$Z$1,0),FALSE)="","",VLOOKUP($A56,Emax!$B:$Z,MATCH(BQ$1,Emax!$B$1:$Z$1,0),FALSE)*100)</f>
        <v/>
      </c>
      <c r="BR56" s="41">
        <f>IF(VLOOKUP($A56,Emax!$B:$Z,MATCH(BR$1,Emax!$B$1:$Z$1,0),FALSE)="","",VLOOKUP($A56,Emax!$B:$Z,MATCH(BR$1,Emax!$B$1:$Z$1,0),FALSE)*100)</f>
        <v>16.133713692208097</v>
      </c>
      <c r="BS56" s="41">
        <f>IF(VLOOKUP($A56,Emax!$B:$Z,MATCH(BS$1,Emax!$B$1:$Z$1,0),FALSE)="","",VLOOKUP($A56,Emax!$B:$Z,MATCH(BS$1,Emax!$B$1:$Z$1,0),FALSE)*100)</f>
        <v>12.805994439547025</v>
      </c>
      <c r="BT56" s="41">
        <f>IF(VLOOKUP($A56,Emax!$B:$Z,MATCH(BT$1,Emax!$B$1:$Z$1,0),FALSE)="","",VLOOKUP($A56,Emax!$B:$Z,MATCH(BT$1,Emax!$B$1:$Z$1,0),FALSE)*100)</f>
        <v>18.343405616779236</v>
      </c>
    </row>
    <row r="57" spans="1:72" x14ac:dyDescent="0.2">
      <c r="A57" t="s">
        <v>485</v>
      </c>
      <c r="B57" s="6" t="str">
        <f>IF(VLOOKUP($A57,Ligands!$A:$G,3,FALSE)="","",VLOOKUP($A57,Ligands!$A:$G,3,FALSE))</f>
        <v>LTD4</v>
      </c>
      <c r="C57" s="5" t="str">
        <f>IF(VLOOKUP($A57,Ligands!$A:$G,4,FALSE)="","",VLOOKUP($A57,Ligands!$A:$G,4,FALSE))</f>
        <v>Leukotriene D4</v>
      </c>
      <c r="D57" s="39" t="str">
        <f>IF(VLOOKUP($A57,Ligands!$A:$G,5,FALSE)="","",VLOOKUP($A57,Ligands!$A:$G,5,FALSE))</f>
        <v/>
      </c>
      <c r="E57" s="39" t="str">
        <f>IF(VLOOKUP($A57,Ligands!$A:$G,6,FALSE)="","",VLOOKUP($A57,Ligands!$A:$G,6,FALSE))</f>
        <v/>
      </c>
      <c r="F57" s="39" t="str">
        <f>IF(VLOOKUP($A57,Ligands!$A:$G,7,FALSE)="","",VLOOKUP($A57,Ligands!$A:$G,7,FALSE))</f>
        <v>Physiological</v>
      </c>
      <c r="G57" s="89" t="str">
        <f t="shared" si="1"/>
        <v/>
      </c>
      <c r="H57" s="90">
        <f t="shared" si="2"/>
        <v>8.7641648662845668</v>
      </c>
      <c r="I57" s="90">
        <f t="shared" si="3"/>
        <v>9.2782160368261053</v>
      </c>
      <c r="J57" s="90">
        <f t="shared" si="4"/>
        <v>7.7971387744461369</v>
      </c>
      <c r="K57" s="90">
        <f t="shared" si="5"/>
        <v>6.0523120855342656</v>
      </c>
      <c r="L57" s="89" t="str">
        <f t="shared" si="6"/>
        <v/>
      </c>
      <c r="M57" s="90">
        <f t="shared" si="7"/>
        <v>9.0869999999999997</v>
      </c>
      <c r="N57" s="90">
        <f t="shared" si="8"/>
        <v>9.6180000000000003</v>
      </c>
      <c r="O57" s="90">
        <f t="shared" si="9"/>
        <v>8.1440000000000001</v>
      </c>
      <c r="P57" s="90">
        <f t="shared" si="10"/>
        <v>7.6269999999999998</v>
      </c>
      <c r="Q57" s="91" t="str">
        <f t="shared" si="11"/>
        <v/>
      </c>
      <c r="R57" s="92">
        <f t="shared" si="12"/>
        <v>83.637971698113205</v>
      </c>
      <c r="S57" s="92">
        <f t="shared" si="13"/>
        <v>92.007385273182223</v>
      </c>
      <c r="T57" s="92">
        <f t="shared" si="14"/>
        <v>64.465635120546963</v>
      </c>
      <c r="U57" s="92">
        <f t="shared" si="15"/>
        <v>3.227775140706584</v>
      </c>
      <c r="V57" s="47" t="str">
        <f t="shared" si="16"/>
        <v/>
      </c>
      <c r="W57" s="46" t="str">
        <f t="shared" si="17"/>
        <v/>
      </c>
      <c r="X57" s="46">
        <f t="shared" si="18"/>
        <v>6.881891010264094</v>
      </c>
      <c r="Y57" s="46">
        <f t="shared" si="19"/>
        <v>6.7154986848083134</v>
      </c>
      <c r="Z57" s="46" t="str">
        <f t="shared" si="20"/>
        <v/>
      </c>
      <c r="AA57" s="46">
        <f t="shared" si="21"/>
        <v>7.184936224512267</v>
      </c>
      <c r="AB57" s="46">
        <f t="shared" si="22"/>
        <v>7.7194034922111765</v>
      </c>
      <c r="AC57" s="46">
        <f t="shared" si="23"/>
        <v>8.7641648662845668</v>
      </c>
      <c r="AD57" s="46">
        <f t="shared" si="24"/>
        <v>8.6112620494644929</v>
      </c>
      <c r="AE57" s="46">
        <f t="shared" si="25"/>
        <v>8.4608226888092677</v>
      </c>
      <c r="AF57" s="46">
        <f t="shared" si="26"/>
        <v>8.7919879285007294</v>
      </c>
      <c r="AG57" s="46">
        <f t="shared" si="27"/>
        <v>9.2782160368261053</v>
      </c>
      <c r="AH57" s="46">
        <f t="shared" si="28"/>
        <v>7.7971387744461369</v>
      </c>
      <c r="AI57" s="46">
        <f t="shared" si="29"/>
        <v>7.0843282657247579</v>
      </c>
      <c r="AJ57" s="46" t="str">
        <f t="shared" si="30"/>
        <v/>
      </c>
      <c r="AK57" s="46">
        <f t="shared" si="31"/>
        <v>5.4039032724714167</v>
      </c>
      <c r="AL57" s="46">
        <f t="shared" si="32"/>
        <v>6.0523120855342656</v>
      </c>
      <c r="AM57" s="47" t="str">
        <f>VLOOKUP($A57,'pEC50'!$B:$Z,MATCH(AM$1,'pEC50'!$B$1:$Z$1,0),FALSE)</f>
        <v/>
      </c>
      <c r="AN57" s="46" t="str">
        <f>VLOOKUP($A57,'pEC50'!$B:$Z,MATCH(AN$1,'pEC50'!$B$1:$Z$1,0),FALSE)</f>
        <v/>
      </c>
      <c r="AO57" s="46">
        <f>VLOOKUP($A57,'pEC50'!$B:$Z,MATCH(AO$1,'pEC50'!$B$1:$Z$1,0),FALSE)</f>
        <v>7.18</v>
      </c>
      <c r="AP57" s="46">
        <f>VLOOKUP($A57,'pEC50'!$B:$Z,MATCH(AP$1,'pEC50'!$B$1:$Z$1,0),FALSE)</f>
        <v>7.2880000000000003</v>
      </c>
      <c r="AQ57" s="46" t="str">
        <f>VLOOKUP($A57,'pEC50'!$B:$Z,MATCH(AQ$1,'pEC50'!$B$1:$Z$1,0),FALSE)</f>
        <v/>
      </c>
      <c r="AR57" s="46">
        <f>VLOOKUP($A57,'pEC50'!$B:$Z,MATCH(AR$1,'pEC50'!$B$1:$Z$1,0),FALSE)</f>
        <v>7.4029999999999996</v>
      </c>
      <c r="AS57" s="46">
        <f>VLOOKUP($A57,'pEC50'!$B:$Z,MATCH(AS$1,'pEC50'!$B$1:$Z$1,0),FALSE)</f>
        <v>7.7969999999999997</v>
      </c>
      <c r="AT57" s="46">
        <f>VLOOKUP($A57,'pEC50'!$B:$Z,MATCH(AT$1,'pEC50'!$B$1:$Z$1,0),FALSE)</f>
        <v>9.0869999999999997</v>
      </c>
      <c r="AU57" s="46">
        <f>VLOOKUP($A57,'pEC50'!$B:$Z,MATCH(AU$1,'pEC50'!$B$1:$Z$1,0),FALSE)</f>
        <v>8.9339999999999993</v>
      </c>
      <c r="AV57" s="46">
        <f>VLOOKUP($A57,'pEC50'!$B:$Z,MATCH(AV$1,'pEC50'!$B$1:$Z$1,0),FALSE)</f>
        <v>8.4969999999999999</v>
      </c>
      <c r="AW57" s="46">
        <f>VLOOKUP($A57,'pEC50'!$B:$Z,MATCH(AW$1,'pEC50'!$B$1:$Z$1,0),FALSE)</f>
        <v>8.9719999999999995</v>
      </c>
      <c r="AX57" s="46">
        <f>VLOOKUP($A57,'pEC50'!$B:$Z,MATCH(AX$1,'pEC50'!$B$1:$Z$1,0),FALSE)</f>
        <v>9.6180000000000003</v>
      </c>
      <c r="AY57" s="46">
        <f>VLOOKUP($A57,'pEC50'!$B:$Z,MATCH(AY$1,'pEC50'!$B$1:$Z$1,0),FALSE)</f>
        <v>8.1440000000000001</v>
      </c>
      <c r="AZ57" s="46">
        <f>VLOOKUP($A57,'pEC50'!$B:$Z,MATCH(AZ$1,'pEC50'!$B$1:$Z$1,0),FALSE)</f>
        <v>7.2750000000000004</v>
      </c>
      <c r="BA57" s="46" t="str">
        <f>VLOOKUP($A57,'pEC50'!$B:$Z,MATCH(BA$1,'pEC50'!$B$1:$Z$1,0),FALSE)</f>
        <v/>
      </c>
      <c r="BB57" s="46">
        <f>VLOOKUP($A57,'pEC50'!$B:$Z,MATCH(BB$1,'pEC50'!$B$1:$Z$1,0),FALSE)</f>
        <v>6.8949999999999996</v>
      </c>
      <c r="BC57" s="46">
        <f>VLOOKUP($A57,'pEC50'!$B:$Z,MATCH(BC$1,'pEC50'!$B$1:$Z$1,0),FALSE)</f>
        <v>7.6269999999999998</v>
      </c>
      <c r="BD57" s="40" t="str">
        <f>IF(VLOOKUP($A57,Emax!$B:$Z,MATCH(BD$1,Emax!$B$1:$Z$1,0),FALSE)="","",VLOOKUP($A57,Emax!$B:$Z,MATCH(BD$1,Emax!$B$1:$Z$1,0),FALSE)*100)</f>
        <v/>
      </c>
      <c r="BE57" s="41" t="str">
        <f>IF(VLOOKUP($A57,Emax!$B:$Z,MATCH(BE$1,Emax!$B$1:$Z$1,0),FALSE)="","",VLOOKUP($A57,Emax!$B:$Z,MATCH(BE$1,Emax!$B$1:$Z$1,0),FALSE)*100)</f>
        <v/>
      </c>
      <c r="BF57" s="41">
        <f>IF(VLOOKUP($A57,Emax!$B:$Z,MATCH(BF$1,Emax!$B$1:$Z$1,0),FALSE)="","",VLOOKUP($A57,Emax!$B:$Z,MATCH(BF$1,Emax!$B$1:$Z$1,0),FALSE)*100)</f>
        <v>50.337426706494085</v>
      </c>
      <c r="BG57" s="41">
        <f>IF(VLOOKUP($A57,Emax!$B:$Z,MATCH(BG$1,Emax!$B$1:$Z$1,0),FALSE)="","",VLOOKUP($A57,Emax!$B:$Z,MATCH(BG$1,Emax!$B$1:$Z$1,0),FALSE)*100)</f>
        <v>26.760774891124793</v>
      </c>
      <c r="BH57" s="41" t="str">
        <f>IF(VLOOKUP($A57,Emax!$B:$Z,MATCH(BH$1,Emax!$B$1:$Z$1,0),FALSE)="","",VLOOKUP($A57,Emax!$B:$Z,MATCH(BH$1,Emax!$B$1:$Z$1,0),FALSE)*100)</f>
        <v/>
      </c>
      <c r="BI57" s="41">
        <f>IF(VLOOKUP($A57,Emax!$B:$Z,MATCH(BI$1,Emax!$B$1:$Z$1,0),FALSE)="","",VLOOKUP($A57,Emax!$B:$Z,MATCH(BI$1,Emax!$B$1:$Z$1,0),FALSE)*100)</f>
        <v>60.525198788873482</v>
      </c>
      <c r="BJ57" s="41">
        <f>IF(VLOOKUP($A57,Emax!$B:$Z,MATCH(BJ$1,Emax!$B$1:$Z$1,0),FALSE)="","",VLOOKUP($A57,Emax!$B:$Z,MATCH(BJ$1,Emax!$B$1:$Z$1,0),FALSE)*100)</f>
        <v>83.637971698113205</v>
      </c>
      <c r="BK57" s="41">
        <f>IF(VLOOKUP($A57,Emax!$B:$Z,MATCH(BK$1,Emax!$B$1:$Z$1,0),FALSE)="","",VLOOKUP($A57,Emax!$B:$Z,MATCH(BK$1,Emax!$B$1:$Z$1,0),FALSE)*100)</f>
        <v>47.551570631387548</v>
      </c>
      <c r="BL57" s="41">
        <f>IF(VLOOKUP($A57,Emax!$B:$Z,MATCH(BL$1,Emax!$B$1:$Z$1,0),FALSE)="","",VLOOKUP($A57,Emax!$B:$Z,MATCH(BL$1,Emax!$B$1:$Z$1,0),FALSE)*100)</f>
        <v>47.562212557835799</v>
      </c>
      <c r="BM57" s="41">
        <f>IF(VLOOKUP($A57,Emax!$B:$Z,MATCH(BM$1,Emax!$B$1:$Z$1,0),FALSE)="","",VLOOKUP($A57,Emax!$B:$Z,MATCH(BM$1,Emax!$B$1:$Z$1,0),FALSE)*100)</f>
        <v>92.007385273182223</v>
      </c>
      <c r="BN57" s="41">
        <f>IF(VLOOKUP($A57,Emax!$B:$Z,MATCH(BN$1,Emax!$B$1:$Z$1,0),FALSE)="","",VLOOKUP($A57,Emax!$B:$Z,MATCH(BN$1,Emax!$B$1:$Z$1,0),FALSE)*100)</f>
        <v>66.067508385615753</v>
      </c>
      <c r="BO57" s="41">
        <f>IF(VLOOKUP($A57,Emax!$B:$Z,MATCH(BO$1,Emax!$B$1:$Z$1,0),FALSE)="","",VLOOKUP($A57,Emax!$B:$Z,MATCH(BO$1,Emax!$B$1:$Z$1,0),FALSE)*100)</f>
        <v>45.731562157786982</v>
      </c>
      <c r="BP57" s="41">
        <f>IF(VLOOKUP($A57,Emax!$B:$Z,MATCH(BP$1,Emax!$B$1:$Z$1,0),FALSE)="","",VLOOKUP($A57,Emax!$B:$Z,MATCH(BP$1,Emax!$B$1:$Z$1,0),FALSE)*100)</f>
        <v>44.992360050006944</v>
      </c>
      <c r="BQ57" s="41">
        <f>IF(VLOOKUP($A57,Emax!$B:$Z,MATCH(BQ$1,Emax!$B$1:$Z$1,0),FALSE)="","",VLOOKUP($A57,Emax!$B:$Z,MATCH(BQ$1,Emax!$B$1:$Z$1,0),FALSE)*100)</f>
        <v>64.465635120546963</v>
      </c>
      <c r="BR57" s="41" t="str">
        <f>IF(VLOOKUP($A57,Emax!$B:$Z,MATCH(BR$1,Emax!$B$1:$Z$1,0),FALSE)="","",VLOOKUP($A57,Emax!$B:$Z,MATCH(BR$1,Emax!$B$1:$Z$1,0),FALSE)*100)</f>
        <v/>
      </c>
      <c r="BS57" s="41">
        <f>IF(VLOOKUP($A57,Emax!$B:$Z,MATCH(BS$1,Emax!$B$1:$Z$1,0),FALSE)="","",VLOOKUP($A57,Emax!$B:$Z,MATCH(BS$1,Emax!$B$1:$Z$1,0),FALSE)*100)</f>
        <v>3.227775140706584</v>
      </c>
      <c r="BT57" s="41">
        <f>IF(VLOOKUP($A57,Emax!$B:$Z,MATCH(BT$1,Emax!$B$1:$Z$1,0),FALSE)="","",VLOOKUP($A57,Emax!$B:$Z,MATCH(BT$1,Emax!$B$1:$Z$1,0),FALSE)*100)</f>
        <v>2.6626377532883039</v>
      </c>
    </row>
    <row r="58" spans="1:72" x14ac:dyDescent="0.2">
      <c r="A58" t="s">
        <v>546</v>
      </c>
      <c r="B58" s="6" t="str">
        <f>IF(VLOOKUP($A58,Ligands!$A:$G,3,FALSE)="","",VLOOKUP($A58,Ligands!$A:$G,3,FALSE))</f>
        <v>NPFF</v>
      </c>
      <c r="C58" s="5" t="str">
        <f>IF(VLOOKUP($A58,Ligands!$A:$G,4,FALSE)="","",VLOOKUP($A58,Ligands!$A:$G,4,FALSE))</f>
        <v>Neuropeptide FF</v>
      </c>
      <c r="D58" s="39" t="str">
        <f>IF(VLOOKUP($A58,Ligands!$A:$G,5,FALSE)="","",VLOOKUP($A58,Ligands!$A:$G,5,FALSE))</f>
        <v/>
      </c>
      <c r="E58" s="39" t="str">
        <f>IF(VLOOKUP($A58,Ligands!$A:$G,6,FALSE)="","",VLOOKUP($A58,Ligands!$A:$G,6,FALSE))</f>
        <v/>
      </c>
      <c r="F58" s="39" t="str">
        <f>IF(VLOOKUP($A58,Ligands!$A:$G,7,FALSE)="","",VLOOKUP($A58,Ligands!$A:$G,7,FALSE))</f>
        <v>Physiological</v>
      </c>
      <c r="G58" s="89" t="str">
        <f t="shared" si="1"/>
        <v/>
      </c>
      <c r="H58" s="90">
        <f t="shared" si="2"/>
        <v>8.0794109561694434</v>
      </c>
      <c r="I58" s="90" t="str">
        <f t="shared" si="3"/>
        <v/>
      </c>
      <c r="J58" s="90" t="str">
        <f t="shared" si="4"/>
        <v/>
      </c>
      <c r="K58" s="90" t="str">
        <f t="shared" si="5"/>
        <v/>
      </c>
      <c r="L58" s="89" t="str">
        <f t="shared" si="6"/>
        <v/>
      </c>
      <c r="M58" s="90">
        <f t="shared" si="7"/>
        <v>8.57</v>
      </c>
      <c r="N58" s="90" t="str">
        <f t="shared" si="8"/>
        <v/>
      </c>
      <c r="O58" s="90" t="str">
        <f t="shared" si="9"/>
        <v/>
      </c>
      <c r="P58" s="90">
        <f t="shared" si="10"/>
        <v>8.0139999999999993</v>
      </c>
      <c r="Q58" s="91" t="str">
        <f t="shared" si="11"/>
        <v/>
      </c>
      <c r="R58" s="92">
        <f t="shared" si="12"/>
        <v>38.931940700808624</v>
      </c>
      <c r="S58" s="92" t="str">
        <f t="shared" si="13"/>
        <v/>
      </c>
      <c r="T58" s="92" t="str">
        <f t="shared" si="14"/>
        <v/>
      </c>
      <c r="U58" s="92" t="str">
        <f t="shared" si="15"/>
        <v/>
      </c>
      <c r="V58" s="47" t="str">
        <f t="shared" si="16"/>
        <v/>
      </c>
      <c r="W58" s="46" t="str">
        <f t="shared" si="17"/>
        <v/>
      </c>
      <c r="X58" s="46">
        <f t="shared" si="18"/>
        <v>6.4820169922450201</v>
      </c>
      <c r="Y58" s="46">
        <f t="shared" si="19"/>
        <v>6.374030579874157</v>
      </c>
      <c r="Z58" s="46" t="str">
        <f t="shared" si="20"/>
        <v/>
      </c>
      <c r="AA58" s="46">
        <f t="shared" si="21"/>
        <v>7.1913650830973266</v>
      </c>
      <c r="AB58" s="46">
        <f t="shared" si="22"/>
        <v>7.7333060532081399</v>
      </c>
      <c r="AC58" s="46">
        <f t="shared" si="23"/>
        <v>8.0794109561694434</v>
      </c>
      <c r="AD58" s="46" t="str">
        <f t="shared" si="24"/>
        <v/>
      </c>
      <c r="AE58" s="46" t="str">
        <f t="shared" si="25"/>
        <v/>
      </c>
      <c r="AF58" s="46" t="str">
        <f t="shared" si="26"/>
        <v/>
      </c>
      <c r="AG58" s="46" t="str">
        <f t="shared" si="27"/>
        <v/>
      </c>
      <c r="AH58" s="46" t="str">
        <f t="shared" si="28"/>
        <v/>
      </c>
      <c r="AI58" s="46" t="str">
        <f t="shared" si="29"/>
        <v/>
      </c>
      <c r="AJ58" s="46" t="str">
        <f t="shared" si="30"/>
        <v/>
      </c>
      <c r="AK58" s="46" t="str">
        <f t="shared" si="31"/>
        <v/>
      </c>
      <c r="AL58" s="46" t="str">
        <f t="shared" si="32"/>
        <v/>
      </c>
      <c r="AM58" s="47" t="str">
        <f>VLOOKUP($A58,'pEC50'!$B:$Z,MATCH(AM$1,'pEC50'!$B$1:$Z$1,0),FALSE)</f>
        <v/>
      </c>
      <c r="AN58" s="46" t="str">
        <f>VLOOKUP($A58,'pEC50'!$B:$Z,MATCH(AN$1,'pEC50'!$B$1:$Z$1,0),FALSE)</f>
        <v/>
      </c>
      <c r="AO58" s="46">
        <f>VLOOKUP($A58,'pEC50'!$B:$Z,MATCH(AO$1,'pEC50'!$B$1:$Z$1,0),FALSE)</f>
        <v>7.13</v>
      </c>
      <c r="AP58" s="46">
        <f>VLOOKUP($A58,'pEC50'!$B:$Z,MATCH(AP$1,'pEC50'!$B$1:$Z$1,0),FALSE)</f>
        <v>7.2670000000000003</v>
      </c>
      <c r="AQ58" s="46" t="str">
        <f>VLOOKUP($A58,'pEC50'!$B:$Z,MATCH(AQ$1,'pEC50'!$B$1:$Z$1,0),FALSE)</f>
        <v/>
      </c>
      <c r="AR58" s="46">
        <f>VLOOKUP($A58,'pEC50'!$B:$Z,MATCH(AR$1,'pEC50'!$B$1:$Z$1,0),FALSE)</f>
        <v>7.7670000000000003</v>
      </c>
      <c r="AS58" s="46">
        <f>VLOOKUP($A58,'pEC50'!$B:$Z,MATCH(AS$1,'pEC50'!$B$1:$Z$1,0),FALSE)</f>
        <v>8.1430000000000007</v>
      </c>
      <c r="AT58" s="46">
        <f>VLOOKUP($A58,'pEC50'!$B:$Z,MATCH(AT$1,'pEC50'!$B$1:$Z$1,0),FALSE)</f>
        <v>8.57</v>
      </c>
      <c r="AU58" s="46" t="str">
        <f>VLOOKUP($A58,'pEC50'!$B:$Z,MATCH(AU$1,'pEC50'!$B$1:$Z$1,0),FALSE)</f>
        <v/>
      </c>
      <c r="AV58" s="46" t="str">
        <f>VLOOKUP($A58,'pEC50'!$B:$Z,MATCH(AV$1,'pEC50'!$B$1:$Z$1,0),FALSE)</f>
        <v/>
      </c>
      <c r="AW58" s="46" t="str">
        <f>VLOOKUP($A58,'pEC50'!$B:$Z,MATCH(AW$1,'pEC50'!$B$1:$Z$1,0),FALSE)</f>
        <v/>
      </c>
      <c r="AX58" s="46" t="str">
        <f>VLOOKUP($A58,'pEC50'!$B:$Z,MATCH(AX$1,'pEC50'!$B$1:$Z$1,0),FALSE)</f>
        <v/>
      </c>
      <c r="AY58" s="46" t="str">
        <f>VLOOKUP($A58,'pEC50'!$B:$Z,MATCH(AY$1,'pEC50'!$B$1:$Z$1,0),FALSE)</f>
        <v/>
      </c>
      <c r="AZ58" s="46" t="str">
        <f>VLOOKUP($A58,'pEC50'!$B:$Z,MATCH(AZ$1,'pEC50'!$B$1:$Z$1,0),FALSE)</f>
        <v/>
      </c>
      <c r="BA58" s="46" t="str">
        <f>VLOOKUP($A58,'pEC50'!$B:$Z,MATCH(BA$1,'pEC50'!$B$1:$Z$1,0),FALSE)</f>
        <v/>
      </c>
      <c r="BB58" s="46" t="str">
        <f>VLOOKUP($A58,'pEC50'!$B:$Z,MATCH(BB$1,'pEC50'!$B$1:$Z$1,0),FALSE)</f>
        <v/>
      </c>
      <c r="BC58" s="46">
        <f>VLOOKUP($A58,'pEC50'!$B:$Z,MATCH(BC$1,'pEC50'!$B$1:$Z$1,0),FALSE)</f>
        <v>8.0139999999999993</v>
      </c>
      <c r="BD58" s="40" t="str">
        <f>IF(VLOOKUP($A58,Emax!$B:$Z,MATCH(BD$1,Emax!$B$1:$Z$1,0),FALSE)="","",VLOOKUP($A58,Emax!$B:$Z,MATCH(BD$1,Emax!$B$1:$Z$1,0),FALSE)*100)</f>
        <v/>
      </c>
      <c r="BE58" s="41" t="str">
        <f>IF(VLOOKUP($A58,Emax!$B:$Z,MATCH(BE$1,Emax!$B$1:$Z$1,0),FALSE)="","",VLOOKUP($A58,Emax!$B:$Z,MATCH(BE$1,Emax!$B$1:$Z$1,0),FALSE)*100)</f>
        <v/>
      </c>
      <c r="BF58" s="41">
        <f>IF(VLOOKUP($A58,Emax!$B:$Z,MATCH(BF$1,Emax!$B$1:$Z$1,0),FALSE)="","",VLOOKUP($A58,Emax!$B:$Z,MATCH(BF$1,Emax!$B$1:$Z$1,0),FALSE)*100)</f>
        <v>22.491426042703839</v>
      </c>
      <c r="BG58" s="41">
        <f>IF(VLOOKUP($A58,Emax!$B:$Z,MATCH(BG$1,Emax!$B$1:$Z$1,0),FALSE)="","",VLOOKUP($A58,Emax!$B:$Z,MATCH(BG$1,Emax!$B$1:$Z$1,0),FALSE)*100)</f>
        <v>12.794713921009162</v>
      </c>
      <c r="BH58" s="41" t="str">
        <f>IF(VLOOKUP($A58,Emax!$B:$Z,MATCH(BH$1,Emax!$B$1:$Z$1,0),FALSE)="","",VLOOKUP($A58,Emax!$B:$Z,MATCH(BH$1,Emax!$B$1:$Z$1,0),FALSE)*100)</f>
        <v/>
      </c>
      <c r="BI58" s="41">
        <f>IF(VLOOKUP($A58,Emax!$B:$Z,MATCH(BI$1,Emax!$B$1:$Z$1,0),FALSE)="","",VLOOKUP($A58,Emax!$B:$Z,MATCH(BI$1,Emax!$B$1:$Z$1,0),FALSE)*100)</f>
        <v>26.568380542743146</v>
      </c>
      <c r="BJ58" s="41">
        <f>IF(VLOOKUP($A58,Emax!$B:$Z,MATCH(BJ$1,Emax!$B$1:$Z$1,0),FALSE)="","",VLOOKUP($A58,Emax!$B:$Z,MATCH(BJ$1,Emax!$B$1:$Z$1,0),FALSE)*100)</f>
        <v>38.931940700808624</v>
      </c>
      <c r="BK58" s="41">
        <f>IF(VLOOKUP($A58,Emax!$B:$Z,MATCH(BK$1,Emax!$B$1:$Z$1,0),FALSE)="","",VLOOKUP($A58,Emax!$B:$Z,MATCH(BK$1,Emax!$B$1:$Z$1,0),FALSE)*100)</f>
        <v>32.315505674336954</v>
      </c>
      <c r="BL58" s="41" t="str">
        <f>IF(VLOOKUP($A58,Emax!$B:$Z,MATCH(BL$1,Emax!$B$1:$Z$1,0),FALSE)="","",VLOOKUP($A58,Emax!$B:$Z,MATCH(BL$1,Emax!$B$1:$Z$1,0),FALSE)*100)</f>
        <v/>
      </c>
      <c r="BM58" s="41" t="str">
        <f>IF(VLOOKUP($A58,Emax!$B:$Z,MATCH(BM$1,Emax!$B$1:$Z$1,0),FALSE)="","",VLOOKUP($A58,Emax!$B:$Z,MATCH(BM$1,Emax!$B$1:$Z$1,0),FALSE)*100)</f>
        <v/>
      </c>
      <c r="BN58" s="41" t="str">
        <f>IF(VLOOKUP($A58,Emax!$B:$Z,MATCH(BN$1,Emax!$B$1:$Z$1,0),FALSE)="","",VLOOKUP($A58,Emax!$B:$Z,MATCH(BN$1,Emax!$B$1:$Z$1,0),FALSE)*100)</f>
        <v/>
      </c>
      <c r="BO58" s="41" t="str">
        <f>IF(VLOOKUP($A58,Emax!$B:$Z,MATCH(BO$1,Emax!$B$1:$Z$1,0),FALSE)="","",VLOOKUP($A58,Emax!$B:$Z,MATCH(BO$1,Emax!$B$1:$Z$1,0),FALSE)*100)</f>
        <v/>
      </c>
      <c r="BP58" s="41" t="str">
        <f>IF(VLOOKUP($A58,Emax!$B:$Z,MATCH(BP$1,Emax!$B$1:$Z$1,0),FALSE)="","",VLOOKUP($A58,Emax!$B:$Z,MATCH(BP$1,Emax!$B$1:$Z$1,0),FALSE)*100)</f>
        <v/>
      </c>
      <c r="BQ58" s="41" t="str">
        <f>IF(VLOOKUP($A58,Emax!$B:$Z,MATCH(BQ$1,Emax!$B$1:$Z$1,0),FALSE)="","",VLOOKUP($A58,Emax!$B:$Z,MATCH(BQ$1,Emax!$B$1:$Z$1,0),FALSE)*100)</f>
        <v/>
      </c>
      <c r="BR58" s="41" t="str">
        <f>IF(VLOOKUP($A58,Emax!$B:$Z,MATCH(BR$1,Emax!$B$1:$Z$1,0),FALSE)="","",VLOOKUP($A58,Emax!$B:$Z,MATCH(BR$1,Emax!$B$1:$Z$1,0),FALSE)*100)</f>
        <v/>
      </c>
      <c r="BS58" s="41" t="str">
        <f>IF(VLOOKUP($A58,Emax!$B:$Z,MATCH(BS$1,Emax!$B$1:$Z$1,0),FALSE)="","",VLOOKUP($A58,Emax!$B:$Z,MATCH(BS$1,Emax!$B$1:$Z$1,0),FALSE)*100)</f>
        <v/>
      </c>
      <c r="BT58" s="41">
        <f>IF(VLOOKUP($A58,Emax!$B:$Z,MATCH(BT$1,Emax!$B$1:$Z$1,0),FALSE)="","",VLOOKUP($A58,Emax!$B:$Z,MATCH(BT$1,Emax!$B$1:$Z$1,0),FALSE)*100)</f>
        <v>0</v>
      </c>
    </row>
    <row r="59" spans="1:72" x14ac:dyDescent="0.2">
      <c r="A59" t="s">
        <v>554</v>
      </c>
      <c r="B59" s="6" t="str">
        <f>IF(VLOOKUP($A59,Ligands!$A:$G,3,FALSE)="","",VLOOKUP($A59,Ligands!$A:$G,3,FALSE))</f>
        <v>NPY</v>
      </c>
      <c r="C59" s="5" t="str">
        <f>IF(VLOOKUP($A59,Ligands!$A:$G,4,FALSE)="","",VLOOKUP($A59,Ligands!$A:$G,4,FALSE))</f>
        <v>Neuropeptide Y</v>
      </c>
      <c r="D59" s="39" t="str">
        <f>IF(VLOOKUP($A59,Ligands!$A:$G,5,FALSE)="","",VLOOKUP($A59,Ligands!$A:$G,5,FALSE))</f>
        <v/>
      </c>
      <c r="E59" s="39" t="str">
        <f>IF(VLOOKUP($A59,Ligands!$A:$G,6,FALSE)="","",VLOOKUP($A59,Ligands!$A:$G,6,FALSE))</f>
        <v/>
      </c>
      <c r="F59" s="39" t="str">
        <f>IF(VLOOKUP($A59,Ligands!$A:$G,7,FALSE)="","",VLOOKUP($A59,Ligands!$A:$G,7,FALSE))</f>
        <v>Physiological</v>
      </c>
      <c r="G59" s="89" t="str">
        <f t="shared" si="1"/>
        <v/>
      </c>
      <c r="H59" s="90">
        <f t="shared" si="2"/>
        <v>9.6521132105590208</v>
      </c>
      <c r="I59" s="90" t="str">
        <f t="shared" si="3"/>
        <v/>
      </c>
      <c r="J59" s="90" t="str">
        <f t="shared" si="4"/>
        <v/>
      </c>
      <c r="K59" s="90">
        <f t="shared" si="5"/>
        <v>6.2749849776432249</v>
      </c>
      <c r="L59" s="89" t="str">
        <f t="shared" si="6"/>
        <v/>
      </c>
      <c r="M59" s="90">
        <f t="shared" si="7"/>
        <v>10.039999999999999</v>
      </c>
      <c r="N59" s="90" t="str">
        <f t="shared" si="8"/>
        <v/>
      </c>
      <c r="O59" s="90" t="str">
        <f t="shared" si="9"/>
        <v/>
      </c>
      <c r="P59" s="90">
        <f t="shared" si="10"/>
        <v>8.8149999999999995</v>
      </c>
      <c r="Q59" s="91" t="str">
        <f t="shared" si="11"/>
        <v/>
      </c>
      <c r="R59" s="92">
        <f t="shared" si="12"/>
        <v>40.936735845507556</v>
      </c>
      <c r="S59" s="92" t="str">
        <f t="shared" si="13"/>
        <v/>
      </c>
      <c r="T59" s="92" t="str">
        <f t="shared" si="14"/>
        <v/>
      </c>
      <c r="U59" s="92">
        <f t="shared" si="15"/>
        <v>0.28839317454674729</v>
      </c>
      <c r="V59" s="47" t="str">
        <f t="shared" si="16"/>
        <v/>
      </c>
      <c r="W59" s="46" t="str">
        <f t="shared" si="17"/>
        <v/>
      </c>
      <c r="X59" s="46">
        <f t="shared" si="18"/>
        <v>8.9512767170647489</v>
      </c>
      <c r="Y59" s="46">
        <f t="shared" si="19"/>
        <v>8.8276416812455061</v>
      </c>
      <c r="Z59" s="46" t="str">
        <f t="shared" si="20"/>
        <v/>
      </c>
      <c r="AA59" s="46">
        <f t="shared" si="21"/>
        <v>8.5506188760410371</v>
      </c>
      <c r="AB59" s="46">
        <f t="shared" si="22"/>
        <v>9.1436630072637737</v>
      </c>
      <c r="AC59" s="46">
        <f t="shared" si="23"/>
        <v>9.6521132105590208</v>
      </c>
      <c r="AD59" s="46" t="str">
        <f t="shared" si="24"/>
        <v/>
      </c>
      <c r="AE59" s="46" t="str">
        <f t="shared" si="25"/>
        <v/>
      </c>
      <c r="AF59" s="46" t="str">
        <f t="shared" si="26"/>
        <v/>
      </c>
      <c r="AG59" s="46" t="str">
        <f t="shared" si="27"/>
        <v/>
      </c>
      <c r="AH59" s="46" t="str">
        <f t="shared" si="28"/>
        <v/>
      </c>
      <c r="AI59" s="46" t="str">
        <f t="shared" si="29"/>
        <v/>
      </c>
      <c r="AJ59" s="46" t="str">
        <f t="shared" si="30"/>
        <v/>
      </c>
      <c r="AK59" s="46" t="str">
        <f t="shared" si="31"/>
        <v/>
      </c>
      <c r="AL59" s="46">
        <f t="shared" si="32"/>
        <v>6.2749849776432249</v>
      </c>
      <c r="AM59" s="47" t="str">
        <f>VLOOKUP($A59,'pEC50'!$B:$Z,MATCH(AM$1,'pEC50'!$B$1:$Z$1,0),FALSE)</f>
        <v/>
      </c>
      <c r="AN59" s="46" t="str">
        <f>VLOOKUP($A59,'pEC50'!$B:$Z,MATCH(AN$1,'pEC50'!$B$1:$Z$1,0),FALSE)</f>
        <v/>
      </c>
      <c r="AO59" s="46">
        <f>VLOOKUP($A59,'pEC50'!$B:$Z,MATCH(AO$1,'pEC50'!$B$1:$Z$1,0),FALSE)</f>
        <v>9.4589999999999996</v>
      </c>
      <c r="AP59" s="46">
        <f>VLOOKUP($A59,'pEC50'!$B:$Z,MATCH(AP$1,'pEC50'!$B$1:$Z$1,0),FALSE)</f>
        <v>9.4260000000000002</v>
      </c>
      <c r="AQ59" s="46" t="str">
        <f>VLOOKUP($A59,'pEC50'!$B:$Z,MATCH(AQ$1,'pEC50'!$B$1:$Z$1,0),FALSE)</f>
        <v/>
      </c>
      <c r="AR59" s="46">
        <f>VLOOKUP($A59,'pEC50'!$B:$Z,MATCH(AR$1,'pEC50'!$B$1:$Z$1,0),FALSE)</f>
        <v>9.2910000000000004</v>
      </c>
      <c r="AS59" s="46">
        <f>VLOOKUP($A59,'pEC50'!$B:$Z,MATCH(AS$1,'pEC50'!$B$1:$Z$1,0),FALSE)</f>
        <v>9.5820000000000007</v>
      </c>
      <c r="AT59" s="46">
        <f>VLOOKUP($A59,'pEC50'!$B:$Z,MATCH(AT$1,'pEC50'!$B$1:$Z$1,0),FALSE)</f>
        <v>10.039999999999999</v>
      </c>
      <c r="AU59" s="46" t="str">
        <f>VLOOKUP($A59,'pEC50'!$B:$Z,MATCH(AU$1,'pEC50'!$B$1:$Z$1,0),FALSE)</f>
        <v/>
      </c>
      <c r="AV59" s="46" t="str">
        <f>VLOOKUP($A59,'pEC50'!$B:$Z,MATCH(AV$1,'pEC50'!$B$1:$Z$1,0),FALSE)</f>
        <v/>
      </c>
      <c r="AW59" s="46" t="str">
        <f>VLOOKUP($A59,'pEC50'!$B:$Z,MATCH(AW$1,'pEC50'!$B$1:$Z$1,0),FALSE)</f>
        <v/>
      </c>
      <c r="AX59" s="46" t="str">
        <f>VLOOKUP($A59,'pEC50'!$B:$Z,MATCH(AX$1,'pEC50'!$B$1:$Z$1,0),FALSE)</f>
        <v/>
      </c>
      <c r="AY59" s="46" t="str">
        <f>VLOOKUP($A59,'pEC50'!$B:$Z,MATCH(AY$1,'pEC50'!$B$1:$Z$1,0),FALSE)</f>
        <v/>
      </c>
      <c r="AZ59" s="46" t="str">
        <f>VLOOKUP($A59,'pEC50'!$B:$Z,MATCH(AZ$1,'pEC50'!$B$1:$Z$1,0),FALSE)</f>
        <v/>
      </c>
      <c r="BA59" s="46" t="str">
        <f>VLOOKUP($A59,'pEC50'!$B:$Z,MATCH(BA$1,'pEC50'!$B$1:$Z$1,0),FALSE)</f>
        <v/>
      </c>
      <c r="BB59" s="46" t="str">
        <f>VLOOKUP($A59,'pEC50'!$B:$Z,MATCH(BB$1,'pEC50'!$B$1:$Z$1,0),FALSE)</f>
        <v/>
      </c>
      <c r="BC59" s="46">
        <f>VLOOKUP($A59,'pEC50'!$B:$Z,MATCH(BC$1,'pEC50'!$B$1:$Z$1,0),FALSE)</f>
        <v>8.8149999999999995</v>
      </c>
      <c r="BD59" s="40" t="str">
        <f>IF(VLOOKUP($A59,Emax!$B:$Z,MATCH(BD$1,Emax!$B$1:$Z$1,0),FALSE)="","",VLOOKUP($A59,Emax!$B:$Z,MATCH(BD$1,Emax!$B$1:$Z$1,0),FALSE)*100)</f>
        <v/>
      </c>
      <c r="BE59" s="41" t="str">
        <f>IF(VLOOKUP($A59,Emax!$B:$Z,MATCH(BE$1,Emax!$B$1:$Z$1,0),FALSE)="","",VLOOKUP($A59,Emax!$B:$Z,MATCH(BE$1,Emax!$B$1:$Z$1,0),FALSE)*100)</f>
        <v/>
      </c>
      <c r="BF59" s="41">
        <f>IF(VLOOKUP($A59,Emax!$B:$Z,MATCH(BF$1,Emax!$B$1:$Z$1,0),FALSE)="","",VLOOKUP($A59,Emax!$B:$Z,MATCH(BF$1,Emax!$B$1:$Z$1,0),FALSE)*100)</f>
        <v>31.065383338864915</v>
      </c>
      <c r="BG59" s="41">
        <f>IF(VLOOKUP($A59,Emax!$B:$Z,MATCH(BG$1,Emax!$B$1:$Z$1,0),FALSE)="","",VLOOKUP($A59,Emax!$B:$Z,MATCH(BG$1,Emax!$B$1:$Z$1,0),FALSE)*100)</f>
        <v>25.213996095509838</v>
      </c>
      <c r="BH59" s="41" t="str">
        <f>IF(VLOOKUP($A59,Emax!$B:$Z,MATCH(BH$1,Emax!$B$1:$Z$1,0),FALSE)="","",VLOOKUP($A59,Emax!$B:$Z,MATCH(BH$1,Emax!$B$1:$Z$1,0),FALSE)*100)</f>
        <v/>
      </c>
      <c r="BI59" s="41">
        <f>IF(VLOOKUP($A59,Emax!$B:$Z,MATCH(BI$1,Emax!$B$1:$Z$1,0),FALSE)="","",VLOOKUP($A59,Emax!$B:$Z,MATCH(BI$1,Emax!$B$1:$Z$1,0),FALSE)*100)</f>
        <v>18.181046435948954</v>
      </c>
      <c r="BJ59" s="41">
        <f>IF(VLOOKUP($A59,Emax!$B:$Z,MATCH(BJ$1,Emax!$B$1:$Z$1,0),FALSE)="","",VLOOKUP($A59,Emax!$B:$Z,MATCH(BJ$1,Emax!$B$1:$Z$1,0),FALSE)*100)</f>
        <v>36.447102425876011</v>
      </c>
      <c r="BK59" s="41">
        <f>IF(VLOOKUP($A59,Emax!$B:$Z,MATCH(BK$1,Emax!$B$1:$Z$1,0),FALSE)="","",VLOOKUP($A59,Emax!$B:$Z,MATCH(BK$1,Emax!$B$1:$Z$1,0),FALSE)*100)</f>
        <v>40.936735845507556</v>
      </c>
      <c r="BL59" s="41" t="str">
        <f>IF(VLOOKUP($A59,Emax!$B:$Z,MATCH(BL$1,Emax!$B$1:$Z$1,0),FALSE)="","",VLOOKUP($A59,Emax!$B:$Z,MATCH(BL$1,Emax!$B$1:$Z$1,0),FALSE)*100)</f>
        <v/>
      </c>
      <c r="BM59" s="41" t="str">
        <f>IF(VLOOKUP($A59,Emax!$B:$Z,MATCH(BM$1,Emax!$B$1:$Z$1,0),FALSE)="","",VLOOKUP($A59,Emax!$B:$Z,MATCH(BM$1,Emax!$B$1:$Z$1,0),FALSE)*100)</f>
        <v/>
      </c>
      <c r="BN59" s="41" t="str">
        <f>IF(VLOOKUP($A59,Emax!$B:$Z,MATCH(BN$1,Emax!$B$1:$Z$1,0),FALSE)="","",VLOOKUP($A59,Emax!$B:$Z,MATCH(BN$1,Emax!$B$1:$Z$1,0),FALSE)*100)</f>
        <v/>
      </c>
      <c r="BO59" s="41" t="str">
        <f>IF(VLOOKUP($A59,Emax!$B:$Z,MATCH(BO$1,Emax!$B$1:$Z$1,0),FALSE)="","",VLOOKUP($A59,Emax!$B:$Z,MATCH(BO$1,Emax!$B$1:$Z$1,0),FALSE)*100)</f>
        <v/>
      </c>
      <c r="BP59" s="41" t="str">
        <f>IF(VLOOKUP($A59,Emax!$B:$Z,MATCH(BP$1,Emax!$B$1:$Z$1,0),FALSE)="","",VLOOKUP($A59,Emax!$B:$Z,MATCH(BP$1,Emax!$B$1:$Z$1,0),FALSE)*100)</f>
        <v/>
      </c>
      <c r="BQ59" s="41" t="str">
        <f>IF(VLOOKUP($A59,Emax!$B:$Z,MATCH(BQ$1,Emax!$B$1:$Z$1,0),FALSE)="","",VLOOKUP($A59,Emax!$B:$Z,MATCH(BQ$1,Emax!$B$1:$Z$1,0),FALSE)*100)</f>
        <v/>
      </c>
      <c r="BR59" s="41" t="str">
        <f>IF(VLOOKUP($A59,Emax!$B:$Z,MATCH(BR$1,Emax!$B$1:$Z$1,0),FALSE)="","",VLOOKUP($A59,Emax!$B:$Z,MATCH(BR$1,Emax!$B$1:$Z$1,0),FALSE)*100)</f>
        <v/>
      </c>
      <c r="BS59" s="41" t="str">
        <f>IF(VLOOKUP($A59,Emax!$B:$Z,MATCH(BS$1,Emax!$B$1:$Z$1,0),FALSE)="","",VLOOKUP($A59,Emax!$B:$Z,MATCH(BS$1,Emax!$B$1:$Z$1,0),FALSE)*100)</f>
        <v/>
      </c>
      <c r="BT59" s="41">
        <f>IF(VLOOKUP($A59,Emax!$B:$Z,MATCH(BT$1,Emax!$B$1:$Z$1,0),FALSE)="","",VLOOKUP($A59,Emax!$B:$Z,MATCH(BT$1,Emax!$B$1:$Z$1,0),FALSE)*100)</f>
        <v>0.28839317454674729</v>
      </c>
    </row>
    <row r="60" spans="1:72" x14ac:dyDescent="0.2">
      <c r="A60" t="s">
        <v>558</v>
      </c>
      <c r="B60" s="6" t="str">
        <f>IF(VLOOKUP($A60,Ligands!$A:$G,3,FALSE)="","",VLOOKUP($A60,Ligands!$A:$G,3,FALSE))</f>
        <v>NPY</v>
      </c>
      <c r="C60" s="5" t="str">
        <f>IF(VLOOKUP($A60,Ligands!$A:$G,4,FALSE)="","",VLOOKUP($A60,Ligands!$A:$G,4,FALSE))</f>
        <v>Neuropeptide Y</v>
      </c>
      <c r="D60" s="39" t="str">
        <f>IF(VLOOKUP($A60,Ligands!$A:$G,5,FALSE)="","",VLOOKUP($A60,Ligands!$A:$G,5,FALSE))</f>
        <v/>
      </c>
      <c r="E60" s="39" t="str">
        <f>IF(VLOOKUP($A60,Ligands!$A:$G,6,FALSE)="","",VLOOKUP($A60,Ligands!$A:$G,6,FALSE))</f>
        <v/>
      </c>
      <c r="F60" s="39" t="str">
        <f>IF(VLOOKUP($A60,Ligands!$A:$G,7,FALSE)="","",VLOOKUP($A60,Ligands!$A:$G,7,FALSE))</f>
        <v>Physiological</v>
      </c>
      <c r="G60" s="89" t="str">
        <f t="shared" si="1"/>
        <v/>
      </c>
      <c r="H60" s="90">
        <f t="shared" si="2"/>
        <v>7.1778922318713976</v>
      </c>
      <c r="I60" s="90" t="str">
        <f t="shared" si="3"/>
        <v/>
      </c>
      <c r="J60" s="90" t="str">
        <f t="shared" si="4"/>
        <v/>
      </c>
      <c r="K60" s="90" t="str">
        <f t="shared" si="5"/>
        <v/>
      </c>
      <c r="L60" s="89" t="str">
        <f t="shared" si="6"/>
        <v/>
      </c>
      <c r="M60" s="90">
        <f t="shared" si="7"/>
        <v>8.1289999999999996</v>
      </c>
      <c r="N60" s="90" t="str">
        <f t="shared" si="8"/>
        <v/>
      </c>
      <c r="O60" s="90" t="str">
        <f t="shared" si="9"/>
        <v/>
      </c>
      <c r="P60" s="90" t="str">
        <f t="shared" si="10"/>
        <v/>
      </c>
      <c r="Q60" s="91" t="str">
        <f t="shared" si="11"/>
        <v/>
      </c>
      <c r="R60" s="92">
        <f t="shared" si="12"/>
        <v>11.19160134695379</v>
      </c>
      <c r="S60" s="92" t="str">
        <f t="shared" si="13"/>
        <v/>
      </c>
      <c r="T60" s="92" t="str">
        <f t="shared" si="14"/>
        <v/>
      </c>
      <c r="U60" s="92" t="str">
        <f t="shared" si="15"/>
        <v/>
      </c>
      <c r="V60" s="47" t="str">
        <f t="shared" si="16"/>
        <v/>
      </c>
      <c r="W60" s="46" t="str">
        <f t="shared" si="17"/>
        <v/>
      </c>
      <c r="X60" s="46" t="str">
        <f t="shared" si="18"/>
        <v/>
      </c>
      <c r="Y60" s="46" t="str">
        <f t="shared" si="19"/>
        <v/>
      </c>
      <c r="Z60" s="46" t="str">
        <f t="shared" si="20"/>
        <v/>
      </c>
      <c r="AA60" s="46">
        <f t="shared" si="21"/>
        <v>7.1778922318713976</v>
      </c>
      <c r="AB60" s="46">
        <f t="shared" si="22"/>
        <v>6.9596445425404116</v>
      </c>
      <c r="AC60" s="46">
        <f t="shared" si="23"/>
        <v>6.1248115521611695</v>
      </c>
      <c r="AD60" s="46" t="str">
        <f t="shared" si="24"/>
        <v/>
      </c>
      <c r="AE60" s="46" t="str">
        <f t="shared" si="25"/>
        <v/>
      </c>
      <c r="AF60" s="46" t="str">
        <f t="shared" si="26"/>
        <v/>
      </c>
      <c r="AG60" s="46" t="str">
        <f t="shared" si="27"/>
        <v/>
      </c>
      <c r="AH60" s="46" t="str">
        <f t="shared" si="28"/>
        <v/>
      </c>
      <c r="AI60" s="46" t="str">
        <f t="shared" si="29"/>
        <v/>
      </c>
      <c r="AJ60" s="46" t="str">
        <f t="shared" si="30"/>
        <v/>
      </c>
      <c r="AK60" s="46" t="str">
        <f t="shared" si="31"/>
        <v/>
      </c>
      <c r="AL60" s="46" t="str">
        <f t="shared" si="32"/>
        <v/>
      </c>
      <c r="AM60" s="47" t="str">
        <f>VLOOKUP($A60,'pEC50'!$B:$Z,MATCH(AM$1,'pEC50'!$B$1:$Z$1,0),FALSE)</f>
        <v/>
      </c>
      <c r="AN60" s="46" t="str">
        <f>VLOOKUP($A60,'pEC50'!$B:$Z,MATCH(AN$1,'pEC50'!$B$1:$Z$1,0),FALSE)</f>
        <v/>
      </c>
      <c r="AO60" s="46" t="str">
        <f>VLOOKUP($A60,'pEC50'!$B:$Z,MATCH(AO$1,'pEC50'!$B$1:$Z$1,0),FALSE)</f>
        <v/>
      </c>
      <c r="AP60" s="46" t="str">
        <f>VLOOKUP($A60,'pEC50'!$B:$Z,MATCH(AP$1,'pEC50'!$B$1:$Z$1,0),FALSE)</f>
        <v/>
      </c>
      <c r="AQ60" s="46" t="str">
        <f>VLOOKUP($A60,'pEC50'!$B:$Z,MATCH(AQ$1,'pEC50'!$B$1:$Z$1,0),FALSE)</f>
        <v/>
      </c>
      <c r="AR60" s="46">
        <f>VLOOKUP($A60,'pEC50'!$B:$Z,MATCH(AR$1,'pEC50'!$B$1:$Z$1,0),FALSE)</f>
        <v>8.1289999999999996</v>
      </c>
      <c r="AS60" s="46">
        <f>VLOOKUP($A60,'pEC50'!$B:$Z,MATCH(AS$1,'pEC50'!$B$1:$Z$1,0),FALSE)</f>
        <v>8.0779999999999994</v>
      </c>
      <c r="AT60" s="46">
        <f>VLOOKUP($A60,'pEC50'!$B:$Z,MATCH(AT$1,'pEC50'!$B$1:$Z$1,0),FALSE)</f>
        <v>7.8170000000000002</v>
      </c>
      <c r="AU60" s="46" t="str">
        <f>VLOOKUP($A60,'pEC50'!$B:$Z,MATCH(AU$1,'pEC50'!$B$1:$Z$1,0),FALSE)</f>
        <v/>
      </c>
      <c r="AV60" s="46" t="str">
        <f>VLOOKUP($A60,'pEC50'!$B:$Z,MATCH(AV$1,'pEC50'!$B$1:$Z$1,0),FALSE)</f>
        <v/>
      </c>
      <c r="AW60" s="46" t="str">
        <f>VLOOKUP($A60,'pEC50'!$B:$Z,MATCH(AW$1,'pEC50'!$B$1:$Z$1,0),FALSE)</f>
        <v/>
      </c>
      <c r="AX60" s="46" t="str">
        <f>VLOOKUP($A60,'pEC50'!$B:$Z,MATCH(AX$1,'pEC50'!$B$1:$Z$1,0),FALSE)</f>
        <v/>
      </c>
      <c r="AY60" s="46" t="str">
        <f>VLOOKUP($A60,'pEC50'!$B:$Z,MATCH(AY$1,'pEC50'!$B$1:$Z$1,0),FALSE)</f>
        <v/>
      </c>
      <c r="AZ60" s="46" t="str">
        <f>VLOOKUP($A60,'pEC50'!$B:$Z,MATCH(AZ$1,'pEC50'!$B$1:$Z$1,0),FALSE)</f>
        <v/>
      </c>
      <c r="BA60" s="46" t="str">
        <f>VLOOKUP($A60,'pEC50'!$B:$Z,MATCH(BA$1,'pEC50'!$B$1:$Z$1,0),FALSE)</f>
        <v/>
      </c>
      <c r="BB60" s="46" t="str">
        <f>VLOOKUP($A60,'pEC50'!$B:$Z,MATCH(BB$1,'pEC50'!$B$1:$Z$1,0),FALSE)</f>
        <v/>
      </c>
      <c r="BC60" s="46" t="str">
        <f>VLOOKUP($A60,'pEC50'!$B:$Z,MATCH(BC$1,'pEC50'!$B$1:$Z$1,0),FALSE)</f>
        <v/>
      </c>
      <c r="BD60" s="40" t="str">
        <f>IF(VLOOKUP($A60,Emax!$B:$Z,MATCH(BD$1,Emax!$B$1:$Z$1,0),FALSE)="","",VLOOKUP($A60,Emax!$B:$Z,MATCH(BD$1,Emax!$B$1:$Z$1,0),FALSE)*100)</f>
        <v/>
      </c>
      <c r="BE60" s="41" t="str">
        <f>IF(VLOOKUP($A60,Emax!$B:$Z,MATCH(BE$1,Emax!$B$1:$Z$1,0),FALSE)="","",VLOOKUP($A60,Emax!$B:$Z,MATCH(BE$1,Emax!$B$1:$Z$1,0),FALSE)*100)</f>
        <v/>
      </c>
      <c r="BF60" s="41" t="str">
        <f>IF(VLOOKUP($A60,Emax!$B:$Z,MATCH(BF$1,Emax!$B$1:$Z$1,0),FALSE)="","",VLOOKUP($A60,Emax!$B:$Z,MATCH(BF$1,Emax!$B$1:$Z$1,0),FALSE)*100)</f>
        <v/>
      </c>
      <c r="BG60" s="41" t="str">
        <f>IF(VLOOKUP($A60,Emax!$B:$Z,MATCH(BG$1,Emax!$B$1:$Z$1,0),FALSE)="","",VLOOKUP($A60,Emax!$B:$Z,MATCH(BG$1,Emax!$B$1:$Z$1,0),FALSE)*100)</f>
        <v/>
      </c>
      <c r="BH60" s="41" t="str">
        <f>IF(VLOOKUP($A60,Emax!$B:$Z,MATCH(BH$1,Emax!$B$1:$Z$1,0),FALSE)="","",VLOOKUP($A60,Emax!$B:$Z,MATCH(BH$1,Emax!$B$1:$Z$1,0),FALSE)*100)</f>
        <v/>
      </c>
      <c r="BI60" s="41">
        <f>IF(VLOOKUP($A60,Emax!$B:$Z,MATCH(BI$1,Emax!$B$1:$Z$1,0),FALSE)="","",VLOOKUP($A60,Emax!$B:$Z,MATCH(BI$1,Emax!$B$1:$Z$1,0),FALSE)*100)</f>
        <v>11.19160134695379</v>
      </c>
      <c r="BJ60" s="41">
        <f>IF(VLOOKUP($A60,Emax!$B:$Z,MATCH(BJ$1,Emax!$B$1:$Z$1,0),FALSE)="","",VLOOKUP($A60,Emax!$B:$Z,MATCH(BJ$1,Emax!$B$1:$Z$1,0),FALSE)*100)</f>
        <v>7.6145552560646896</v>
      </c>
      <c r="BK60" s="41">
        <f>IF(VLOOKUP($A60,Emax!$B:$Z,MATCH(BK$1,Emax!$B$1:$Z$1,0),FALSE)="","",VLOOKUP($A60,Emax!$B:$Z,MATCH(BK$1,Emax!$B$1:$Z$1,0),FALSE)*100)</f>
        <v>2.0314753276067457</v>
      </c>
      <c r="BL60" s="41" t="str">
        <f>IF(VLOOKUP($A60,Emax!$B:$Z,MATCH(BL$1,Emax!$B$1:$Z$1,0),FALSE)="","",VLOOKUP($A60,Emax!$B:$Z,MATCH(BL$1,Emax!$B$1:$Z$1,0),FALSE)*100)</f>
        <v/>
      </c>
      <c r="BM60" s="41" t="str">
        <f>IF(VLOOKUP($A60,Emax!$B:$Z,MATCH(BM$1,Emax!$B$1:$Z$1,0),FALSE)="","",VLOOKUP($A60,Emax!$B:$Z,MATCH(BM$1,Emax!$B$1:$Z$1,0),FALSE)*100)</f>
        <v/>
      </c>
      <c r="BN60" s="41" t="str">
        <f>IF(VLOOKUP($A60,Emax!$B:$Z,MATCH(BN$1,Emax!$B$1:$Z$1,0),FALSE)="","",VLOOKUP($A60,Emax!$B:$Z,MATCH(BN$1,Emax!$B$1:$Z$1,0),FALSE)*100)</f>
        <v/>
      </c>
      <c r="BO60" s="41" t="str">
        <f>IF(VLOOKUP($A60,Emax!$B:$Z,MATCH(BO$1,Emax!$B$1:$Z$1,0),FALSE)="","",VLOOKUP($A60,Emax!$B:$Z,MATCH(BO$1,Emax!$B$1:$Z$1,0),FALSE)*100)</f>
        <v/>
      </c>
      <c r="BP60" s="41" t="str">
        <f>IF(VLOOKUP($A60,Emax!$B:$Z,MATCH(BP$1,Emax!$B$1:$Z$1,0),FALSE)="","",VLOOKUP($A60,Emax!$B:$Z,MATCH(BP$1,Emax!$B$1:$Z$1,0),FALSE)*100)</f>
        <v/>
      </c>
      <c r="BQ60" s="41" t="str">
        <f>IF(VLOOKUP($A60,Emax!$B:$Z,MATCH(BQ$1,Emax!$B$1:$Z$1,0),FALSE)="","",VLOOKUP($A60,Emax!$B:$Z,MATCH(BQ$1,Emax!$B$1:$Z$1,0),FALSE)*100)</f>
        <v/>
      </c>
      <c r="BR60" s="41" t="str">
        <f>IF(VLOOKUP($A60,Emax!$B:$Z,MATCH(BR$1,Emax!$B$1:$Z$1,0),FALSE)="","",VLOOKUP($A60,Emax!$B:$Z,MATCH(BR$1,Emax!$B$1:$Z$1,0),FALSE)*100)</f>
        <v/>
      </c>
      <c r="BS60" s="41" t="str">
        <f>IF(VLOOKUP($A60,Emax!$B:$Z,MATCH(BS$1,Emax!$B$1:$Z$1,0),FALSE)="","",VLOOKUP($A60,Emax!$B:$Z,MATCH(BS$1,Emax!$B$1:$Z$1,0),FALSE)*100)</f>
        <v/>
      </c>
      <c r="BT60" s="41" t="str">
        <f>IF(VLOOKUP($A60,Emax!$B:$Z,MATCH(BT$1,Emax!$B$1:$Z$1,0),FALSE)="","",VLOOKUP($A60,Emax!$B:$Z,MATCH(BT$1,Emax!$B$1:$Z$1,0),FALSE)*100)</f>
        <v/>
      </c>
    </row>
    <row r="61" spans="1:72" x14ac:dyDescent="0.2">
      <c r="A61" t="s">
        <v>494</v>
      </c>
      <c r="B61" s="6" t="str">
        <f>IF(VLOOKUP($A61,Ligands!$A:$G,3,FALSE)="","",VLOOKUP($A61,Ligands!$A:$G,3,FALSE))</f>
        <v>O-LPA</v>
      </c>
      <c r="C61" s="5" t="str">
        <f>IF(VLOOKUP($A61,Ligands!$A:$G,4,FALSE)="","",VLOOKUP($A61,Ligands!$A:$G,4,FALSE))</f>
        <v>Lysophosphatidic acid</v>
      </c>
      <c r="D61" s="39" t="str">
        <f>IF(VLOOKUP($A61,Ligands!$A:$G,5,FALSE)="","",VLOOKUP($A61,Ligands!$A:$G,5,FALSE))</f>
        <v/>
      </c>
      <c r="E61" s="39" t="str">
        <f>IF(VLOOKUP($A61,Ligands!$A:$G,6,FALSE)="","",VLOOKUP($A61,Ligands!$A:$G,6,FALSE))</f>
        <v/>
      </c>
      <c r="F61" s="39" t="str">
        <f>IF(VLOOKUP($A61,Ligands!$A:$G,7,FALSE)="","",VLOOKUP($A61,Ligands!$A:$G,7,FALSE))</f>
        <v>Physiological</v>
      </c>
      <c r="G61" s="89" t="str">
        <f t="shared" si="1"/>
        <v/>
      </c>
      <c r="H61" s="90">
        <f t="shared" si="2"/>
        <v>8.2858111597561397</v>
      </c>
      <c r="I61" s="90">
        <f t="shared" si="3"/>
        <v>5.7519083609385522</v>
      </c>
      <c r="J61" s="90">
        <f t="shared" si="4"/>
        <v>7.1740823675011027</v>
      </c>
      <c r="K61" s="90">
        <f t="shared" si="5"/>
        <v>6.4729054708239513</v>
      </c>
      <c r="L61" s="89" t="str">
        <f t="shared" si="6"/>
        <v/>
      </c>
      <c r="M61" s="90">
        <f t="shared" si="7"/>
        <v>9.1969999999999992</v>
      </c>
      <c r="N61" s="90">
        <f t="shared" si="8"/>
        <v>7.5149999999999997</v>
      </c>
      <c r="O61" s="90">
        <f t="shared" si="9"/>
        <v>7.9269999999999996</v>
      </c>
      <c r="P61" s="90">
        <f t="shared" si="10"/>
        <v>7.5279999999999996</v>
      </c>
      <c r="Q61" s="91" t="str">
        <f t="shared" si="11"/>
        <v/>
      </c>
      <c r="R61" s="92">
        <f t="shared" si="12"/>
        <v>24.700755539205979</v>
      </c>
      <c r="S61" s="92">
        <f t="shared" si="13"/>
        <v>27.791267914107504</v>
      </c>
      <c r="T61" s="92">
        <f t="shared" si="14"/>
        <v>17.663727959697727</v>
      </c>
      <c r="U61" s="92">
        <f t="shared" si="15"/>
        <v>26.007868022110138</v>
      </c>
      <c r="V61" s="47" t="str">
        <f t="shared" si="16"/>
        <v/>
      </c>
      <c r="W61" s="46" t="str">
        <f t="shared" si="17"/>
        <v/>
      </c>
      <c r="X61" s="46">
        <f t="shared" si="18"/>
        <v>8.2858111597561397</v>
      </c>
      <c r="Y61" s="46" t="str">
        <f t="shared" si="19"/>
        <v/>
      </c>
      <c r="Z61" s="46" t="str">
        <f t="shared" si="20"/>
        <v/>
      </c>
      <c r="AA61" s="46">
        <f t="shared" si="21"/>
        <v>8.2797102375305034</v>
      </c>
      <c r="AB61" s="46" t="str">
        <f t="shared" si="22"/>
        <v/>
      </c>
      <c r="AC61" s="46" t="str">
        <f t="shared" si="23"/>
        <v/>
      </c>
      <c r="AD61" s="46">
        <f t="shared" si="24"/>
        <v>5.6802708341577857</v>
      </c>
      <c r="AE61" s="46">
        <f t="shared" si="25"/>
        <v>5.2585585711314184</v>
      </c>
      <c r="AF61" s="46">
        <f t="shared" si="26"/>
        <v>4.552650369504744</v>
      </c>
      <c r="AG61" s="46">
        <f t="shared" si="27"/>
        <v>5.7519083609385522</v>
      </c>
      <c r="AH61" s="46" t="str">
        <f t="shared" si="28"/>
        <v/>
      </c>
      <c r="AI61" s="46">
        <f t="shared" si="29"/>
        <v>7.1740823675011027</v>
      </c>
      <c r="AJ61" s="46">
        <f t="shared" si="30"/>
        <v>5.9931047526502237</v>
      </c>
      <c r="AK61" s="46">
        <f t="shared" si="31"/>
        <v>6.4729054708239513</v>
      </c>
      <c r="AL61" s="46">
        <f t="shared" si="32"/>
        <v>6.4048817642937879</v>
      </c>
      <c r="AM61" s="47" t="str">
        <f>VLOOKUP($A61,'pEC50'!$B:$Z,MATCH(AM$1,'pEC50'!$B$1:$Z$1,0),FALSE)</f>
        <v/>
      </c>
      <c r="AN61" s="46" t="str">
        <f>VLOOKUP($A61,'pEC50'!$B:$Z,MATCH(AN$1,'pEC50'!$B$1:$Z$1,0),FALSE)</f>
        <v/>
      </c>
      <c r="AO61" s="46">
        <f>VLOOKUP($A61,'pEC50'!$B:$Z,MATCH(AO$1,'pEC50'!$B$1:$Z$1,0),FALSE)</f>
        <v>9.1969999999999992</v>
      </c>
      <c r="AP61" s="46" t="str">
        <f>VLOOKUP($A61,'pEC50'!$B:$Z,MATCH(AP$1,'pEC50'!$B$1:$Z$1,0),FALSE)</f>
        <v/>
      </c>
      <c r="AQ61" s="46" t="str">
        <f>VLOOKUP($A61,'pEC50'!$B:$Z,MATCH(AQ$1,'pEC50'!$B$1:$Z$1,0),FALSE)</f>
        <v/>
      </c>
      <c r="AR61" s="46">
        <f>VLOOKUP($A61,'pEC50'!$B:$Z,MATCH(AR$1,'pEC50'!$B$1:$Z$1,0),FALSE)</f>
        <v>8.8870000000000005</v>
      </c>
      <c r="AS61" s="46" t="str">
        <f>VLOOKUP($A61,'pEC50'!$B:$Z,MATCH(AS$1,'pEC50'!$B$1:$Z$1,0),FALSE)</f>
        <v/>
      </c>
      <c r="AT61" s="46" t="str">
        <f>VLOOKUP($A61,'pEC50'!$B:$Z,MATCH(AT$1,'pEC50'!$B$1:$Z$1,0),FALSE)</f>
        <v/>
      </c>
      <c r="AU61" s="46">
        <f>VLOOKUP($A61,'pEC50'!$B:$Z,MATCH(AU$1,'pEC50'!$B$1:$Z$1,0),FALSE)</f>
        <v>7.5149999999999997</v>
      </c>
      <c r="AV61" s="46">
        <f>VLOOKUP($A61,'pEC50'!$B:$Z,MATCH(AV$1,'pEC50'!$B$1:$Z$1,0),FALSE)</f>
        <v>6.9210000000000003</v>
      </c>
      <c r="AW61" s="46">
        <f>VLOOKUP($A61,'pEC50'!$B:$Z,MATCH(AW$1,'pEC50'!$B$1:$Z$1,0),FALSE)</f>
        <v>5.6289999999999996</v>
      </c>
      <c r="AX61" s="46">
        <f>VLOOKUP($A61,'pEC50'!$B:$Z,MATCH(AX$1,'pEC50'!$B$1:$Z$1,0),FALSE)</f>
        <v>6.3079999999999998</v>
      </c>
      <c r="AY61" s="46" t="str">
        <f>VLOOKUP($A61,'pEC50'!$B:$Z,MATCH(AY$1,'pEC50'!$B$1:$Z$1,0),FALSE)</f>
        <v/>
      </c>
      <c r="AZ61" s="46">
        <f>VLOOKUP($A61,'pEC50'!$B:$Z,MATCH(AZ$1,'pEC50'!$B$1:$Z$1,0),FALSE)</f>
        <v>7.9269999999999996</v>
      </c>
      <c r="BA61" s="46">
        <f>VLOOKUP($A61,'pEC50'!$B:$Z,MATCH(BA$1,'pEC50'!$B$1:$Z$1,0),FALSE)</f>
        <v>6.5780000000000003</v>
      </c>
      <c r="BB61" s="46">
        <f>VLOOKUP($A61,'pEC50'!$B:$Z,MATCH(BB$1,'pEC50'!$B$1:$Z$1,0),FALSE)</f>
        <v>7.5279999999999996</v>
      </c>
      <c r="BC61" s="46">
        <f>VLOOKUP($A61,'pEC50'!$B:$Z,MATCH(BC$1,'pEC50'!$B$1:$Z$1,0),FALSE)</f>
        <v>7.4640000000000004</v>
      </c>
      <c r="BD61" s="40" t="str">
        <f>IF(VLOOKUP($A61,Emax!$B:$Z,MATCH(BD$1,Emax!$B$1:$Z$1,0),FALSE)="","",VLOOKUP($A61,Emax!$B:$Z,MATCH(BD$1,Emax!$B$1:$Z$1,0),FALSE)*100)</f>
        <v/>
      </c>
      <c r="BE61" s="41" t="str">
        <f>IF(VLOOKUP($A61,Emax!$B:$Z,MATCH(BE$1,Emax!$B$1:$Z$1,0),FALSE)="","",VLOOKUP($A61,Emax!$B:$Z,MATCH(BE$1,Emax!$B$1:$Z$1,0),FALSE)*100)</f>
        <v/>
      </c>
      <c r="BF61" s="41">
        <f>IF(VLOOKUP($A61,Emax!$B:$Z,MATCH(BF$1,Emax!$B$1:$Z$1,0),FALSE)="","",VLOOKUP($A61,Emax!$B:$Z,MATCH(BF$1,Emax!$B$1:$Z$1,0),FALSE)*100)</f>
        <v>12.269056311538888</v>
      </c>
      <c r="BG61" s="41" t="str">
        <f>IF(VLOOKUP($A61,Emax!$B:$Z,MATCH(BG$1,Emax!$B$1:$Z$1,0),FALSE)="","",VLOOKUP($A61,Emax!$B:$Z,MATCH(BG$1,Emax!$B$1:$Z$1,0),FALSE)*100)</f>
        <v/>
      </c>
      <c r="BH61" s="41" t="str">
        <f>IF(VLOOKUP($A61,Emax!$B:$Z,MATCH(BH$1,Emax!$B$1:$Z$1,0),FALSE)="","",VLOOKUP($A61,Emax!$B:$Z,MATCH(BH$1,Emax!$B$1:$Z$1,0),FALSE)*100)</f>
        <v/>
      </c>
      <c r="BI61" s="41">
        <f>IF(VLOOKUP($A61,Emax!$B:$Z,MATCH(BI$1,Emax!$B$1:$Z$1,0),FALSE)="","",VLOOKUP($A61,Emax!$B:$Z,MATCH(BI$1,Emax!$B$1:$Z$1,0),FALSE)*100)</f>
        <v>24.700755539205979</v>
      </c>
      <c r="BJ61" s="41" t="str">
        <f>IF(VLOOKUP($A61,Emax!$B:$Z,MATCH(BJ$1,Emax!$B$1:$Z$1,0),FALSE)="","",VLOOKUP($A61,Emax!$B:$Z,MATCH(BJ$1,Emax!$B$1:$Z$1,0),FALSE)*100)</f>
        <v/>
      </c>
      <c r="BK61" s="41" t="str">
        <f>IF(VLOOKUP($A61,Emax!$B:$Z,MATCH(BK$1,Emax!$B$1:$Z$1,0),FALSE)="","",VLOOKUP($A61,Emax!$B:$Z,MATCH(BK$1,Emax!$B$1:$Z$1,0),FALSE)*100)</f>
        <v/>
      </c>
      <c r="BL61" s="41">
        <f>IF(VLOOKUP($A61,Emax!$B:$Z,MATCH(BL$1,Emax!$B$1:$Z$1,0),FALSE)="","",VLOOKUP($A61,Emax!$B:$Z,MATCH(BL$1,Emax!$B$1:$Z$1,0),FALSE)*100)</f>
        <v>1.4630892998568865</v>
      </c>
      <c r="BM61" s="41">
        <f>IF(VLOOKUP($A61,Emax!$B:$Z,MATCH(BM$1,Emax!$B$1:$Z$1,0),FALSE)="","",VLOOKUP($A61,Emax!$B:$Z,MATCH(BM$1,Emax!$B$1:$Z$1,0),FALSE)*100)</f>
        <v>2.1754974127250195</v>
      </c>
      <c r="BN61" s="41">
        <f>IF(VLOOKUP($A61,Emax!$B:$Z,MATCH(BN$1,Emax!$B$1:$Z$1,0),FALSE)="","",VLOOKUP($A61,Emax!$B:$Z,MATCH(BN$1,Emax!$B$1:$Z$1,0),FALSE)*100)</f>
        <v>8.3878444788660182</v>
      </c>
      <c r="BO61" s="41">
        <f>IF(VLOOKUP($A61,Emax!$B:$Z,MATCH(BO$1,Emax!$B$1:$Z$1,0),FALSE)="","",VLOOKUP($A61,Emax!$B:$Z,MATCH(BO$1,Emax!$B$1:$Z$1,0),FALSE)*100)</f>
        <v>27.791267914107504</v>
      </c>
      <c r="BP61" s="41" t="str">
        <f>IF(VLOOKUP($A61,Emax!$B:$Z,MATCH(BP$1,Emax!$B$1:$Z$1,0),FALSE)="","",VLOOKUP($A61,Emax!$B:$Z,MATCH(BP$1,Emax!$B$1:$Z$1,0),FALSE)*100)</f>
        <v/>
      </c>
      <c r="BQ61" s="41">
        <f>IF(VLOOKUP($A61,Emax!$B:$Z,MATCH(BQ$1,Emax!$B$1:$Z$1,0),FALSE)="","",VLOOKUP($A61,Emax!$B:$Z,MATCH(BQ$1,Emax!$B$1:$Z$1,0),FALSE)*100)</f>
        <v>17.663727959697727</v>
      </c>
      <c r="BR61" s="41">
        <f>IF(VLOOKUP($A61,Emax!$B:$Z,MATCH(BR$1,Emax!$B$1:$Z$1,0),FALSE)="","",VLOOKUP($A61,Emax!$B:$Z,MATCH(BR$1,Emax!$B$1:$Z$1,0),FALSE)*100)</f>
        <v>26.007868022110138</v>
      </c>
      <c r="BS61" s="41">
        <f>IF(VLOOKUP($A61,Emax!$B:$Z,MATCH(BS$1,Emax!$B$1:$Z$1,0),FALSE)="","",VLOOKUP($A61,Emax!$B:$Z,MATCH(BS$1,Emax!$B$1:$Z$1,0),FALSE)*100)</f>
        <v>8.8085712348274203</v>
      </c>
      <c r="BT61" s="41">
        <f>IF(VLOOKUP($A61,Emax!$B:$Z,MATCH(BT$1,Emax!$B$1:$Z$1,0),FALSE)="","",VLOOKUP($A61,Emax!$B:$Z,MATCH(BT$1,Emax!$B$1:$Z$1,0),FALSE)*100)</f>
        <v>8.7273373622467112</v>
      </c>
    </row>
    <row r="62" spans="1:72" x14ac:dyDescent="0.2">
      <c r="A62" t="s">
        <v>496</v>
      </c>
      <c r="B62" s="6" t="str">
        <f>IF(VLOOKUP($A62,Ligands!$A:$G,3,FALSE)="","",VLOOKUP($A62,Ligands!$A:$G,3,FALSE))</f>
        <v>O-LPA</v>
      </c>
      <c r="C62" s="5" t="str">
        <f>IF(VLOOKUP($A62,Ligands!$A:$G,4,FALSE)="","",VLOOKUP($A62,Ligands!$A:$G,4,FALSE))</f>
        <v>Lysophosphatidic acid</v>
      </c>
      <c r="D62" s="39" t="str">
        <f>IF(VLOOKUP($A62,Ligands!$A:$G,5,FALSE)="","",VLOOKUP($A62,Ligands!$A:$G,5,FALSE))</f>
        <v/>
      </c>
      <c r="E62" s="39" t="str">
        <f>IF(VLOOKUP($A62,Ligands!$A:$G,6,FALSE)="","",VLOOKUP($A62,Ligands!$A:$G,6,FALSE))</f>
        <v/>
      </c>
      <c r="F62" s="39" t="str">
        <f>IF(VLOOKUP($A62,Ligands!$A:$G,7,FALSE)="","",VLOOKUP($A62,Ligands!$A:$G,7,FALSE))</f>
        <v>Physiological</v>
      </c>
      <c r="G62" s="89" t="str">
        <f t="shared" si="1"/>
        <v/>
      </c>
      <c r="H62" s="90">
        <f t="shared" si="2"/>
        <v>8.7074459770941335</v>
      </c>
      <c r="I62" s="90">
        <f t="shared" si="3"/>
        <v>6.8895368665000731</v>
      </c>
      <c r="J62" s="90">
        <f t="shared" si="4"/>
        <v>7.4038551828506236</v>
      </c>
      <c r="K62" s="90">
        <f t="shared" si="5"/>
        <v>6.6815722910752777</v>
      </c>
      <c r="L62" s="89" t="str">
        <f t="shared" si="6"/>
        <v/>
      </c>
      <c r="M62" s="90">
        <f t="shared" si="7"/>
        <v>9.0289999999999999</v>
      </c>
      <c r="N62" s="90">
        <f t="shared" si="8"/>
        <v>7.3540000000000001</v>
      </c>
      <c r="O62" s="90">
        <f t="shared" si="9"/>
        <v>8.3460000000000001</v>
      </c>
      <c r="P62" s="90">
        <f t="shared" si="10"/>
        <v>7.0780000000000003</v>
      </c>
      <c r="Q62" s="91" t="str">
        <f t="shared" si="11"/>
        <v/>
      </c>
      <c r="R62" s="92">
        <f t="shared" si="12"/>
        <v>52.347265061263762</v>
      </c>
      <c r="S62" s="92">
        <f t="shared" si="13"/>
        <v>46.019483516750483</v>
      </c>
      <c r="T62" s="92">
        <f t="shared" si="14"/>
        <v>11.424973011874776</v>
      </c>
      <c r="U62" s="92">
        <f t="shared" si="15"/>
        <v>40.139530750088866</v>
      </c>
      <c r="V62" s="47" t="str">
        <f t="shared" si="16"/>
        <v/>
      </c>
      <c r="W62" s="46" t="str">
        <f t="shared" si="17"/>
        <v/>
      </c>
      <c r="X62" s="46">
        <f t="shared" si="18"/>
        <v>7.9442269440191389</v>
      </c>
      <c r="Y62" s="46">
        <f t="shared" si="19"/>
        <v>8.1656753455726019</v>
      </c>
      <c r="Z62" s="46" t="str">
        <f t="shared" si="20"/>
        <v/>
      </c>
      <c r="AA62" s="46">
        <f t="shared" si="21"/>
        <v>8.0608939964288258</v>
      </c>
      <c r="AB62" s="46">
        <f t="shared" si="22"/>
        <v>8.7074459770941335</v>
      </c>
      <c r="AC62" s="46" t="str">
        <f t="shared" si="23"/>
        <v/>
      </c>
      <c r="AD62" s="46">
        <f t="shared" si="24"/>
        <v>6.852025787366995</v>
      </c>
      <c r="AE62" s="46">
        <f t="shared" si="25"/>
        <v>6.7159417402108534</v>
      </c>
      <c r="AF62" s="46">
        <f t="shared" si="26"/>
        <v>6.8895368665000731</v>
      </c>
      <c r="AG62" s="46">
        <f t="shared" si="27"/>
        <v>6.1333895482532039</v>
      </c>
      <c r="AH62" s="46" t="str">
        <f t="shared" si="28"/>
        <v/>
      </c>
      <c r="AI62" s="46">
        <f t="shared" si="29"/>
        <v>7.4038551828506236</v>
      </c>
      <c r="AJ62" s="46">
        <f t="shared" si="30"/>
        <v>6.1462377731921389</v>
      </c>
      <c r="AK62" s="46">
        <f t="shared" si="31"/>
        <v>6.1393371330020843</v>
      </c>
      <c r="AL62" s="46">
        <f t="shared" si="32"/>
        <v>6.6815722910752777</v>
      </c>
      <c r="AM62" s="47" t="str">
        <f>VLOOKUP($A62,'pEC50'!$B:$Z,MATCH(AM$1,'pEC50'!$B$1:$Z$1,0),FALSE)</f>
        <v/>
      </c>
      <c r="AN62" s="46" t="str">
        <f>VLOOKUP($A62,'pEC50'!$B:$Z,MATCH(AN$1,'pEC50'!$B$1:$Z$1,0),FALSE)</f>
        <v/>
      </c>
      <c r="AO62" s="46">
        <f>VLOOKUP($A62,'pEC50'!$B:$Z,MATCH(AO$1,'pEC50'!$B$1:$Z$1,0),FALSE)</f>
        <v>8.4320000000000004</v>
      </c>
      <c r="AP62" s="46">
        <f>VLOOKUP($A62,'pEC50'!$B:$Z,MATCH(AP$1,'pEC50'!$B$1:$Z$1,0),FALSE)</f>
        <v>8.4760000000000009</v>
      </c>
      <c r="AQ62" s="46" t="str">
        <f>VLOOKUP($A62,'pEC50'!$B:$Z,MATCH(AQ$1,'pEC50'!$B$1:$Z$1,0),FALSE)</f>
        <v/>
      </c>
      <c r="AR62" s="46">
        <f>VLOOKUP($A62,'pEC50'!$B:$Z,MATCH(AR$1,'pEC50'!$B$1:$Z$1,0),FALSE)</f>
        <v>8.3420000000000005</v>
      </c>
      <c r="AS62" s="46">
        <f>VLOOKUP($A62,'pEC50'!$B:$Z,MATCH(AS$1,'pEC50'!$B$1:$Z$1,0),FALSE)</f>
        <v>9.0289999999999999</v>
      </c>
      <c r="AT62" s="46" t="str">
        <f>VLOOKUP($A62,'pEC50'!$B:$Z,MATCH(AT$1,'pEC50'!$B$1:$Z$1,0),FALSE)</f>
        <v/>
      </c>
      <c r="AU62" s="46">
        <f>VLOOKUP($A62,'pEC50'!$B:$Z,MATCH(AU$1,'pEC50'!$B$1:$Z$1,0),FALSE)</f>
        <v>7.2770000000000001</v>
      </c>
      <c r="AV62" s="46">
        <f>VLOOKUP($A62,'pEC50'!$B:$Z,MATCH(AV$1,'pEC50'!$B$1:$Z$1,0),FALSE)</f>
        <v>7.0529999999999999</v>
      </c>
      <c r="AW62" s="46">
        <f>VLOOKUP($A62,'pEC50'!$B:$Z,MATCH(AW$1,'pEC50'!$B$1:$Z$1,0),FALSE)</f>
        <v>7.3540000000000001</v>
      </c>
      <c r="AX62" s="46">
        <f>VLOOKUP($A62,'pEC50'!$B:$Z,MATCH(AX$1,'pEC50'!$B$1:$Z$1,0),FALSE)</f>
        <v>6.4790000000000001</v>
      </c>
      <c r="AY62" s="46" t="str">
        <f>VLOOKUP($A62,'pEC50'!$B:$Z,MATCH(AY$1,'pEC50'!$B$1:$Z$1,0),FALSE)</f>
        <v/>
      </c>
      <c r="AZ62" s="46">
        <f>VLOOKUP($A62,'pEC50'!$B:$Z,MATCH(AZ$1,'pEC50'!$B$1:$Z$1,0),FALSE)</f>
        <v>8.3460000000000001</v>
      </c>
      <c r="BA62" s="46">
        <f>VLOOKUP($A62,'pEC50'!$B:$Z,MATCH(BA$1,'pEC50'!$B$1:$Z$1,0),FALSE)</f>
        <v>6.6189999999999998</v>
      </c>
      <c r="BB62" s="46">
        <f>VLOOKUP($A62,'pEC50'!$B:$Z,MATCH(BB$1,'pEC50'!$B$1:$Z$1,0),FALSE)</f>
        <v>6.7729999999999997</v>
      </c>
      <c r="BC62" s="46">
        <f>VLOOKUP($A62,'pEC50'!$B:$Z,MATCH(BC$1,'pEC50'!$B$1:$Z$1,0),FALSE)</f>
        <v>7.0780000000000003</v>
      </c>
      <c r="BD62" s="40" t="str">
        <f>IF(VLOOKUP($A62,Emax!$B:$Z,MATCH(BD$1,Emax!$B$1:$Z$1,0),FALSE)="","",VLOOKUP($A62,Emax!$B:$Z,MATCH(BD$1,Emax!$B$1:$Z$1,0),FALSE)*100)</f>
        <v/>
      </c>
      <c r="BE62" s="41" t="str">
        <f>IF(VLOOKUP($A62,Emax!$B:$Z,MATCH(BE$1,Emax!$B$1:$Z$1,0),FALSE)="","",VLOOKUP($A62,Emax!$B:$Z,MATCH(BE$1,Emax!$B$1:$Z$1,0),FALSE)*100)</f>
        <v/>
      </c>
      <c r="BF62" s="41">
        <f>IF(VLOOKUP($A62,Emax!$B:$Z,MATCH(BF$1,Emax!$B$1:$Z$1,0),FALSE)="","",VLOOKUP($A62,Emax!$B:$Z,MATCH(BF$1,Emax!$B$1:$Z$1,0),FALSE)*100)</f>
        <v>32.525721871888486</v>
      </c>
      <c r="BG62" s="41">
        <f>IF(VLOOKUP($A62,Emax!$B:$Z,MATCH(BG$1,Emax!$B$1:$Z$1,0),FALSE)="","",VLOOKUP($A62,Emax!$B:$Z,MATCH(BG$1,Emax!$B$1:$Z$1,0),FALSE)*100)</f>
        <v>48.941282474846084</v>
      </c>
      <c r="BH62" s="41" t="str">
        <f>IF(VLOOKUP($A62,Emax!$B:$Z,MATCH(BH$1,Emax!$B$1:$Z$1,0),FALSE)="","",VLOOKUP($A62,Emax!$B:$Z,MATCH(BH$1,Emax!$B$1:$Z$1,0),FALSE)*100)</f>
        <v/>
      </c>
      <c r="BI62" s="41">
        <f>IF(VLOOKUP($A62,Emax!$B:$Z,MATCH(BI$1,Emax!$B$1:$Z$1,0),FALSE)="","",VLOOKUP($A62,Emax!$B:$Z,MATCH(BI$1,Emax!$B$1:$Z$1,0),FALSE)*100)</f>
        <v>52.347265061263762</v>
      </c>
      <c r="BJ62" s="41">
        <f>IF(VLOOKUP($A62,Emax!$B:$Z,MATCH(BJ$1,Emax!$B$1:$Z$1,0),FALSE)="","",VLOOKUP($A62,Emax!$B:$Z,MATCH(BJ$1,Emax!$B$1:$Z$1,0),FALSE)*100)</f>
        <v>47.692048517520213</v>
      </c>
      <c r="BK62" s="41" t="str">
        <f>IF(VLOOKUP($A62,Emax!$B:$Z,MATCH(BK$1,Emax!$B$1:$Z$1,0),FALSE)="","",VLOOKUP($A62,Emax!$B:$Z,MATCH(BK$1,Emax!$B$1:$Z$1,0),FALSE)*100)</f>
        <v/>
      </c>
      <c r="BL62" s="41">
        <f>IF(VLOOKUP($A62,Emax!$B:$Z,MATCH(BL$1,Emax!$B$1:$Z$1,0),FALSE)="","",VLOOKUP($A62,Emax!$B:$Z,MATCH(BL$1,Emax!$B$1:$Z$1,0),FALSE)*100)</f>
        <v>37.585972127662529</v>
      </c>
      <c r="BM62" s="41">
        <f>IF(VLOOKUP($A62,Emax!$B:$Z,MATCH(BM$1,Emax!$B$1:$Z$1,0),FALSE)="","",VLOOKUP($A62,Emax!$B:$Z,MATCH(BM$1,Emax!$B$1:$Z$1,0),FALSE)*100)</f>
        <v>46.019483516750483</v>
      </c>
      <c r="BN62" s="41">
        <f>IF(VLOOKUP($A62,Emax!$B:$Z,MATCH(BN$1,Emax!$B$1:$Z$1,0),FALSE)="","",VLOOKUP($A62,Emax!$B:$Z,MATCH(BN$1,Emax!$B$1:$Z$1,0),FALSE)*100)</f>
        <v>34.319177151007942</v>
      </c>
      <c r="BO62" s="41">
        <f>IF(VLOOKUP($A62,Emax!$B:$Z,MATCH(BO$1,Emax!$B$1:$Z$1,0),FALSE)="","",VLOOKUP($A62,Emax!$B:$Z,MATCH(BO$1,Emax!$B$1:$Z$1,0),FALSE)*100)</f>
        <v>45.122125410655613</v>
      </c>
      <c r="BP62" s="41" t="str">
        <f>IF(VLOOKUP($A62,Emax!$B:$Z,MATCH(BP$1,Emax!$B$1:$Z$1,0),FALSE)="","",VLOOKUP($A62,Emax!$B:$Z,MATCH(BP$1,Emax!$B$1:$Z$1,0),FALSE)*100)</f>
        <v/>
      </c>
      <c r="BQ62" s="41">
        <f>IF(VLOOKUP($A62,Emax!$B:$Z,MATCH(BQ$1,Emax!$B$1:$Z$1,0),FALSE)="","",VLOOKUP($A62,Emax!$B:$Z,MATCH(BQ$1,Emax!$B$1:$Z$1,0),FALSE)*100)</f>
        <v>11.424973011874776</v>
      </c>
      <c r="BR62" s="41">
        <f>IF(VLOOKUP($A62,Emax!$B:$Z,MATCH(BR$1,Emax!$B$1:$Z$1,0),FALSE)="","",VLOOKUP($A62,Emax!$B:$Z,MATCH(BR$1,Emax!$B$1:$Z$1,0),FALSE)*100)</f>
        <v>33.669585755038447</v>
      </c>
      <c r="BS62" s="41">
        <f>IF(VLOOKUP($A62,Emax!$B:$Z,MATCH(BS$1,Emax!$B$1:$Z$1,0),FALSE)="","",VLOOKUP($A62,Emax!$B:$Z,MATCH(BS$1,Emax!$B$1:$Z$1,0),FALSE)*100)</f>
        <v>23.245405845256663</v>
      </c>
      <c r="BT62" s="41">
        <f>IF(VLOOKUP($A62,Emax!$B:$Z,MATCH(BT$1,Emax!$B$1:$Z$1,0),FALSE)="","",VLOOKUP($A62,Emax!$B:$Z,MATCH(BT$1,Emax!$B$1:$Z$1,0),FALSE)*100)</f>
        <v>40.139530750088866</v>
      </c>
    </row>
    <row r="63" spans="1:72" x14ac:dyDescent="0.2">
      <c r="A63" t="s">
        <v>642</v>
      </c>
      <c r="B63" s="6" t="str">
        <f>IF(VLOOKUP($A63,Ligands!$A:$G,3,FALSE)="","",VLOOKUP($A63,Ligands!$A:$G,3,FALSE))</f>
        <v>PGD2</v>
      </c>
      <c r="C63" s="5" t="str">
        <f>IF(VLOOKUP($A63,Ligands!$A:$G,4,FALSE)="","",VLOOKUP($A63,Ligands!$A:$G,4,FALSE))</f>
        <v>Prostaglandin F2α</v>
      </c>
      <c r="D63" s="39" t="str">
        <f>IF(VLOOKUP($A63,Ligands!$A:$G,5,FALSE)="","",VLOOKUP($A63,Ligands!$A:$G,5,FALSE))</f>
        <v/>
      </c>
      <c r="E63" s="39" t="str">
        <f>IF(VLOOKUP($A63,Ligands!$A:$G,6,FALSE)="","",VLOOKUP($A63,Ligands!$A:$G,6,FALSE))</f>
        <v/>
      </c>
      <c r="F63" s="39" t="str">
        <f>IF(VLOOKUP($A63,Ligands!$A:$G,7,FALSE)="","",VLOOKUP($A63,Ligands!$A:$G,7,FALSE))</f>
        <v>Physiological</v>
      </c>
      <c r="G63" s="89" t="str">
        <f t="shared" si="1"/>
        <v/>
      </c>
      <c r="H63" s="90">
        <f t="shared" si="2"/>
        <v>6.9455731880261897</v>
      </c>
      <c r="I63" s="90">
        <f t="shared" si="3"/>
        <v>8.4791530311716237</v>
      </c>
      <c r="J63" s="90">
        <f t="shared" si="4"/>
        <v>7.9049284933903214</v>
      </c>
      <c r="K63" s="90" t="str">
        <f t="shared" si="5"/>
        <v/>
      </c>
      <c r="L63" s="89" t="str">
        <f t="shared" si="6"/>
        <v/>
      </c>
      <c r="M63" s="90">
        <f t="shared" si="7"/>
        <v>7.4640000000000004</v>
      </c>
      <c r="N63" s="90">
        <f t="shared" si="8"/>
        <v>8.8770000000000007</v>
      </c>
      <c r="O63" s="90">
        <f t="shared" si="9"/>
        <v>8.1869999999999994</v>
      </c>
      <c r="P63" s="90" t="str">
        <f t="shared" si="10"/>
        <v/>
      </c>
      <c r="Q63" s="91" t="str">
        <f t="shared" si="11"/>
        <v/>
      </c>
      <c r="R63" s="92">
        <f t="shared" si="12"/>
        <v>30.309110289046338</v>
      </c>
      <c r="S63" s="92">
        <f t="shared" si="13"/>
        <v>61.376021039259165</v>
      </c>
      <c r="T63" s="92">
        <f t="shared" si="14"/>
        <v>52.231018351925144</v>
      </c>
      <c r="U63" s="92" t="str">
        <f t="shared" si="15"/>
        <v/>
      </c>
      <c r="V63" s="47" t="str">
        <f t="shared" si="16"/>
        <v/>
      </c>
      <c r="W63" s="46" t="str">
        <f t="shared" si="17"/>
        <v/>
      </c>
      <c r="X63" s="46" t="str">
        <f t="shared" si="18"/>
        <v/>
      </c>
      <c r="Y63" s="46" t="str">
        <f t="shared" si="19"/>
        <v/>
      </c>
      <c r="Z63" s="46" t="str">
        <f t="shared" si="20"/>
        <v/>
      </c>
      <c r="AA63" s="46">
        <f t="shared" si="21"/>
        <v>6.1926693319190207</v>
      </c>
      <c r="AB63" s="46">
        <f t="shared" si="22"/>
        <v>6.2920482859830864</v>
      </c>
      <c r="AC63" s="46">
        <f t="shared" si="23"/>
        <v>6.9455731880261897</v>
      </c>
      <c r="AD63" s="46">
        <f t="shared" si="24"/>
        <v>8.3191811025979767</v>
      </c>
      <c r="AE63" s="46">
        <f t="shared" si="25"/>
        <v>8.3849107601999169</v>
      </c>
      <c r="AF63" s="46">
        <f t="shared" si="26"/>
        <v>7.9619987300276049</v>
      </c>
      <c r="AG63" s="46">
        <f t="shared" si="27"/>
        <v>8.4791530311716237</v>
      </c>
      <c r="AH63" s="46" t="str">
        <f t="shared" si="28"/>
        <v/>
      </c>
      <c r="AI63" s="46">
        <f t="shared" si="29"/>
        <v>7.9049284933903214</v>
      </c>
      <c r="AJ63" s="46" t="str">
        <f t="shared" si="30"/>
        <v/>
      </c>
      <c r="AK63" s="46" t="str">
        <f t="shared" si="31"/>
        <v/>
      </c>
      <c r="AL63" s="46" t="str">
        <f t="shared" si="32"/>
        <v/>
      </c>
      <c r="AM63" s="47" t="str">
        <f>VLOOKUP($A63,'pEC50'!$B:$Z,MATCH(AM$1,'pEC50'!$B$1:$Z$1,0),FALSE)</f>
        <v/>
      </c>
      <c r="AN63" s="46" t="str">
        <f>VLOOKUP($A63,'pEC50'!$B:$Z,MATCH(AN$1,'pEC50'!$B$1:$Z$1,0),FALSE)</f>
        <v/>
      </c>
      <c r="AO63" s="46" t="str">
        <f>VLOOKUP($A63,'pEC50'!$B:$Z,MATCH(AO$1,'pEC50'!$B$1:$Z$1,0),FALSE)</f>
        <v/>
      </c>
      <c r="AP63" s="46" t="str">
        <f>VLOOKUP($A63,'pEC50'!$B:$Z,MATCH(AP$1,'pEC50'!$B$1:$Z$1,0),FALSE)</f>
        <v/>
      </c>
      <c r="AQ63" s="46" t="str">
        <f>VLOOKUP($A63,'pEC50'!$B:$Z,MATCH(AQ$1,'pEC50'!$B$1:$Z$1,0),FALSE)</f>
        <v/>
      </c>
      <c r="AR63" s="46">
        <f>VLOOKUP($A63,'pEC50'!$B:$Z,MATCH(AR$1,'pEC50'!$B$1:$Z$1,0),FALSE)</f>
        <v>6.92</v>
      </c>
      <c r="AS63" s="46">
        <f>VLOOKUP($A63,'pEC50'!$B:$Z,MATCH(AS$1,'pEC50'!$B$1:$Z$1,0),FALSE)</f>
        <v>6.9909999999999997</v>
      </c>
      <c r="AT63" s="46">
        <f>VLOOKUP($A63,'pEC50'!$B:$Z,MATCH(AT$1,'pEC50'!$B$1:$Z$1,0),FALSE)</f>
        <v>7.4640000000000004</v>
      </c>
      <c r="AU63" s="46">
        <f>VLOOKUP($A63,'pEC50'!$B:$Z,MATCH(AU$1,'pEC50'!$B$1:$Z$1,0),FALSE)</f>
        <v>8.734</v>
      </c>
      <c r="AV63" s="46">
        <f>VLOOKUP($A63,'pEC50'!$B:$Z,MATCH(AV$1,'pEC50'!$B$1:$Z$1,0),FALSE)</f>
        <v>8.6639999999999997</v>
      </c>
      <c r="AW63" s="46">
        <f>VLOOKUP($A63,'pEC50'!$B:$Z,MATCH(AW$1,'pEC50'!$B$1:$Z$1,0),FALSE)</f>
        <v>8.1739999999999995</v>
      </c>
      <c r="AX63" s="46">
        <f>VLOOKUP($A63,'pEC50'!$B:$Z,MATCH(AX$1,'pEC50'!$B$1:$Z$1,0),FALSE)</f>
        <v>8.8770000000000007</v>
      </c>
      <c r="AY63" s="46" t="str">
        <f>VLOOKUP($A63,'pEC50'!$B:$Z,MATCH(AY$1,'pEC50'!$B$1:$Z$1,0),FALSE)</f>
        <v/>
      </c>
      <c r="AZ63" s="46">
        <f>VLOOKUP($A63,'pEC50'!$B:$Z,MATCH(AZ$1,'pEC50'!$B$1:$Z$1,0),FALSE)</f>
        <v>8.1869999999999994</v>
      </c>
      <c r="BA63" s="46" t="str">
        <f>VLOOKUP($A63,'pEC50'!$B:$Z,MATCH(BA$1,'pEC50'!$B$1:$Z$1,0),FALSE)</f>
        <v/>
      </c>
      <c r="BB63" s="46" t="str">
        <f>VLOOKUP($A63,'pEC50'!$B:$Z,MATCH(BB$1,'pEC50'!$B$1:$Z$1,0),FALSE)</f>
        <v/>
      </c>
      <c r="BC63" s="46" t="str">
        <f>VLOOKUP($A63,'pEC50'!$B:$Z,MATCH(BC$1,'pEC50'!$B$1:$Z$1,0),FALSE)</f>
        <v/>
      </c>
      <c r="BD63" s="40" t="str">
        <f>IF(VLOOKUP($A63,Emax!$B:$Z,MATCH(BD$1,Emax!$B$1:$Z$1,0),FALSE)="","",VLOOKUP($A63,Emax!$B:$Z,MATCH(BD$1,Emax!$B$1:$Z$1,0),FALSE)*100)</f>
        <v/>
      </c>
      <c r="BE63" s="41" t="str">
        <f>IF(VLOOKUP($A63,Emax!$B:$Z,MATCH(BE$1,Emax!$B$1:$Z$1,0),FALSE)="","",VLOOKUP($A63,Emax!$B:$Z,MATCH(BE$1,Emax!$B$1:$Z$1,0),FALSE)*100)</f>
        <v/>
      </c>
      <c r="BF63" s="41" t="str">
        <f>IF(VLOOKUP($A63,Emax!$B:$Z,MATCH(BF$1,Emax!$B$1:$Z$1,0),FALSE)="","",VLOOKUP($A63,Emax!$B:$Z,MATCH(BF$1,Emax!$B$1:$Z$1,0),FALSE)*100)</f>
        <v/>
      </c>
      <c r="BG63" s="41" t="str">
        <f>IF(VLOOKUP($A63,Emax!$B:$Z,MATCH(BG$1,Emax!$B$1:$Z$1,0),FALSE)="","",VLOOKUP($A63,Emax!$B:$Z,MATCH(BG$1,Emax!$B$1:$Z$1,0),FALSE)*100)</f>
        <v/>
      </c>
      <c r="BH63" s="41" t="str">
        <f>IF(VLOOKUP($A63,Emax!$B:$Z,MATCH(BH$1,Emax!$B$1:$Z$1,0),FALSE)="","",VLOOKUP($A63,Emax!$B:$Z,MATCH(BH$1,Emax!$B$1:$Z$1,0),FALSE)*100)</f>
        <v/>
      </c>
      <c r="BI63" s="41">
        <f>IF(VLOOKUP($A63,Emax!$B:$Z,MATCH(BI$1,Emax!$B$1:$Z$1,0),FALSE)="","",VLOOKUP($A63,Emax!$B:$Z,MATCH(BI$1,Emax!$B$1:$Z$1,0),FALSE)*100)</f>
        <v>18.735674467302413</v>
      </c>
      <c r="BJ63" s="41">
        <f>IF(VLOOKUP($A63,Emax!$B:$Z,MATCH(BJ$1,Emax!$B$1:$Z$1,0),FALSE)="","",VLOOKUP($A63,Emax!$B:$Z,MATCH(BJ$1,Emax!$B$1:$Z$1,0),FALSE)*100)</f>
        <v>20.000842318059302</v>
      </c>
      <c r="BK63" s="41">
        <f>IF(VLOOKUP($A63,Emax!$B:$Z,MATCH(BK$1,Emax!$B$1:$Z$1,0),FALSE)="","",VLOOKUP($A63,Emax!$B:$Z,MATCH(BK$1,Emax!$B$1:$Z$1,0),FALSE)*100)</f>
        <v>30.309110289046338</v>
      </c>
      <c r="BL63" s="41">
        <f>IF(VLOOKUP($A63,Emax!$B:$Z,MATCH(BL$1,Emax!$B$1:$Z$1,0),FALSE)="","",VLOOKUP($A63,Emax!$B:$Z,MATCH(BL$1,Emax!$B$1:$Z$1,0),FALSE)*100)</f>
        <v>38.475219185505281</v>
      </c>
      <c r="BM63" s="41">
        <f>IF(VLOOKUP($A63,Emax!$B:$Z,MATCH(BM$1,Emax!$B$1:$Z$1,0),FALSE)="","",VLOOKUP($A63,Emax!$B:$Z,MATCH(BM$1,Emax!$B$1:$Z$1,0),FALSE)*100)</f>
        <v>52.590919029225283</v>
      </c>
      <c r="BN63" s="41">
        <f>IF(VLOOKUP($A63,Emax!$B:$Z,MATCH(BN$1,Emax!$B$1:$Z$1,0),FALSE)="","",VLOOKUP($A63,Emax!$B:$Z,MATCH(BN$1,Emax!$B$1:$Z$1,0),FALSE)*100)</f>
        <v>61.376021039259165</v>
      </c>
      <c r="BO63" s="41">
        <f>IF(VLOOKUP($A63,Emax!$B:$Z,MATCH(BO$1,Emax!$B$1:$Z$1,0),FALSE)="","",VLOOKUP($A63,Emax!$B:$Z,MATCH(BO$1,Emax!$B$1:$Z$1,0),FALSE)*100)</f>
        <v>40.008570204256529</v>
      </c>
      <c r="BP63" s="41" t="str">
        <f>IF(VLOOKUP($A63,Emax!$B:$Z,MATCH(BP$1,Emax!$B$1:$Z$1,0),FALSE)="","",VLOOKUP($A63,Emax!$B:$Z,MATCH(BP$1,Emax!$B$1:$Z$1,0),FALSE)*100)</f>
        <v/>
      </c>
      <c r="BQ63" s="41">
        <f>IF(VLOOKUP($A63,Emax!$B:$Z,MATCH(BQ$1,Emax!$B$1:$Z$1,0),FALSE)="","",VLOOKUP($A63,Emax!$B:$Z,MATCH(BQ$1,Emax!$B$1:$Z$1,0),FALSE)*100)</f>
        <v>52.231018351925144</v>
      </c>
      <c r="BR63" s="41" t="str">
        <f>IF(VLOOKUP($A63,Emax!$B:$Z,MATCH(BR$1,Emax!$B$1:$Z$1,0),FALSE)="","",VLOOKUP($A63,Emax!$B:$Z,MATCH(BR$1,Emax!$B$1:$Z$1,0),FALSE)*100)</f>
        <v/>
      </c>
      <c r="BS63" s="41" t="str">
        <f>IF(VLOOKUP($A63,Emax!$B:$Z,MATCH(BS$1,Emax!$B$1:$Z$1,0),FALSE)="","",VLOOKUP($A63,Emax!$B:$Z,MATCH(BS$1,Emax!$B$1:$Z$1,0),FALSE)*100)</f>
        <v/>
      </c>
      <c r="BT63" s="41" t="str">
        <f>IF(VLOOKUP($A63,Emax!$B:$Z,MATCH(BT$1,Emax!$B$1:$Z$1,0),FALSE)="","",VLOOKUP($A63,Emax!$B:$Z,MATCH(BT$1,Emax!$B$1:$Z$1,0),FALSE)*100)</f>
        <v/>
      </c>
    </row>
    <row r="64" spans="1:72" x14ac:dyDescent="0.2">
      <c r="A64" t="s">
        <v>630</v>
      </c>
      <c r="B64" s="6" t="str">
        <f>IF(VLOOKUP($A64,Ligands!$A:$G,3,FALSE)="","",VLOOKUP($A64,Ligands!$A:$G,3,FALSE))</f>
        <v>PGE2</v>
      </c>
      <c r="C64" s="5" t="str">
        <f>IF(VLOOKUP($A64,Ligands!$A:$G,4,FALSE)="","",VLOOKUP($A64,Ligands!$A:$G,4,FALSE))</f>
        <v>Prostaglandin E2</v>
      </c>
      <c r="D64" s="39" t="str">
        <f>IF(VLOOKUP($A64,Ligands!$A:$G,5,FALSE)="","",VLOOKUP($A64,Ligands!$A:$G,5,FALSE))</f>
        <v/>
      </c>
      <c r="E64" s="39" t="str">
        <f>IF(VLOOKUP($A64,Ligands!$A:$G,6,FALSE)="","",VLOOKUP($A64,Ligands!$A:$G,6,FALSE))</f>
        <v/>
      </c>
      <c r="F64" s="39" t="str">
        <f>IF(VLOOKUP($A64,Ligands!$A:$G,7,FALSE)="","",VLOOKUP($A64,Ligands!$A:$G,7,FALSE))</f>
        <v>Physiological</v>
      </c>
      <c r="G64" s="89" t="str">
        <f t="shared" si="1"/>
        <v/>
      </c>
      <c r="H64" s="90">
        <f t="shared" si="2"/>
        <v>6.8421509005177832</v>
      </c>
      <c r="I64" s="90">
        <f t="shared" si="3"/>
        <v>9.168522820801801</v>
      </c>
      <c r="J64" s="90">
        <f t="shared" si="4"/>
        <v>7.5301570020138939</v>
      </c>
      <c r="K64" s="90">
        <f t="shared" si="5"/>
        <v>5.1589309471298996</v>
      </c>
      <c r="L64" s="89" t="str">
        <f t="shared" si="6"/>
        <v/>
      </c>
      <c r="M64" s="90">
        <f t="shared" si="7"/>
        <v>8</v>
      </c>
      <c r="N64" s="90">
        <f t="shared" si="8"/>
        <v>9.2929999999999993</v>
      </c>
      <c r="O64" s="90">
        <f t="shared" si="9"/>
        <v>8.1270000000000007</v>
      </c>
      <c r="P64" s="90">
        <f t="shared" si="10"/>
        <v>7.407</v>
      </c>
      <c r="Q64" s="91" t="str">
        <f t="shared" si="11"/>
        <v/>
      </c>
      <c r="R64" s="92">
        <f t="shared" si="12"/>
        <v>6.9526585358951873</v>
      </c>
      <c r="S64" s="92">
        <f t="shared" si="13"/>
        <v>75.079750511831634</v>
      </c>
      <c r="T64" s="92">
        <f t="shared" si="14"/>
        <v>25.302125295179884</v>
      </c>
      <c r="U64" s="92">
        <f t="shared" si="15"/>
        <v>0.56484715691226384</v>
      </c>
      <c r="V64" s="47" t="str">
        <f t="shared" si="16"/>
        <v/>
      </c>
      <c r="W64" s="46" t="str">
        <f t="shared" si="17"/>
        <v/>
      </c>
      <c r="X64" s="46">
        <f t="shared" si="18"/>
        <v>5.0392551163210539</v>
      </c>
      <c r="Y64" s="46">
        <f t="shared" si="19"/>
        <v>5.6066744210710517</v>
      </c>
      <c r="Z64" s="46" t="str">
        <f t="shared" si="20"/>
        <v/>
      </c>
      <c r="AA64" s="46">
        <f t="shared" si="21"/>
        <v>6.8421509005177832</v>
      </c>
      <c r="AB64" s="46">
        <f t="shared" si="22"/>
        <v>6.2548545281263852</v>
      </c>
      <c r="AC64" s="46" t="str">
        <f t="shared" si="23"/>
        <v/>
      </c>
      <c r="AD64" s="46">
        <f t="shared" si="24"/>
        <v>7.787115194220779</v>
      </c>
      <c r="AE64" s="46">
        <f t="shared" si="25"/>
        <v>7.8327666823989466</v>
      </c>
      <c r="AF64" s="46">
        <f t="shared" si="26"/>
        <v>7.10920434457082</v>
      </c>
      <c r="AG64" s="46">
        <f t="shared" si="27"/>
        <v>9.168522820801801</v>
      </c>
      <c r="AH64" s="46">
        <f t="shared" si="28"/>
        <v>7.5301570020138939</v>
      </c>
      <c r="AI64" s="46" t="str">
        <f t="shared" si="29"/>
        <v/>
      </c>
      <c r="AJ64" s="46">
        <f t="shared" si="30"/>
        <v>5.1589309471298996</v>
      </c>
      <c r="AK64" s="46" t="str">
        <f t="shared" si="31"/>
        <v/>
      </c>
      <c r="AL64" s="46" t="str">
        <f t="shared" si="32"/>
        <v/>
      </c>
      <c r="AM64" s="47" t="str">
        <f>VLOOKUP($A64,'pEC50'!$B:$Z,MATCH(AM$1,'pEC50'!$B$1:$Z$1,0),FALSE)</f>
        <v/>
      </c>
      <c r="AN64" s="46" t="str">
        <f>VLOOKUP($A64,'pEC50'!$B:$Z,MATCH(AN$1,'pEC50'!$B$1:$Z$1,0),FALSE)</f>
        <v/>
      </c>
      <c r="AO64" s="46">
        <f>VLOOKUP($A64,'pEC50'!$B:$Z,MATCH(AO$1,'pEC50'!$B$1:$Z$1,0),FALSE)</f>
        <v>6.43</v>
      </c>
      <c r="AP64" s="46">
        <f>VLOOKUP($A64,'pEC50'!$B:$Z,MATCH(AP$1,'pEC50'!$B$1:$Z$1,0),FALSE)</f>
        <v>7.3659999999999997</v>
      </c>
      <c r="AQ64" s="46" t="str">
        <f>VLOOKUP($A64,'pEC50'!$B:$Z,MATCH(AQ$1,'pEC50'!$B$1:$Z$1,0),FALSE)</f>
        <v/>
      </c>
      <c r="AR64" s="46">
        <f>VLOOKUP($A64,'pEC50'!$B:$Z,MATCH(AR$1,'pEC50'!$B$1:$Z$1,0),FALSE)</f>
        <v>8</v>
      </c>
      <c r="AS64" s="46">
        <f>VLOOKUP($A64,'pEC50'!$B:$Z,MATCH(AS$1,'pEC50'!$B$1:$Z$1,0),FALSE)</f>
        <v>7.46</v>
      </c>
      <c r="AT64" s="46" t="str">
        <f>VLOOKUP($A64,'pEC50'!$B:$Z,MATCH(AT$1,'pEC50'!$B$1:$Z$1,0),FALSE)</f>
        <v/>
      </c>
      <c r="AU64" s="46">
        <f>VLOOKUP($A64,'pEC50'!$B:$Z,MATCH(AU$1,'pEC50'!$B$1:$Z$1,0),FALSE)</f>
        <v>8.3209999999999997</v>
      </c>
      <c r="AV64" s="46">
        <f>VLOOKUP($A64,'pEC50'!$B:$Z,MATCH(AV$1,'pEC50'!$B$1:$Z$1,0),FALSE)</f>
        <v>8.2739999999999991</v>
      </c>
      <c r="AW64" s="46">
        <f>VLOOKUP($A64,'pEC50'!$B:$Z,MATCH(AW$1,'pEC50'!$B$1:$Z$1,0),FALSE)</f>
        <v>7.9459999999999997</v>
      </c>
      <c r="AX64" s="46">
        <f>VLOOKUP($A64,'pEC50'!$B:$Z,MATCH(AX$1,'pEC50'!$B$1:$Z$1,0),FALSE)</f>
        <v>9.2929999999999993</v>
      </c>
      <c r="AY64" s="46">
        <f>VLOOKUP($A64,'pEC50'!$B:$Z,MATCH(AY$1,'pEC50'!$B$1:$Z$1,0),FALSE)</f>
        <v>8.1270000000000007</v>
      </c>
      <c r="AZ64" s="46" t="str">
        <f>VLOOKUP($A64,'pEC50'!$B:$Z,MATCH(AZ$1,'pEC50'!$B$1:$Z$1,0),FALSE)</f>
        <v/>
      </c>
      <c r="BA64" s="46">
        <f>VLOOKUP($A64,'pEC50'!$B:$Z,MATCH(BA$1,'pEC50'!$B$1:$Z$1,0),FALSE)</f>
        <v>7.407</v>
      </c>
      <c r="BB64" s="46" t="str">
        <f>VLOOKUP($A64,'pEC50'!$B:$Z,MATCH(BB$1,'pEC50'!$B$1:$Z$1,0),FALSE)</f>
        <v/>
      </c>
      <c r="BC64" s="46" t="str">
        <f>VLOOKUP($A64,'pEC50'!$B:$Z,MATCH(BC$1,'pEC50'!$B$1:$Z$1,0),FALSE)</f>
        <v/>
      </c>
      <c r="BD64" s="40" t="str">
        <f>IF(VLOOKUP($A64,Emax!$B:$Z,MATCH(BD$1,Emax!$B$1:$Z$1,0),FALSE)="","",VLOOKUP($A64,Emax!$B:$Z,MATCH(BD$1,Emax!$B$1:$Z$1,0),FALSE)*100)</f>
        <v/>
      </c>
      <c r="BE64" s="41" t="str">
        <f>IF(VLOOKUP($A64,Emax!$B:$Z,MATCH(BE$1,Emax!$B$1:$Z$1,0),FALSE)="","",VLOOKUP($A64,Emax!$B:$Z,MATCH(BE$1,Emax!$B$1:$Z$1,0),FALSE)*100)</f>
        <v/>
      </c>
      <c r="BF64" s="41">
        <f>IF(VLOOKUP($A64,Emax!$B:$Z,MATCH(BF$1,Emax!$B$1:$Z$1,0),FALSE)="","",VLOOKUP($A64,Emax!$B:$Z,MATCH(BF$1,Emax!$B$1:$Z$1,0),FALSE)*100)</f>
        <v>4.0668215510565329</v>
      </c>
      <c r="BG64" s="41">
        <f>IF(VLOOKUP($A64,Emax!$B:$Z,MATCH(BG$1,Emax!$B$1:$Z$1,0),FALSE)="","",VLOOKUP($A64,Emax!$B:$Z,MATCH(BG$1,Emax!$B$1:$Z$1,0),FALSE)*100)</f>
        <v>1.7405015768133354</v>
      </c>
      <c r="BH64" s="41" t="str">
        <f>IF(VLOOKUP($A64,Emax!$B:$Z,MATCH(BH$1,Emax!$B$1:$Z$1,0),FALSE)="","",VLOOKUP($A64,Emax!$B:$Z,MATCH(BH$1,Emax!$B$1:$Z$1,0),FALSE)*100)</f>
        <v/>
      </c>
      <c r="BI64" s="41">
        <f>IF(VLOOKUP($A64,Emax!$B:$Z,MATCH(BI$1,Emax!$B$1:$Z$1,0),FALSE)="","",VLOOKUP($A64,Emax!$B:$Z,MATCH(BI$1,Emax!$B$1:$Z$1,0),FALSE)*100)</f>
        <v>6.9526585358951873</v>
      </c>
      <c r="BJ64" s="41">
        <f>IF(VLOOKUP($A64,Emax!$B:$Z,MATCH(BJ$1,Emax!$B$1:$Z$1,0),FALSE)="","",VLOOKUP($A64,Emax!$B:$Z,MATCH(BJ$1,Emax!$B$1:$Z$1,0),FALSE)*100)</f>
        <v>6.2352594339622645</v>
      </c>
      <c r="BK64" s="41" t="str">
        <f>IF(VLOOKUP($A64,Emax!$B:$Z,MATCH(BK$1,Emax!$B$1:$Z$1,0),FALSE)="","",VLOOKUP($A64,Emax!$B:$Z,MATCH(BK$1,Emax!$B$1:$Z$1,0),FALSE)*100)</f>
        <v/>
      </c>
      <c r="BL64" s="41">
        <f>IF(VLOOKUP($A64,Emax!$B:$Z,MATCH(BL$1,Emax!$B$1:$Z$1,0),FALSE)="","",VLOOKUP($A64,Emax!$B:$Z,MATCH(BL$1,Emax!$B$1:$Z$1,0),FALSE)*100)</f>
        <v>29.249280960386827</v>
      </c>
      <c r="BM64" s="41">
        <f>IF(VLOOKUP($A64,Emax!$B:$Z,MATCH(BM$1,Emax!$B$1:$Z$1,0),FALSE)="","",VLOOKUP($A64,Emax!$B:$Z,MATCH(BM$1,Emax!$B$1:$Z$1,0),FALSE)*100)</f>
        <v>36.204844156159659</v>
      </c>
      <c r="BN64" s="41">
        <f>IF(VLOOKUP($A64,Emax!$B:$Z,MATCH(BN$1,Emax!$B$1:$Z$1,0),FALSE)="","",VLOOKUP($A64,Emax!$B:$Z,MATCH(BN$1,Emax!$B$1:$Z$1,0),FALSE)*100)</f>
        <v>14.561440654356621</v>
      </c>
      <c r="BO64" s="41">
        <f>IF(VLOOKUP($A64,Emax!$B:$Z,MATCH(BO$1,Emax!$B$1:$Z$1,0),FALSE)="","",VLOOKUP($A64,Emax!$B:$Z,MATCH(BO$1,Emax!$B$1:$Z$1,0),FALSE)*100)</f>
        <v>75.079750511831634</v>
      </c>
      <c r="BP64" s="41">
        <f>IF(VLOOKUP($A64,Emax!$B:$Z,MATCH(BP$1,Emax!$B$1:$Z$1,0),FALSE)="","",VLOOKUP($A64,Emax!$B:$Z,MATCH(BP$1,Emax!$B$1:$Z$1,0),FALSE)*100)</f>
        <v>25.302125295179884</v>
      </c>
      <c r="BQ64" s="41" t="str">
        <f>IF(VLOOKUP($A64,Emax!$B:$Z,MATCH(BQ$1,Emax!$B$1:$Z$1,0),FALSE)="","",VLOOKUP($A64,Emax!$B:$Z,MATCH(BQ$1,Emax!$B$1:$Z$1,0),FALSE)*100)</f>
        <v/>
      </c>
      <c r="BR64" s="41">
        <f>IF(VLOOKUP($A64,Emax!$B:$Z,MATCH(BR$1,Emax!$B$1:$Z$1,0),FALSE)="","",VLOOKUP($A64,Emax!$B:$Z,MATCH(BR$1,Emax!$B$1:$Z$1,0),FALSE)*100)</f>
        <v>0.56484715691226384</v>
      </c>
      <c r="BS64" s="41" t="str">
        <f>IF(VLOOKUP($A64,Emax!$B:$Z,MATCH(BS$1,Emax!$B$1:$Z$1,0),FALSE)="","",VLOOKUP($A64,Emax!$B:$Z,MATCH(BS$1,Emax!$B$1:$Z$1,0),FALSE)*100)</f>
        <v/>
      </c>
      <c r="BT64" s="41" t="str">
        <f>IF(VLOOKUP($A64,Emax!$B:$Z,MATCH(BT$1,Emax!$B$1:$Z$1,0),FALSE)="","",VLOOKUP($A64,Emax!$B:$Z,MATCH(BT$1,Emax!$B$1:$Z$1,0),FALSE)*100)</f>
        <v/>
      </c>
    </row>
    <row r="65" spans="1:72" x14ac:dyDescent="0.2">
      <c r="A65" t="s">
        <v>633</v>
      </c>
      <c r="B65" s="6" t="str">
        <f>IF(VLOOKUP($A65,Ligands!$A:$G,3,FALSE)="","",VLOOKUP($A65,Ligands!$A:$G,3,FALSE))</f>
        <v>PGE2</v>
      </c>
      <c r="C65" s="5" t="str">
        <f>IF(VLOOKUP($A65,Ligands!$A:$G,4,FALSE)="","",VLOOKUP($A65,Ligands!$A:$G,4,FALSE))</f>
        <v>Prostaglandin E3</v>
      </c>
      <c r="D65" s="39" t="str">
        <f>IF(VLOOKUP($A65,Ligands!$A:$G,5,FALSE)="","",VLOOKUP($A65,Ligands!$A:$G,5,FALSE))</f>
        <v/>
      </c>
      <c r="E65" s="39" t="str">
        <f>IF(VLOOKUP($A65,Ligands!$A:$G,6,FALSE)="","",VLOOKUP($A65,Ligands!$A:$G,6,FALSE))</f>
        <v/>
      </c>
      <c r="F65" s="39" t="str">
        <f>IF(VLOOKUP($A65,Ligands!$A:$G,7,FALSE)="","",VLOOKUP($A65,Ligands!$A:$G,7,FALSE))</f>
        <v>Physiological</v>
      </c>
      <c r="G65" s="89">
        <f t="shared" si="1"/>
        <v>9.2366567170674525</v>
      </c>
      <c r="H65" s="90">
        <f t="shared" si="2"/>
        <v>4.5647179832609979</v>
      </c>
      <c r="I65" s="90">
        <f t="shared" si="3"/>
        <v>5.4850341256320485</v>
      </c>
      <c r="J65" s="90" t="str">
        <f t="shared" si="4"/>
        <v/>
      </c>
      <c r="K65" s="90">
        <f t="shared" si="5"/>
        <v>5.64862830671977</v>
      </c>
      <c r="L65" s="89">
        <f t="shared" si="6"/>
        <v>9.4550000000000001</v>
      </c>
      <c r="M65" s="90">
        <f t="shared" si="7"/>
        <v>6.4279999999999999</v>
      </c>
      <c r="N65" s="90">
        <f t="shared" si="8"/>
        <v>6.6219999999999999</v>
      </c>
      <c r="O65" s="90" t="str">
        <f t="shared" si="9"/>
        <v/>
      </c>
      <c r="P65" s="90">
        <f t="shared" si="10"/>
        <v>7.2629999999999999</v>
      </c>
      <c r="Q65" s="91">
        <f t="shared" si="11"/>
        <v>60.486257928118405</v>
      </c>
      <c r="R65" s="92">
        <f t="shared" si="12"/>
        <v>1.3699918490187475</v>
      </c>
      <c r="S65" s="92">
        <f t="shared" si="13"/>
        <v>7.2951483121458809</v>
      </c>
      <c r="T65" s="92" t="str">
        <f t="shared" si="14"/>
        <v/>
      </c>
      <c r="U65" s="92">
        <f t="shared" si="15"/>
        <v>2.8839317454674727</v>
      </c>
      <c r="V65" s="47">
        <f t="shared" si="16"/>
        <v>9.2366567170674525</v>
      </c>
      <c r="W65" s="46" t="str">
        <f t="shared" si="17"/>
        <v/>
      </c>
      <c r="X65" s="46" t="str">
        <f t="shared" si="18"/>
        <v/>
      </c>
      <c r="Y65" s="46" t="str">
        <f t="shared" si="19"/>
        <v/>
      </c>
      <c r="Z65" s="46" t="str">
        <f t="shared" si="20"/>
        <v/>
      </c>
      <c r="AA65" s="46" t="str">
        <f t="shared" si="21"/>
        <v/>
      </c>
      <c r="AB65" s="46" t="str">
        <f t="shared" si="22"/>
        <v/>
      </c>
      <c r="AC65" s="46">
        <f t="shared" si="23"/>
        <v>4.5647179832609979</v>
      </c>
      <c r="AD65" s="46" t="str">
        <f t="shared" si="24"/>
        <v/>
      </c>
      <c r="AE65" s="46" t="str">
        <f t="shared" si="25"/>
        <v/>
      </c>
      <c r="AF65" s="46" t="str">
        <f t="shared" si="26"/>
        <v/>
      </c>
      <c r="AG65" s="46">
        <f t="shared" si="27"/>
        <v>5.4850341256320485</v>
      </c>
      <c r="AH65" s="46" t="str">
        <f t="shared" si="28"/>
        <v/>
      </c>
      <c r="AI65" s="46" t="str">
        <f t="shared" si="29"/>
        <v/>
      </c>
      <c r="AJ65" s="46">
        <f t="shared" si="30"/>
        <v>5.64862830671977</v>
      </c>
      <c r="AK65" s="46">
        <f t="shared" si="31"/>
        <v>4.9384730771467904</v>
      </c>
      <c r="AL65" s="46">
        <f t="shared" si="32"/>
        <v>5.3849849776432253</v>
      </c>
      <c r="AM65" s="47">
        <f>VLOOKUP($A65,'pEC50'!$B:$Z,MATCH(AM$1,'pEC50'!$B$1:$Z$1,0),FALSE)</f>
        <v>9.4550000000000001</v>
      </c>
      <c r="AN65" s="46" t="str">
        <f>VLOOKUP($A65,'pEC50'!$B:$Z,MATCH(AN$1,'pEC50'!$B$1:$Z$1,0),FALSE)</f>
        <v/>
      </c>
      <c r="AO65" s="46" t="str">
        <f>VLOOKUP($A65,'pEC50'!$B:$Z,MATCH(AO$1,'pEC50'!$B$1:$Z$1,0),FALSE)</f>
        <v/>
      </c>
      <c r="AP65" s="46" t="str">
        <f>VLOOKUP($A65,'pEC50'!$B:$Z,MATCH(AP$1,'pEC50'!$B$1:$Z$1,0),FALSE)</f>
        <v/>
      </c>
      <c r="AQ65" s="46" t="str">
        <f>VLOOKUP($A65,'pEC50'!$B:$Z,MATCH(AQ$1,'pEC50'!$B$1:$Z$1,0),FALSE)</f>
        <v/>
      </c>
      <c r="AR65" s="46" t="str">
        <f>VLOOKUP($A65,'pEC50'!$B:$Z,MATCH(AR$1,'pEC50'!$B$1:$Z$1,0),FALSE)</f>
        <v/>
      </c>
      <c r="AS65" s="46" t="str">
        <f>VLOOKUP($A65,'pEC50'!$B:$Z,MATCH(AS$1,'pEC50'!$B$1:$Z$1,0),FALSE)</f>
        <v/>
      </c>
      <c r="AT65" s="46">
        <f>VLOOKUP($A65,'pEC50'!$B:$Z,MATCH(AT$1,'pEC50'!$B$1:$Z$1,0),FALSE)</f>
        <v>6.4279999999999999</v>
      </c>
      <c r="AU65" s="46" t="str">
        <f>VLOOKUP($A65,'pEC50'!$B:$Z,MATCH(AU$1,'pEC50'!$B$1:$Z$1,0),FALSE)</f>
        <v/>
      </c>
      <c r="AV65" s="46" t="str">
        <f>VLOOKUP($A65,'pEC50'!$B:$Z,MATCH(AV$1,'pEC50'!$B$1:$Z$1,0),FALSE)</f>
        <v/>
      </c>
      <c r="AW65" s="46" t="str">
        <f>VLOOKUP($A65,'pEC50'!$B:$Z,MATCH(AW$1,'pEC50'!$B$1:$Z$1,0),FALSE)</f>
        <v/>
      </c>
      <c r="AX65" s="46">
        <f>VLOOKUP($A65,'pEC50'!$B:$Z,MATCH(AX$1,'pEC50'!$B$1:$Z$1,0),FALSE)</f>
        <v>6.6219999999999999</v>
      </c>
      <c r="AY65" s="46" t="str">
        <f>VLOOKUP($A65,'pEC50'!$B:$Z,MATCH(AY$1,'pEC50'!$B$1:$Z$1,0),FALSE)</f>
        <v/>
      </c>
      <c r="AZ65" s="46" t="str">
        <f>VLOOKUP($A65,'pEC50'!$B:$Z,MATCH(AZ$1,'pEC50'!$B$1:$Z$1,0),FALSE)</f>
        <v/>
      </c>
      <c r="BA65" s="46">
        <f>VLOOKUP($A65,'pEC50'!$B:$Z,MATCH(BA$1,'pEC50'!$B$1:$Z$1,0),FALSE)</f>
        <v>7.2629999999999999</v>
      </c>
      <c r="BB65" s="46">
        <f>VLOOKUP($A65,'pEC50'!$B:$Z,MATCH(BB$1,'pEC50'!$B$1:$Z$1,0),FALSE)</f>
        <v>6.5149999999999997</v>
      </c>
      <c r="BC65" s="46">
        <f>VLOOKUP($A65,'pEC50'!$B:$Z,MATCH(BC$1,'pEC50'!$B$1:$Z$1,0),FALSE)</f>
        <v>6.9249999999999998</v>
      </c>
      <c r="BD65" s="40">
        <f>IF(VLOOKUP($A65,Emax!$B:$Z,MATCH(BD$1,Emax!$B$1:$Z$1,0),FALSE)="","",VLOOKUP($A65,Emax!$B:$Z,MATCH(BD$1,Emax!$B$1:$Z$1,0),FALSE)*100)</f>
        <v>60.486257928118405</v>
      </c>
      <c r="BE65" s="41" t="str">
        <f>IF(VLOOKUP($A65,Emax!$B:$Z,MATCH(BE$1,Emax!$B$1:$Z$1,0),FALSE)="","",VLOOKUP($A65,Emax!$B:$Z,MATCH(BE$1,Emax!$B$1:$Z$1,0),FALSE)*100)</f>
        <v/>
      </c>
      <c r="BF65" s="41" t="str">
        <f>IF(VLOOKUP($A65,Emax!$B:$Z,MATCH(BF$1,Emax!$B$1:$Z$1,0),FALSE)="","",VLOOKUP($A65,Emax!$B:$Z,MATCH(BF$1,Emax!$B$1:$Z$1,0),FALSE)*100)</f>
        <v/>
      </c>
      <c r="BG65" s="41" t="str">
        <f>IF(VLOOKUP($A65,Emax!$B:$Z,MATCH(BG$1,Emax!$B$1:$Z$1,0),FALSE)="","",VLOOKUP($A65,Emax!$B:$Z,MATCH(BG$1,Emax!$B$1:$Z$1,0),FALSE)*100)</f>
        <v/>
      </c>
      <c r="BH65" s="41" t="str">
        <f>IF(VLOOKUP($A65,Emax!$B:$Z,MATCH(BH$1,Emax!$B$1:$Z$1,0),FALSE)="","",VLOOKUP($A65,Emax!$B:$Z,MATCH(BH$1,Emax!$B$1:$Z$1,0),FALSE)*100)</f>
        <v/>
      </c>
      <c r="BI65" s="41" t="str">
        <f>IF(VLOOKUP($A65,Emax!$B:$Z,MATCH(BI$1,Emax!$B$1:$Z$1,0),FALSE)="","",VLOOKUP($A65,Emax!$B:$Z,MATCH(BI$1,Emax!$B$1:$Z$1,0),FALSE)*100)</f>
        <v/>
      </c>
      <c r="BJ65" s="41" t="str">
        <f>IF(VLOOKUP($A65,Emax!$B:$Z,MATCH(BJ$1,Emax!$B$1:$Z$1,0),FALSE)="","",VLOOKUP($A65,Emax!$B:$Z,MATCH(BJ$1,Emax!$B$1:$Z$1,0),FALSE)*100)</f>
        <v/>
      </c>
      <c r="BK65" s="41">
        <f>IF(VLOOKUP($A65,Emax!$B:$Z,MATCH(BK$1,Emax!$B$1:$Z$1,0),FALSE)="","",VLOOKUP($A65,Emax!$B:$Z,MATCH(BK$1,Emax!$B$1:$Z$1,0),FALSE)*100)</f>
        <v>1.3699918490187475</v>
      </c>
      <c r="BL65" s="41" t="str">
        <f>IF(VLOOKUP($A65,Emax!$B:$Z,MATCH(BL$1,Emax!$B$1:$Z$1,0),FALSE)="","",VLOOKUP($A65,Emax!$B:$Z,MATCH(BL$1,Emax!$B$1:$Z$1,0),FALSE)*100)</f>
        <v/>
      </c>
      <c r="BM65" s="41" t="str">
        <f>IF(VLOOKUP($A65,Emax!$B:$Z,MATCH(BM$1,Emax!$B$1:$Z$1,0),FALSE)="","",VLOOKUP($A65,Emax!$B:$Z,MATCH(BM$1,Emax!$B$1:$Z$1,0),FALSE)*100)</f>
        <v/>
      </c>
      <c r="BN65" s="41" t="str">
        <f>IF(VLOOKUP($A65,Emax!$B:$Z,MATCH(BN$1,Emax!$B$1:$Z$1,0),FALSE)="","",VLOOKUP($A65,Emax!$B:$Z,MATCH(BN$1,Emax!$B$1:$Z$1,0),FALSE)*100)</f>
        <v/>
      </c>
      <c r="BO65" s="41">
        <f>IF(VLOOKUP($A65,Emax!$B:$Z,MATCH(BO$1,Emax!$B$1:$Z$1,0),FALSE)="","",VLOOKUP($A65,Emax!$B:$Z,MATCH(BO$1,Emax!$B$1:$Z$1,0),FALSE)*100)</f>
        <v>7.2951483121458809</v>
      </c>
      <c r="BP65" s="41" t="str">
        <f>IF(VLOOKUP($A65,Emax!$B:$Z,MATCH(BP$1,Emax!$B$1:$Z$1,0),FALSE)="","",VLOOKUP($A65,Emax!$B:$Z,MATCH(BP$1,Emax!$B$1:$Z$1,0),FALSE)*100)</f>
        <v/>
      </c>
      <c r="BQ65" s="41" t="str">
        <f>IF(VLOOKUP($A65,Emax!$B:$Z,MATCH(BQ$1,Emax!$B$1:$Z$1,0),FALSE)="","",VLOOKUP($A65,Emax!$B:$Z,MATCH(BQ$1,Emax!$B$1:$Z$1,0),FALSE)*100)</f>
        <v/>
      </c>
      <c r="BR65" s="41">
        <f>IF(VLOOKUP($A65,Emax!$B:$Z,MATCH(BR$1,Emax!$B$1:$Z$1,0),FALSE)="","",VLOOKUP($A65,Emax!$B:$Z,MATCH(BR$1,Emax!$B$1:$Z$1,0),FALSE)*100)</f>
        <v>2.4301232846502425</v>
      </c>
      <c r="BS65" s="41">
        <f>IF(VLOOKUP($A65,Emax!$B:$Z,MATCH(BS$1,Emax!$B$1:$Z$1,0),FALSE)="","",VLOOKUP($A65,Emax!$B:$Z,MATCH(BS$1,Emax!$B$1:$Z$1,0),FALSE)*100)</f>
        <v>2.6513867227232653</v>
      </c>
      <c r="BT65" s="41">
        <f>IF(VLOOKUP($A65,Emax!$B:$Z,MATCH(BT$1,Emax!$B$1:$Z$1,0),FALSE)="","",VLOOKUP($A65,Emax!$B:$Z,MATCH(BT$1,Emax!$B$1:$Z$1,0),FALSE)*100)</f>
        <v>2.8839317454674727</v>
      </c>
    </row>
    <row r="66" spans="1:72" x14ac:dyDescent="0.2">
      <c r="A66" t="s">
        <v>636</v>
      </c>
      <c r="B66" s="6" t="str">
        <f>IF(VLOOKUP($A66,Ligands!$A:$G,3,FALSE)="","",VLOOKUP($A66,Ligands!$A:$G,3,FALSE))</f>
        <v>PGE2</v>
      </c>
      <c r="C66" s="5" t="str">
        <f>IF(VLOOKUP($A66,Ligands!$A:$G,4,FALSE)="","",VLOOKUP($A66,Ligands!$A:$G,4,FALSE))</f>
        <v>Prostaglandin E4</v>
      </c>
      <c r="D66" s="39" t="str">
        <f>IF(VLOOKUP($A66,Ligands!$A:$G,5,FALSE)="","",VLOOKUP($A66,Ligands!$A:$G,5,FALSE))</f>
        <v/>
      </c>
      <c r="E66" s="39" t="str">
        <f>IF(VLOOKUP($A66,Ligands!$A:$G,6,FALSE)="","",VLOOKUP($A66,Ligands!$A:$G,6,FALSE))</f>
        <v/>
      </c>
      <c r="F66" s="39" t="str">
        <f>IF(VLOOKUP($A66,Ligands!$A:$G,7,FALSE)="","",VLOOKUP($A66,Ligands!$A:$G,7,FALSE))</f>
        <v>Physiological</v>
      </c>
      <c r="G66" s="89" t="str">
        <f t="shared" si="1"/>
        <v/>
      </c>
      <c r="H66" s="90">
        <f t="shared" si="2"/>
        <v>9.777283011699879</v>
      </c>
      <c r="I66" s="90">
        <f t="shared" si="3"/>
        <v>7.4452934229232159</v>
      </c>
      <c r="J66" s="90">
        <f t="shared" si="4"/>
        <v>7.3423564264267647</v>
      </c>
      <c r="K66" s="90" t="str">
        <f t="shared" si="5"/>
        <v/>
      </c>
      <c r="L66" s="89" t="str">
        <f t="shared" si="6"/>
        <v/>
      </c>
      <c r="M66" s="90">
        <f t="shared" si="7"/>
        <v>10.44</v>
      </c>
      <c r="N66" s="90">
        <f t="shared" si="8"/>
        <v>7.7130000000000001</v>
      </c>
      <c r="O66" s="90">
        <f t="shared" si="9"/>
        <v>7.95</v>
      </c>
      <c r="P66" s="90" t="str">
        <f t="shared" si="10"/>
        <v/>
      </c>
      <c r="Q66" s="91" t="str">
        <f t="shared" si="11"/>
        <v/>
      </c>
      <c r="R66" s="92">
        <f t="shared" si="12"/>
        <v>61.572200684795831</v>
      </c>
      <c r="S66" s="92">
        <f t="shared" si="13"/>
        <v>53.987525591582141</v>
      </c>
      <c r="T66" s="92">
        <f t="shared" si="14"/>
        <v>24.680640518171998</v>
      </c>
      <c r="U66" s="92" t="str">
        <f t="shared" si="15"/>
        <v/>
      </c>
      <c r="V66" s="47" t="str">
        <f t="shared" si="16"/>
        <v/>
      </c>
      <c r="W66" s="46" t="str">
        <f t="shared" si="17"/>
        <v/>
      </c>
      <c r="X66" s="46">
        <f t="shared" si="18"/>
        <v>9.428298845325342</v>
      </c>
      <c r="Y66" s="46">
        <f t="shared" si="19"/>
        <v>9.232693061750318</v>
      </c>
      <c r="Z66" s="46" t="str">
        <f t="shared" si="20"/>
        <v/>
      </c>
      <c r="AA66" s="46">
        <f t="shared" si="21"/>
        <v>9.5303846762191107</v>
      </c>
      <c r="AB66" s="46">
        <f t="shared" si="22"/>
        <v>9.3783588054869753</v>
      </c>
      <c r="AC66" s="46">
        <f t="shared" si="23"/>
        <v>9.777283011699879</v>
      </c>
      <c r="AD66" s="46" t="str">
        <f t="shared" si="24"/>
        <v/>
      </c>
      <c r="AE66" s="46" t="str">
        <f t="shared" si="25"/>
        <v/>
      </c>
      <c r="AF66" s="46" t="str">
        <f t="shared" si="26"/>
        <v/>
      </c>
      <c r="AG66" s="46">
        <f t="shared" si="27"/>
        <v>7.4452934229232159</v>
      </c>
      <c r="AH66" s="46" t="str">
        <f t="shared" si="28"/>
        <v/>
      </c>
      <c r="AI66" s="46">
        <f t="shared" si="29"/>
        <v>7.3423564264267647</v>
      </c>
      <c r="AJ66" s="46" t="str">
        <f t="shared" si="30"/>
        <v/>
      </c>
      <c r="AK66" s="46" t="str">
        <f t="shared" si="31"/>
        <v/>
      </c>
      <c r="AL66" s="46" t="str">
        <f t="shared" si="32"/>
        <v/>
      </c>
      <c r="AM66" s="47" t="str">
        <f>VLOOKUP($A66,'pEC50'!$B:$Z,MATCH(AM$1,'pEC50'!$B$1:$Z$1,0),FALSE)</f>
        <v/>
      </c>
      <c r="AN66" s="46" t="str">
        <f>VLOOKUP($A66,'pEC50'!$B:$Z,MATCH(AN$1,'pEC50'!$B$1:$Z$1,0),FALSE)</f>
        <v/>
      </c>
      <c r="AO66" s="46">
        <f>VLOOKUP($A66,'pEC50'!$B:$Z,MATCH(AO$1,'pEC50'!$B$1:$Z$1,0),FALSE)</f>
        <v>9.7080000000000002</v>
      </c>
      <c r="AP66" s="46">
        <f>VLOOKUP($A66,'pEC50'!$B:$Z,MATCH(AP$1,'pEC50'!$B$1:$Z$1,0),FALSE)</f>
        <v>9.6460000000000008</v>
      </c>
      <c r="AQ66" s="46" t="str">
        <f>VLOOKUP($A66,'pEC50'!$B:$Z,MATCH(AQ$1,'pEC50'!$B$1:$Z$1,0),FALSE)</f>
        <v/>
      </c>
      <c r="AR66" s="46">
        <f>VLOOKUP($A66,'pEC50'!$B:$Z,MATCH(AR$1,'pEC50'!$B$1:$Z$1,0),FALSE)</f>
        <v>9.7409999999999997</v>
      </c>
      <c r="AS66" s="46">
        <f>VLOOKUP($A66,'pEC50'!$B:$Z,MATCH(AS$1,'pEC50'!$B$1:$Z$1,0),FALSE)</f>
        <v>9.5980000000000008</v>
      </c>
      <c r="AT66" s="46">
        <f>VLOOKUP($A66,'pEC50'!$B:$Z,MATCH(AT$1,'pEC50'!$B$1:$Z$1,0),FALSE)</f>
        <v>10.44</v>
      </c>
      <c r="AU66" s="46" t="str">
        <f>VLOOKUP($A66,'pEC50'!$B:$Z,MATCH(AU$1,'pEC50'!$B$1:$Z$1,0),FALSE)</f>
        <v/>
      </c>
      <c r="AV66" s="46" t="str">
        <f>VLOOKUP($A66,'pEC50'!$B:$Z,MATCH(AV$1,'pEC50'!$B$1:$Z$1,0),FALSE)</f>
        <v/>
      </c>
      <c r="AW66" s="46" t="str">
        <f>VLOOKUP($A66,'pEC50'!$B:$Z,MATCH(AW$1,'pEC50'!$B$1:$Z$1,0),FALSE)</f>
        <v/>
      </c>
      <c r="AX66" s="46">
        <f>VLOOKUP($A66,'pEC50'!$B:$Z,MATCH(AX$1,'pEC50'!$B$1:$Z$1,0),FALSE)</f>
        <v>7.7130000000000001</v>
      </c>
      <c r="AY66" s="46" t="str">
        <f>VLOOKUP($A66,'pEC50'!$B:$Z,MATCH(AY$1,'pEC50'!$B$1:$Z$1,0),FALSE)</f>
        <v/>
      </c>
      <c r="AZ66" s="46">
        <f>VLOOKUP($A66,'pEC50'!$B:$Z,MATCH(AZ$1,'pEC50'!$B$1:$Z$1,0),FALSE)</f>
        <v>7.95</v>
      </c>
      <c r="BA66" s="46" t="str">
        <f>VLOOKUP($A66,'pEC50'!$B:$Z,MATCH(BA$1,'pEC50'!$B$1:$Z$1,0),FALSE)</f>
        <v/>
      </c>
      <c r="BB66" s="46" t="str">
        <f>VLOOKUP($A66,'pEC50'!$B:$Z,MATCH(BB$1,'pEC50'!$B$1:$Z$1,0),FALSE)</f>
        <v/>
      </c>
      <c r="BC66" s="46" t="str">
        <f>VLOOKUP($A66,'pEC50'!$B:$Z,MATCH(BC$1,'pEC50'!$B$1:$Z$1,0),FALSE)</f>
        <v/>
      </c>
      <c r="BD66" s="40" t="str">
        <f>IF(VLOOKUP($A66,Emax!$B:$Z,MATCH(BD$1,Emax!$B$1:$Z$1,0),FALSE)="","",VLOOKUP($A66,Emax!$B:$Z,MATCH(BD$1,Emax!$B$1:$Z$1,0),FALSE)*100)</f>
        <v/>
      </c>
      <c r="BE66" s="41" t="str">
        <f>IF(VLOOKUP($A66,Emax!$B:$Z,MATCH(BE$1,Emax!$B$1:$Z$1,0),FALSE)="","",VLOOKUP($A66,Emax!$B:$Z,MATCH(BE$1,Emax!$B$1:$Z$1,0),FALSE)*100)</f>
        <v/>
      </c>
      <c r="BF66" s="41">
        <f>IF(VLOOKUP($A66,Emax!$B:$Z,MATCH(BF$1,Emax!$B$1:$Z$1,0),FALSE)="","",VLOOKUP($A66,Emax!$B:$Z,MATCH(BF$1,Emax!$B$1:$Z$1,0),FALSE)*100)</f>
        <v>52.516871335324701</v>
      </c>
      <c r="BG66" s="41">
        <f>IF(VLOOKUP($A66,Emax!$B:$Z,MATCH(BG$1,Emax!$B$1:$Z$1,0),FALSE)="","",VLOOKUP($A66,Emax!$B:$Z,MATCH(BG$1,Emax!$B$1:$Z$1,0),FALSE)*100)</f>
        <v>38.609400810932577</v>
      </c>
      <c r="BH66" s="41" t="str">
        <f>IF(VLOOKUP($A66,Emax!$B:$Z,MATCH(BH$1,Emax!$B$1:$Z$1,0),FALSE)="","",VLOOKUP($A66,Emax!$B:$Z,MATCH(BH$1,Emax!$B$1:$Z$1,0),FALSE)*100)</f>
        <v/>
      </c>
      <c r="BI66" s="41">
        <f>IF(VLOOKUP($A66,Emax!$B:$Z,MATCH(BI$1,Emax!$B$1:$Z$1,0),FALSE)="","",VLOOKUP($A66,Emax!$B:$Z,MATCH(BI$1,Emax!$B$1:$Z$1,0),FALSE)*100)</f>
        <v>61.572200684795831</v>
      </c>
      <c r="BJ66" s="41">
        <f>IF(VLOOKUP($A66,Emax!$B:$Z,MATCH(BJ$1,Emax!$B$1:$Z$1,0),FALSE)="","",VLOOKUP($A66,Emax!$B:$Z,MATCH(BJ$1,Emax!$B$1:$Z$1,0),FALSE)*100)</f>
        <v>60.305761455525605</v>
      </c>
      <c r="BK66" s="41">
        <f>IF(VLOOKUP($A66,Emax!$B:$Z,MATCH(BK$1,Emax!$B$1:$Z$1,0),FALSE)="","",VLOOKUP($A66,Emax!$B:$Z,MATCH(BK$1,Emax!$B$1:$Z$1,0),FALSE)*100)</f>
        <v>21.741174995297506</v>
      </c>
      <c r="BL66" s="41" t="str">
        <f>IF(VLOOKUP($A66,Emax!$B:$Z,MATCH(BL$1,Emax!$B$1:$Z$1,0),FALSE)="","",VLOOKUP($A66,Emax!$B:$Z,MATCH(BL$1,Emax!$B$1:$Z$1,0),FALSE)*100)</f>
        <v/>
      </c>
      <c r="BM66" s="41" t="str">
        <f>IF(VLOOKUP($A66,Emax!$B:$Z,MATCH(BM$1,Emax!$B$1:$Z$1,0),FALSE)="","",VLOOKUP($A66,Emax!$B:$Z,MATCH(BM$1,Emax!$B$1:$Z$1,0),FALSE)*100)</f>
        <v/>
      </c>
      <c r="BN66" s="41" t="str">
        <f>IF(VLOOKUP($A66,Emax!$B:$Z,MATCH(BN$1,Emax!$B$1:$Z$1,0),FALSE)="","",VLOOKUP($A66,Emax!$B:$Z,MATCH(BN$1,Emax!$B$1:$Z$1,0),FALSE)*100)</f>
        <v/>
      </c>
      <c r="BO66" s="41">
        <f>IF(VLOOKUP($A66,Emax!$B:$Z,MATCH(BO$1,Emax!$B$1:$Z$1,0),FALSE)="","",VLOOKUP($A66,Emax!$B:$Z,MATCH(BO$1,Emax!$B$1:$Z$1,0),FALSE)*100)</f>
        <v>53.987525591582141</v>
      </c>
      <c r="BP66" s="41" t="str">
        <f>IF(VLOOKUP($A66,Emax!$B:$Z,MATCH(BP$1,Emax!$B$1:$Z$1,0),FALSE)="","",VLOOKUP($A66,Emax!$B:$Z,MATCH(BP$1,Emax!$B$1:$Z$1,0),FALSE)*100)</f>
        <v/>
      </c>
      <c r="BQ66" s="41">
        <f>IF(VLOOKUP($A66,Emax!$B:$Z,MATCH(BQ$1,Emax!$B$1:$Z$1,0),FALSE)="","",VLOOKUP($A66,Emax!$B:$Z,MATCH(BQ$1,Emax!$B$1:$Z$1,0),FALSE)*100)</f>
        <v>24.680640518171998</v>
      </c>
      <c r="BR66" s="41" t="str">
        <f>IF(VLOOKUP($A66,Emax!$B:$Z,MATCH(BR$1,Emax!$B$1:$Z$1,0),FALSE)="","",VLOOKUP($A66,Emax!$B:$Z,MATCH(BR$1,Emax!$B$1:$Z$1,0),FALSE)*100)</f>
        <v/>
      </c>
      <c r="BS66" s="41" t="str">
        <f>IF(VLOOKUP($A66,Emax!$B:$Z,MATCH(BS$1,Emax!$B$1:$Z$1,0),FALSE)="","",VLOOKUP($A66,Emax!$B:$Z,MATCH(BS$1,Emax!$B$1:$Z$1,0),FALSE)*100)</f>
        <v/>
      </c>
      <c r="BT66" s="41" t="str">
        <f>IF(VLOOKUP($A66,Emax!$B:$Z,MATCH(BT$1,Emax!$B$1:$Z$1,0),FALSE)="","",VLOOKUP($A66,Emax!$B:$Z,MATCH(BT$1,Emax!$B$1:$Z$1,0),FALSE)*100)</f>
        <v/>
      </c>
    </row>
    <row r="67" spans="1:72" x14ac:dyDescent="0.2">
      <c r="A67" t="s">
        <v>639</v>
      </c>
      <c r="B67" s="6" t="str">
        <f>IF(VLOOKUP($A67,Ligands!$A:$G,3,FALSE)="","",VLOOKUP($A67,Ligands!$A:$G,3,FALSE))</f>
        <v>PGE2</v>
      </c>
      <c r="C67" s="5" t="str">
        <f>IF(VLOOKUP($A67,Ligands!$A:$G,4,FALSE)="","",VLOOKUP($A67,Ligands!$A:$G,4,FALSE))</f>
        <v>Prostaglandin E5</v>
      </c>
      <c r="D67" s="39" t="str">
        <f>IF(VLOOKUP($A67,Ligands!$A:$G,5,FALSE)="","",VLOOKUP($A67,Ligands!$A:$G,5,FALSE))</f>
        <v/>
      </c>
      <c r="E67" s="39" t="str">
        <f>IF(VLOOKUP($A67,Ligands!$A:$G,6,FALSE)="","",VLOOKUP($A67,Ligands!$A:$G,6,FALSE))</f>
        <v/>
      </c>
      <c r="F67" s="39" t="str">
        <f>IF(VLOOKUP($A67,Ligands!$A:$G,7,FALSE)="","",VLOOKUP($A67,Ligands!$A:$G,7,FALSE))</f>
        <v>Physiological</v>
      </c>
      <c r="G67" s="89">
        <f t="shared" ref="G67:G101" si="33">IF(MAX(V67:W67)=0,"",MAX(V67:W67))</f>
        <v>10.399031848248097</v>
      </c>
      <c r="H67" s="90">
        <f t="shared" ref="H67:H101" si="34">IF(MAX(X67:AC67)=0,"",MAX(X67:AC67))</f>
        <v>8.8956065625306273</v>
      </c>
      <c r="I67" s="90">
        <f t="shared" ref="I67:I101" si="35">IF(MAX(AD67:AG67)=0,"",MAX(AD67:AG67))</f>
        <v>8.672920685218747</v>
      </c>
      <c r="J67" s="90">
        <f t="shared" ref="J67:J101" si="36">IF(MAX(AH67:AI67)=0,"",MAX(AH67:AI67))</f>
        <v>7.3629309332656945</v>
      </c>
      <c r="K67" s="90">
        <f t="shared" ref="K67:K101" si="37">IF(MAX(AJ67:AL67)=0,"",MAX(AJ67:AL67))</f>
        <v>8.0164774370330729</v>
      </c>
      <c r="L67" s="89">
        <f t="shared" ref="L67:L101" si="38">IF(MAX(AM67:AN67)=0,"",MAX(AM67:AN67))</f>
        <v>10.61</v>
      </c>
      <c r="M67" s="90">
        <f t="shared" ref="M67:M101" si="39">IF(MAX(AO67:AT67)=0,"",MAX(AO67:AT67))</f>
        <v>9.1579999999999995</v>
      </c>
      <c r="N67" s="90">
        <f t="shared" ref="N67:N101" si="40">IF(MAX(AU67:AX67)=0,"",MAX(AU67:AX67))</f>
        <v>8.8680000000000003</v>
      </c>
      <c r="O67" s="90">
        <f t="shared" ref="O67:O101" si="41">IF(MAX(AY67:AZ67)=0,"",MAX(AY67:AZ67))</f>
        <v>8.9860000000000007</v>
      </c>
      <c r="P67" s="90">
        <f t="shared" ref="P67:P101" si="42">IF(MAX(BA67:BC67)=0,"",MAX(BA67:BC67))</f>
        <v>9.25</v>
      </c>
      <c r="Q67" s="91">
        <f t="shared" ref="Q67:Q101" si="43">IF(MAX(BD67:BE67)=0,"",MAX(BD67:BE67))</f>
        <v>61.522198731501057</v>
      </c>
      <c r="R67" s="92">
        <f t="shared" ref="R67:R101" si="44">IF(MAX(BF67:BK67)=0,"",MAX(BF67:BK67))</f>
        <v>54.652063281336424</v>
      </c>
      <c r="S67" s="92">
        <f t="shared" ref="S67:S101" si="45">IF(MAX(BL67:BO67)=0,"",MAX(BL67:BO67))</f>
        <v>63.814693139075359</v>
      </c>
      <c r="T67" s="92">
        <f t="shared" ref="T67:T101" si="46">IF(MAX(BP67:BQ67)=0,"",MAX(BP67:BQ67))</f>
        <v>4.9995501979129173</v>
      </c>
      <c r="U67" s="92">
        <f t="shared" ref="U67:U101" si="47">IF(MAX(BR67:BT67)=0,"",MAX(BR67:BT67))</f>
        <v>26.697920594156603</v>
      </c>
      <c r="V67" s="47">
        <f t="shared" ref="V67:V101" si="48">IFERROR(LOG(0.01*BD67/10^-AM67),"")</f>
        <v>10.399031848248097</v>
      </c>
      <c r="W67" s="46" t="str">
        <f t="shared" ref="W67:W101" si="49">IFERROR(LOG(0.01*BE67/10^-AN67),"")</f>
        <v/>
      </c>
      <c r="X67" s="46">
        <f t="shared" ref="X67:X101" si="50">IFERROR(LOG(0.01*BF67/10^-AO67),"")</f>
        <v>8.8956065625306273</v>
      </c>
      <c r="Y67" s="46">
        <f t="shared" ref="Y67:Y101" si="51">IFERROR(LOG(0.01*BG67/10^-AP67),"")</f>
        <v>8.4195258321079098</v>
      </c>
      <c r="Z67" s="46" t="str">
        <f t="shared" ref="Z67:Z101" si="52">IFERROR(LOG(0.01*BH67/10^-AQ67),"")</f>
        <v/>
      </c>
      <c r="AA67" s="46" t="str">
        <f t="shared" ref="AA67:AA101" si="53">IFERROR(LOG(0.01*BI67/10^-AR67),"")</f>
        <v/>
      </c>
      <c r="AB67" s="46">
        <f t="shared" ref="AB67:AB101" si="54">IFERROR(LOG(0.01*BJ67/10^-AS67),"")</f>
        <v>7.160448015863385</v>
      </c>
      <c r="AC67" s="46">
        <f t="shared" ref="AC67:AC101" si="55">IFERROR(LOG(0.01*BK67/10^-AT67),"")</f>
        <v>7.5472653396946496</v>
      </c>
      <c r="AD67" s="46" t="str">
        <f t="shared" ref="AD67:AD101" si="56">IFERROR(LOG(0.01*BL67/10^-AU67),"")</f>
        <v/>
      </c>
      <c r="AE67" s="46" t="str">
        <f t="shared" ref="AE67:AE101" si="57">IFERROR(LOG(0.01*BM67/10^-AV67),"")</f>
        <v/>
      </c>
      <c r="AF67" s="46" t="str">
        <f t="shared" ref="AF67:AF101" si="58">IFERROR(LOG(0.01*BN67/10^-AW67),"")</f>
        <v/>
      </c>
      <c r="AG67" s="46">
        <f t="shared" ref="AG67:AG101" si="59">IFERROR(LOG(0.01*BO67/10^-AX67),"")</f>
        <v>8.672920685218747</v>
      </c>
      <c r="AH67" s="46">
        <f t="shared" ref="AH67:AH101" si="60">IFERROR(LOG(0.01*BP67/10^-AY67),"")</f>
        <v>7.2638604778127345</v>
      </c>
      <c r="AI67" s="46">
        <f t="shared" ref="AI67:AI101" si="61">IFERROR(LOG(0.01*BQ67/10^-AZ67),"")</f>
        <v>7.3629309332656945</v>
      </c>
      <c r="AJ67" s="46">
        <f t="shared" ref="AJ67:AJ101" si="62">IFERROR(LOG(0.01*BR67/10^-BA67),"")</f>
        <v>8.0164774370330729</v>
      </c>
      <c r="AK67" s="46">
        <f t="shared" ref="AK67:AK101" si="63">IFERROR(LOG(0.01*BS67/10^-BB67),"")</f>
        <v>7.7974236263189507</v>
      </c>
      <c r="AL67" s="46">
        <f t="shared" ref="AL67:AL101" si="64">IFERROR(LOG(0.01*BT67/10^-BC67),"")</f>
        <v>7.9438450680888941</v>
      </c>
      <c r="AM67" s="47">
        <f>VLOOKUP($A67,'pEC50'!$B:$Z,MATCH(AM$1,'pEC50'!$B$1:$Z$1,0),FALSE)</f>
        <v>10.61</v>
      </c>
      <c r="AN67" s="46" t="str">
        <f>VLOOKUP($A67,'pEC50'!$B:$Z,MATCH(AN$1,'pEC50'!$B$1:$Z$1,0),FALSE)</f>
        <v/>
      </c>
      <c r="AO67" s="46">
        <f>VLOOKUP($A67,'pEC50'!$B:$Z,MATCH(AO$1,'pEC50'!$B$1:$Z$1,0),FALSE)</f>
        <v>9.1579999999999995</v>
      </c>
      <c r="AP67" s="46">
        <f>VLOOKUP($A67,'pEC50'!$B:$Z,MATCH(AP$1,'pEC50'!$B$1:$Z$1,0),FALSE)</f>
        <v>8.8849999999999998</v>
      </c>
      <c r="AQ67" s="46" t="str">
        <f>VLOOKUP($A67,'pEC50'!$B:$Z,MATCH(AQ$1,'pEC50'!$B$1:$Z$1,0),FALSE)</f>
        <v/>
      </c>
      <c r="AR67" s="46" t="str">
        <f>VLOOKUP($A67,'pEC50'!$B:$Z,MATCH(AR$1,'pEC50'!$B$1:$Z$1,0),FALSE)</f>
        <v/>
      </c>
      <c r="AS67" s="46">
        <f>VLOOKUP($A67,'pEC50'!$B:$Z,MATCH(AS$1,'pEC50'!$B$1:$Z$1,0),FALSE)</f>
        <v>8.2170000000000005</v>
      </c>
      <c r="AT67" s="46">
        <f>VLOOKUP($A67,'pEC50'!$B:$Z,MATCH(AT$1,'pEC50'!$B$1:$Z$1,0),FALSE)</f>
        <v>8.2530000000000001</v>
      </c>
      <c r="AU67" s="46" t="str">
        <f>VLOOKUP($A67,'pEC50'!$B:$Z,MATCH(AU$1,'pEC50'!$B$1:$Z$1,0),FALSE)</f>
        <v/>
      </c>
      <c r="AV67" s="46" t="str">
        <f>VLOOKUP($A67,'pEC50'!$B:$Z,MATCH(AV$1,'pEC50'!$B$1:$Z$1,0),FALSE)</f>
        <v/>
      </c>
      <c r="AW67" s="46" t="str">
        <f>VLOOKUP($A67,'pEC50'!$B:$Z,MATCH(AW$1,'pEC50'!$B$1:$Z$1,0),FALSE)</f>
        <v/>
      </c>
      <c r="AX67" s="46">
        <f>VLOOKUP($A67,'pEC50'!$B:$Z,MATCH(AX$1,'pEC50'!$B$1:$Z$1,0),FALSE)</f>
        <v>8.8680000000000003</v>
      </c>
      <c r="AY67" s="46">
        <f>VLOOKUP($A67,'pEC50'!$B:$Z,MATCH(AY$1,'pEC50'!$B$1:$Z$1,0),FALSE)</f>
        <v>8.9860000000000007</v>
      </c>
      <c r="AZ67" s="46">
        <f>VLOOKUP($A67,'pEC50'!$B:$Z,MATCH(AZ$1,'pEC50'!$B$1:$Z$1,0),FALSE)</f>
        <v>8.6639999999999997</v>
      </c>
      <c r="BA67" s="46">
        <f>VLOOKUP($A67,'pEC50'!$B:$Z,MATCH(BA$1,'pEC50'!$B$1:$Z$1,0),FALSE)</f>
        <v>8.59</v>
      </c>
      <c r="BB67" s="46">
        <f>VLOOKUP($A67,'pEC50'!$B:$Z,MATCH(BB$1,'pEC50'!$B$1:$Z$1,0),FALSE)</f>
        <v>8.9209999999999994</v>
      </c>
      <c r="BC67" s="46">
        <f>VLOOKUP($A67,'pEC50'!$B:$Z,MATCH(BC$1,'pEC50'!$B$1:$Z$1,0),FALSE)</f>
        <v>9.25</v>
      </c>
      <c r="BD67" s="40">
        <f>IF(VLOOKUP($A67,Emax!$B:$Z,MATCH(BD$1,Emax!$B$1:$Z$1,0),FALSE)="","",VLOOKUP($A67,Emax!$B:$Z,MATCH(BD$1,Emax!$B$1:$Z$1,0),FALSE)*100)</f>
        <v>61.522198731501057</v>
      </c>
      <c r="BE67" s="41" t="str">
        <f>IF(VLOOKUP($A67,Emax!$B:$Z,MATCH(BE$1,Emax!$B$1:$Z$1,0),FALSE)="","",VLOOKUP($A67,Emax!$B:$Z,MATCH(BE$1,Emax!$B$1:$Z$1,0),FALSE)*100)</f>
        <v/>
      </c>
      <c r="BF67" s="41">
        <f>IF(VLOOKUP($A67,Emax!$B:$Z,MATCH(BF$1,Emax!$B$1:$Z$1,0),FALSE)="","",VLOOKUP($A67,Emax!$B:$Z,MATCH(BF$1,Emax!$B$1:$Z$1,0),FALSE)*100)</f>
        <v>54.652063281336424</v>
      </c>
      <c r="BG67" s="41">
        <f>IF(VLOOKUP($A67,Emax!$B:$Z,MATCH(BG$1,Emax!$B$1:$Z$1,0),FALSE)="","",VLOOKUP($A67,Emax!$B:$Z,MATCH(BG$1,Emax!$B$1:$Z$1,0),FALSE)*100)</f>
        <v>34.239375281573807</v>
      </c>
      <c r="BH67" s="41" t="str">
        <f>IF(VLOOKUP($A67,Emax!$B:$Z,MATCH(BH$1,Emax!$B$1:$Z$1,0),FALSE)="","",VLOOKUP($A67,Emax!$B:$Z,MATCH(BH$1,Emax!$B$1:$Z$1,0),FALSE)*100)</f>
        <v/>
      </c>
      <c r="BI67" s="41" t="str">
        <f>IF(VLOOKUP($A67,Emax!$B:$Z,MATCH(BI$1,Emax!$B$1:$Z$1,0),FALSE)="","",VLOOKUP($A67,Emax!$B:$Z,MATCH(BI$1,Emax!$B$1:$Z$1,0),FALSE)*100)</f>
        <v/>
      </c>
      <c r="BJ67" s="41">
        <f>IF(VLOOKUP($A67,Emax!$B:$Z,MATCH(BJ$1,Emax!$B$1:$Z$1,0),FALSE)="","",VLOOKUP($A67,Emax!$B:$Z,MATCH(BJ$1,Emax!$B$1:$Z$1,0),FALSE)*100)</f>
        <v>8.7790599730458219</v>
      </c>
      <c r="BK67" s="41">
        <f>IF(VLOOKUP($A67,Emax!$B:$Z,MATCH(BK$1,Emax!$B$1:$Z$1,0),FALSE)="","",VLOOKUP($A67,Emax!$B:$Z,MATCH(BK$1,Emax!$B$1:$Z$1,0),FALSE)*100)</f>
        <v>19.690889710953662</v>
      </c>
      <c r="BL67" s="41" t="str">
        <f>IF(VLOOKUP($A67,Emax!$B:$Z,MATCH(BL$1,Emax!$B$1:$Z$1,0),FALSE)="","",VLOOKUP($A67,Emax!$B:$Z,MATCH(BL$1,Emax!$B$1:$Z$1,0),FALSE)*100)</f>
        <v/>
      </c>
      <c r="BM67" s="41" t="str">
        <f>IF(VLOOKUP($A67,Emax!$B:$Z,MATCH(BM$1,Emax!$B$1:$Z$1,0),FALSE)="","",VLOOKUP($A67,Emax!$B:$Z,MATCH(BM$1,Emax!$B$1:$Z$1,0),FALSE)*100)</f>
        <v/>
      </c>
      <c r="BN67" s="41" t="str">
        <f>IF(VLOOKUP($A67,Emax!$B:$Z,MATCH(BN$1,Emax!$B$1:$Z$1,0),FALSE)="","",VLOOKUP($A67,Emax!$B:$Z,MATCH(BN$1,Emax!$B$1:$Z$1,0),FALSE)*100)</f>
        <v/>
      </c>
      <c r="BO67" s="41">
        <f>IF(VLOOKUP($A67,Emax!$B:$Z,MATCH(BO$1,Emax!$B$1:$Z$1,0),FALSE)="","",VLOOKUP($A67,Emax!$B:$Z,MATCH(BO$1,Emax!$B$1:$Z$1,0),FALSE)*100)</f>
        <v>63.814693139075359</v>
      </c>
      <c r="BP67" s="41">
        <f>IF(VLOOKUP($A67,Emax!$B:$Z,MATCH(BP$1,Emax!$B$1:$Z$1,0),FALSE)="","",VLOOKUP($A67,Emax!$B:$Z,MATCH(BP$1,Emax!$B$1:$Z$1,0),FALSE)*100)</f>
        <v>1.8960966800944552</v>
      </c>
      <c r="BQ67" s="41">
        <f>IF(VLOOKUP($A67,Emax!$B:$Z,MATCH(BQ$1,Emax!$B$1:$Z$1,0),FALSE)="","",VLOOKUP($A67,Emax!$B:$Z,MATCH(BQ$1,Emax!$B$1:$Z$1,0),FALSE)*100)</f>
        <v>4.9995501979129173</v>
      </c>
      <c r="BR67" s="41">
        <f>IF(VLOOKUP($A67,Emax!$B:$Z,MATCH(BR$1,Emax!$B$1:$Z$1,0),FALSE)="","",VLOOKUP($A67,Emax!$B:$Z,MATCH(BR$1,Emax!$B$1:$Z$1,0),FALSE)*100)</f>
        <v>26.697920594156603</v>
      </c>
      <c r="BS67" s="41">
        <f>IF(VLOOKUP($A67,Emax!$B:$Z,MATCH(BS$1,Emax!$B$1:$Z$1,0),FALSE)="","",VLOOKUP($A67,Emax!$B:$Z,MATCH(BS$1,Emax!$B$1:$Z$1,0),FALSE)*100)</f>
        <v>7.5235641147351995</v>
      </c>
      <c r="BT67" s="41">
        <f>IF(VLOOKUP($A67,Emax!$B:$Z,MATCH(BT$1,Emax!$B$1:$Z$1,0),FALSE)="","",VLOOKUP($A67,Emax!$B:$Z,MATCH(BT$1,Emax!$B$1:$Z$1,0),FALSE)*100)</f>
        <v>4.9413437611091373</v>
      </c>
    </row>
    <row r="68" spans="1:72" x14ac:dyDescent="0.2">
      <c r="A68" t="s">
        <v>413</v>
      </c>
      <c r="B68" s="6" t="str">
        <f>IF(VLOOKUP($A68,Ligands!$A:$G,3,FALSE)="","",VLOOKUP($A68,Ligands!$A:$G,3,FALSE))</f>
        <v>Propionate</v>
      </c>
      <c r="C68" s="5" t="str">
        <f>IF(VLOOKUP($A68,Ligands!$A:$G,4,FALSE)="","",VLOOKUP($A68,Ligands!$A:$G,4,FALSE))</f>
        <v>Propionic acid</v>
      </c>
      <c r="D68" s="39" t="str">
        <f>IF(VLOOKUP($A68,Ligands!$A:$G,5,FALSE)="","",VLOOKUP($A68,Ligands!$A:$G,5,FALSE))</f>
        <v/>
      </c>
      <c r="E68" s="39" t="str">
        <f>IF(VLOOKUP($A68,Ligands!$A:$G,6,FALSE)="","",VLOOKUP($A68,Ligands!$A:$G,6,FALSE))</f>
        <v/>
      </c>
      <c r="F68" s="39" t="str">
        <f>IF(VLOOKUP($A68,Ligands!$A:$G,7,FALSE)="","",VLOOKUP($A68,Ligands!$A:$G,7,FALSE))</f>
        <v>Physiological</v>
      </c>
      <c r="G68" s="89" t="str">
        <f t="shared" si="33"/>
        <v/>
      </c>
      <c r="H68" s="90">
        <f t="shared" si="34"/>
        <v>4.2689482409484851</v>
      </c>
      <c r="I68" s="90">
        <f t="shared" si="35"/>
        <v>3.9578070553186966</v>
      </c>
      <c r="J68" s="90" t="str">
        <f t="shared" si="36"/>
        <v/>
      </c>
      <c r="K68" s="90" t="str">
        <f t="shared" si="37"/>
        <v/>
      </c>
      <c r="L68" s="89" t="str">
        <f t="shared" si="38"/>
        <v/>
      </c>
      <c r="M68" s="90">
        <f t="shared" si="39"/>
        <v>4.6500000000000004</v>
      </c>
      <c r="N68" s="90">
        <f t="shared" si="40"/>
        <v>5.2009999999999996</v>
      </c>
      <c r="O68" s="90" t="str">
        <f t="shared" si="41"/>
        <v/>
      </c>
      <c r="P68" s="90" t="str">
        <f t="shared" si="42"/>
        <v/>
      </c>
      <c r="Q68" s="91" t="str">
        <f t="shared" si="43"/>
        <v/>
      </c>
      <c r="R68" s="92">
        <f t="shared" si="44"/>
        <v>48.523066710919352</v>
      </c>
      <c r="S68" s="92">
        <f t="shared" si="45"/>
        <v>58.733378721985254</v>
      </c>
      <c r="T68" s="92" t="str">
        <f t="shared" si="46"/>
        <v/>
      </c>
      <c r="U68" s="92" t="str">
        <f t="shared" si="47"/>
        <v/>
      </c>
      <c r="V68" s="47" t="str">
        <f t="shared" si="48"/>
        <v/>
      </c>
      <c r="W68" s="46" t="str">
        <f t="shared" si="49"/>
        <v/>
      </c>
      <c r="X68" s="46">
        <f t="shared" si="50"/>
        <v>4.2689482409484851</v>
      </c>
      <c r="Y68" s="46">
        <f t="shared" si="51"/>
        <v>4.192266125563374</v>
      </c>
      <c r="Z68" s="46" t="str">
        <f t="shared" si="52"/>
        <v/>
      </c>
      <c r="AA68" s="46" t="str">
        <f t="shared" si="53"/>
        <v/>
      </c>
      <c r="AB68" s="46" t="str">
        <f t="shared" si="54"/>
        <v/>
      </c>
      <c r="AC68" s="46" t="str">
        <f t="shared" si="55"/>
        <v/>
      </c>
      <c r="AD68" s="46">
        <f t="shared" si="56"/>
        <v>3.8638849849755514</v>
      </c>
      <c r="AE68" s="46">
        <f t="shared" si="57"/>
        <v>3.919492834164656</v>
      </c>
      <c r="AF68" s="46">
        <f t="shared" si="58"/>
        <v>3.9578070553186966</v>
      </c>
      <c r="AG68" s="46" t="str">
        <f t="shared" si="59"/>
        <v/>
      </c>
      <c r="AH68" s="46" t="str">
        <f t="shared" si="60"/>
        <v/>
      </c>
      <c r="AI68" s="46" t="str">
        <f t="shared" si="61"/>
        <v/>
      </c>
      <c r="AJ68" s="46" t="str">
        <f t="shared" si="62"/>
        <v/>
      </c>
      <c r="AK68" s="46" t="str">
        <f t="shared" si="63"/>
        <v/>
      </c>
      <c r="AL68" s="46" t="str">
        <f t="shared" si="64"/>
        <v/>
      </c>
      <c r="AM68" s="47" t="str">
        <f>VLOOKUP($A68,'pEC50'!$B:$Z,MATCH(AM$1,'pEC50'!$B$1:$Z$1,0),FALSE)</f>
        <v/>
      </c>
      <c r="AN68" s="46" t="str">
        <f>VLOOKUP($A68,'pEC50'!$B:$Z,MATCH(AN$1,'pEC50'!$B$1:$Z$1,0),FALSE)</f>
        <v/>
      </c>
      <c r="AO68" s="46">
        <f>VLOOKUP($A68,'pEC50'!$B:$Z,MATCH(AO$1,'pEC50'!$B$1:$Z$1,0),FALSE)</f>
        <v>4.5830000000000002</v>
      </c>
      <c r="AP68" s="46">
        <f>VLOOKUP($A68,'pEC50'!$B:$Z,MATCH(AP$1,'pEC50'!$B$1:$Z$1,0),FALSE)</f>
        <v>4.6500000000000004</v>
      </c>
      <c r="AQ68" s="46" t="str">
        <f>VLOOKUP($A68,'pEC50'!$B:$Z,MATCH(AQ$1,'pEC50'!$B$1:$Z$1,0),FALSE)</f>
        <v/>
      </c>
      <c r="AR68" s="46" t="str">
        <f>VLOOKUP($A68,'pEC50'!$B:$Z,MATCH(AR$1,'pEC50'!$B$1:$Z$1,0),FALSE)</f>
        <v/>
      </c>
      <c r="AS68" s="46" t="str">
        <f>VLOOKUP($A68,'pEC50'!$B:$Z,MATCH(AS$1,'pEC50'!$B$1:$Z$1,0),FALSE)</f>
        <v/>
      </c>
      <c r="AT68" s="46" t="str">
        <f>VLOOKUP($A68,'pEC50'!$B:$Z,MATCH(AT$1,'pEC50'!$B$1:$Z$1,0),FALSE)</f>
        <v/>
      </c>
      <c r="AU68" s="46">
        <f>VLOOKUP($A68,'pEC50'!$B:$Z,MATCH(AU$1,'pEC50'!$B$1:$Z$1,0),FALSE)</f>
        <v>4.0949999999999998</v>
      </c>
      <c r="AV68" s="46">
        <f>VLOOKUP($A68,'pEC50'!$B:$Z,MATCH(AV$1,'pEC50'!$B$1:$Z$1,0),FALSE)</f>
        <v>4.4729999999999999</v>
      </c>
      <c r="AW68" s="46">
        <f>VLOOKUP($A68,'pEC50'!$B:$Z,MATCH(AW$1,'pEC50'!$B$1:$Z$1,0),FALSE)</f>
        <v>5.2009999999999996</v>
      </c>
      <c r="AX68" s="46" t="str">
        <f>VLOOKUP($A68,'pEC50'!$B:$Z,MATCH(AX$1,'pEC50'!$B$1:$Z$1,0),FALSE)</f>
        <v/>
      </c>
      <c r="AY68" s="46" t="str">
        <f>VLOOKUP($A68,'pEC50'!$B:$Z,MATCH(AY$1,'pEC50'!$B$1:$Z$1,0),FALSE)</f>
        <v/>
      </c>
      <c r="AZ68" s="46" t="str">
        <f>VLOOKUP($A68,'pEC50'!$B:$Z,MATCH(AZ$1,'pEC50'!$B$1:$Z$1,0),FALSE)</f>
        <v/>
      </c>
      <c r="BA68" s="46" t="str">
        <f>VLOOKUP($A68,'pEC50'!$B:$Z,MATCH(BA$1,'pEC50'!$B$1:$Z$1,0),FALSE)</f>
        <v/>
      </c>
      <c r="BB68" s="46" t="str">
        <f>VLOOKUP($A68,'pEC50'!$B:$Z,MATCH(BB$1,'pEC50'!$B$1:$Z$1,0),FALSE)</f>
        <v/>
      </c>
      <c r="BC68" s="46" t="str">
        <f>VLOOKUP($A68,'pEC50'!$B:$Z,MATCH(BC$1,'pEC50'!$B$1:$Z$1,0),FALSE)</f>
        <v/>
      </c>
      <c r="BD68" s="40" t="str">
        <f>IF(VLOOKUP($A68,Emax!$B:$Z,MATCH(BD$1,Emax!$B$1:$Z$1,0),FALSE)="","",VLOOKUP($A68,Emax!$B:$Z,MATCH(BD$1,Emax!$B$1:$Z$1,0),FALSE)*100)</f>
        <v/>
      </c>
      <c r="BE68" s="41" t="str">
        <f>IF(VLOOKUP($A68,Emax!$B:$Z,MATCH(BE$1,Emax!$B$1:$Z$1,0),FALSE)="","",VLOOKUP($A68,Emax!$B:$Z,MATCH(BE$1,Emax!$B$1:$Z$1,0),FALSE)*100)</f>
        <v/>
      </c>
      <c r="BF68" s="41">
        <f>IF(VLOOKUP($A68,Emax!$B:$Z,MATCH(BF$1,Emax!$B$1:$Z$1,0),FALSE)="","",VLOOKUP($A68,Emax!$B:$Z,MATCH(BF$1,Emax!$B$1:$Z$1,0),FALSE)*100)</f>
        <v>48.523066710919352</v>
      </c>
      <c r="BG68" s="41">
        <f>IF(VLOOKUP($A68,Emax!$B:$Z,MATCH(BG$1,Emax!$B$1:$Z$1,0),FALSE)="","",VLOOKUP($A68,Emax!$B:$Z,MATCH(BG$1,Emax!$B$1:$Z$1,0),FALSE)*100)</f>
        <v>34.855083345847731</v>
      </c>
      <c r="BH68" s="41" t="str">
        <f>IF(VLOOKUP($A68,Emax!$B:$Z,MATCH(BH$1,Emax!$B$1:$Z$1,0),FALSE)="","",VLOOKUP($A68,Emax!$B:$Z,MATCH(BH$1,Emax!$B$1:$Z$1,0),FALSE)*100)</f>
        <v/>
      </c>
      <c r="BI68" s="41" t="str">
        <f>IF(VLOOKUP($A68,Emax!$B:$Z,MATCH(BI$1,Emax!$B$1:$Z$1,0),FALSE)="","",VLOOKUP($A68,Emax!$B:$Z,MATCH(BI$1,Emax!$B$1:$Z$1,0),FALSE)*100)</f>
        <v/>
      </c>
      <c r="BJ68" s="41" t="str">
        <f>IF(VLOOKUP($A68,Emax!$B:$Z,MATCH(BJ$1,Emax!$B$1:$Z$1,0),FALSE)="","",VLOOKUP($A68,Emax!$B:$Z,MATCH(BJ$1,Emax!$B$1:$Z$1,0),FALSE)*100)</f>
        <v/>
      </c>
      <c r="BK68" s="41" t="str">
        <f>IF(VLOOKUP($A68,Emax!$B:$Z,MATCH(BK$1,Emax!$B$1:$Z$1,0),FALSE)="","",VLOOKUP($A68,Emax!$B:$Z,MATCH(BK$1,Emax!$B$1:$Z$1,0),FALSE)*100)</f>
        <v/>
      </c>
      <c r="BL68" s="41">
        <f>IF(VLOOKUP($A68,Emax!$B:$Z,MATCH(BL$1,Emax!$B$1:$Z$1,0),FALSE)="","",VLOOKUP($A68,Emax!$B:$Z,MATCH(BL$1,Emax!$B$1:$Z$1,0),FALSE)*100)</f>
        <v>58.733378721985254</v>
      </c>
      <c r="BM68" s="41">
        <f>IF(VLOOKUP($A68,Emax!$B:$Z,MATCH(BM$1,Emax!$B$1:$Z$1,0),FALSE)="","",VLOOKUP($A68,Emax!$B:$Z,MATCH(BM$1,Emax!$B$1:$Z$1,0),FALSE)*100)</f>
        <v>27.957145980613664</v>
      </c>
      <c r="BN68" s="41">
        <f>IF(VLOOKUP($A68,Emax!$B:$Z,MATCH(BN$1,Emax!$B$1:$Z$1,0),FALSE)="","",VLOOKUP($A68,Emax!$B:$Z,MATCH(BN$1,Emax!$B$1:$Z$1,0),FALSE)*100)</f>
        <v>5.7122480136398579</v>
      </c>
      <c r="BO68" s="41" t="str">
        <f>IF(VLOOKUP($A68,Emax!$B:$Z,MATCH(BO$1,Emax!$B$1:$Z$1,0),FALSE)="","",VLOOKUP($A68,Emax!$B:$Z,MATCH(BO$1,Emax!$B$1:$Z$1,0),FALSE)*100)</f>
        <v/>
      </c>
      <c r="BP68" s="41" t="str">
        <f>IF(VLOOKUP($A68,Emax!$B:$Z,MATCH(BP$1,Emax!$B$1:$Z$1,0),FALSE)="","",VLOOKUP($A68,Emax!$B:$Z,MATCH(BP$1,Emax!$B$1:$Z$1,0),FALSE)*100)</f>
        <v/>
      </c>
      <c r="BQ68" s="41" t="str">
        <f>IF(VLOOKUP($A68,Emax!$B:$Z,MATCH(BQ$1,Emax!$B$1:$Z$1,0),FALSE)="","",VLOOKUP($A68,Emax!$B:$Z,MATCH(BQ$1,Emax!$B$1:$Z$1,0),FALSE)*100)</f>
        <v/>
      </c>
      <c r="BR68" s="41" t="str">
        <f>IF(VLOOKUP($A68,Emax!$B:$Z,MATCH(BR$1,Emax!$B$1:$Z$1,0),FALSE)="","",VLOOKUP($A68,Emax!$B:$Z,MATCH(BR$1,Emax!$B$1:$Z$1,0),FALSE)*100)</f>
        <v/>
      </c>
      <c r="BS68" s="41" t="str">
        <f>IF(VLOOKUP($A68,Emax!$B:$Z,MATCH(BS$1,Emax!$B$1:$Z$1,0),FALSE)="","",VLOOKUP($A68,Emax!$B:$Z,MATCH(BS$1,Emax!$B$1:$Z$1,0),FALSE)*100)</f>
        <v/>
      </c>
      <c r="BT68" s="41" t="str">
        <f>IF(VLOOKUP($A68,Emax!$B:$Z,MATCH(BT$1,Emax!$B$1:$Z$1,0),FALSE)="","",VLOOKUP($A68,Emax!$B:$Z,MATCH(BT$1,Emax!$B$1:$Z$1,0),FALSE)*100)</f>
        <v/>
      </c>
    </row>
    <row r="69" spans="1:72" x14ac:dyDescent="0.2">
      <c r="A69" t="s">
        <v>415</v>
      </c>
      <c r="B69" s="6" t="str">
        <f>IF(VLOOKUP($A69,Ligands!$A:$G,3,FALSE)="","",VLOOKUP($A69,Ligands!$A:$G,3,FALSE))</f>
        <v>Propionate</v>
      </c>
      <c r="C69" s="5" t="str">
        <f>IF(VLOOKUP($A69,Ligands!$A:$G,4,FALSE)="","",VLOOKUP($A69,Ligands!$A:$G,4,FALSE))</f>
        <v>Propionic acid</v>
      </c>
      <c r="D69" s="39" t="str">
        <f>IF(VLOOKUP($A69,Ligands!$A:$G,5,FALSE)="","",VLOOKUP($A69,Ligands!$A:$G,5,FALSE))</f>
        <v/>
      </c>
      <c r="E69" s="39" t="str">
        <f>IF(VLOOKUP($A69,Ligands!$A:$G,6,FALSE)="","",VLOOKUP($A69,Ligands!$A:$G,6,FALSE))</f>
        <v/>
      </c>
      <c r="F69" s="39" t="str">
        <f>IF(VLOOKUP($A69,Ligands!$A:$G,7,FALSE)="","",VLOOKUP($A69,Ligands!$A:$G,7,FALSE))</f>
        <v>Physiological</v>
      </c>
      <c r="G69" s="89" t="str">
        <f t="shared" si="33"/>
        <v/>
      </c>
      <c r="H69" s="90">
        <f t="shared" si="34"/>
        <v>5.2162414862583004</v>
      </c>
      <c r="I69" s="90" t="str">
        <f t="shared" si="35"/>
        <v/>
      </c>
      <c r="J69" s="90" t="str">
        <f t="shared" si="36"/>
        <v/>
      </c>
      <c r="K69" s="90" t="str">
        <f t="shared" si="37"/>
        <v/>
      </c>
      <c r="L69" s="89" t="str">
        <f t="shared" si="38"/>
        <v/>
      </c>
      <c r="M69" s="90">
        <f t="shared" si="39"/>
        <v>5.6550000000000002</v>
      </c>
      <c r="N69" s="90" t="str">
        <f t="shared" si="40"/>
        <v/>
      </c>
      <c r="O69" s="90" t="str">
        <f t="shared" si="41"/>
        <v/>
      </c>
      <c r="P69" s="90" t="str">
        <f t="shared" si="42"/>
        <v/>
      </c>
      <c r="Q69" s="91" t="str">
        <f t="shared" si="43"/>
        <v/>
      </c>
      <c r="R69" s="92">
        <f t="shared" si="44"/>
        <v>41.030785629193048</v>
      </c>
      <c r="S69" s="92" t="str">
        <f t="shared" si="45"/>
        <v/>
      </c>
      <c r="T69" s="92" t="str">
        <f t="shared" si="46"/>
        <v/>
      </c>
      <c r="U69" s="92" t="str">
        <f t="shared" si="47"/>
        <v/>
      </c>
      <c r="V69" s="47" t="str">
        <f t="shared" si="48"/>
        <v/>
      </c>
      <c r="W69" s="46" t="str">
        <f t="shared" si="49"/>
        <v/>
      </c>
      <c r="X69" s="46">
        <f t="shared" si="50"/>
        <v>4.8345843969177436</v>
      </c>
      <c r="Y69" s="46">
        <f t="shared" si="51"/>
        <v>5.044964715666544</v>
      </c>
      <c r="Z69" s="46" t="str">
        <f t="shared" si="52"/>
        <v/>
      </c>
      <c r="AA69" s="46">
        <f t="shared" si="53"/>
        <v>5.2018802109775395</v>
      </c>
      <c r="AB69" s="46">
        <f t="shared" si="54"/>
        <v>5.2162414862583004</v>
      </c>
      <c r="AC69" s="46">
        <f t="shared" si="55"/>
        <v>4.7861098326178233</v>
      </c>
      <c r="AD69" s="46" t="str">
        <f t="shared" si="56"/>
        <v/>
      </c>
      <c r="AE69" s="46" t="str">
        <f t="shared" si="57"/>
        <v/>
      </c>
      <c r="AF69" s="46" t="str">
        <f t="shared" si="58"/>
        <v/>
      </c>
      <c r="AG69" s="46" t="str">
        <f t="shared" si="59"/>
        <v/>
      </c>
      <c r="AH69" s="46" t="str">
        <f t="shared" si="60"/>
        <v/>
      </c>
      <c r="AI69" s="46" t="str">
        <f t="shared" si="61"/>
        <v/>
      </c>
      <c r="AJ69" s="46" t="str">
        <f t="shared" si="62"/>
        <v/>
      </c>
      <c r="AK69" s="46" t="str">
        <f t="shared" si="63"/>
        <v/>
      </c>
      <c r="AL69" s="46" t="str">
        <f t="shared" si="64"/>
        <v/>
      </c>
      <c r="AM69" s="47" t="str">
        <f>VLOOKUP($A69,'pEC50'!$B:$Z,MATCH(AM$1,'pEC50'!$B$1:$Z$1,0),FALSE)</f>
        <v/>
      </c>
      <c r="AN69" s="46" t="str">
        <f>VLOOKUP($A69,'pEC50'!$B:$Z,MATCH(AN$1,'pEC50'!$B$1:$Z$1,0),FALSE)</f>
        <v/>
      </c>
      <c r="AO69" s="46">
        <f>VLOOKUP($A69,'pEC50'!$B:$Z,MATCH(AO$1,'pEC50'!$B$1:$Z$1,0),FALSE)</f>
        <v>5.25</v>
      </c>
      <c r="AP69" s="46">
        <f>VLOOKUP($A69,'pEC50'!$B:$Z,MATCH(AP$1,'pEC50'!$B$1:$Z$1,0),FALSE)</f>
        <v>5.5229999999999997</v>
      </c>
      <c r="AQ69" s="46" t="str">
        <f>VLOOKUP($A69,'pEC50'!$B:$Z,MATCH(AQ$1,'pEC50'!$B$1:$Z$1,0),FALSE)</f>
        <v/>
      </c>
      <c r="AR69" s="46">
        <f>VLOOKUP($A69,'pEC50'!$B:$Z,MATCH(AR$1,'pEC50'!$B$1:$Z$1,0),FALSE)</f>
        <v>5.6550000000000002</v>
      </c>
      <c r="AS69" s="46">
        <f>VLOOKUP($A69,'pEC50'!$B:$Z,MATCH(AS$1,'pEC50'!$B$1:$Z$1,0),FALSE)</f>
        <v>5.6289999999999996</v>
      </c>
      <c r="AT69" s="46">
        <f>VLOOKUP($A69,'pEC50'!$B:$Z,MATCH(AT$1,'pEC50'!$B$1:$Z$1,0),FALSE)</f>
        <v>5.173</v>
      </c>
      <c r="AU69" s="46" t="str">
        <f>VLOOKUP($A69,'pEC50'!$B:$Z,MATCH(AU$1,'pEC50'!$B$1:$Z$1,0),FALSE)</f>
        <v/>
      </c>
      <c r="AV69" s="46" t="str">
        <f>VLOOKUP($A69,'pEC50'!$B:$Z,MATCH(AV$1,'pEC50'!$B$1:$Z$1,0),FALSE)</f>
        <v/>
      </c>
      <c r="AW69" s="46" t="str">
        <f>VLOOKUP($A69,'pEC50'!$B:$Z,MATCH(AW$1,'pEC50'!$B$1:$Z$1,0),FALSE)</f>
        <v/>
      </c>
      <c r="AX69" s="46" t="str">
        <f>VLOOKUP($A69,'pEC50'!$B:$Z,MATCH(AX$1,'pEC50'!$B$1:$Z$1,0),FALSE)</f>
        <v/>
      </c>
      <c r="AY69" s="46" t="str">
        <f>VLOOKUP($A69,'pEC50'!$B:$Z,MATCH(AY$1,'pEC50'!$B$1:$Z$1,0),FALSE)</f>
        <v/>
      </c>
      <c r="AZ69" s="46" t="str">
        <f>VLOOKUP($A69,'pEC50'!$B:$Z,MATCH(AZ$1,'pEC50'!$B$1:$Z$1,0),FALSE)</f>
        <v/>
      </c>
      <c r="BA69" s="46" t="str">
        <f>VLOOKUP($A69,'pEC50'!$B:$Z,MATCH(BA$1,'pEC50'!$B$1:$Z$1,0),FALSE)</f>
        <v/>
      </c>
      <c r="BB69" s="46" t="str">
        <f>VLOOKUP($A69,'pEC50'!$B:$Z,MATCH(BB$1,'pEC50'!$B$1:$Z$1,0),FALSE)</f>
        <v/>
      </c>
      <c r="BC69" s="46" t="str">
        <f>VLOOKUP($A69,'pEC50'!$B:$Z,MATCH(BC$1,'pEC50'!$B$1:$Z$1,0),FALSE)</f>
        <v/>
      </c>
      <c r="BD69" s="40" t="str">
        <f>IF(VLOOKUP($A69,Emax!$B:$Z,MATCH(BD$1,Emax!$B$1:$Z$1,0),FALSE)="","",VLOOKUP($A69,Emax!$B:$Z,MATCH(BD$1,Emax!$B$1:$Z$1,0),FALSE)*100)</f>
        <v/>
      </c>
      <c r="BE69" s="41" t="str">
        <f>IF(VLOOKUP($A69,Emax!$B:$Z,MATCH(BE$1,Emax!$B$1:$Z$1,0),FALSE)="","",VLOOKUP($A69,Emax!$B:$Z,MATCH(BE$1,Emax!$B$1:$Z$1,0),FALSE)*100)</f>
        <v/>
      </c>
      <c r="BF69" s="41">
        <f>IF(VLOOKUP($A69,Emax!$B:$Z,MATCH(BF$1,Emax!$B$1:$Z$1,0),FALSE)="","",VLOOKUP($A69,Emax!$B:$Z,MATCH(BF$1,Emax!$B$1:$Z$1,0),FALSE)*100)</f>
        <v>38.422391857506355</v>
      </c>
      <c r="BG69" s="41">
        <f>IF(VLOOKUP($A69,Emax!$B:$Z,MATCH(BG$1,Emax!$B$1:$Z$1,0),FALSE)="","",VLOOKUP($A69,Emax!$B:$Z,MATCH(BG$1,Emax!$B$1:$Z$1,0),FALSE)*100)</f>
        <v>33.263252740651751</v>
      </c>
      <c r="BH69" s="41" t="str">
        <f>IF(VLOOKUP($A69,Emax!$B:$Z,MATCH(BH$1,Emax!$B$1:$Z$1,0),FALSE)="","",VLOOKUP($A69,Emax!$B:$Z,MATCH(BH$1,Emax!$B$1:$Z$1,0),FALSE)*100)</f>
        <v/>
      </c>
      <c r="BI69" s="41">
        <f>IF(VLOOKUP($A69,Emax!$B:$Z,MATCH(BI$1,Emax!$B$1:$Z$1,0),FALSE)="","",VLOOKUP($A69,Emax!$B:$Z,MATCH(BI$1,Emax!$B$1:$Z$1,0),FALSE)*100)</f>
        <v>35.227369195506384</v>
      </c>
      <c r="BJ69" s="41">
        <f>IF(VLOOKUP($A69,Emax!$B:$Z,MATCH(BJ$1,Emax!$B$1:$Z$1,0),FALSE)="","",VLOOKUP($A69,Emax!$B:$Z,MATCH(BJ$1,Emax!$B$1:$Z$1,0),FALSE)*100)</f>
        <v>38.658187331536389</v>
      </c>
      <c r="BK69" s="41">
        <f>IF(VLOOKUP($A69,Emax!$B:$Z,MATCH(BK$1,Emax!$B$1:$Z$1,0),FALSE)="","",VLOOKUP($A69,Emax!$B:$Z,MATCH(BK$1,Emax!$B$1:$Z$1,0),FALSE)*100)</f>
        <v>41.030785629193048</v>
      </c>
      <c r="BL69" s="41" t="str">
        <f>IF(VLOOKUP($A69,Emax!$B:$Z,MATCH(BL$1,Emax!$B$1:$Z$1,0),FALSE)="","",VLOOKUP($A69,Emax!$B:$Z,MATCH(BL$1,Emax!$B$1:$Z$1,0),FALSE)*100)</f>
        <v/>
      </c>
      <c r="BM69" s="41" t="str">
        <f>IF(VLOOKUP($A69,Emax!$B:$Z,MATCH(BM$1,Emax!$B$1:$Z$1,0),FALSE)="","",VLOOKUP($A69,Emax!$B:$Z,MATCH(BM$1,Emax!$B$1:$Z$1,0),FALSE)*100)</f>
        <v/>
      </c>
      <c r="BN69" s="41" t="str">
        <f>IF(VLOOKUP($A69,Emax!$B:$Z,MATCH(BN$1,Emax!$B$1:$Z$1,0),FALSE)="","",VLOOKUP($A69,Emax!$B:$Z,MATCH(BN$1,Emax!$B$1:$Z$1,0),FALSE)*100)</f>
        <v/>
      </c>
      <c r="BO69" s="41" t="str">
        <f>IF(VLOOKUP($A69,Emax!$B:$Z,MATCH(BO$1,Emax!$B$1:$Z$1,0),FALSE)="","",VLOOKUP($A69,Emax!$B:$Z,MATCH(BO$1,Emax!$B$1:$Z$1,0),FALSE)*100)</f>
        <v/>
      </c>
      <c r="BP69" s="41" t="str">
        <f>IF(VLOOKUP($A69,Emax!$B:$Z,MATCH(BP$1,Emax!$B$1:$Z$1,0),FALSE)="","",VLOOKUP($A69,Emax!$B:$Z,MATCH(BP$1,Emax!$B$1:$Z$1,0),FALSE)*100)</f>
        <v/>
      </c>
      <c r="BQ69" s="41" t="str">
        <f>IF(VLOOKUP($A69,Emax!$B:$Z,MATCH(BQ$1,Emax!$B$1:$Z$1,0),FALSE)="","",VLOOKUP($A69,Emax!$B:$Z,MATCH(BQ$1,Emax!$B$1:$Z$1,0),FALSE)*100)</f>
        <v/>
      </c>
      <c r="BR69" s="41" t="str">
        <f>IF(VLOOKUP($A69,Emax!$B:$Z,MATCH(BR$1,Emax!$B$1:$Z$1,0),FALSE)="","",VLOOKUP($A69,Emax!$B:$Z,MATCH(BR$1,Emax!$B$1:$Z$1,0),FALSE)*100)</f>
        <v/>
      </c>
      <c r="BS69" s="41" t="str">
        <f>IF(VLOOKUP($A69,Emax!$B:$Z,MATCH(BS$1,Emax!$B$1:$Z$1,0),FALSE)="","",VLOOKUP($A69,Emax!$B:$Z,MATCH(BS$1,Emax!$B$1:$Z$1,0),FALSE)*100)</f>
        <v/>
      </c>
      <c r="BT69" s="41" t="str">
        <f>IF(VLOOKUP($A69,Emax!$B:$Z,MATCH(BT$1,Emax!$B$1:$Z$1,0),FALSE)="","",VLOOKUP($A69,Emax!$B:$Z,MATCH(BT$1,Emax!$B$1:$Z$1,0),FALSE)*100)</f>
        <v/>
      </c>
    </row>
    <row r="70" spans="1:72" x14ac:dyDescent="0.2">
      <c r="A70" t="s">
        <v>614</v>
      </c>
      <c r="B70" s="6" t="str">
        <f>IF(VLOOKUP($A70,Ligands!$A:$G,3,FALSE)="","",VLOOKUP($A70,Ligands!$A:$G,3,FALSE))</f>
        <v>PTH (1-34)</v>
      </c>
      <c r="C70" s="5" t="str">
        <f>IF(VLOOKUP($A70,Ligands!$A:$G,4,FALSE)="","",VLOOKUP($A70,Ligands!$A:$G,4,FALSE))</f>
        <v>Parathyroid Hormone</v>
      </c>
      <c r="D70" s="39" t="str">
        <f>IF(VLOOKUP($A70,Ligands!$A:$G,5,FALSE)="","",VLOOKUP($A70,Ligands!$A:$G,5,FALSE))</f>
        <v/>
      </c>
      <c r="E70" s="39" t="str">
        <f>IF(VLOOKUP($A70,Ligands!$A:$G,6,FALSE)="","",VLOOKUP($A70,Ligands!$A:$G,6,FALSE))</f>
        <v/>
      </c>
      <c r="F70" s="39" t="str">
        <f>IF(VLOOKUP($A70,Ligands!$A:$G,7,FALSE)="","",VLOOKUP($A70,Ligands!$A:$G,7,FALSE))</f>
        <v>Physiological</v>
      </c>
      <c r="G70" s="89">
        <f t="shared" si="33"/>
        <v>10.8331104828852</v>
      </c>
      <c r="H70" s="90">
        <f t="shared" si="34"/>
        <v>8.0570915289028111</v>
      </c>
      <c r="I70" s="90">
        <f t="shared" si="35"/>
        <v>9.0336866198263106</v>
      </c>
      <c r="J70" s="90">
        <f t="shared" si="36"/>
        <v>7.4477753272864398</v>
      </c>
      <c r="K70" s="90">
        <f t="shared" si="37"/>
        <v>8.6979517395261325</v>
      </c>
      <c r="L70" s="89">
        <f t="shared" si="38"/>
        <v>11.18</v>
      </c>
      <c r="M70" s="90">
        <f t="shared" si="39"/>
        <v>8.2850000000000001</v>
      </c>
      <c r="N70" s="90">
        <f t="shared" si="40"/>
        <v>9.2789999999999999</v>
      </c>
      <c r="O70" s="90">
        <f t="shared" si="41"/>
        <v>8.4830000000000005</v>
      </c>
      <c r="P70" s="90">
        <f t="shared" si="42"/>
        <v>8.7550000000000008</v>
      </c>
      <c r="Q70" s="91">
        <f t="shared" si="43"/>
        <v>44.989429175475685</v>
      </c>
      <c r="R70" s="92">
        <f t="shared" si="44"/>
        <v>59.168632075471706</v>
      </c>
      <c r="S70" s="92">
        <f t="shared" si="45"/>
        <v>56.844260343760396</v>
      </c>
      <c r="T70" s="92">
        <f t="shared" si="46"/>
        <v>9.2209427851745218</v>
      </c>
      <c r="U70" s="92">
        <f t="shared" si="47"/>
        <v>90.981216518613962</v>
      </c>
      <c r="V70" s="47">
        <f t="shared" si="48"/>
        <v>10.8331104828852</v>
      </c>
      <c r="W70" s="46" t="str">
        <f t="shared" si="49"/>
        <v/>
      </c>
      <c r="X70" s="46">
        <f t="shared" si="50"/>
        <v>7.5940791996795936</v>
      </c>
      <c r="Y70" s="46">
        <f t="shared" si="51"/>
        <v>7.296525261440137</v>
      </c>
      <c r="Z70" s="46" t="str">
        <f t="shared" si="52"/>
        <v/>
      </c>
      <c r="AA70" s="46">
        <f t="shared" si="53"/>
        <v>7.7182901253841685</v>
      </c>
      <c r="AB70" s="46">
        <f t="shared" si="54"/>
        <v>8.0570915289028111</v>
      </c>
      <c r="AC70" s="46">
        <f t="shared" si="55"/>
        <v>6.6553670809126997</v>
      </c>
      <c r="AD70" s="46">
        <f t="shared" si="56"/>
        <v>7.8859735277468177</v>
      </c>
      <c r="AE70" s="46">
        <f t="shared" si="57"/>
        <v>7.1134645646292434</v>
      </c>
      <c r="AF70" s="46">
        <f t="shared" si="58"/>
        <v>6.8980393657155004</v>
      </c>
      <c r="AG70" s="46">
        <f t="shared" si="59"/>
        <v>9.0336866198263106</v>
      </c>
      <c r="AH70" s="46" t="str">
        <f t="shared" si="60"/>
        <v/>
      </c>
      <c r="AI70" s="46">
        <f t="shared" si="61"/>
        <v>7.4477753272864398</v>
      </c>
      <c r="AJ70" s="46">
        <f t="shared" si="62"/>
        <v>8.3547043354125474</v>
      </c>
      <c r="AK70" s="46">
        <f t="shared" si="63"/>
        <v>8.6979517395261325</v>
      </c>
      <c r="AL70" s="46">
        <f t="shared" si="64"/>
        <v>8.5929038324735636</v>
      </c>
      <c r="AM70" s="47">
        <f>VLOOKUP($A70,'pEC50'!$B:$Z,MATCH(AM$1,'pEC50'!$B$1:$Z$1,0),FALSE)</f>
        <v>11.18</v>
      </c>
      <c r="AN70" s="46" t="str">
        <f>VLOOKUP($A70,'pEC50'!$B:$Z,MATCH(AN$1,'pEC50'!$B$1:$Z$1,0),FALSE)</f>
        <v/>
      </c>
      <c r="AO70" s="46">
        <f>VLOOKUP($A70,'pEC50'!$B:$Z,MATCH(AO$1,'pEC50'!$B$1:$Z$1,0),FALSE)</f>
        <v>8.0820000000000007</v>
      </c>
      <c r="AP70" s="46">
        <f>VLOOKUP($A70,'pEC50'!$B:$Z,MATCH(AP$1,'pEC50'!$B$1:$Z$1,0),FALSE)</f>
        <v>8.0079999999999991</v>
      </c>
      <c r="AQ70" s="46" t="str">
        <f>VLOOKUP($A70,'pEC50'!$B:$Z,MATCH(AQ$1,'pEC50'!$B$1:$Z$1,0),FALSE)</f>
        <v/>
      </c>
      <c r="AR70" s="46">
        <f>VLOOKUP($A70,'pEC50'!$B:$Z,MATCH(AR$1,'pEC50'!$B$1:$Z$1,0),FALSE)</f>
        <v>8.2040000000000006</v>
      </c>
      <c r="AS70" s="46">
        <f>VLOOKUP($A70,'pEC50'!$B:$Z,MATCH(AS$1,'pEC50'!$B$1:$Z$1,0),FALSE)</f>
        <v>8.2850000000000001</v>
      </c>
      <c r="AT70" s="46">
        <f>VLOOKUP($A70,'pEC50'!$B:$Z,MATCH(AT$1,'pEC50'!$B$1:$Z$1,0),FALSE)</f>
        <v>7.0970000000000004</v>
      </c>
      <c r="AU70" s="46">
        <f>VLOOKUP($A70,'pEC50'!$B:$Z,MATCH(AU$1,'pEC50'!$B$1:$Z$1,0),FALSE)</f>
        <v>8.2729999999999997</v>
      </c>
      <c r="AV70" s="46">
        <f>VLOOKUP($A70,'pEC50'!$B:$Z,MATCH(AV$1,'pEC50'!$B$1:$Z$1,0),FALSE)</f>
        <v>8.0009999999999994</v>
      </c>
      <c r="AW70" s="46">
        <f>VLOOKUP($A70,'pEC50'!$B:$Z,MATCH(AW$1,'pEC50'!$B$1:$Z$1,0),FALSE)</f>
        <v>7.9630000000000001</v>
      </c>
      <c r="AX70" s="46">
        <f>VLOOKUP($A70,'pEC50'!$B:$Z,MATCH(AX$1,'pEC50'!$B$1:$Z$1,0),FALSE)</f>
        <v>9.2789999999999999</v>
      </c>
      <c r="AY70" s="46" t="str">
        <f>VLOOKUP($A70,'pEC50'!$B:$Z,MATCH(AY$1,'pEC50'!$B$1:$Z$1,0),FALSE)</f>
        <v/>
      </c>
      <c r="AZ70" s="46">
        <f>VLOOKUP($A70,'pEC50'!$B:$Z,MATCH(AZ$1,'pEC50'!$B$1:$Z$1,0),FALSE)</f>
        <v>8.4830000000000005</v>
      </c>
      <c r="BA70" s="46">
        <f>VLOOKUP($A70,'pEC50'!$B:$Z,MATCH(BA$1,'pEC50'!$B$1:$Z$1,0),FALSE)</f>
        <v>8.5500000000000007</v>
      </c>
      <c r="BB70" s="46">
        <f>VLOOKUP($A70,'pEC50'!$B:$Z,MATCH(BB$1,'pEC50'!$B$1:$Z$1,0),FALSE)</f>
        <v>8.7390000000000008</v>
      </c>
      <c r="BC70" s="46">
        <f>VLOOKUP($A70,'pEC50'!$B:$Z,MATCH(BC$1,'pEC50'!$B$1:$Z$1,0),FALSE)</f>
        <v>8.7550000000000008</v>
      </c>
      <c r="BD70" s="40">
        <f>IF(VLOOKUP($A70,Emax!$B:$Z,MATCH(BD$1,Emax!$B$1:$Z$1,0),FALSE)="","",VLOOKUP($A70,Emax!$B:$Z,MATCH(BD$1,Emax!$B$1:$Z$1,0),FALSE)*100)</f>
        <v>44.989429175475685</v>
      </c>
      <c r="BE70" s="41" t="str">
        <f>IF(VLOOKUP($A70,Emax!$B:$Z,MATCH(BE$1,Emax!$B$1:$Z$1,0),FALSE)="","",VLOOKUP($A70,Emax!$B:$Z,MATCH(BE$1,Emax!$B$1:$Z$1,0),FALSE)*100)</f>
        <v/>
      </c>
      <c r="BF70" s="41">
        <f>IF(VLOOKUP($A70,Emax!$B:$Z,MATCH(BF$1,Emax!$B$1:$Z$1,0),FALSE)="","",VLOOKUP($A70,Emax!$B:$Z,MATCH(BF$1,Emax!$B$1:$Z$1,0),FALSE)*100)</f>
        <v>32.514658701183755</v>
      </c>
      <c r="BG70" s="41">
        <f>IF(VLOOKUP($A70,Emax!$B:$Z,MATCH(BG$1,Emax!$B$1:$Z$1,0),FALSE)="","",VLOOKUP($A70,Emax!$B:$Z,MATCH(BG$1,Emax!$B$1:$Z$1,0),FALSE)*100)</f>
        <v>19.432347199279175</v>
      </c>
      <c r="BH70" s="41" t="str">
        <f>IF(VLOOKUP($A70,Emax!$B:$Z,MATCH(BH$1,Emax!$B$1:$Z$1,0),FALSE)="","",VLOOKUP($A70,Emax!$B:$Z,MATCH(BH$1,Emax!$B$1:$Z$1,0),FALSE)*100)</f>
        <v/>
      </c>
      <c r="BI70" s="41">
        <f>IF(VLOOKUP($A70,Emax!$B:$Z,MATCH(BI$1,Emax!$B$1:$Z$1,0),FALSE)="","",VLOOKUP($A70,Emax!$B:$Z,MATCH(BI$1,Emax!$B$1:$Z$1,0),FALSE)*100)</f>
        <v>32.6806078270466</v>
      </c>
      <c r="BJ70" s="41">
        <f>IF(VLOOKUP($A70,Emax!$B:$Z,MATCH(BJ$1,Emax!$B$1:$Z$1,0),FALSE)="","",VLOOKUP($A70,Emax!$B:$Z,MATCH(BJ$1,Emax!$B$1:$Z$1,0),FALSE)*100)</f>
        <v>59.168632075471706</v>
      </c>
      <c r="BK70" s="41">
        <f>IF(VLOOKUP($A70,Emax!$B:$Z,MATCH(BK$1,Emax!$B$1:$Z$1,0),FALSE)="","",VLOOKUP($A70,Emax!$B:$Z,MATCH(BK$1,Emax!$B$1:$Z$1,0),FALSE)*100)</f>
        <v>36.171546805442347</v>
      </c>
      <c r="BL70" s="41">
        <f>IF(VLOOKUP($A70,Emax!$B:$Z,MATCH(BL$1,Emax!$B$1:$Z$1,0),FALSE)="","",VLOOKUP($A70,Emax!$B:$Z,MATCH(BL$1,Emax!$B$1:$Z$1,0),FALSE)*100)</f>
        <v>41.017909991524363</v>
      </c>
      <c r="BM70" s="41">
        <f>IF(VLOOKUP($A70,Emax!$B:$Z,MATCH(BM$1,Emax!$B$1:$Z$1,0),FALSE)="","",VLOOKUP($A70,Emax!$B:$Z,MATCH(BM$1,Emax!$B$1:$Z$1,0),FALSE)*100)</f>
        <v>12.955809829215559</v>
      </c>
      <c r="BN70" s="41">
        <f>IF(VLOOKUP($A70,Emax!$B:$Z,MATCH(BN$1,Emax!$B$1:$Z$1,0),FALSE)="","",VLOOKUP($A70,Emax!$B:$Z,MATCH(BN$1,Emax!$B$1:$Z$1,0),FALSE)*100)</f>
        <v>8.6107179870064741</v>
      </c>
      <c r="BO70" s="41">
        <f>IF(VLOOKUP($A70,Emax!$B:$Z,MATCH(BO$1,Emax!$B$1:$Z$1,0),FALSE)="","",VLOOKUP($A70,Emax!$B:$Z,MATCH(BO$1,Emax!$B$1:$Z$1,0),FALSE)*100)</f>
        <v>56.844260343760396</v>
      </c>
      <c r="BP70" s="41" t="str">
        <f>IF(VLOOKUP($A70,Emax!$B:$Z,MATCH(BP$1,Emax!$B$1:$Z$1,0),FALSE)="","",VLOOKUP($A70,Emax!$B:$Z,MATCH(BP$1,Emax!$B$1:$Z$1,0),FALSE)*100)</f>
        <v/>
      </c>
      <c r="BQ70" s="41">
        <f>IF(VLOOKUP($A70,Emax!$B:$Z,MATCH(BQ$1,Emax!$B$1:$Z$1,0),FALSE)="","",VLOOKUP($A70,Emax!$B:$Z,MATCH(BQ$1,Emax!$B$1:$Z$1,0),FALSE)*100)</f>
        <v>9.2209427851745218</v>
      </c>
      <c r="BR70" s="41">
        <f>IF(VLOOKUP($A70,Emax!$B:$Z,MATCH(BR$1,Emax!$B$1:$Z$1,0),FALSE)="","",VLOOKUP($A70,Emax!$B:$Z,MATCH(BR$1,Emax!$B$1:$Z$1,0),FALSE)*100)</f>
        <v>63.782910883622989</v>
      </c>
      <c r="BS70" s="41">
        <f>IF(VLOOKUP($A70,Emax!$B:$Z,MATCH(BS$1,Emax!$B$1:$Z$1,0),FALSE)="","",VLOOKUP($A70,Emax!$B:$Z,MATCH(BS$1,Emax!$B$1:$Z$1,0),FALSE)*100)</f>
        <v>90.981216518613962</v>
      </c>
      <c r="BT70" s="41">
        <f>IF(VLOOKUP($A70,Emax!$B:$Z,MATCH(BT$1,Emax!$B$1:$Z$1,0),FALSE)="","",VLOOKUP($A70,Emax!$B:$Z,MATCH(BT$1,Emax!$B$1:$Z$1,0),FALSE)*100)</f>
        <v>68.849982225382149</v>
      </c>
    </row>
    <row r="71" spans="1:72" x14ac:dyDescent="0.2">
      <c r="A71" t="s">
        <v>543</v>
      </c>
      <c r="B71" s="6" t="str">
        <f>IF(VLOOKUP($A71,Ligands!$A:$G,3,FALSE)="","",VLOOKUP($A71,Ligands!$A:$G,3,FALSE))</f>
        <v>RFRP-3</v>
      </c>
      <c r="C71" s="5" t="str">
        <f>IF(VLOOKUP($A71,Ligands!$A:$G,4,FALSE)="","",VLOOKUP($A71,Ligands!$A:$G,4,FALSE))</f>
        <v>Neuropeptide RFRP-3</v>
      </c>
      <c r="D71" s="39" t="str">
        <f>IF(VLOOKUP($A71,Ligands!$A:$G,5,FALSE)="","",VLOOKUP($A71,Ligands!$A:$G,5,FALSE))</f>
        <v/>
      </c>
      <c r="E71" s="39" t="str">
        <f>IF(VLOOKUP($A71,Ligands!$A:$G,6,FALSE)="","",VLOOKUP($A71,Ligands!$A:$G,6,FALSE))</f>
        <v/>
      </c>
      <c r="F71" s="39" t="str">
        <f>IF(VLOOKUP($A71,Ligands!$A:$G,7,FALSE)="","",VLOOKUP($A71,Ligands!$A:$G,7,FALSE))</f>
        <v>Physiological</v>
      </c>
      <c r="G71" s="89" t="str">
        <f t="shared" si="33"/>
        <v/>
      </c>
      <c r="H71" s="90">
        <f t="shared" si="34"/>
        <v>9.7364240338659975</v>
      </c>
      <c r="I71" s="90">
        <f t="shared" si="35"/>
        <v>7.0889929965331184</v>
      </c>
      <c r="J71" s="90">
        <f t="shared" si="36"/>
        <v>6.6658298048837779</v>
      </c>
      <c r="K71" s="90">
        <f t="shared" si="37"/>
        <v>7.1806149188950457</v>
      </c>
      <c r="L71" s="89" t="str">
        <f t="shared" si="38"/>
        <v/>
      </c>
      <c r="M71" s="90">
        <f t="shared" si="39"/>
        <v>10.15</v>
      </c>
      <c r="N71" s="90">
        <f t="shared" si="40"/>
        <v>7.4</v>
      </c>
      <c r="O71" s="90">
        <f t="shared" si="41"/>
        <v>7.5780000000000003</v>
      </c>
      <c r="P71" s="90">
        <f t="shared" si="42"/>
        <v>7.9829999999999997</v>
      </c>
      <c r="Q71" s="91" t="str">
        <f t="shared" si="43"/>
        <v/>
      </c>
      <c r="R71" s="92">
        <f t="shared" si="44"/>
        <v>93.135107816711596</v>
      </c>
      <c r="S71" s="92">
        <f t="shared" si="45"/>
        <v>48.864447936009135</v>
      </c>
      <c r="T71" s="92">
        <f t="shared" si="46"/>
        <v>12.241363799928031</v>
      </c>
      <c r="U71" s="92">
        <f t="shared" si="47"/>
        <v>25.62211162460007</v>
      </c>
      <c r="V71" s="47" t="str">
        <f t="shared" si="48"/>
        <v/>
      </c>
      <c r="W71" s="46" t="str">
        <f t="shared" si="49"/>
        <v/>
      </c>
      <c r="X71" s="46">
        <f t="shared" si="50"/>
        <v>7.92140412770424</v>
      </c>
      <c r="Y71" s="46">
        <f t="shared" si="51"/>
        <v>7.9004928168391269</v>
      </c>
      <c r="Z71" s="46" t="str">
        <f t="shared" si="52"/>
        <v/>
      </c>
      <c r="AA71" s="46">
        <f t="shared" si="53"/>
        <v>8.6051219303536648</v>
      </c>
      <c r="AB71" s="46">
        <f t="shared" si="54"/>
        <v>9.1051134216576184</v>
      </c>
      <c r="AC71" s="46">
        <f t="shared" si="55"/>
        <v>9.7364240338659975</v>
      </c>
      <c r="AD71" s="46" t="str">
        <f t="shared" si="56"/>
        <v/>
      </c>
      <c r="AE71" s="46" t="str">
        <f t="shared" si="57"/>
        <v/>
      </c>
      <c r="AF71" s="46" t="str">
        <f t="shared" si="58"/>
        <v/>
      </c>
      <c r="AG71" s="46">
        <f t="shared" si="59"/>
        <v>7.0889929965331184</v>
      </c>
      <c r="AH71" s="46" t="str">
        <f t="shared" si="60"/>
        <v/>
      </c>
      <c r="AI71" s="46">
        <f t="shared" si="61"/>
        <v>6.6658298048837779</v>
      </c>
      <c r="AJ71" s="46">
        <f t="shared" si="62"/>
        <v>6.4473848917260606</v>
      </c>
      <c r="AK71" s="46">
        <f t="shared" si="63"/>
        <v>6.9793921945051416</v>
      </c>
      <c r="AL71" s="46">
        <f t="shared" si="64"/>
        <v>7.1806149188950457</v>
      </c>
      <c r="AM71" s="47" t="str">
        <f>VLOOKUP($A71,'pEC50'!$B:$Z,MATCH(AM$1,'pEC50'!$B$1:$Z$1,0),FALSE)</f>
        <v/>
      </c>
      <c r="AN71" s="46" t="str">
        <f>VLOOKUP($A71,'pEC50'!$B:$Z,MATCH(AN$1,'pEC50'!$B$1:$Z$1,0),FALSE)</f>
        <v/>
      </c>
      <c r="AO71" s="46">
        <f>VLOOKUP($A71,'pEC50'!$B:$Z,MATCH(AO$1,'pEC50'!$B$1:$Z$1,0),FALSE)</f>
        <v>8.0470000000000006</v>
      </c>
      <c r="AP71" s="46">
        <f>VLOOKUP($A71,'pEC50'!$B:$Z,MATCH(AP$1,'pEC50'!$B$1:$Z$1,0),FALSE)</f>
        <v>8.1199999999999992</v>
      </c>
      <c r="AQ71" s="46" t="str">
        <f>VLOOKUP($A71,'pEC50'!$B:$Z,MATCH(AQ$1,'pEC50'!$B$1:$Z$1,0),FALSE)</f>
        <v/>
      </c>
      <c r="AR71" s="46">
        <f>VLOOKUP($A71,'pEC50'!$B:$Z,MATCH(AR$1,'pEC50'!$B$1:$Z$1,0),FALSE)</f>
        <v>8.7769999999999992</v>
      </c>
      <c r="AS71" s="46">
        <f>VLOOKUP($A71,'pEC50'!$B:$Z,MATCH(AS$1,'pEC50'!$B$1:$Z$1,0),FALSE)</f>
        <v>9.1359999999999992</v>
      </c>
      <c r="AT71" s="46">
        <f>VLOOKUP($A71,'pEC50'!$B:$Z,MATCH(AT$1,'pEC50'!$B$1:$Z$1,0),FALSE)</f>
        <v>10.15</v>
      </c>
      <c r="AU71" s="46" t="str">
        <f>VLOOKUP($A71,'pEC50'!$B:$Z,MATCH(AU$1,'pEC50'!$B$1:$Z$1,0),FALSE)</f>
        <v/>
      </c>
      <c r="AV71" s="46" t="str">
        <f>VLOOKUP($A71,'pEC50'!$B:$Z,MATCH(AV$1,'pEC50'!$B$1:$Z$1,0),FALSE)</f>
        <v/>
      </c>
      <c r="AW71" s="46" t="str">
        <f>VLOOKUP($A71,'pEC50'!$B:$Z,MATCH(AW$1,'pEC50'!$B$1:$Z$1,0),FALSE)</f>
        <v/>
      </c>
      <c r="AX71" s="46">
        <f>VLOOKUP($A71,'pEC50'!$B:$Z,MATCH(AX$1,'pEC50'!$B$1:$Z$1,0),FALSE)</f>
        <v>7.4</v>
      </c>
      <c r="AY71" s="46" t="str">
        <f>VLOOKUP($A71,'pEC50'!$B:$Z,MATCH(AY$1,'pEC50'!$B$1:$Z$1,0),FALSE)</f>
        <v/>
      </c>
      <c r="AZ71" s="46">
        <f>VLOOKUP($A71,'pEC50'!$B:$Z,MATCH(AZ$1,'pEC50'!$B$1:$Z$1,0),FALSE)</f>
        <v>7.5780000000000003</v>
      </c>
      <c r="BA71" s="46">
        <f>VLOOKUP($A71,'pEC50'!$B:$Z,MATCH(BA$1,'pEC50'!$B$1:$Z$1,0),FALSE)</f>
        <v>7.3559999999999999</v>
      </c>
      <c r="BB71" s="46">
        <f>VLOOKUP($A71,'pEC50'!$B:$Z,MATCH(BB$1,'pEC50'!$B$1:$Z$1,0),FALSE)</f>
        <v>7.9829999999999997</v>
      </c>
      <c r="BC71" s="46">
        <f>VLOOKUP($A71,'pEC50'!$B:$Z,MATCH(BC$1,'pEC50'!$B$1:$Z$1,0),FALSE)</f>
        <v>7.7720000000000002</v>
      </c>
      <c r="BD71" s="40" t="str">
        <f>IF(VLOOKUP($A71,Emax!$B:$Z,MATCH(BD$1,Emax!$B$1:$Z$1,0),FALSE)="","",VLOOKUP($A71,Emax!$B:$Z,MATCH(BD$1,Emax!$B$1:$Z$1,0),FALSE)*100)</f>
        <v/>
      </c>
      <c r="BE71" s="41" t="str">
        <f>IF(VLOOKUP($A71,Emax!$B:$Z,MATCH(BE$1,Emax!$B$1:$Z$1,0),FALSE)="","",VLOOKUP($A71,Emax!$B:$Z,MATCH(BE$1,Emax!$B$1:$Z$1,0),FALSE)*100)</f>
        <v/>
      </c>
      <c r="BF71" s="41">
        <f>IF(VLOOKUP($A71,Emax!$B:$Z,MATCH(BF$1,Emax!$B$1:$Z$1,0),FALSE)="","",VLOOKUP($A71,Emax!$B:$Z,MATCH(BF$1,Emax!$B$1:$Z$1,0),FALSE)*100)</f>
        <v>74.886602500276581</v>
      </c>
      <c r="BG71" s="41">
        <f>IF(VLOOKUP($A71,Emax!$B:$Z,MATCH(BG$1,Emax!$B$1:$Z$1,0),FALSE)="","",VLOOKUP($A71,Emax!$B:$Z,MATCH(BG$1,Emax!$B$1:$Z$1,0),FALSE)*100)</f>
        <v>60.324373028983338</v>
      </c>
      <c r="BH71" s="41" t="str">
        <f>IF(VLOOKUP($A71,Emax!$B:$Z,MATCH(BH$1,Emax!$B$1:$Z$1,0),FALSE)="","",VLOOKUP($A71,Emax!$B:$Z,MATCH(BH$1,Emax!$B$1:$Z$1,0),FALSE)*100)</f>
        <v/>
      </c>
      <c r="BI71" s="41">
        <f>IF(VLOOKUP($A71,Emax!$B:$Z,MATCH(BI$1,Emax!$B$1:$Z$1,0),FALSE)="","",VLOOKUP($A71,Emax!$B:$Z,MATCH(BI$1,Emax!$B$1:$Z$1,0),FALSE)*100)</f>
        <v>67.316562438099552</v>
      </c>
      <c r="BJ71" s="41">
        <f>IF(VLOOKUP($A71,Emax!$B:$Z,MATCH(BJ$1,Emax!$B$1:$Z$1,0),FALSE)="","",VLOOKUP($A71,Emax!$B:$Z,MATCH(BJ$1,Emax!$B$1:$Z$1,0),FALSE)*100)</f>
        <v>93.135107816711596</v>
      </c>
      <c r="BK71" s="41">
        <f>IF(VLOOKUP($A71,Emax!$B:$Z,MATCH(BK$1,Emax!$B$1:$Z$1,0),FALSE)="","",VLOOKUP($A71,Emax!$B:$Z,MATCH(BK$1,Emax!$B$1:$Z$1,0),FALSE)*100)</f>
        <v>38.585491253370122</v>
      </c>
      <c r="BL71" s="41" t="str">
        <f>IF(VLOOKUP($A71,Emax!$B:$Z,MATCH(BL$1,Emax!$B$1:$Z$1,0),FALSE)="","",VLOOKUP($A71,Emax!$B:$Z,MATCH(BL$1,Emax!$B$1:$Z$1,0),FALSE)*100)</f>
        <v/>
      </c>
      <c r="BM71" s="41" t="str">
        <f>IF(VLOOKUP($A71,Emax!$B:$Z,MATCH(BM$1,Emax!$B$1:$Z$1,0),FALSE)="","",VLOOKUP($A71,Emax!$B:$Z,MATCH(BM$1,Emax!$B$1:$Z$1,0),FALSE)*100)</f>
        <v/>
      </c>
      <c r="BN71" s="41" t="str">
        <f>IF(VLOOKUP($A71,Emax!$B:$Z,MATCH(BN$1,Emax!$B$1:$Z$1,0),FALSE)="","",VLOOKUP($A71,Emax!$B:$Z,MATCH(BN$1,Emax!$B$1:$Z$1,0),FALSE)*100)</f>
        <v/>
      </c>
      <c r="BO71" s="41">
        <f>IF(VLOOKUP($A71,Emax!$B:$Z,MATCH(BO$1,Emax!$B$1:$Z$1,0),FALSE)="","",VLOOKUP($A71,Emax!$B:$Z,MATCH(BO$1,Emax!$B$1:$Z$1,0),FALSE)*100)</f>
        <v>48.864447936009135</v>
      </c>
      <c r="BP71" s="41" t="str">
        <f>IF(VLOOKUP($A71,Emax!$B:$Z,MATCH(BP$1,Emax!$B$1:$Z$1,0),FALSE)="","",VLOOKUP($A71,Emax!$B:$Z,MATCH(BP$1,Emax!$B$1:$Z$1,0),FALSE)*100)</f>
        <v/>
      </c>
      <c r="BQ71" s="41">
        <f>IF(VLOOKUP($A71,Emax!$B:$Z,MATCH(BQ$1,Emax!$B$1:$Z$1,0),FALSE)="","",VLOOKUP($A71,Emax!$B:$Z,MATCH(BQ$1,Emax!$B$1:$Z$1,0),FALSE)*100)</f>
        <v>12.241363799928031</v>
      </c>
      <c r="BR71" s="41">
        <f>IF(VLOOKUP($A71,Emax!$B:$Z,MATCH(BR$1,Emax!$B$1:$Z$1,0),FALSE)="","",VLOOKUP($A71,Emax!$B:$Z,MATCH(BR$1,Emax!$B$1:$Z$1,0),FALSE)*100)</f>
        <v>12.34198151797338</v>
      </c>
      <c r="BS71" s="41">
        <f>IF(VLOOKUP($A71,Emax!$B:$Z,MATCH(BS$1,Emax!$B$1:$Z$1,0),FALSE)="","",VLOOKUP($A71,Emax!$B:$Z,MATCH(BS$1,Emax!$B$1:$Z$1,0),FALSE)*100)</f>
        <v>9.9172713094188634</v>
      </c>
      <c r="BT71" s="41">
        <f>IF(VLOOKUP($A71,Emax!$B:$Z,MATCH(BT$1,Emax!$B$1:$Z$1,0),FALSE)="","",VLOOKUP($A71,Emax!$B:$Z,MATCH(BT$1,Emax!$B$1:$Z$1,0),FALSE)*100)</f>
        <v>25.62211162460007</v>
      </c>
    </row>
    <row r="72" spans="1:72" x14ac:dyDescent="0.2">
      <c r="A72" t="s">
        <v>563</v>
      </c>
      <c r="B72" s="6" t="str">
        <f>IF(VLOOKUP($A72,Ligands!$A:$G,3,FALSE)="","",VLOOKUP($A72,Ligands!$A:$G,3,FALSE))</f>
        <v>SNC-8</v>
      </c>
      <c r="C72" s="5" t="str">
        <f>IF(VLOOKUP($A72,Ligands!$A:$G,4,FALSE)="","",VLOOKUP($A72,Ligands!$A:$G,4,FALSE))</f>
        <v>NSC77484</v>
      </c>
      <c r="D72" s="39" t="str">
        <f>IF(VLOOKUP($A72,Ligands!$A:$G,5,FALSE)="","",VLOOKUP($A72,Ligands!$A:$G,5,FALSE))</f>
        <v/>
      </c>
      <c r="E72" s="39" t="str">
        <f>IF(VLOOKUP($A72,Ligands!$A:$G,6,FALSE)="","",VLOOKUP($A72,Ligands!$A:$G,6,FALSE))</f>
        <v/>
      </c>
      <c r="F72" s="39" t="str">
        <f>IF(VLOOKUP($A72,Ligands!$A:$G,7,FALSE)="","",VLOOKUP($A72,Ligands!$A:$G,7,FALSE))</f>
        <v>Surrogate</v>
      </c>
      <c r="G72" s="89" t="str">
        <f t="shared" si="33"/>
        <v/>
      </c>
      <c r="H72" s="90">
        <f t="shared" si="34"/>
        <v>9.6516951266766142</v>
      </c>
      <c r="I72" s="90">
        <f t="shared" si="35"/>
        <v>6.6664492237268869</v>
      </c>
      <c r="J72" s="90" t="str">
        <f t="shared" si="36"/>
        <v/>
      </c>
      <c r="K72" s="90">
        <f t="shared" si="37"/>
        <v>7.1140990807292539</v>
      </c>
      <c r="L72" s="89" t="str">
        <f t="shared" si="38"/>
        <v/>
      </c>
      <c r="M72" s="90">
        <f t="shared" si="39"/>
        <v>10.3</v>
      </c>
      <c r="N72" s="90">
        <f t="shared" si="40"/>
        <v>7.24</v>
      </c>
      <c r="O72" s="90" t="str">
        <f t="shared" si="41"/>
        <v/>
      </c>
      <c r="P72" s="90">
        <f t="shared" si="42"/>
        <v>7.4930000000000003</v>
      </c>
      <c r="Q72" s="91" t="str">
        <f t="shared" si="43"/>
        <v/>
      </c>
      <c r="R72" s="92">
        <f t="shared" si="44"/>
        <v>59.829627171147251</v>
      </c>
      <c r="S72" s="92">
        <f t="shared" si="45"/>
        <v>26.696186259105836</v>
      </c>
      <c r="T72" s="92" t="str">
        <f t="shared" si="46"/>
        <v/>
      </c>
      <c r="U72" s="92">
        <f t="shared" si="47"/>
        <v>41.792570209740489</v>
      </c>
      <c r="V72" s="47" t="str">
        <f t="shared" si="48"/>
        <v/>
      </c>
      <c r="W72" s="46" t="str">
        <f t="shared" si="49"/>
        <v/>
      </c>
      <c r="X72" s="46">
        <f t="shared" si="50"/>
        <v>8.9479162965405603</v>
      </c>
      <c r="Y72" s="46">
        <f t="shared" si="51"/>
        <v>8.7013789896513245</v>
      </c>
      <c r="Z72" s="46" t="str">
        <f t="shared" si="52"/>
        <v/>
      </c>
      <c r="AA72" s="46">
        <f t="shared" si="53"/>
        <v>9.1918040544648161</v>
      </c>
      <c r="AB72" s="46">
        <f t="shared" si="54"/>
        <v>9.5276142897528491</v>
      </c>
      <c r="AC72" s="46">
        <f t="shared" si="55"/>
        <v>9.6516951266766142</v>
      </c>
      <c r="AD72" s="46" t="str">
        <f t="shared" si="56"/>
        <v/>
      </c>
      <c r="AE72" s="46" t="str">
        <f t="shared" si="57"/>
        <v/>
      </c>
      <c r="AF72" s="46">
        <f t="shared" si="58"/>
        <v>4.7205026826407721</v>
      </c>
      <c r="AG72" s="46">
        <f t="shared" si="59"/>
        <v>6.6664492237268869</v>
      </c>
      <c r="AH72" s="46" t="str">
        <f t="shared" si="60"/>
        <v/>
      </c>
      <c r="AI72" s="46" t="str">
        <f t="shared" si="61"/>
        <v/>
      </c>
      <c r="AJ72" s="46">
        <f t="shared" si="62"/>
        <v>6.4028961481585736</v>
      </c>
      <c r="AK72" s="46">
        <f t="shared" si="63"/>
        <v>6.4785012705371079</v>
      </c>
      <c r="AL72" s="46">
        <f t="shared" si="64"/>
        <v>7.1140990807292539</v>
      </c>
      <c r="AM72" s="47" t="str">
        <f>VLOOKUP($A72,'pEC50'!$B:$Z,MATCH(AM$1,'pEC50'!$B$1:$Z$1,0),FALSE)</f>
        <v/>
      </c>
      <c r="AN72" s="46" t="str">
        <f>VLOOKUP($A72,'pEC50'!$B:$Z,MATCH(AN$1,'pEC50'!$B$1:$Z$1,0),FALSE)</f>
        <v/>
      </c>
      <c r="AO72" s="46">
        <f>VLOOKUP($A72,'pEC50'!$B:$Z,MATCH(AO$1,'pEC50'!$B$1:$Z$1,0),FALSE)</f>
        <v>9.1709999999999994</v>
      </c>
      <c r="AP72" s="46">
        <f>VLOOKUP($A72,'pEC50'!$B:$Z,MATCH(AP$1,'pEC50'!$B$1:$Z$1,0),FALSE)</f>
        <v>9.1129999999999995</v>
      </c>
      <c r="AQ72" s="46" t="str">
        <f>VLOOKUP($A72,'pEC50'!$B:$Z,MATCH(AQ$1,'pEC50'!$B$1:$Z$1,0),FALSE)</f>
        <v/>
      </c>
      <c r="AR72" s="46">
        <f>VLOOKUP($A72,'pEC50'!$B:$Z,MATCH(AR$1,'pEC50'!$B$1:$Z$1,0),FALSE)</f>
        <v>9.5139999999999993</v>
      </c>
      <c r="AS72" s="46">
        <f>VLOOKUP($A72,'pEC50'!$B:$Z,MATCH(AS$1,'pEC50'!$B$1:$Z$1,0),FALSE)</f>
        <v>9.8409999999999993</v>
      </c>
      <c r="AT72" s="46">
        <f>VLOOKUP($A72,'pEC50'!$B:$Z,MATCH(AT$1,'pEC50'!$B$1:$Z$1,0),FALSE)</f>
        <v>10.3</v>
      </c>
      <c r="AU72" s="46" t="str">
        <f>VLOOKUP($A72,'pEC50'!$B:$Z,MATCH(AU$1,'pEC50'!$B$1:$Z$1,0),FALSE)</f>
        <v/>
      </c>
      <c r="AV72" s="46" t="str">
        <f>VLOOKUP($A72,'pEC50'!$B:$Z,MATCH(AV$1,'pEC50'!$B$1:$Z$1,0),FALSE)</f>
        <v/>
      </c>
      <c r="AW72" s="46">
        <f>VLOOKUP($A72,'pEC50'!$B:$Z,MATCH(AW$1,'pEC50'!$B$1:$Z$1,0),FALSE)</f>
        <v>6.85</v>
      </c>
      <c r="AX72" s="46">
        <f>VLOOKUP($A72,'pEC50'!$B:$Z,MATCH(AX$1,'pEC50'!$B$1:$Z$1,0),FALSE)</f>
        <v>7.24</v>
      </c>
      <c r="AY72" s="46" t="str">
        <f>VLOOKUP($A72,'pEC50'!$B:$Z,MATCH(AY$1,'pEC50'!$B$1:$Z$1,0),FALSE)</f>
        <v/>
      </c>
      <c r="AZ72" s="46" t="str">
        <f>VLOOKUP($A72,'pEC50'!$B:$Z,MATCH(AZ$1,'pEC50'!$B$1:$Z$1,0),FALSE)</f>
        <v/>
      </c>
      <c r="BA72" s="46">
        <f>VLOOKUP($A72,'pEC50'!$B:$Z,MATCH(BA$1,'pEC50'!$B$1:$Z$1,0),FALSE)</f>
        <v>6.8869999999999996</v>
      </c>
      <c r="BB72" s="46">
        <f>VLOOKUP($A72,'pEC50'!$B:$Z,MATCH(BB$1,'pEC50'!$B$1:$Z$1,0),FALSE)</f>
        <v>7.0730000000000004</v>
      </c>
      <c r="BC72" s="46">
        <f>VLOOKUP($A72,'pEC50'!$B:$Z,MATCH(BC$1,'pEC50'!$B$1:$Z$1,0),FALSE)</f>
        <v>7.4930000000000003</v>
      </c>
      <c r="BD72" s="40" t="str">
        <f>IF(VLOOKUP($A72,Emax!$B:$Z,MATCH(BD$1,Emax!$B$1:$Z$1,0),FALSE)="","",VLOOKUP($A72,Emax!$B:$Z,MATCH(BD$1,Emax!$B$1:$Z$1,0),FALSE)*100)</f>
        <v/>
      </c>
      <c r="BE72" s="41" t="str">
        <f>IF(VLOOKUP($A72,Emax!$B:$Z,MATCH(BE$1,Emax!$B$1:$Z$1,0),FALSE)="","",VLOOKUP($A72,Emax!$B:$Z,MATCH(BE$1,Emax!$B$1:$Z$1,0),FALSE)*100)</f>
        <v/>
      </c>
      <c r="BF72" s="41">
        <f>IF(VLOOKUP($A72,Emax!$B:$Z,MATCH(BF$1,Emax!$B$1:$Z$1,0),FALSE)="","",VLOOKUP($A72,Emax!$B:$Z,MATCH(BF$1,Emax!$B$1:$Z$1,0),FALSE)*100)</f>
        <v>59.829627171147251</v>
      </c>
      <c r="BG72" s="41">
        <f>IF(VLOOKUP($A72,Emax!$B:$Z,MATCH(BG$1,Emax!$B$1:$Z$1,0),FALSE)="","",VLOOKUP($A72,Emax!$B:$Z,MATCH(BG$1,Emax!$B$1:$Z$1,0),FALSE)*100)</f>
        <v>38.759573509535969</v>
      </c>
      <c r="BH72" s="41" t="str">
        <f>IF(VLOOKUP($A72,Emax!$B:$Z,MATCH(BH$1,Emax!$B$1:$Z$1,0),FALSE)="","",VLOOKUP($A72,Emax!$B:$Z,MATCH(BH$1,Emax!$B$1:$Z$1,0),FALSE)*100)</f>
        <v/>
      </c>
      <c r="BI72" s="41">
        <f>IF(VLOOKUP($A72,Emax!$B:$Z,MATCH(BI$1,Emax!$B$1:$Z$1,0),FALSE)="","",VLOOKUP($A72,Emax!$B:$Z,MATCH(BI$1,Emax!$B$1:$Z$1,0),FALSE)*100)</f>
        <v>47.62160785534396</v>
      </c>
      <c r="BJ72" s="41">
        <f>IF(VLOOKUP($A72,Emax!$B:$Z,MATCH(BJ$1,Emax!$B$1:$Z$1,0),FALSE)="","",VLOOKUP($A72,Emax!$B:$Z,MATCH(BJ$1,Emax!$B$1:$Z$1,0),FALSE)*100)</f>
        <v>48.597540431266843</v>
      </c>
      <c r="BK72" s="41">
        <f>IF(VLOOKUP($A72,Emax!$B:$Z,MATCH(BK$1,Emax!$B$1:$Z$1,0),FALSE)="","",VLOOKUP($A72,Emax!$B:$Z,MATCH(BK$1,Emax!$B$1:$Z$1,0),FALSE)*100)</f>
        <v>22.474763308044391</v>
      </c>
      <c r="BL72" s="41" t="str">
        <f>IF(VLOOKUP($A72,Emax!$B:$Z,MATCH(BL$1,Emax!$B$1:$Z$1,0),FALSE)="","",VLOOKUP($A72,Emax!$B:$Z,MATCH(BL$1,Emax!$B$1:$Z$1,0),FALSE)*100)</f>
        <v/>
      </c>
      <c r="BM72" s="41" t="str">
        <f>IF(VLOOKUP($A72,Emax!$B:$Z,MATCH(BM$1,Emax!$B$1:$Z$1,0),FALSE)="","",VLOOKUP($A72,Emax!$B:$Z,MATCH(BM$1,Emax!$B$1:$Z$1,0),FALSE)*100)</f>
        <v/>
      </c>
      <c r="BN72" s="41">
        <f>IF(VLOOKUP($A72,Emax!$B:$Z,MATCH(BN$1,Emax!$B$1:$Z$1,0),FALSE)="","",VLOOKUP($A72,Emax!$B:$Z,MATCH(BN$1,Emax!$B$1:$Z$1,0),FALSE)*100)</f>
        <v>0.74216878210771475</v>
      </c>
      <c r="BO72" s="41">
        <f>IF(VLOOKUP($A72,Emax!$B:$Z,MATCH(BO$1,Emax!$B$1:$Z$1,0),FALSE)="","",VLOOKUP($A72,Emax!$B:$Z,MATCH(BO$1,Emax!$B$1:$Z$1,0),FALSE)*100)</f>
        <v>26.696186259105836</v>
      </c>
      <c r="BP72" s="41" t="str">
        <f>IF(VLOOKUP($A72,Emax!$B:$Z,MATCH(BP$1,Emax!$B$1:$Z$1,0),FALSE)="","",VLOOKUP($A72,Emax!$B:$Z,MATCH(BP$1,Emax!$B$1:$Z$1,0),FALSE)*100)</f>
        <v/>
      </c>
      <c r="BQ72" s="41" t="str">
        <f>IF(VLOOKUP($A72,Emax!$B:$Z,MATCH(BQ$1,Emax!$B$1:$Z$1,0),FALSE)="","",VLOOKUP($A72,Emax!$B:$Z,MATCH(BQ$1,Emax!$B$1:$Z$1,0),FALSE)*100)</f>
        <v/>
      </c>
      <c r="BR72" s="41">
        <f>IF(VLOOKUP($A72,Emax!$B:$Z,MATCH(BR$1,Emax!$B$1:$Z$1,0),FALSE)="","",VLOOKUP($A72,Emax!$B:$Z,MATCH(BR$1,Emax!$B$1:$Z$1,0),FALSE)*100)</f>
        <v>32.801684581949075</v>
      </c>
      <c r="BS72" s="41">
        <f>IF(VLOOKUP($A72,Emax!$B:$Z,MATCH(BS$1,Emax!$B$1:$Z$1,0),FALSE)="","",VLOOKUP($A72,Emax!$B:$Z,MATCH(BS$1,Emax!$B$1:$Z$1,0),FALSE)*100)</f>
        <v>25.439072353699054</v>
      </c>
      <c r="BT72" s="41">
        <f>IF(VLOOKUP($A72,Emax!$B:$Z,MATCH(BT$1,Emax!$B$1:$Z$1,0),FALSE)="","",VLOOKUP($A72,Emax!$B:$Z,MATCH(BT$1,Emax!$B$1:$Z$1,0),FALSE)*100)</f>
        <v>41.792570209740489</v>
      </c>
    </row>
    <row r="73" spans="1:72" x14ac:dyDescent="0.2">
      <c r="A73" t="s">
        <v>343</v>
      </c>
      <c r="B73" s="6" t="str">
        <f>IF(VLOOKUP($A73,Ligands!$A:$G,3,FALSE)="","",VLOOKUP($A73,Ligands!$A:$G,3,FALSE))</f>
        <v>Undecanoic acid</v>
      </c>
      <c r="C73" s="5" t="str">
        <f>IF(VLOOKUP($A73,Ligands!$A:$G,4,FALSE)="","",VLOOKUP($A73,Ligands!$A:$G,4,FALSE))</f>
        <v>Decanoic Acid</v>
      </c>
      <c r="D73" s="39" t="str">
        <f>IF(VLOOKUP($A73,Ligands!$A:$G,5,FALSE)="","",VLOOKUP($A73,Ligands!$A:$G,5,FALSE))</f>
        <v/>
      </c>
      <c r="E73" s="39" t="str">
        <f>IF(VLOOKUP($A73,Ligands!$A:$G,6,FALSE)="","",VLOOKUP($A73,Ligands!$A:$G,6,FALSE))</f>
        <v/>
      </c>
      <c r="F73" s="39" t="str">
        <f>IF(VLOOKUP($A73,Ligands!$A:$G,7,FALSE)="","",VLOOKUP($A73,Ligands!$A:$G,7,FALSE))</f>
        <v>Physiological</v>
      </c>
      <c r="G73" s="89" t="str">
        <f t="shared" si="33"/>
        <v/>
      </c>
      <c r="H73" s="90">
        <f t="shared" si="34"/>
        <v>3.7908223212523597</v>
      </c>
      <c r="I73" s="90" t="str">
        <f t="shared" si="35"/>
        <v/>
      </c>
      <c r="J73" s="90">
        <f t="shared" si="36"/>
        <v>3.3661931715926166</v>
      </c>
      <c r="K73" s="90" t="str">
        <f t="shared" si="37"/>
        <v/>
      </c>
      <c r="L73" s="89" t="str">
        <f t="shared" si="38"/>
        <v/>
      </c>
      <c r="M73" s="90">
        <f t="shared" si="39"/>
        <v>5.1749999999999998</v>
      </c>
      <c r="N73" s="90" t="str">
        <f t="shared" si="40"/>
        <v/>
      </c>
      <c r="O73" s="90">
        <f t="shared" si="41"/>
        <v>5.0490000000000004</v>
      </c>
      <c r="P73" s="90" t="str">
        <f t="shared" si="42"/>
        <v/>
      </c>
      <c r="Q73" s="91" t="str">
        <f t="shared" si="43"/>
        <v/>
      </c>
      <c r="R73" s="92">
        <f t="shared" si="44"/>
        <v>14.337869233322269</v>
      </c>
      <c r="S73" s="92" t="str">
        <f t="shared" si="45"/>
        <v/>
      </c>
      <c r="T73" s="92">
        <f t="shared" si="46"/>
        <v>2.075836631881971</v>
      </c>
      <c r="U73" s="92" t="str">
        <f t="shared" si="47"/>
        <v/>
      </c>
      <c r="V73" s="47" t="str">
        <f t="shared" si="48"/>
        <v/>
      </c>
      <c r="W73" s="46" t="str">
        <f t="shared" si="49"/>
        <v/>
      </c>
      <c r="X73" s="46">
        <f t="shared" si="50"/>
        <v>3.2824846151415561</v>
      </c>
      <c r="Y73" s="46">
        <f t="shared" si="51"/>
        <v>3.1361074700400233</v>
      </c>
      <c r="Z73" s="46" t="str">
        <f t="shared" si="52"/>
        <v/>
      </c>
      <c r="AA73" s="46" t="str">
        <f t="shared" si="53"/>
        <v/>
      </c>
      <c r="AB73" s="46" t="str">
        <f t="shared" si="54"/>
        <v/>
      </c>
      <c r="AC73" s="46">
        <f t="shared" si="55"/>
        <v>3.7908223212523597</v>
      </c>
      <c r="AD73" s="46" t="str">
        <f t="shared" si="56"/>
        <v/>
      </c>
      <c r="AE73" s="46" t="str">
        <f t="shared" si="57"/>
        <v/>
      </c>
      <c r="AF73" s="46" t="str">
        <f t="shared" si="58"/>
        <v/>
      </c>
      <c r="AG73" s="46" t="str">
        <f t="shared" si="59"/>
        <v/>
      </c>
      <c r="AH73" s="46" t="str">
        <f t="shared" si="60"/>
        <v/>
      </c>
      <c r="AI73" s="46">
        <f t="shared" si="61"/>
        <v>3.3661931715926166</v>
      </c>
      <c r="AJ73" s="46" t="str">
        <f t="shared" si="62"/>
        <v/>
      </c>
      <c r="AK73" s="46" t="str">
        <f t="shared" si="63"/>
        <v/>
      </c>
      <c r="AL73" s="46" t="str">
        <f t="shared" si="64"/>
        <v/>
      </c>
      <c r="AM73" s="47" t="str">
        <f>VLOOKUP($A73,'pEC50'!$B:$Z,MATCH(AM$1,'pEC50'!$B$1:$Z$1,0),FALSE)</f>
        <v/>
      </c>
      <c r="AN73" s="46" t="str">
        <f>VLOOKUP($A73,'pEC50'!$B:$Z,MATCH(AN$1,'pEC50'!$B$1:$Z$1,0),FALSE)</f>
        <v/>
      </c>
      <c r="AO73" s="46">
        <f>VLOOKUP($A73,'pEC50'!$B:$Z,MATCH(AO$1,'pEC50'!$B$1:$Z$1,0),FALSE)</f>
        <v>4.1260000000000003</v>
      </c>
      <c r="AP73" s="46">
        <f>VLOOKUP($A73,'pEC50'!$B:$Z,MATCH(AP$1,'pEC50'!$B$1:$Z$1,0),FALSE)</f>
        <v>4.0190000000000001</v>
      </c>
      <c r="AQ73" s="46" t="str">
        <f>VLOOKUP($A73,'pEC50'!$B:$Z,MATCH(AQ$1,'pEC50'!$B$1:$Z$1,0),FALSE)</f>
        <v/>
      </c>
      <c r="AR73" s="46" t="str">
        <f>VLOOKUP($A73,'pEC50'!$B:$Z,MATCH(AR$1,'pEC50'!$B$1:$Z$1,0),FALSE)</f>
        <v/>
      </c>
      <c r="AS73" s="46" t="str">
        <f>VLOOKUP($A73,'pEC50'!$B:$Z,MATCH(AS$1,'pEC50'!$B$1:$Z$1,0),FALSE)</f>
        <v/>
      </c>
      <c r="AT73" s="46">
        <f>VLOOKUP($A73,'pEC50'!$B:$Z,MATCH(AT$1,'pEC50'!$B$1:$Z$1,0),FALSE)</f>
        <v>5.1749999999999998</v>
      </c>
      <c r="AU73" s="46" t="str">
        <f>VLOOKUP($A73,'pEC50'!$B:$Z,MATCH(AU$1,'pEC50'!$B$1:$Z$1,0),FALSE)</f>
        <v/>
      </c>
      <c r="AV73" s="46" t="str">
        <f>VLOOKUP($A73,'pEC50'!$B:$Z,MATCH(AV$1,'pEC50'!$B$1:$Z$1,0),FALSE)</f>
        <v/>
      </c>
      <c r="AW73" s="46" t="str">
        <f>VLOOKUP($A73,'pEC50'!$B:$Z,MATCH(AW$1,'pEC50'!$B$1:$Z$1,0),FALSE)</f>
        <v/>
      </c>
      <c r="AX73" s="46" t="str">
        <f>VLOOKUP($A73,'pEC50'!$B:$Z,MATCH(AX$1,'pEC50'!$B$1:$Z$1,0),FALSE)</f>
        <v/>
      </c>
      <c r="AY73" s="46" t="str">
        <f>VLOOKUP($A73,'pEC50'!$B:$Z,MATCH(AY$1,'pEC50'!$B$1:$Z$1,0),FALSE)</f>
        <v/>
      </c>
      <c r="AZ73" s="46">
        <f>VLOOKUP($A73,'pEC50'!$B:$Z,MATCH(AZ$1,'pEC50'!$B$1:$Z$1,0),FALSE)</f>
        <v>5.0490000000000004</v>
      </c>
      <c r="BA73" s="46" t="str">
        <f>VLOOKUP($A73,'pEC50'!$B:$Z,MATCH(BA$1,'pEC50'!$B$1:$Z$1,0),FALSE)</f>
        <v/>
      </c>
      <c r="BB73" s="46" t="str">
        <f>VLOOKUP($A73,'pEC50'!$B:$Z,MATCH(BB$1,'pEC50'!$B$1:$Z$1,0),FALSE)</f>
        <v/>
      </c>
      <c r="BC73" s="46" t="str">
        <f>VLOOKUP($A73,'pEC50'!$B:$Z,MATCH(BC$1,'pEC50'!$B$1:$Z$1,0),FALSE)</f>
        <v/>
      </c>
      <c r="BD73" s="40" t="str">
        <f>IF(VLOOKUP($A73,Emax!$B:$Z,MATCH(BD$1,Emax!$B$1:$Z$1,0),FALSE)="","",VLOOKUP($A73,Emax!$B:$Z,MATCH(BD$1,Emax!$B$1:$Z$1,0),FALSE)*100)</f>
        <v/>
      </c>
      <c r="BE73" s="41" t="str">
        <f>IF(VLOOKUP($A73,Emax!$B:$Z,MATCH(BE$1,Emax!$B$1:$Z$1,0),FALSE)="","",VLOOKUP($A73,Emax!$B:$Z,MATCH(BE$1,Emax!$B$1:$Z$1,0),FALSE)*100)</f>
        <v/>
      </c>
      <c r="BF73" s="41">
        <f>IF(VLOOKUP($A73,Emax!$B:$Z,MATCH(BF$1,Emax!$B$1:$Z$1,0),FALSE)="","",VLOOKUP($A73,Emax!$B:$Z,MATCH(BF$1,Emax!$B$1:$Z$1,0),FALSE)*100)</f>
        <v>14.337869233322269</v>
      </c>
      <c r="BG73" s="41">
        <f>IF(VLOOKUP($A73,Emax!$B:$Z,MATCH(BG$1,Emax!$B$1:$Z$1,0),FALSE)="","",VLOOKUP($A73,Emax!$B:$Z,MATCH(BG$1,Emax!$B$1:$Z$1,0),FALSE)*100)</f>
        <v>13.095059318215949</v>
      </c>
      <c r="BH73" s="41" t="str">
        <f>IF(VLOOKUP($A73,Emax!$B:$Z,MATCH(BH$1,Emax!$B$1:$Z$1,0),FALSE)="","",VLOOKUP($A73,Emax!$B:$Z,MATCH(BH$1,Emax!$B$1:$Z$1,0),FALSE)*100)</f>
        <v/>
      </c>
      <c r="BI73" s="41" t="str">
        <f>IF(VLOOKUP($A73,Emax!$B:$Z,MATCH(BI$1,Emax!$B$1:$Z$1,0),FALSE)="","",VLOOKUP($A73,Emax!$B:$Z,MATCH(BI$1,Emax!$B$1:$Z$1,0),FALSE)*100)</f>
        <v/>
      </c>
      <c r="BJ73" s="41" t="str">
        <f>IF(VLOOKUP($A73,Emax!$B:$Z,MATCH(BJ$1,Emax!$B$1:$Z$1,0),FALSE)="","",VLOOKUP($A73,Emax!$B:$Z,MATCH(BJ$1,Emax!$B$1:$Z$1,0),FALSE)*100)</f>
        <v/>
      </c>
      <c r="BK73" s="41">
        <f>IF(VLOOKUP($A73,Emax!$B:$Z,MATCH(BK$1,Emax!$B$1:$Z$1,0),FALSE)="","",VLOOKUP($A73,Emax!$B:$Z,MATCH(BK$1,Emax!$B$1:$Z$1,0),FALSE)*100)</f>
        <v>4.1287855037933419</v>
      </c>
      <c r="BL73" s="41" t="str">
        <f>IF(VLOOKUP($A73,Emax!$B:$Z,MATCH(BL$1,Emax!$B$1:$Z$1,0),FALSE)="","",VLOOKUP($A73,Emax!$B:$Z,MATCH(BL$1,Emax!$B$1:$Z$1,0),FALSE)*100)</f>
        <v/>
      </c>
      <c r="BM73" s="41" t="str">
        <f>IF(VLOOKUP($A73,Emax!$B:$Z,MATCH(BM$1,Emax!$B$1:$Z$1,0),FALSE)="","",VLOOKUP($A73,Emax!$B:$Z,MATCH(BM$1,Emax!$B$1:$Z$1,0),FALSE)*100)</f>
        <v/>
      </c>
      <c r="BN73" s="41" t="str">
        <f>IF(VLOOKUP($A73,Emax!$B:$Z,MATCH(BN$1,Emax!$B$1:$Z$1,0),FALSE)="","",VLOOKUP($A73,Emax!$B:$Z,MATCH(BN$1,Emax!$B$1:$Z$1,0),FALSE)*100)</f>
        <v/>
      </c>
      <c r="BO73" s="41" t="str">
        <f>IF(VLOOKUP($A73,Emax!$B:$Z,MATCH(BO$1,Emax!$B$1:$Z$1,0),FALSE)="","",VLOOKUP($A73,Emax!$B:$Z,MATCH(BO$1,Emax!$B$1:$Z$1,0),FALSE)*100)</f>
        <v/>
      </c>
      <c r="BP73" s="41" t="str">
        <f>IF(VLOOKUP($A73,Emax!$B:$Z,MATCH(BP$1,Emax!$B$1:$Z$1,0),FALSE)="","",VLOOKUP($A73,Emax!$B:$Z,MATCH(BP$1,Emax!$B$1:$Z$1,0),FALSE)*100)</f>
        <v/>
      </c>
      <c r="BQ73" s="41">
        <f>IF(VLOOKUP($A73,Emax!$B:$Z,MATCH(BQ$1,Emax!$B$1:$Z$1,0),FALSE)="","",VLOOKUP($A73,Emax!$B:$Z,MATCH(BQ$1,Emax!$B$1:$Z$1,0),FALSE)*100)</f>
        <v>2.075836631881971</v>
      </c>
      <c r="BR73" s="41" t="str">
        <f>IF(VLOOKUP($A73,Emax!$B:$Z,MATCH(BR$1,Emax!$B$1:$Z$1,0),FALSE)="","",VLOOKUP($A73,Emax!$B:$Z,MATCH(BR$1,Emax!$B$1:$Z$1,0),FALSE)*100)</f>
        <v/>
      </c>
      <c r="BS73" s="41" t="str">
        <f>IF(VLOOKUP($A73,Emax!$B:$Z,MATCH(BS$1,Emax!$B$1:$Z$1,0),FALSE)="","",VLOOKUP($A73,Emax!$B:$Z,MATCH(BS$1,Emax!$B$1:$Z$1,0),FALSE)*100)</f>
        <v/>
      </c>
      <c r="BT73" s="41" t="str">
        <f>IF(VLOOKUP($A73,Emax!$B:$Z,MATCH(BT$1,Emax!$B$1:$Z$1,0),FALSE)="","",VLOOKUP($A73,Emax!$B:$Z,MATCH(BT$1,Emax!$B$1:$Z$1,0),FALSE)*100)</f>
        <v/>
      </c>
    </row>
    <row r="74" spans="1:72" x14ac:dyDescent="0.2">
      <c r="A74" t="s">
        <v>602</v>
      </c>
      <c r="B74" s="6" t="str">
        <f>IF(VLOOKUP($A74,Ligands!$A:$G,3,FALSE)="","",VLOOKUP($A74,Ligands!$A:$G,3,FALSE))</f>
        <v>UTP</v>
      </c>
      <c r="C74" s="5" t="str">
        <f>IF(VLOOKUP($A74,Ligands!$A:$G,4,FALSE)="","",VLOOKUP($A74,Ligands!$A:$G,4,FALSE))</f>
        <v>Uridine 5'-triphosphate</v>
      </c>
      <c r="D74" s="39" t="str">
        <f>IF(VLOOKUP($A74,Ligands!$A:$G,5,FALSE)="","",VLOOKUP($A74,Ligands!$A:$G,5,FALSE))</f>
        <v/>
      </c>
      <c r="E74" s="39" t="str">
        <f>IF(VLOOKUP($A74,Ligands!$A:$G,6,FALSE)="","",VLOOKUP($A74,Ligands!$A:$G,6,FALSE))</f>
        <v/>
      </c>
      <c r="F74" s="39" t="str">
        <f>IF(VLOOKUP($A74,Ligands!$A:$G,7,FALSE)="","",VLOOKUP($A74,Ligands!$A:$G,7,FALSE))</f>
        <v>Physiological</v>
      </c>
      <c r="G74" s="89" t="str">
        <f t="shared" si="33"/>
        <v/>
      </c>
      <c r="H74" s="90">
        <f t="shared" si="34"/>
        <v>5.3505171932630571</v>
      </c>
      <c r="I74" s="90">
        <f t="shared" si="35"/>
        <v>5.3120671763900118</v>
      </c>
      <c r="J74" s="90">
        <f t="shared" si="36"/>
        <v>5.1664538998482836</v>
      </c>
      <c r="K74" s="90">
        <f t="shared" si="37"/>
        <v>4.3435182088487432</v>
      </c>
      <c r="L74" s="89" t="str">
        <f t="shared" si="38"/>
        <v/>
      </c>
      <c r="M74" s="90">
        <f t="shared" si="39"/>
        <v>6.5380000000000003</v>
      </c>
      <c r="N74" s="90">
        <f t="shared" si="40"/>
        <v>6.4340000000000002</v>
      </c>
      <c r="O74" s="90">
        <f t="shared" si="41"/>
        <v>5.6840000000000002</v>
      </c>
      <c r="P74" s="90">
        <f t="shared" si="42"/>
        <v>5.36</v>
      </c>
      <c r="Q74" s="91" t="str">
        <f t="shared" si="43"/>
        <v/>
      </c>
      <c r="R74" s="92">
        <f t="shared" si="44"/>
        <v>20.678412439651389</v>
      </c>
      <c r="S74" s="92">
        <f t="shared" si="45"/>
        <v>17.221349331047943</v>
      </c>
      <c r="T74" s="92">
        <f t="shared" si="46"/>
        <v>46.381441866925954</v>
      </c>
      <c r="U74" s="92">
        <f t="shared" si="47"/>
        <v>22.778137427170996</v>
      </c>
      <c r="V74" s="47" t="str">
        <f t="shared" si="48"/>
        <v/>
      </c>
      <c r="W74" s="46" t="str">
        <f t="shared" si="49"/>
        <v/>
      </c>
      <c r="X74" s="46">
        <f t="shared" si="50"/>
        <v>4.932023986227164</v>
      </c>
      <c r="Y74" s="46">
        <f t="shared" si="51"/>
        <v>4.5725262498268853</v>
      </c>
      <c r="Z74" s="46" t="str">
        <f t="shared" si="52"/>
        <v/>
      </c>
      <c r="AA74" s="46">
        <f t="shared" si="53"/>
        <v>5.2214682642066945</v>
      </c>
      <c r="AB74" s="46">
        <f t="shared" si="54"/>
        <v>5.235484165087362</v>
      </c>
      <c r="AC74" s="46">
        <f t="shared" si="55"/>
        <v>5.3505171932630571</v>
      </c>
      <c r="AD74" s="46" t="str">
        <f t="shared" si="56"/>
        <v/>
      </c>
      <c r="AE74" s="46" t="str">
        <f t="shared" si="57"/>
        <v/>
      </c>
      <c r="AF74" s="46" t="str">
        <f t="shared" si="58"/>
        <v/>
      </c>
      <c r="AG74" s="46">
        <f t="shared" si="59"/>
        <v>5.3120671763900118</v>
      </c>
      <c r="AH74" s="46">
        <f t="shared" si="60"/>
        <v>5.0563442454903296</v>
      </c>
      <c r="AI74" s="46">
        <f t="shared" si="61"/>
        <v>5.1664538998482836</v>
      </c>
      <c r="AJ74" s="46">
        <f t="shared" si="62"/>
        <v>4.3435182088487432</v>
      </c>
      <c r="AK74" s="46">
        <f t="shared" si="63"/>
        <v>3.9558781219005477</v>
      </c>
      <c r="AL74" s="46">
        <f t="shared" si="64"/>
        <v>3.7791807674827682</v>
      </c>
      <c r="AM74" s="47" t="str">
        <f>VLOOKUP($A74,'pEC50'!$B:$Z,MATCH(AM$1,'pEC50'!$B$1:$Z$1,0),FALSE)</f>
        <v/>
      </c>
      <c r="AN74" s="46" t="str">
        <f>VLOOKUP($A74,'pEC50'!$B:$Z,MATCH(AN$1,'pEC50'!$B$1:$Z$1,0),FALSE)</f>
        <v/>
      </c>
      <c r="AO74" s="46">
        <f>VLOOKUP($A74,'pEC50'!$B:$Z,MATCH(AO$1,'pEC50'!$B$1:$Z$1,0),FALSE)</f>
        <v>6.2850000000000001</v>
      </c>
      <c r="AP74" s="46">
        <f>VLOOKUP($A74,'pEC50'!$B:$Z,MATCH(AP$1,'pEC50'!$B$1:$Z$1,0),FALSE)</f>
        <v>6.5380000000000003</v>
      </c>
      <c r="AQ74" s="46" t="str">
        <f>VLOOKUP($A74,'pEC50'!$B:$Z,MATCH(AQ$1,'pEC50'!$B$1:$Z$1,0),FALSE)</f>
        <v/>
      </c>
      <c r="AR74" s="46">
        <f>VLOOKUP($A74,'pEC50'!$B:$Z,MATCH(AR$1,'pEC50'!$B$1:$Z$1,0),FALSE)</f>
        <v>5.9429999999999996</v>
      </c>
      <c r="AS74" s="46">
        <f>VLOOKUP($A74,'pEC50'!$B:$Z,MATCH(AS$1,'pEC50'!$B$1:$Z$1,0),FALSE)</f>
        <v>6.3680000000000003</v>
      </c>
      <c r="AT74" s="46">
        <f>VLOOKUP($A74,'pEC50'!$B:$Z,MATCH(AT$1,'pEC50'!$B$1:$Z$1,0),FALSE)</f>
        <v>6.0350000000000001</v>
      </c>
      <c r="AU74" s="46">
        <f>VLOOKUP($A74,'pEC50'!$B:$Z,MATCH(AU$1,'pEC50'!$B$1:$Z$1,0),FALSE)</f>
        <v>6.4020000000000001</v>
      </c>
      <c r="AV74" s="46">
        <f>VLOOKUP($A74,'pEC50'!$B:$Z,MATCH(AV$1,'pEC50'!$B$1:$Z$1,0),FALSE)</f>
        <v>6.4340000000000002</v>
      </c>
      <c r="AW74" s="46">
        <f>VLOOKUP($A74,'pEC50'!$B:$Z,MATCH(AW$1,'pEC50'!$B$1:$Z$1,0),FALSE)</f>
        <v>6.2859999999999996</v>
      </c>
      <c r="AX74" s="46">
        <f>VLOOKUP($A74,'pEC50'!$B:$Z,MATCH(AX$1,'pEC50'!$B$1:$Z$1,0),FALSE)</f>
        <v>6.0759999999999996</v>
      </c>
      <c r="AY74" s="46">
        <f>VLOOKUP($A74,'pEC50'!$B:$Z,MATCH(AY$1,'pEC50'!$B$1:$Z$1,0),FALSE)</f>
        <v>5.39</v>
      </c>
      <c r="AZ74" s="46">
        <f>VLOOKUP($A74,'pEC50'!$B:$Z,MATCH(AZ$1,'pEC50'!$B$1:$Z$1,0),FALSE)</f>
        <v>5.6840000000000002</v>
      </c>
      <c r="BA74" s="46">
        <f>VLOOKUP($A74,'pEC50'!$B:$Z,MATCH(BA$1,'pEC50'!$B$1:$Z$1,0),FALSE)</f>
        <v>4.9859999999999998</v>
      </c>
      <c r="BB74" s="46">
        <f>VLOOKUP($A74,'pEC50'!$B:$Z,MATCH(BB$1,'pEC50'!$B$1:$Z$1,0),FALSE)</f>
        <v>5.2350000000000003</v>
      </c>
      <c r="BC74" s="46">
        <f>VLOOKUP($A74,'pEC50'!$B:$Z,MATCH(BC$1,'pEC50'!$B$1:$Z$1,0),FALSE)</f>
        <v>5.36</v>
      </c>
      <c r="BD74" s="40" t="str">
        <f>IF(VLOOKUP($A74,Emax!$B:$Z,MATCH(BD$1,Emax!$B$1:$Z$1,0),FALSE)="","",VLOOKUP($A74,Emax!$B:$Z,MATCH(BD$1,Emax!$B$1:$Z$1,0),FALSE)*100)</f>
        <v/>
      </c>
      <c r="BE74" s="41" t="str">
        <f>IF(VLOOKUP($A74,Emax!$B:$Z,MATCH(BE$1,Emax!$B$1:$Z$1,0),FALSE)="","",VLOOKUP($A74,Emax!$B:$Z,MATCH(BE$1,Emax!$B$1:$Z$1,0),FALSE)*100)</f>
        <v/>
      </c>
      <c r="BF74" s="41">
        <f>IF(VLOOKUP($A74,Emax!$B:$Z,MATCH(BF$1,Emax!$B$1:$Z$1,0),FALSE)="","",VLOOKUP($A74,Emax!$B:$Z,MATCH(BF$1,Emax!$B$1:$Z$1,0),FALSE)*100)</f>
        <v>4.4363314525943141</v>
      </c>
      <c r="BG74" s="41">
        <f>IF(VLOOKUP($A74,Emax!$B:$Z,MATCH(BG$1,Emax!$B$1:$Z$1,0),FALSE)="","",VLOOKUP($A74,Emax!$B:$Z,MATCH(BG$1,Emax!$B$1:$Z$1,0),FALSE)*100)</f>
        <v>1.0827451569304702</v>
      </c>
      <c r="BH74" s="41" t="str">
        <f>IF(VLOOKUP($A74,Emax!$B:$Z,MATCH(BH$1,Emax!$B$1:$Z$1,0),FALSE)="","",VLOOKUP($A74,Emax!$B:$Z,MATCH(BH$1,Emax!$B$1:$Z$1,0),FALSE)*100)</f>
        <v/>
      </c>
      <c r="BI74" s="41">
        <f>IF(VLOOKUP($A74,Emax!$B:$Z,MATCH(BI$1,Emax!$B$1:$Z$1,0),FALSE)="","",VLOOKUP($A74,Emax!$B:$Z,MATCH(BI$1,Emax!$B$1:$Z$1,0),FALSE)*100)</f>
        <v>18.987520869294546</v>
      </c>
      <c r="BJ74" s="41">
        <f>IF(VLOOKUP($A74,Emax!$B:$Z,MATCH(BJ$1,Emax!$B$1:$Z$1,0),FALSE)="","",VLOOKUP($A74,Emax!$B:$Z,MATCH(BJ$1,Emax!$B$1:$Z$1,0),FALSE)*100)</f>
        <v>7.3702830188679247</v>
      </c>
      <c r="BK74" s="41">
        <f>IF(VLOOKUP($A74,Emax!$B:$Z,MATCH(BK$1,Emax!$B$1:$Z$1,0),FALSE)="","",VLOOKUP($A74,Emax!$B:$Z,MATCH(BK$1,Emax!$B$1:$Z$1,0),FALSE)*100)</f>
        <v>20.678412439651389</v>
      </c>
      <c r="BL74" s="41">
        <f>IF(VLOOKUP($A74,Emax!$B:$Z,MATCH(BL$1,Emax!$B$1:$Z$1,0),FALSE)="","",VLOOKUP($A74,Emax!$B:$Z,MATCH(BL$1,Emax!$B$1:$Z$1,0),FALSE)*100)</f>
        <v>0</v>
      </c>
      <c r="BM74" s="41">
        <f>IF(VLOOKUP($A74,Emax!$B:$Z,MATCH(BM$1,Emax!$B$1:$Z$1,0),FALSE)="","",VLOOKUP($A74,Emax!$B:$Z,MATCH(BM$1,Emax!$B$1:$Z$1,0),FALSE)*100)</f>
        <v>0</v>
      </c>
      <c r="BN74" s="41">
        <f>IF(VLOOKUP($A74,Emax!$B:$Z,MATCH(BN$1,Emax!$B$1:$Z$1,0),FALSE)="","",VLOOKUP($A74,Emax!$B:$Z,MATCH(BN$1,Emax!$B$1:$Z$1,0),FALSE)*100)</f>
        <v>0</v>
      </c>
      <c r="BO74" s="41">
        <f>IF(VLOOKUP($A74,Emax!$B:$Z,MATCH(BO$1,Emax!$B$1:$Z$1,0),FALSE)="","",VLOOKUP($A74,Emax!$B:$Z,MATCH(BO$1,Emax!$B$1:$Z$1,0),FALSE)*100)</f>
        <v>17.221349331047943</v>
      </c>
      <c r="BP74" s="41">
        <f>IF(VLOOKUP($A74,Emax!$B:$Z,MATCH(BP$1,Emax!$B$1:$Z$1,0),FALSE)="","",VLOOKUP($A74,Emax!$B:$Z,MATCH(BP$1,Emax!$B$1:$Z$1,0),FALSE)*100)</f>
        <v>46.381441866925954</v>
      </c>
      <c r="BQ74" s="41">
        <f>IF(VLOOKUP($A74,Emax!$B:$Z,MATCH(BQ$1,Emax!$B$1:$Z$1,0),FALSE)="","",VLOOKUP($A74,Emax!$B:$Z,MATCH(BQ$1,Emax!$B$1:$Z$1,0),FALSE)*100)</f>
        <v>30.370636919755299</v>
      </c>
      <c r="BR74" s="41">
        <f>IF(VLOOKUP($A74,Emax!$B:$Z,MATCH(BR$1,Emax!$B$1:$Z$1,0),FALSE)="","",VLOOKUP($A74,Emax!$B:$Z,MATCH(BR$1,Emax!$B$1:$Z$1,0),FALSE)*100)</f>
        <v>22.778137427170996</v>
      </c>
      <c r="BS74" s="41">
        <f>IF(VLOOKUP($A74,Emax!$B:$Z,MATCH(BS$1,Emax!$B$1:$Z$1,0),FALSE)="","",VLOOKUP($A74,Emax!$B:$Z,MATCH(BS$1,Emax!$B$1:$Z$1,0),FALSE)*100)</f>
        <v>5.2586966840713361</v>
      </c>
      <c r="BT74" s="41">
        <f>IF(VLOOKUP($A74,Emax!$B:$Z,MATCH(BT$1,Emax!$B$1:$Z$1,0),FALSE)="","",VLOOKUP($A74,Emax!$B:$Z,MATCH(BT$1,Emax!$B$1:$Z$1,0),FALSE)*100)</f>
        <v>2.6253110558123001</v>
      </c>
    </row>
    <row r="75" spans="1:72" x14ac:dyDescent="0.2">
      <c r="A75" t="s">
        <v>742</v>
      </c>
      <c r="B75" s="6" t="str">
        <f>IF(VLOOKUP($A75,Ligands!$A:$G,3,FALSE)="","",VLOOKUP($A75,Ligands!$A:$G,3,FALSE))</f>
        <v>VIP</v>
      </c>
      <c r="C75" s="5" t="str">
        <f>IF(VLOOKUP($A75,Ligands!$A:$G,4,FALSE)="","",VLOOKUP($A75,Ligands!$A:$G,4,FALSE))</f>
        <v>Vasoactive intestinal polypeptide</v>
      </c>
      <c r="D75" s="39" t="str">
        <f>IF(VLOOKUP($A75,Ligands!$A:$G,5,FALSE)="","",VLOOKUP($A75,Ligands!$A:$G,5,FALSE))</f>
        <v/>
      </c>
      <c r="E75" s="39" t="str">
        <f>IF(VLOOKUP($A75,Ligands!$A:$G,6,FALSE)="","",VLOOKUP($A75,Ligands!$A:$G,6,FALSE))</f>
        <v/>
      </c>
      <c r="F75" s="39" t="str">
        <f>IF(VLOOKUP($A75,Ligands!$A:$G,7,FALSE)="","",VLOOKUP($A75,Ligands!$A:$G,7,FALSE))</f>
        <v>Physiological</v>
      </c>
      <c r="G75" s="89">
        <f t="shared" si="33"/>
        <v>11.123416691181793</v>
      </c>
      <c r="H75" s="90">
        <f t="shared" si="34"/>
        <v>8.1836016935780638</v>
      </c>
      <c r="I75" s="90">
        <f t="shared" si="35"/>
        <v>9.4764254241002597</v>
      </c>
      <c r="J75" s="90" t="str">
        <f t="shared" si="36"/>
        <v/>
      </c>
      <c r="K75" s="90">
        <f t="shared" si="37"/>
        <v>8.9122098506392469</v>
      </c>
      <c r="L75" s="89">
        <f t="shared" si="38"/>
        <v>11.32</v>
      </c>
      <c r="M75" s="90">
        <f t="shared" si="39"/>
        <v>8.7040000000000006</v>
      </c>
      <c r="N75" s="90">
        <f t="shared" si="40"/>
        <v>9.7240000000000002</v>
      </c>
      <c r="O75" s="90" t="str">
        <f t="shared" si="41"/>
        <v/>
      </c>
      <c r="P75" s="90">
        <f t="shared" si="42"/>
        <v>9.2539999999999996</v>
      </c>
      <c r="Q75" s="91">
        <f t="shared" si="43"/>
        <v>63.594080338266387</v>
      </c>
      <c r="R75" s="92">
        <f t="shared" si="44"/>
        <v>30.171832884097032</v>
      </c>
      <c r="S75" s="92">
        <f t="shared" si="45"/>
        <v>56.549064419368655</v>
      </c>
      <c r="T75" s="92" t="str">
        <f t="shared" si="46"/>
        <v/>
      </c>
      <c r="U75" s="92">
        <f t="shared" si="47"/>
        <v>47.627143964885569</v>
      </c>
      <c r="V75" s="47">
        <f t="shared" si="48"/>
        <v>11.123416691181793</v>
      </c>
      <c r="W75" s="46" t="str">
        <f t="shared" si="49"/>
        <v/>
      </c>
      <c r="X75" s="46">
        <f t="shared" si="50"/>
        <v>7.5140729924760272</v>
      </c>
      <c r="Y75" s="46">
        <f t="shared" si="51"/>
        <v>7.630645363158413</v>
      </c>
      <c r="Z75" s="46" t="str">
        <f t="shared" si="52"/>
        <v/>
      </c>
      <c r="AA75" s="46">
        <f t="shared" si="53"/>
        <v>7.4004325492386993</v>
      </c>
      <c r="AB75" s="46">
        <f t="shared" si="54"/>
        <v>8.1836016935780638</v>
      </c>
      <c r="AC75" s="46">
        <f t="shared" si="55"/>
        <v>7.494116563634651</v>
      </c>
      <c r="AD75" s="46">
        <f t="shared" si="56"/>
        <v>8.0578490766779698</v>
      </c>
      <c r="AE75" s="46">
        <f t="shared" si="57"/>
        <v>7.2975178253761719</v>
      </c>
      <c r="AF75" s="46">
        <f t="shared" si="58"/>
        <v>6.2198107272498664</v>
      </c>
      <c r="AG75" s="46">
        <f t="shared" si="59"/>
        <v>9.4764254241002597</v>
      </c>
      <c r="AH75" s="46" t="str">
        <f t="shared" si="60"/>
        <v/>
      </c>
      <c r="AI75" s="46" t="str">
        <f t="shared" si="61"/>
        <v/>
      </c>
      <c r="AJ75" s="46">
        <f t="shared" si="62"/>
        <v>8.7608545391542609</v>
      </c>
      <c r="AK75" s="46">
        <f t="shared" si="63"/>
        <v>8.7655276429508238</v>
      </c>
      <c r="AL75" s="46">
        <f t="shared" si="64"/>
        <v>8.9122098506392469</v>
      </c>
      <c r="AM75" s="47">
        <f>VLOOKUP($A75,'pEC50'!$B:$Z,MATCH(AM$1,'pEC50'!$B$1:$Z$1,0),FALSE)</f>
        <v>11.32</v>
      </c>
      <c r="AN75" s="46" t="str">
        <f>VLOOKUP($A75,'pEC50'!$B:$Z,MATCH(AN$1,'pEC50'!$B$1:$Z$1,0),FALSE)</f>
        <v/>
      </c>
      <c r="AO75" s="46">
        <f>VLOOKUP($A75,'pEC50'!$B:$Z,MATCH(AO$1,'pEC50'!$B$1:$Z$1,0),FALSE)</f>
        <v>8.24</v>
      </c>
      <c r="AP75" s="46">
        <f>VLOOKUP($A75,'pEC50'!$B:$Z,MATCH(AP$1,'pEC50'!$B$1:$Z$1,0),FALSE)</f>
        <v>8.5670000000000002</v>
      </c>
      <c r="AQ75" s="46" t="str">
        <f>VLOOKUP($A75,'pEC50'!$B:$Z,MATCH(AQ$1,'pEC50'!$B$1:$Z$1,0),FALSE)</f>
        <v/>
      </c>
      <c r="AR75" s="46">
        <f>VLOOKUP($A75,'pEC50'!$B:$Z,MATCH(AR$1,'pEC50'!$B$1:$Z$1,0),FALSE)</f>
        <v>8.3719999999999999</v>
      </c>
      <c r="AS75" s="46">
        <f>VLOOKUP($A75,'pEC50'!$B:$Z,MATCH(AS$1,'pEC50'!$B$1:$Z$1,0),FALSE)</f>
        <v>8.7040000000000006</v>
      </c>
      <c r="AT75" s="46">
        <f>VLOOKUP($A75,'pEC50'!$B:$Z,MATCH(AT$1,'pEC50'!$B$1:$Z$1,0),FALSE)</f>
        <v>8.202</v>
      </c>
      <c r="AU75" s="46">
        <f>VLOOKUP($A75,'pEC50'!$B:$Z,MATCH(AU$1,'pEC50'!$B$1:$Z$1,0),FALSE)</f>
        <v>8.5510000000000002</v>
      </c>
      <c r="AV75" s="46">
        <f>VLOOKUP($A75,'pEC50'!$B:$Z,MATCH(AV$1,'pEC50'!$B$1:$Z$1,0),FALSE)</f>
        <v>8.1069999999999993</v>
      </c>
      <c r="AW75" s="46">
        <f>VLOOKUP($A75,'pEC50'!$B:$Z,MATCH(AW$1,'pEC50'!$B$1:$Z$1,0),FALSE)</f>
        <v>7.8869999999999996</v>
      </c>
      <c r="AX75" s="46">
        <f>VLOOKUP($A75,'pEC50'!$B:$Z,MATCH(AX$1,'pEC50'!$B$1:$Z$1,0),FALSE)</f>
        <v>9.7240000000000002</v>
      </c>
      <c r="AY75" s="46" t="str">
        <f>VLOOKUP($A75,'pEC50'!$B:$Z,MATCH(AY$1,'pEC50'!$B$1:$Z$1,0),FALSE)</f>
        <v/>
      </c>
      <c r="AZ75" s="46" t="str">
        <f>VLOOKUP($A75,'pEC50'!$B:$Z,MATCH(AZ$1,'pEC50'!$B$1:$Z$1,0),FALSE)</f>
        <v/>
      </c>
      <c r="BA75" s="46">
        <f>VLOOKUP($A75,'pEC50'!$B:$Z,MATCH(BA$1,'pEC50'!$B$1:$Z$1,0),FALSE)</f>
        <v>9.0830000000000002</v>
      </c>
      <c r="BB75" s="46">
        <f>VLOOKUP($A75,'pEC50'!$B:$Z,MATCH(BB$1,'pEC50'!$B$1:$Z$1,0),FALSE)</f>
        <v>9.109</v>
      </c>
      <c r="BC75" s="46">
        <f>VLOOKUP($A75,'pEC50'!$B:$Z,MATCH(BC$1,'pEC50'!$B$1:$Z$1,0),FALSE)</f>
        <v>9.2539999999999996</v>
      </c>
      <c r="BD75" s="40">
        <f>IF(VLOOKUP($A75,Emax!$B:$Z,MATCH(BD$1,Emax!$B$1:$Z$1,0),FALSE)="","",VLOOKUP($A75,Emax!$B:$Z,MATCH(BD$1,Emax!$B$1:$Z$1,0),FALSE)*100)</f>
        <v>63.594080338266387</v>
      </c>
      <c r="BE75" s="41" t="str">
        <f>IF(VLOOKUP($A75,Emax!$B:$Z,MATCH(BE$1,Emax!$B$1:$Z$1,0),FALSE)="","",VLOOKUP($A75,Emax!$B:$Z,MATCH(BE$1,Emax!$B$1:$Z$1,0),FALSE)*100)</f>
        <v/>
      </c>
      <c r="BF75" s="41">
        <f>IF(VLOOKUP($A75,Emax!$B:$Z,MATCH(BF$1,Emax!$B$1:$Z$1,0),FALSE)="","",VLOOKUP($A75,Emax!$B:$Z,MATCH(BF$1,Emax!$B$1:$Z$1,0),FALSE)*100)</f>
        <v>18.796327027326033</v>
      </c>
      <c r="BG75" s="41">
        <f>IF(VLOOKUP($A75,Emax!$B:$Z,MATCH(BG$1,Emax!$B$1:$Z$1,0),FALSE)="","",VLOOKUP($A75,Emax!$B:$Z,MATCH(BG$1,Emax!$B$1:$Z$1,0),FALSE)*100)</f>
        <v>11.57831506232167</v>
      </c>
      <c r="BH75" s="41" t="str">
        <f>IF(VLOOKUP($A75,Emax!$B:$Z,MATCH(BH$1,Emax!$B$1:$Z$1,0),FALSE)="","",VLOOKUP($A75,Emax!$B:$Z,MATCH(BH$1,Emax!$B$1:$Z$1,0),FALSE)*100)</f>
        <v/>
      </c>
      <c r="BI75" s="41">
        <f>IF(VLOOKUP($A75,Emax!$B:$Z,MATCH(BI$1,Emax!$B$1:$Z$1,0),FALSE)="","",VLOOKUP($A75,Emax!$B:$Z,MATCH(BI$1,Emax!$B$1:$Z$1,0),FALSE)*100)</f>
        <v>10.676589603554149</v>
      </c>
      <c r="BJ75" s="41">
        <f>IF(VLOOKUP($A75,Emax!$B:$Z,MATCH(BJ$1,Emax!$B$1:$Z$1,0),FALSE)="","",VLOOKUP($A75,Emax!$B:$Z,MATCH(BJ$1,Emax!$B$1:$Z$1,0),FALSE)*100)</f>
        <v>30.171832884097032</v>
      </c>
      <c r="BK75" s="41">
        <f>IF(VLOOKUP($A75,Emax!$B:$Z,MATCH(BK$1,Emax!$B$1:$Z$1,0),FALSE)="","",VLOOKUP($A75,Emax!$B:$Z,MATCH(BK$1,Emax!$B$1:$Z$1,0),FALSE)*100)</f>
        <v>19.593704934478648</v>
      </c>
      <c r="BL75" s="41">
        <f>IF(VLOOKUP($A75,Emax!$B:$Z,MATCH(BL$1,Emax!$B$1:$Z$1,0),FALSE)="","",VLOOKUP($A75,Emax!$B:$Z,MATCH(BL$1,Emax!$B$1:$Z$1,0),FALSE)*100)</f>
        <v>32.125439413096942</v>
      </c>
      <c r="BM75" s="41">
        <f>IF(VLOOKUP($A75,Emax!$B:$Z,MATCH(BM$1,Emax!$B$1:$Z$1,0),FALSE)="","",VLOOKUP($A75,Emax!$B:$Z,MATCH(BM$1,Emax!$B$1:$Z$1,0),FALSE)*100)</f>
        <v>15.506644316497828</v>
      </c>
      <c r="BN75" s="41">
        <f>IF(VLOOKUP($A75,Emax!$B:$Z,MATCH(BN$1,Emax!$B$1:$Z$1,0),FALSE)="","",VLOOKUP($A75,Emax!$B:$Z,MATCH(BN$1,Emax!$B$1:$Z$1,0),FALSE)*100)</f>
        <v>2.1518437210960917</v>
      </c>
      <c r="BO75" s="41">
        <f>IF(VLOOKUP($A75,Emax!$B:$Z,MATCH(BO$1,Emax!$B$1:$Z$1,0),FALSE)="","",VLOOKUP($A75,Emax!$B:$Z,MATCH(BO$1,Emax!$B$1:$Z$1,0),FALSE)*100)</f>
        <v>56.549064419368655</v>
      </c>
      <c r="BP75" s="41" t="str">
        <f>IF(VLOOKUP($A75,Emax!$B:$Z,MATCH(BP$1,Emax!$B$1:$Z$1,0),FALSE)="","",VLOOKUP($A75,Emax!$B:$Z,MATCH(BP$1,Emax!$B$1:$Z$1,0),FALSE)*100)</f>
        <v/>
      </c>
      <c r="BQ75" s="41" t="str">
        <f>IF(VLOOKUP($A75,Emax!$B:$Z,MATCH(BQ$1,Emax!$B$1:$Z$1,0),FALSE)="","",VLOOKUP($A75,Emax!$B:$Z,MATCH(BQ$1,Emax!$B$1:$Z$1,0),FALSE)*100)</f>
        <v/>
      </c>
      <c r="BR75" s="41">
        <f>IF(VLOOKUP($A75,Emax!$B:$Z,MATCH(BR$1,Emax!$B$1:$Z$1,0),FALSE)="","",VLOOKUP($A75,Emax!$B:$Z,MATCH(BR$1,Emax!$B$1:$Z$1,0),FALSE)*100)</f>
        <v>47.627143964885569</v>
      </c>
      <c r="BS75" s="41">
        <f>IF(VLOOKUP($A75,Emax!$B:$Z,MATCH(BS$1,Emax!$B$1:$Z$1,0),FALSE)="","",VLOOKUP($A75,Emax!$B:$Z,MATCH(BS$1,Emax!$B$1:$Z$1,0),FALSE)*100)</f>
        <v>45.344815894758256</v>
      </c>
      <c r="BT75" s="41">
        <f>IF(VLOOKUP($A75,Emax!$B:$Z,MATCH(BT$1,Emax!$B$1:$Z$1,0),FALSE)="","",VLOOKUP($A75,Emax!$B:$Z,MATCH(BT$1,Emax!$B$1:$Z$1,0),FALSE)*100)</f>
        <v>45.520796302879489</v>
      </c>
    </row>
    <row r="76" spans="1:72" x14ac:dyDescent="0.2">
      <c r="A76" t="s">
        <v>251</v>
      </c>
      <c r="B76" s="6" t="str">
        <f>IF(VLOOKUP($A76,Ligands!$A:$G,3,FALSE)="","",VLOOKUP($A76,Ligands!$A:$G,3,FALSE))</f>
        <v>WIN55,212-2</v>
      </c>
      <c r="C76" s="5" t="str">
        <f>IF(VLOOKUP($A76,Ligands!$A:$G,4,FALSE)="","",VLOOKUP($A76,Ligands!$A:$G,4,FALSE))</f>
        <v>WIN55212-2</v>
      </c>
      <c r="D76" s="39" t="str">
        <f>IF(VLOOKUP($A76,Ligands!$A:$G,5,FALSE)="","",VLOOKUP($A76,Ligands!$A:$G,5,FALSE))</f>
        <v/>
      </c>
      <c r="E76" s="39" t="str">
        <f>IF(VLOOKUP($A76,Ligands!$A:$G,6,FALSE)="","",VLOOKUP($A76,Ligands!$A:$G,6,FALSE))</f>
        <v/>
      </c>
      <c r="F76" s="39" t="str">
        <f>IF(VLOOKUP($A76,Ligands!$A:$G,7,FALSE)="","",VLOOKUP($A76,Ligands!$A:$G,7,FALSE))</f>
        <v>Surrogate</v>
      </c>
      <c r="G76" s="89" t="str">
        <f t="shared" si="33"/>
        <v/>
      </c>
      <c r="H76" s="90">
        <f t="shared" si="34"/>
        <v>8.8983516270967336</v>
      </c>
      <c r="I76" s="90" t="str">
        <f t="shared" si="35"/>
        <v/>
      </c>
      <c r="J76" s="90" t="str">
        <f t="shared" si="36"/>
        <v/>
      </c>
      <c r="K76" s="90">
        <f t="shared" si="37"/>
        <v>7.1236869767844926</v>
      </c>
      <c r="L76" s="89" t="str">
        <f t="shared" si="38"/>
        <v/>
      </c>
      <c r="M76" s="90">
        <f t="shared" si="39"/>
        <v>9.5120000000000005</v>
      </c>
      <c r="N76" s="90" t="str">
        <f t="shared" si="40"/>
        <v/>
      </c>
      <c r="O76" s="90" t="str">
        <f t="shared" si="41"/>
        <v/>
      </c>
      <c r="P76" s="90">
        <f t="shared" si="42"/>
        <v>8.6460000000000008</v>
      </c>
      <c r="Q76" s="91" t="str">
        <f t="shared" si="43"/>
        <v/>
      </c>
      <c r="R76" s="92">
        <f t="shared" si="44"/>
        <v>41.816880053908349</v>
      </c>
      <c r="S76" s="92" t="str">
        <f t="shared" si="45"/>
        <v/>
      </c>
      <c r="T76" s="92" t="str">
        <f t="shared" si="46"/>
        <v/>
      </c>
      <c r="U76" s="92">
        <f t="shared" si="47"/>
        <v>3.2243846206008002</v>
      </c>
      <c r="V76" s="47" t="str">
        <f t="shared" si="48"/>
        <v/>
      </c>
      <c r="W76" s="46" t="str">
        <f t="shared" si="49"/>
        <v/>
      </c>
      <c r="X76" s="46">
        <f t="shared" si="50"/>
        <v>8.8676302539550615</v>
      </c>
      <c r="Y76" s="46">
        <f t="shared" si="51"/>
        <v>8.7974941127747694</v>
      </c>
      <c r="Z76" s="46" t="str">
        <f t="shared" si="52"/>
        <v/>
      </c>
      <c r="AA76" s="46">
        <f t="shared" si="53"/>
        <v>8.4527894178641585</v>
      </c>
      <c r="AB76" s="46">
        <f t="shared" si="54"/>
        <v>8.8983516270967336</v>
      </c>
      <c r="AC76" s="46">
        <f t="shared" si="55"/>
        <v>8.4824257725342207</v>
      </c>
      <c r="AD76" s="46" t="str">
        <f t="shared" si="56"/>
        <v/>
      </c>
      <c r="AE76" s="46" t="str">
        <f t="shared" si="57"/>
        <v/>
      </c>
      <c r="AF76" s="46" t="str">
        <f t="shared" si="58"/>
        <v/>
      </c>
      <c r="AG76" s="46" t="str">
        <f t="shared" si="59"/>
        <v/>
      </c>
      <c r="AH76" s="46" t="str">
        <f t="shared" si="60"/>
        <v/>
      </c>
      <c r="AI76" s="46" t="str">
        <f t="shared" si="61"/>
        <v/>
      </c>
      <c r="AJ76" s="46">
        <f t="shared" si="62"/>
        <v>6.7423677011373346</v>
      </c>
      <c r="AK76" s="46">
        <f t="shared" si="63"/>
        <v>7.1184468410243555</v>
      </c>
      <c r="AL76" s="46">
        <f t="shared" si="64"/>
        <v>7.1236869767844926</v>
      </c>
      <c r="AM76" s="47" t="str">
        <f>VLOOKUP($A76,'pEC50'!$B:$Z,MATCH(AM$1,'pEC50'!$B$1:$Z$1,0),FALSE)</f>
        <v/>
      </c>
      <c r="AN76" s="46" t="str">
        <f>VLOOKUP($A76,'pEC50'!$B:$Z,MATCH(AN$1,'pEC50'!$B$1:$Z$1,0),FALSE)</f>
        <v/>
      </c>
      <c r="AO76" s="46">
        <f>VLOOKUP($A76,'pEC50'!$B:$Z,MATCH(AO$1,'pEC50'!$B$1:$Z$1,0),FALSE)</f>
        <v>9.43</v>
      </c>
      <c r="AP76" s="46">
        <f>VLOOKUP($A76,'pEC50'!$B:$Z,MATCH(AP$1,'pEC50'!$B$1:$Z$1,0),FALSE)</f>
        <v>9.5120000000000005</v>
      </c>
      <c r="AQ76" s="46" t="str">
        <f>VLOOKUP($A76,'pEC50'!$B:$Z,MATCH(AQ$1,'pEC50'!$B$1:$Z$1,0),FALSE)</f>
        <v/>
      </c>
      <c r="AR76" s="46">
        <f>VLOOKUP($A76,'pEC50'!$B:$Z,MATCH(AR$1,'pEC50'!$B$1:$Z$1,0),FALSE)</f>
        <v>8.8729999999999993</v>
      </c>
      <c r="AS76" s="46">
        <f>VLOOKUP($A76,'pEC50'!$B:$Z,MATCH(AS$1,'pEC50'!$B$1:$Z$1,0),FALSE)</f>
        <v>9.2769999999999992</v>
      </c>
      <c r="AT76" s="46">
        <f>VLOOKUP($A76,'pEC50'!$B:$Z,MATCH(AT$1,'pEC50'!$B$1:$Z$1,0),FALSE)</f>
        <v>9.4489999999999998</v>
      </c>
      <c r="AU76" s="46" t="str">
        <f>VLOOKUP($A76,'pEC50'!$B:$Z,MATCH(AU$1,'pEC50'!$B$1:$Z$1,0),FALSE)</f>
        <v/>
      </c>
      <c r="AV76" s="46" t="str">
        <f>VLOOKUP($A76,'pEC50'!$B:$Z,MATCH(AV$1,'pEC50'!$B$1:$Z$1,0),FALSE)</f>
        <v/>
      </c>
      <c r="AW76" s="46" t="str">
        <f>VLOOKUP($A76,'pEC50'!$B:$Z,MATCH(AW$1,'pEC50'!$B$1:$Z$1,0),FALSE)</f>
        <v/>
      </c>
      <c r="AX76" s="46" t="str">
        <f>VLOOKUP($A76,'pEC50'!$B:$Z,MATCH(AX$1,'pEC50'!$B$1:$Z$1,0),FALSE)</f>
        <v/>
      </c>
      <c r="AY76" s="46" t="str">
        <f>VLOOKUP($A76,'pEC50'!$B:$Z,MATCH(AY$1,'pEC50'!$B$1:$Z$1,0),FALSE)</f>
        <v/>
      </c>
      <c r="AZ76" s="46" t="str">
        <f>VLOOKUP($A76,'pEC50'!$B:$Z,MATCH(AZ$1,'pEC50'!$B$1:$Z$1,0),FALSE)</f>
        <v/>
      </c>
      <c r="BA76" s="46">
        <f>VLOOKUP($A76,'pEC50'!$B:$Z,MATCH(BA$1,'pEC50'!$B$1:$Z$1,0),FALSE)</f>
        <v>8.5549999999999997</v>
      </c>
      <c r="BB76" s="46">
        <f>VLOOKUP($A76,'pEC50'!$B:$Z,MATCH(BB$1,'pEC50'!$B$1:$Z$1,0),FALSE)</f>
        <v>8.61</v>
      </c>
      <c r="BC76" s="46">
        <f>VLOOKUP($A76,'pEC50'!$B:$Z,MATCH(BC$1,'pEC50'!$B$1:$Z$1,0),FALSE)</f>
        <v>8.6460000000000008</v>
      </c>
      <c r="BD76" s="40" t="str">
        <f>IF(VLOOKUP($A76,Emax!$B:$Z,MATCH(BD$1,Emax!$B$1:$Z$1,0),FALSE)="","",VLOOKUP($A76,Emax!$B:$Z,MATCH(BD$1,Emax!$B$1:$Z$1,0),FALSE)*100)</f>
        <v/>
      </c>
      <c r="BE76" s="41" t="str">
        <f>IF(VLOOKUP($A76,Emax!$B:$Z,MATCH(BE$1,Emax!$B$1:$Z$1,0),FALSE)="","",VLOOKUP($A76,Emax!$B:$Z,MATCH(BE$1,Emax!$B$1:$Z$1,0),FALSE)*100)</f>
        <v/>
      </c>
      <c r="BF76" s="41">
        <f>IF(VLOOKUP($A76,Emax!$B:$Z,MATCH(BF$1,Emax!$B$1:$Z$1,0),FALSE)="","",VLOOKUP($A76,Emax!$B:$Z,MATCH(BF$1,Emax!$B$1:$Z$1,0),FALSE)*100)</f>
        <v>27.392410664896559</v>
      </c>
      <c r="BG76" s="41">
        <f>IF(VLOOKUP($A76,Emax!$B:$Z,MATCH(BG$1,Emax!$B$1:$Z$1,0),FALSE)="","",VLOOKUP($A76,Emax!$B:$Z,MATCH(BG$1,Emax!$B$1:$Z$1,0),FALSE)*100)</f>
        <v>19.297191770536116</v>
      </c>
      <c r="BH76" s="41" t="str">
        <f>IF(VLOOKUP($A76,Emax!$B:$Z,MATCH(BH$1,Emax!$B$1:$Z$1,0),FALSE)="","",VLOOKUP($A76,Emax!$B:$Z,MATCH(BH$1,Emax!$B$1:$Z$1,0),FALSE)*100)</f>
        <v/>
      </c>
      <c r="BI76" s="41">
        <f>IF(VLOOKUP($A76,Emax!$B:$Z,MATCH(BI$1,Emax!$B$1:$Z$1,0),FALSE)="","",VLOOKUP($A76,Emax!$B:$Z,MATCH(BI$1,Emax!$B$1:$Z$1,0),FALSE)*100)</f>
        <v>38.000509352273696</v>
      </c>
      <c r="BJ76" s="41">
        <f>IF(VLOOKUP($A76,Emax!$B:$Z,MATCH(BJ$1,Emax!$B$1:$Z$1,0),FALSE)="","",VLOOKUP($A76,Emax!$B:$Z,MATCH(BJ$1,Emax!$B$1:$Z$1,0),FALSE)*100)</f>
        <v>41.816880053908349</v>
      </c>
      <c r="BK76" s="41">
        <f>IF(VLOOKUP($A76,Emax!$B:$Z,MATCH(BK$1,Emax!$B$1:$Z$1,0),FALSE)="","",VLOOKUP($A76,Emax!$B:$Z,MATCH(BK$1,Emax!$B$1:$Z$1,0),FALSE)*100)</f>
        <v>10.800050159884632</v>
      </c>
      <c r="BL76" s="41" t="str">
        <f>IF(VLOOKUP($A76,Emax!$B:$Z,MATCH(BL$1,Emax!$B$1:$Z$1,0),FALSE)="","",VLOOKUP($A76,Emax!$B:$Z,MATCH(BL$1,Emax!$B$1:$Z$1,0),FALSE)*100)</f>
        <v/>
      </c>
      <c r="BM76" s="41" t="str">
        <f>IF(VLOOKUP($A76,Emax!$B:$Z,MATCH(BM$1,Emax!$B$1:$Z$1,0),FALSE)="","",VLOOKUP($A76,Emax!$B:$Z,MATCH(BM$1,Emax!$B$1:$Z$1,0),FALSE)*100)</f>
        <v/>
      </c>
      <c r="BN76" s="41" t="str">
        <f>IF(VLOOKUP($A76,Emax!$B:$Z,MATCH(BN$1,Emax!$B$1:$Z$1,0),FALSE)="","",VLOOKUP($A76,Emax!$B:$Z,MATCH(BN$1,Emax!$B$1:$Z$1,0),FALSE)*100)</f>
        <v/>
      </c>
      <c r="BO76" s="41" t="str">
        <f>IF(VLOOKUP($A76,Emax!$B:$Z,MATCH(BO$1,Emax!$B$1:$Z$1,0),FALSE)="","",VLOOKUP($A76,Emax!$B:$Z,MATCH(BO$1,Emax!$B$1:$Z$1,0),FALSE)*100)</f>
        <v/>
      </c>
      <c r="BP76" s="41" t="str">
        <f>IF(VLOOKUP($A76,Emax!$B:$Z,MATCH(BP$1,Emax!$B$1:$Z$1,0),FALSE)="","",VLOOKUP($A76,Emax!$B:$Z,MATCH(BP$1,Emax!$B$1:$Z$1,0),FALSE)*100)</f>
        <v/>
      </c>
      <c r="BQ76" s="41" t="str">
        <f>IF(VLOOKUP($A76,Emax!$B:$Z,MATCH(BQ$1,Emax!$B$1:$Z$1,0),FALSE)="","",VLOOKUP($A76,Emax!$B:$Z,MATCH(BQ$1,Emax!$B$1:$Z$1,0),FALSE)*100)</f>
        <v/>
      </c>
      <c r="BR76" s="41">
        <f>IF(VLOOKUP($A76,Emax!$B:$Z,MATCH(BR$1,Emax!$B$1:$Z$1,0),FALSE)="","",VLOOKUP($A76,Emax!$B:$Z,MATCH(BR$1,Emax!$B$1:$Z$1,0),FALSE)*100)</f>
        <v>1.539457490627379</v>
      </c>
      <c r="BS76" s="41">
        <f>IF(VLOOKUP($A76,Emax!$B:$Z,MATCH(BS$1,Emax!$B$1:$Z$1,0),FALSE)="","",VLOOKUP($A76,Emax!$B:$Z,MATCH(BS$1,Emax!$B$1:$Z$1,0),FALSE)*100)</f>
        <v>3.2243846206008002</v>
      </c>
      <c r="BT76" s="41">
        <f>IF(VLOOKUP($A76,Emax!$B:$Z,MATCH(BT$1,Emax!$B$1:$Z$1,0),FALSE)="","",VLOOKUP($A76,Emax!$B:$Z,MATCH(BT$1,Emax!$B$1:$Z$1,0),FALSE)*100)</f>
        <v>3.003910415926057</v>
      </c>
    </row>
    <row r="77" spans="1:72" x14ac:dyDescent="0.2">
      <c r="A77" t="s">
        <v>331</v>
      </c>
      <c r="B77" s="6" t="str">
        <f>IF(VLOOKUP($A77,Ligands!$A:$G,3,FALSE)="","",VLOOKUP($A77,Ligands!$A:$G,3,FALSE))</f>
        <v>Zn2+</v>
      </c>
      <c r="C77" s="5" t="str">
        <f>IF(VLOOKUP($A77,Ligands!$A:$G,4,FALSE)="","",VLOOKUP($A77,Ligands!$A:$G,4,FALSE))</f>
        <v>Zinc ion</v>
      </c>
      <c r="D77" s="39" t="str">
        <f>IF(VLOOKUP($A77,Ligands!$A:$G,5,FALSE)="","",VLOOKUP($A77,Ligands!$A:$G,5,FALSE))</f>
        <v/>
      </c>
      <c r="E77" s="39" t="str">
        <f>IF(VLOOKUP($A77,Ligands!$A:$G,6,FALSE)="","",VLOOKUP($A77,Ligands!$A:$G,6,FALSE))</f>
        <v/>
      </c>
      <c r="F77" s="39" t="str">
        <f>IF(VLOOKUP($A77,Ligands!$A:$G,7,FALSE)="","",VLOOKUP($A77,Ligands!$A:$G,7,FALSE))</f>
        <v>Physiological</v>
      </c>
      <c r="G77" s="89" t="str">
        <f t="shared" si="33"/>
        <v/>
      </c>
      <c r="H77" s="90">
        <f t="shared" si="34"/>
        <v>3.8190758637854216</v>
      </c>
      <c r="I77" s="90">
        <f t="shared" si="35"/>
        <v>3.565119833322143</v>
      </c>
      <c r="J77" s="90">
        <f t="shared" si="36"/>
        <v>3.9760191434665808</v>
      </c>
      <c r="K77" s="90">
        <f t="shared" si="37"/>
        <v>2.4397343192527332</v>
      </c>
      <c r="L77" s="89" t="str">
        <f t="shared" si="38"/>
        <v/>
      </c>
      <c r="M77" s="90">
        <f t="shared" si="39"/>
        <v>4.2469999999999999</v>
      </c>
      <c r="N77" s="90">
        <f t="shared" si="40"/>
        <v>4.476</v>
      </c>
      <c r="O77" s="90">
        <f t="shared" si="41"/>
        <v>4.8840000000000003</v>
      </c>
      <c r="P77" s="90">
        <f t="shared" si="42"/>
        <v>4.0270000000000001</v>
      </c>
      <c r="Q77" s="91" t="str">
        <f t="shared" si="43"/>
        <v/>
      </c>
      <c r="R77" s="92">
        <f t="shared" si="44"/>
        <v>37.331536388140165</v>
      </c>
      <c r="S77" s="92">
        <f t="shared" si="45"/>
        <v>20.423013918450582</v>
      </c>
      <c r="T77" s="92">
        <f t="shared" si="46"/>
        <v>30.550557754587981</v>
      </c>
      <c r="U77" s="92">
        <f t="shared" si="47"/>
        <v>2.5866300535679985</v>
      </c>
      <c r="V77" s="47" t="str">
        <f t="shared" si="48"/>
        <v/>
      </c>
      <c r="W77" s="46" t="str">
        <f t="shared" si="49"/>
        <v/>
      </c>
      <c r="X77" s="46">
        <f t="shared" si="50"/>
        <v>3.5115777061825577</v>
      </c>
      <c r="Y77" s="46">
        <f t="shared" si="51"/>
        <v>3.1641718524756111</v>
      </c>
      <c r="Z77" s="46" t="str">
        <f t="shared" si="52"/>
        <v/>
      </c>
      <c r="AA77" s="46">
        <f t="shared" si="53"/>
        <v>3.681958866641085</v>
      </c>
      <c r="AB77" s="46">
        <f t="shared" si="54"/>
        <v>3.8190758637854216</v>
      </c>
      <c r="AC77" s="46" t="str">
        <f t="shared" si="55"/>
        <v/>
      </c>
      <c r="AD77" s="46">
        <f t="shared" si="56"/>
        <v>3.5426561840634894</v>
      </c>
      <c r="AE77" s="46">
        <f t="shared" si="57"/>
        <v>3.338718429088873</v>
      </c>
      <c r="AF77" s="46">
        <f t="shared" si="58"/>
        <v>3.565119833322143</v>
      </c>
      <c r="AG77" s="46">
        <f t="shared" si="59"/>
        <v>2.6768119982551348</v>
      </c>
      <c r="AH77" s="46">
        <f t="shared" si="60"/>
        <v>3.8953722648307854</v>
      </c>
      <c r="AI77" s="46">
        <f t="shared" si="61"/>
        <v>3.9760191434665808</v>
      </c>
      <c r="AJ77" s="46">
        <f t="shared" si="62"/>
        <v>2.4397343192527332</v>
      </c>
      <c r="AK77" s="46" t="str">
        <f t="shared" si="63"/>
        <v/>
      </c>
      <c r="AL77" s="46">
        <f t="shared" si="64"/>
        <v>1.4361531279552555</v>
      </c>
      <c r="AM77" s="47" t="str">
        <f>VLOOKUP($A77,'pEC50'!$B:$Z,MATCH(AM$1,'pEC50'!$B$1:$Z$1,0),FALSE)</f>
        <v/>
      </c>
      <c r="AN77" s="46" t="str">
        <f>VLOOKUP($A77,'pEC50'!$B:$Z,MATCH(AN$1,'pEC50'!$B$1:$Z$1,0),FALSE)</f>
        <v/>
      </c>
      <c r="AO77" s="46">
        <f>VLOOKUP($A77,'pEC50'!$B:$Z,MATCH(AO$1,'pEC50'!$B$1:$Z$1,0),FALSE)</f>
        <v>4.0970000000000004</v>
      </c>
      <c r="AP77" s="46">
        <f>VLOOKUP($A77,'pEC50'!$B:$Z,MATCH(AP$1,'pEC50'!$B$1:$Z$1,0),FALSE)</f>
        <v>4.194</v>
      </c>
      <c r="AQ77" s="46" t="str">
        <f>VLOOKUP($A77,'pEC50'!$B:$Z,MATCH(AQ$1,'pEC50'!$B$1:$Z$1,0),FALSE)</f>
        <v/>
      </c>
      <c r="AR77" s="46">
        <f>VLOOKUP($A77,'pEC50'!$B:$Z,MATCH(AR$1,'pEC50'!$B$1:$Z$1,0),FALSE)</f>
        <v>4.1580000000000004</v>
      </c>
      <c r="AS77" s="46">
        <f>VLOOKUP($A77,'pEC50'!$B:$Z,MATCH(AS$1,'pEC50'!$B$1:$Z$1,0),FALSE)</f>
        <v>4.2469999999999999</v>
      </c>
      <c r="AT77" s="46" t="str">
        <f>VLOOKUP($A77,'pEC50'!$B:$Z,MATCH(AT$1,'pEC50'!$B$1:$Z$1,0),FALSE)</f>
        <v/>
      </c>
      <c r="AU77" s="46">
        <f>VLOOKUP($A77,'pEC50'!$B:$Z,MATCH(AU$1,'pEC50'!$B$1:$Z$1,0),FALSE)</f>
        <v>4.476</v>
      </c>
      <c r="AV77" s="46">
        <f>VLOOKUP($A77,'pEC50'!$B:$Z,MATCH(AV$1,'pEC50'!$B$1:$Z$1,0),FALSE)</f>
        <v>4.2149999999999999</v>
      </c>
      <c r="AW77" s="46">
        <f>VLOOKUP($A77,'pEC50'!$B:$Z,MATCH(AW$1,'pEC50'!$B$1:$Z$1,0),FALSE)</f>
        <v>4.2549999999999999</v>
      </c>
      <c r="AX77" s="46">
        <f>VLOOKUP($A77,'pEC50'!$B:$Z,MATCH(AX$1,'pEC50'!$B$1:$Z$1,0),FALSE)</f>
        <v>4.38</v>
      </c>
      <c r="AY77" s="46">
        <f>VLOOKUP($A77,'pEC50'!$B:$Z,MATCH(AY$1,'pEC50'!$B$1:$Z$1,0),FALSE)</f>
        <v>4.8840000000000003</v>
      </c>
      <c r="AZ77" s="46">
        <f>VLOOKUP($A77,'pEC50'!$B:$Z,MATCH(AZ$1,'pEC50'!$B$1:$Z$1,0),FALSE)</f>
        <v>4.4909999999999997</v>
      </c>
      <c r="BA77" s="46">
        <f>VLOOKUP($A77,'pEC50'!$B:$Z,MATCH(BA$1,'pEC50'!$B$1:$Z$1,0),FALSE)</f>
        <v>4.0270000000000001</v>
      </c>
      <c r="BB77" s="46" t="str">
        <f>VLOOKUP($A77,'pEC50'!$B:$Z,MATCH(BB$1,'pEC50'!$B$1:$Z$1,0),FALSE)</f>
        <v/>
      </c>
      <c r="BC77" s="46">
        <f>VLOOKUP($A77,'pEC50'!$B:$Z,MATCH(BC$1,'pEC50'!$B$1:$Z$1,0),FALSE)</f>
        <v>4.0220000000000002</v>
      </c>
      <c r="BD77" s="40" t="str">
        <f>IF(VLOOKUP($A77,Emax!$B:$Z,MATCH(BD$1,Emax!$B$1:$Z$1,0),FALSE)="","",VLOOKUP($A77,Emax!$B:$Z,MATCH(BD$1,Emax!$B$1:$Z$1,0),FALSE)*100)</f>
        <v/>
      </c>
      <c r="BE77" s="41" t="str">
        <f>IF(VLOOKUP($A77,Emax!$B:$Z,MATCH(BE$1,Emax!$B$1:$Z$1,0),FALSE)="","",VLOOKUP($A77,Emax!$B:$Z,MATCH(BE$1,Emax!$B$1:$Z$1,0),FALSE)*100)</f>
        <v/>
      </c>
      <c r="BF77" s="41">
        <f>IF(VLOOKUP($A77,Emax!$B:$Z,MATCH(BF$1,Emax!$B$1:$Z$1,0),FALSE)="","",VLOOKUP($A77,Emax!$B:$Z,MATCH(BF$1,Emax!$B$1:$Z$1,0),FALSE)*100)</f>
        <v>25.976324814691893</v>
      </c>
      <c r="BG77" s="41">
        <f>IF(VLOOKUP($A77,Emax!$B:$Z,MATCH(BG$1,Emax!$B$1:$Z$1,0),FALSE)="","",VLOOKUP($A77,Emax!$B:$Z,MATCH(BG$1,Emax!$B$1:$Z$1,0),FALSE)*100)</f>
        <v>9.3362366721729995</v>
      </c>
      <c r="BH77" s="41" t="str">
        <f>IF(VLOOKUP($A77,Emax!$B:$Z,MATCH(BH$1,Emax!$B$1:$Z$1,0),FALSE)="","",VLOOKUP($A77,Emax!$B:$Z,MATCH(BH$1,Emax!$B$1:$Z$1,0),FALSE)*100)</f>
        <v/>
      </c>
      <c r="BI77" s="41">
        <f>IF(VLOOKUP($A77,Emax!$B:$Z,MATCH(BI$1,Emax!$B$1:$Z$1,0),FALSE)="","",VLOOKUP($A77,Emax!$B:$Z,MATCH(BI$1,Emax!$B$1:$Z$1,0),FALSE)*100)</f>
        <v>33.416338889046095</v>
      </c>
      <c r="BJ77" s="41">
        <f>IF(VLOOKUP($A77,Emax!$B:$Z,MATCH(BJ$1,Emax!$B$1:$Z$1,0),FALSE)="","",VLOOKUP($A77,Emax!$B:$Z,MATCH(BJ$1,Emax!$B$1:$Z$1,0),FALSE)*100)</f>
        <v>37.331536388140165</v>
      </c>
      <c r="BK77" s="41" t="str">
        <f>IF(VLOOKUP($A77,Emax!$B:$Z,MATCH(BK$1,Emax!$B$1:$Z$1,0),FALSE)="","",VLOOKUP($A77,Emax!$B:$Z,MATCH(BK$1,Emax!$B$1:$Z$1,0),FALSE)*100)</f>
        <v/>
      </c>
      <c r="BL77" s="41">
        <f>IF(VLOOKUP($A77,Emax!$B:$Z,MATCH(BL$1,Emax!$B$1:$Z$1,0),FALSE)="","",VLOOKUP($A77,Emax!$B:$Z,MATCH(BL$1,Emax!$B$1:$Z$1,0),FALSE)*100)</f>
        <v>11.658862597435078</v>
      </c>
      <c r="BM77" s="41">
        <f>IF(VLOOKUP($A77,Emax!$B:$Z,MATCH(BM$1,Emax!$B$1:$Z$1,0),FALSE)="","",VLOOKUP($A77,Emax!$B:$Z,MATCH(BM$1,Emax!$B$1:$Z$1,0),FALSE)*100)</f>
        <v>13.295921094186527</v>
      </c>
      <c r="BN77" s="41">
        <f>IF(VLOOKUP($A77,Emax!$B:$Z,MATCH(BN$1,Emax!$B$1:$Z$1,0),FALSE)="","",VLOOKUP($A77,Emax!$B:$Z,MATCH(BN$1,Emax!$B$1:$Z$1,0),FALSE)*100)</f>
        <v>20.423013918450582</v>
      </c>
      <c r="BO77" s="41">
        <f>IF(VLOOKUP($A77,Emax!$B:$Z,MATCH(BO$1,Emax!$B$1:$Z$1,0),FALSE)="","",VLOOKUP($A77,Emax!$B:$Z,MATCH(BO$1,Emax!$B$1:$Z$1,0),FALSE)*100)</f>
        <v>1.9806694281769268</v>
      </c>
      <c r="BP77" s="41">
        <f>IF(VLOOKUP($A77,Emax!$B:$Z,MATCH(BP$1,Emax!$B$1:$Z$1,0),FALSE)="","",VLOOKUP($A77,Emax!$B:$Z,MATCH(BP$1,Emax!$B$1:$Z$1,0),FALSE)*100)</f>
        <v>10.265314627031531</v>
      </c>
      <c r="BQ77" s="41">
        <f>IF(VLOOKUP($A77,Emax!$B:$Z,MATCH(BQ$1,Emax!$B$1:$Z$1,0),FALSE)="","",VLOOKUP($A77,Emax!$B:$Z,MATCH(BQ$1,Emax!$B$1:$Z$1,0),FALSE)*100)</f>
        <v>30.550557754587981</v>
      </c>
      <c r="BR77" s="41">
        <f>IF(VLOOKUP($A77,Emax!$B:$Z,MATCH(BR$1,Emax!$B$1:$Z$1,0),FALSE)="","",VLOOKUP($A77,Emax!$B:$Z,MATCH(BR$1,Emax!$B$1:$Z$1,0),FALSE)*100)</f>
        <v>2.5866300535679985</v>
      </c>
      <c r="BS77" s="41" t="str">
        <f>IF(VLOOKUP($A77,Emax!$B:$Z,MATCH(BS$1,Emax!$B$1:$Z$1,0),FALSE)="","",VLOOKUP($A77,Emax!$B:$Z,MATCH(BS$1,Emax!$B$1:$Z$1,0),FALSE)*100)</f>
        <v/>
      </c>
      <c r="BT77" s="41">
        <f>IF(VLOOKUP($A77,Emax!$B:$Z,MATCH(BT$1,Emax!$B$1:$Z$1,0),FALSE)="","",VLOOKUP($A77,Emax!$B:$Z,MATCH(BT$1,Emax!$B$1:$Z$1,0),FALSE)*100)</f>
        <v>0.25950942054745807</v>
      </c>
    </row>
    <row r="78" spans="1:72" x14ac:dyDescent="0.2">
      <c r="A78" t="s">
        <v>513</v>
      </c>
      <c r="B78" s="6" t="str">
        <f>IF(VLOOKUP($A78,Ligands!$A:$G,3,FALSE)="","",VLOOKUP($A78,Ligands!$A:$G,3,FALSE))</f>
        <v>α-MSH</v>
      </c>
      <c r="C78" s="5" t="str">
        <f>IF(VLOOKUP($A78,Ligands!$A:$G,4,FALSE)="","",VLOOKUP($A78,Ligands!$A:$G,4,FALSE))</f>
        <v>α-melanocyte stimulating hormone</v>
      </c>
      <c r="D78" s="39" t="str">
        <f>IF(VLOOKUP($A78,Ligands!$A:$G,5,FALSE)="","",VLOOKUP($A78,Ligands!$A:$G,5,FALSE))</f>
        <v/>
      </c>
      <c r="E78" s="39" t="str">
        <f>IF(VLOOKUP($A78,Ligands!$A:$G,6,FALSE)="","",VLOOKUP($A78,Ligands!$A:$G,6,FALSE))</f>
        <v/>
      </c>
      <c r="F78" s="39" t="str">
        <f>IF(VLOOKUP($A78,Ligands!$A:$G,7,FALSE)="","",VLOOKUP($A78,Ligands!$A:$G,7,FALSE))</f>
        <v>Physiological</v>
      </c>
      <c r="G78" s="89">
        <f t="shared" si="33"/>
        <v>7.7824937865702237</v>
      </c>
      <c r="H78" s="90" t="str">
        <f t="shared" si="34"/>
        <v/>
      </c>
      <c r="I78" s="90">
        <f t="shared" si="35"/>
        <v>8.0548419401803919</v>
      </c>
      <c r="J78" s="90" t="str">
        <f t="shared" si="36"/>
        <v/>
      </c>
      <c r="K78" s="90">
        <f t="shared" si="37"/>
        <v>5.7078260142577291</v>
      </c>
      <c r="L78" s="89">
        <f t="shared" si="38"/>
        <v>8.1980000000000004</v>
      </c>
      <c r="M78" s="90" t="str">
        <f t="shared" si="39"/>
        <v/>
      </c>
      <c r="N78" s="90">
        <f t="shared" si="40"/>
        <v>8.2520000000000007</v>
      </c>
      <c r="O78" s="90" t="str">
        <f t="shared" si="41"/>
        <v/>
      </c>
      <c r="P78" s="90">
        <f t="shared" si="42"/>
        <v>7.4489999999999998</v>
      </c>
      <c r="Q78" s="91">
        <f t="shared" si="43"/>
        <v>38.414376321353068</v>
      </c>
      <c r="R78" s="92" t="str">
        <f t="shared" si="44"/>
        <v/>
      </c>
      <c r="S78" s="92">
        <f t="shared" si="45"/>
        <v>63.509974765509682</v>
      </c>
      <c r="T78" s="92" t="str">
        <f t="shared" si="46"/>
        <v/>
      </c>
      <c r="U78" s="92">
        <f t="shared" si="47"/>
        <v>1.8147884820476357</v>
      </c>
      <c r="V78" s="47">
        <f t="shared" si="48"/>
        <v>7.7824937865702237</v>
      </c>
      <c r="W78" s="46" t="str">
        <f t="shared" si="49"/>
        <v/>
      </c>
      <c r="X78" s="46" t="str">
        <f t="shared" si="50"/>
        <v/>
      </c>
      <c r="Y78" s="46" t="str">
        <f t="shared" si="51"/>
        <v/>
      </c>
      <c r="Z78" s="46" t="str">
        <f t="shared" si="52"/>
        <v/>
      </c>
      <c r="AA78" s="46" t="str">
        <f t="shared" si="53"/>
        <v/>
      </c>
      <c r="AB78" s="46" t="str">
        <f t="shared" si="54"/>
        <v/>
      </c>
      <c r="AC78" s="46" t="str">
        <f t="shared" si="55"/>
        <v/>
      </c>
      <c r="AD78" s="46" t="str">
        <f t="shared" si="56"/>
        <v/>
      </c>
      <c r="AE78" s="46" t="str">
        <f t="shared" si="57"/>
        <v/>
      </c>
      <c r="AF78" s="46" t="str">
        <f t="shared" si="58"/>
        <v/>
      </c>
      <c r="AG78" s="46">
        <f t="shared" si="59"/>
        <v>8.0548419401803919</v>
      </c>
      <c r="AH78" s="46" t="str">
        <f t="shared" si="60"/>
        <v/>
      </c>
      <c r="AI78" s="46" t="str">
        <f t="shared" si="61"/>
        <v/>
      </c>
      <c r="AJ78" s="46">
        <f t="shared" si="62"/>
        <v>5.1907498857270653</v>
      </c>
      <c r="AK78" s="46" t="str">
        <f t="shared" si="63"/>
        <v/>
      </c>
      <c r="AL78" s="46">
        <f t="shared" si="64"/>
        <v>5.7078260142577291</v>
      </c>
      <c r="AM78" s="47">
        <f>VLOOKUP($A78,'pEC50'!$B:$Z,MATCH(AM$1,'pEC50'!$B$1:$Z$1,0),FALSE)</f>
        <v>8.1980000000000004</v>
      </c>
      <c r="AN78" s="46" t="str">
        <f>VLOOKUP($A78,'pEC50'!$B:$Z,MATCH(AN$1,'pEC50'!$B$1:$Z$1,0),FALSE)</f>
        <v/>
      </c>
      <c r="AO78" s="46" t="str">
        <f>VLOOKUP($A78,'pEC50'!$B:$Z,MATCH(AO$1,'pEC50'!$B$1:$Z$1,0),FALSE)</f>
        <v/>
      </c>
      <c r="AP78" s="46" t="str">
        <f>VLOOKUP($A78,'pEC50'!$B:$Z,MATCH(AP$1,'pEC50'!$B$1:$Z$1,0),FALSE)</f>
        <v/>
      </c>
      <c r="AQ78" s="46" t="str">
        <f>VLOOKUP($A78,'pEC50'!$B:$Z,MATCH(AQ$1,'pEC50'!$B$1:$Z$1,0),FALSE)</f>
        <v/>
      </c>
      <c r="AR78" s="46" t="str">
        <f>VLOOKUP($A78,'pEC50'!$B:$Z,MATCH(AR$1,'pEC50'!$B$1:$Z$1,0),FALSE)</f>
        <v/>
      </c>
      <c r="AS78" s="46" t="str">
        <f>VLOOKUP($A78,'pEC50'!$B:$Z,MATCH(AS$1,'pEC50'!$B$1:$Z$1,0),FALSE)</f>
        <v/>
      </c>
      <c r="AT78" s="46" t="str">
        <f>VLOOKUP($A78,'pEC50'!$B:$Z,MATCH(AT$1,'pEC50'!$B$1:$Z$1,0),FALSE)</f>
        <v/>
      </c>
      <c r="AU78" s="46" t="str">
        <f>VLOOKUP($A78,'pEC50'!$B:$Z,MATCH(AU$1,'pEC50'!$B$1:$Z$1,0),FALSE)</f>
        <v/>
      </c>
      <c r="AV78" s="46" t="str">
        <f>VLOOKUP($A78,'pEC50'!$B:$Z,MATCH(AV$1,'pEC50'!$B$1:$Z$1,0),FALSE)</f>
        <v/>
      </c>
      <c r="AW78" s="46" t="str">
        <f>VLOOKUP($A78,'pEC50'!$B:$Z,MATCH(AW$1,'pEC50'!$B$1:$Z$1,0),FALSE)</f>
        <v/>
      </c>
      <c r="AX78" s="46">
        <f>VLOOKUP($A78,'pEC50'!$B:$Z,MATCH(AX$1,'pEC50'!$B$1:$Z$1,0),FALSE)</f>
        <v>8.2520000000000007</v>
      </c>
      <c r="AY78" s="46" t="str">
        <f>VLOOKUP($A78,'pEC50'!$B:$Z,MATCH(AY$1,'pEC50'!$B$1:$Z$1,0),FALSE)</f>
        <v/>
      </c>
      <c r="AZ78" s="46" t="str">
        <f>VLOOKUP($A78,'pEC50'!$B:$Z,MATCH(AZ$1,'pEC50'!$B$1:$Z$1,0),FALSE)</f>
        <v/>
      </c>
      <c r="BA78" s="46">
        <f>VLOOKUP($A78,'pEC50'!$B:$Z,MATCH(BA$1,'pEC50'!$B$1:$Z$1,0),FALSE)</f>
        <v>7.032</v>
      </c>
      <c r="BB78" s="46" t="str">
        <f>VLOOKUP($A78,'pEC50'!$B:$Z,MATCH(BB$1,'pEC50'!$B$1:$Z$1,0),FALSE)</f>
        <v/>
      </c>
      <c r="BC78" s="46">
        <f>VLOOKUP($A78,'pEC50'!$B:$Z,MATCH(BC$1,'pEC50'!$B$1:$Z$1,0),FALSE)</f>
        <v>7.4489999999999998</v>
      </c>
      <c r="BD78" s="40">
        <f>IF(VLOOKUP($A78,Emax!$B:$Z,MATCH(BD$1,Emax!$B$1:$Z$1,0),FALSE)="","",VLOOKUP($A78,Emax!$B:$Z,MATCH(BD$1,Emax!$B$1:$Z$1,0),FALSE)*100)</f>
        <v>38.414376321353068</v>
      </c>
      <c r="BE78" s="41" t="str">
        <f>IF(VLOOKUP($A78,Emax!$B:$Z,MATCH(BE$1,Emax!$B$1:$Z$1,0),FALSE)="","",VLOOKUP($A78,Emax!$B:$Z,MATCH(BE$1,Emax!$B$1:$Z$1,0),FALSE)*100)</f>
        <v/>
      </c>
      <c r="BF78" s="41" t="str">
        <f>IF(VLOOKUP($A78,Emax!$B:$Z,MATCH(BF$1,Emax!$B$1:$Z$1,0),FALSE)="","",VLOOKUP($A78,Emax!$B:$Z,MATCH(BF$1,Emax!$B$1:$Z$1,0),FALSE)*100)</f>
        <v/>
      </c>
      <c r="BG78" s="41" t="str">
        <f>IF(VLOOKUP($A78,Emax!$B:$Z,MATCH(BG$1,Emax!$B$1:$Z$1,0),FALSE)="","",VLOOKUP($A78,Emax!$B:$Z,MATCH(BG$1,Emax!$B$1:$Z$1,0),FALSE)*100)</f>
        <v/>
      </c>
      <c r="BH78" s="41" t="str">
        <f>IF(VLOOKUP($A78,Emax!$B:$Z,MATCH(BH$1,Emax!$B$1:$Z$1,0),FALSE)="","",VLOOKUP($A78,Emax!$B:$Z,MATCH(BH$1,Emax!$B$1:$Z$1,0),FALSE)*100)</f>
        <v/>
      </c>
      <c r="BI78" s="41" t="str">
        <f>IF(VLOOKUP($A78,Emax!$B:$Z,MATCH(BI$1,Emax!$B$1:$Z$1,0),FALSE)="","",VLOOKUP($A78,Emax!$B:$Z,MATCH(BI$1,Emax!$B$1:$Z$1,0),FALSE)*100)</f>
        <v/>
      </c>
      <c r="BJ78" s="41" t="str">
        <f>IF(VLOOKUP($A78,Emax!$B:$Z,MATCH(BJ$1,Emax!$B$1:$Z$1,0),FALSE)="","",VLOOKUP($A78,Emax!$B:$Z,MATCH(BJ$1,Emax!$B$1:$Z$1,0),FALSE)*100)</f>
        <v/>
      </c>
      <c r="BK78" s="41" t="str">
        <f>IF(VLOOKUP($A78,Emax!$B:$Z,MATCH(BK$1,Emax!$B$1:$Z$1,0),FALSE)="","",VLOOKUP($A78,Emax!$B:$Z,MATCH(BK$1,Emax!$B$1:$Z$1,0),FALSE)*100)</f>
        <v/>
      </c>
      <c r="BL78" s="41" t="str">
        <f>IF(VLOOKUP($A78,Emax!$B:$Z,MATCH(BL$1,Emax!$B$1:$Z$1,0),FALSE)="","",VLOOKUP($A78,Emax!$B:$Z,MATCH(BL$1,Emax!$B$1:$Z$1,0),FALSE)*100)</f>
        <v/>
      </c>
      <c r="BM78" s="41" t="str">
        <f>IF(VLOOKUP($A78,Emax!$B:$Z,MATCH(BM$1,Emax!$B$1:$Z$1,0),FALSE)="","",VLOOKUP($A78,Emax!$B:$Z,MATCH(BM$1,Emax!$B$1:$Z$1,0),FALSE)*100)</f>
        <v/>
      </c>
      <c r="BN78" s="41" t="str">
        <f>IF(VLOOKUP($A78,Emax!$B:$Z,MATCH(BN$1,Emax!$B$1:$Z$1,0),FALSE)="","",VLOOKUP($A78,Emax!$B:$Z,MATCH(BN$1,Emax!$B$1:$Z$1,0),FALSE)*100)</f>
        <v/>
      </c>
      <c r="BO78" s="41">
        <f>IF(VLOOKUP($A78,Emax!$B:$Z,MATCH(BO$1,Emax!$B$1:$Z$1,0),FALSE)="","",VLOOKUP($A78,Emax!$B:$Z,MATCH(BO$1,Emax!$B$1:$Z$1,0),FALSE)*100)</f>
        <v>63.509974765509682</v>
      </c>
      <c r="BP78" s="41" t="str">
        <f>IF(VLOOKUP($A78,Emax!$B:$Z,MATCH(BP$1,Emax!$B$1:$Z$1,0),FALSE)="","",VLOOKUP($A78,Emax!$B:$Z,MATCH(BP$1,Emax!$B$1:$Z$1,0),FALSE)*100)</f>
        <v/>
      </c>
      <c r="BQ78" s="41" t="str">
        <f>IF(VLOOKUP($A78,Emax!$B:$Z,MATCH(BQ$1,Emax!$B$1:$Z$1,0),FALSE)="","",VLOOKUP($A78,Emax!$B:$Z,MATCH(BQ$1,Emax!$B$1:$Z$1,0),FALSE)*100)</f>
        <v/>
      </c>
      <c r="BR78" s="41">
        <f>IF(VLOOKUP($A78,Emax!$B:$Z,MATCH(BR$1,Emax!$B$1:$Z$1,0),FALSE)="","",VLOOKUP($A78,Emax!$B:$Z,MATCH(BR$1,Emax!$B$1:$Z$1,0),FALSE)*100)</f>
        <v>1.4412850628516958</v>
      </c>
      <c r="BS78" s="41" t="str">
        <f>IF(VLOOKUP($A78,Emax!$B:$Z,MATCH(BS$1,Emax!$B$1:$Z$1,0),FALSE)="","",VLOOKUP($A78,Emax!$B:$Z,MATCH(BS$1,Emax!$B$1:$Z$1,0),FALSE)*100)</f>
        <v/>
      </c>
      <c r="BT78" s="41">
        <f>IF(VLOOKUP($A78,Emax!$B:$Z,MATCH(BT$1,Emax!$B$1:$Z$1,0),FALSE)="","",VLOOKUP($A78,Emax!$B:$Z,MATCH(BT$1,Emax!$B$1:$Z$1,0),FALSE)*100)</f>
        <v>1.8147884820476357</v>
      </c>
    </row>
    <row r="79" spans="1:72" x14ac:dyDescent="0.2">
      <c r="A79" t="s">
        <v>512</v>
      </c>
      <c r="B79" s="6" t="str">
        <f>IF(VLOOKUP($A79,Ligands!$A:$G,3,FALSE)="","",VLOOKUP($A79,Ligands!$A:$G,3,FALSE))</f>
        <v>γ-MSH</v>
      </c>
      <c r="C79" s="5" t="str">
        <f>IF(VLOOKUP($A79,Ligands!$A:$G,4,FALSE)="","",VLOOKUP($A79,Ligands!$A:$G,4,FALSE))</f>
        <v>γ-melanocyte stimulating hormone</v>
      </c>
      <c r="D79" s="39" t="str">
        <f>IF(VLOOKUP($A79,Ligands!$A:$G,5,FALSE)="","",VLOOKUP($A79,Ligands!$A:$G,5,FALSE))</f>
        <v/>
      </c>
      <c r="E79" s="39" t="str">
        <f>IF(VLOOKUP($A79,Ligands!$A:$G,6,FALSE)="","",VLOOKUP($A79,Ligands!$A:$G,6,FALSE))</f>
        <v/>
      </c>
      <c r="F79" s="39" t="str">
        <f>IF(VLOOKUP($A79,Ligands!$A:$G,7,FALSE)="","",VLOOKUP($A79,Ligands!$A:$G,7,FALSE))</f>
        <v>Physiological</v>
      </c>
      <c r="G79" s="89">
        <f t="shared" si="33"/>
        <v>9.4840665721213782</v>
      </c>
      <c r="H79" s="90">
        <f t="shared" si="34"/>
        <v>8.1302225442043756</v>
      </c>
      <c r="I79" s="90">
        <f t="shared" si="35"/>
        <v>10.324356765008044</v>
      </c>
      <c r="J79" s="90" t="str">
        <f t="shared" si="36"/>
        <v/>
      </c>
      <c r="K79" s="90">
        <f t="shared" si="37"/>
        <v>8.2118555756299596</v>
      </c>
      <c r="L79" s="89">
        <f t="shared" si="38"/>
        <v>9.5559999999999992</v>
      </c>
      <c r="M79" s="90">
        <f t="shared" si="39"/>
        <v>8.6379999999999999</v>
      </c>
      <c r="N79" s="90">
        <f t="shared" si="40"/>
        <v>10.59</v>
      </c>
      <c r="O79" s="90" t="str">
        <f t="shared" si="41"/>
        <v/>
      </c>
      <c r="P79" s="90">
        <f t="shared" si="42"/>
        <v>8.7940000000000005</v>
      </c>
      <c r="Q79" s="91">
        <f t="shared" si="43"/>
        <v>84.735729386892174</v>
      </c>
      <c r="R79" s="92">
        <f t="shared" si="44"/>
        <v>31.061508558530313</v>
      </c>
      <c r="S79" s="92">
        <f t="shared" si="45"/>
        <v>54.244631719278189</v>
      </c>
      <c r="T79" s="92" t="str">
        <f t="shared" si="46"/>
        <v/>
      </c>
      <c r="U79" s="92">
        <f t="shared" si="47"/>
        <v>27.003820187950399</v>
      </c>
      <c r="V79" s="47">
        <f t="shared" si="48"/>
        <v>9.4840665721213782</v>
      </c>
      <c r="W79" s="46" t="str">
        <f t="shared" si="49"/>
        <v/>
      </c>
      <c r="X79" s="46" t="str">
        <f t="shared" si="50"/>
        <v/>
      </c>
      <c r="Y79" s="46" t="str">
        <f t="shared" si="51"/>
        <v/>
      </c>
      <c r="Z79" s="46" t="str">
        <f t="shared" si="52"/>
        <v/>
      </c>
      <c r="AA79" s="46" t="str">
        <f t="shared" si="53"/>
        <v/>
      </c>
      <c r="AB79" s="46">
        <f t="shared" si="54"/>
        <v>6.8147820468002358</v>
      </c>
      <c r="AC79" s="46">
        <f t="shared" si="55"/>
        <v>8.1302225442043756</v>
      </c>
      <c r="AD79" s="46" t="str">
        <f t="shared" si="56"/>
        <v/>
      </c>
      <c r="AE79" s="46" t="str">
        <f t="shared" si="57"/>
        <v/>
      </c>
      <c r="AF79" s="46" t="str">
        <f t="shared" si="58"/>
        <v/>
      </c>
      <c r="AG79" s="46">
        <f t="shared" si="59"/>
        <v>10.324356765008044</v>
      </c>
      <c r="AH79" s="46" t="str">
        <f t="shared" si="60"/>
        <v/>
      </c>
      <c r="AI79" s="46" t="str">
        <f t="shared" si="61"/>
        <v/>
      </c>
      <c r="AJ79" s="46">
        <f t="shared" si="62"/>
        <v>8.1614252074622087</v>
      </c>
      <c r="AK79" s="46">
        <f t="shared" si="63"/>
        <v>6.7011817380380663</v>
      </c>
      <c r="AL79" s="46">
        <f t="shared" si="64"/>
        <v>8.2118555756299596</v>
      </c>
      <c r="AM79" s="47">
        <f>VLOOKUP($A79,'pEC50'!$B:$Z,MATCH(AM$1,'pEC50'!$B$1:$Z$1,0),FALSE)</f>
        <v>9.5559999999999992</v>
      </c>
      <c r="AN79" s="46" t="str">
        <f>VLOOKUP($A79,'pEC50'!$B:$Z,MATCH(AN$1,'pEC50'!$B$1:$Z$1,0),FALSE)</f>
        <v/>
      </c>
      <c r="AO79" s="46" t="str">
        <f>VLOOKUP($A79,'pEC50'!$B:$Z,MATCH(AO$1,'pEC50'!$B$1:$Z$1,0),FALSE)</f>
        <v/>
      </c>
      <c r="AP79" s="46" t="str">
        <f>VLOOKUP($A79,'pEC50'!$B:$Z,MATCH(AP$1,'pEC50'!$B$1:$Z$1,0),FALSE)</f>
        <v/>
      </c>
      <c r="AQ79" s="46" t="str">
        <f>VLOOKUP($A79,'pEC50'!$B:$Z,MATCH(AQ$1,'pEC50'!$B$1:$Z$1,0),FALSE)</f>
        <v/>
      </c>
      <c r="AR79" s="46" t="str">
        <f>VLOOKUP($A79,'pEC50'!$B:$Z,MATCH(AR$1,'pEC50'!$B$1:$Z$1,0),FALSE)</f>
        <v/>
      </c>
      <c r="AS79" s="46">
        <f>VLOOKUP($A79,'pEC50'!$B:$Z,MATCH(AS$1,'pEC50'!$B$1:$Z$1,0),FALSE)</f>
        <v>8.3030000000000008</v>
      </c>
      <c r="AT79" s="46">
        <f>VLOOKUP($A79,'pEC50'!$B:$Z,MATCH(AT$1,'pEC50'!$B$1:$Z$1,0),FALSE)</f>
        <v>8.6379999999999999</v>
      </c>
      <c r="AU79" s="46" t="str">
        <f>VLOOKUP($A79,'pEC50'!$B:$Z,MATCH(AU$1,'pEC50'!$B$1:$Z$1,0),FALSE)</f>
        <v/>
      </c>
      <c r="AV79" s="46" t="str">
        <f>VLOOKUP($A79,'pEC50'!$B:$Z,MATCH(AV$1,'pEC50'!$B$1:$Z$1,0),FALSE)</f>
        <v/>
      </c>
      <c r="AW79" s="46" t="str">
        <f>VLOOKUP($A79,'pEC50'!$B:$Z,MATCH(AW$1,'pEC50'!$B$1:$Z$1,0),FALSE)</f>
        <v/>
      </c>
      <c r="AX79" s="46">
        <f>VLOOKUP($A79,'pEC50'!$B:$Z,MATCH(AX$1,'pEC50'!$B$1:$Z$1,0),FALSE)</f>
        <v>10.59</v>
      </c>
      <c r="AY79" s="46" t="str">
        <f>VLOOKUP($A79,'pEC50'!$B:$Z,MATCH(AY$1,'pEC50'!$B$1:$Z$1,0),FALSE)</f>
        <v/>
      </c>
      <c r="AZ79" s="46" t="str">
        <f>VLOOKUP($A79,'pEC50'!$B:$Z,MATCH(AZ$1,'pEC50'!$B$1:$Z$1,0),FALSE)</f>
        <v/>
      </c>
      <c r="BA79" s="46">
        <f>VLOOKUP($A79,'pEC50'!$B:$Z,MATCH(BA$1,'pEC50'!$B$1:$Z$1,0),FALSE)</f>
        <v>8.73</v>
      </c>
      <c r="BB79" s="46">
        <f>VLOOKUP($A79,'pEC50'!$B:$Z,MATCH(BB$1,'pEC50'!$B$1:$Z$1,0),FALSE)</f>
        <v>8.7249999999999996</v>
      </c>
      <c r="BC79" s="46">
        <f>VLOOKUP($A79,'pEC50'!$B:$Z,MATCH(BC$1,'pEC50'!$B$1:$Z$1,0),FALSE)</f>
        <v>8.7940000000000005</v>
      </c>
      <c r="BD79" s="40">
        <f>IF(VLOOKUP($A79,Emax!$B:$Z,MATCH(BD$1,Emax!$B$1:$Z$1,0),FALSE)="","",VLOOKUP($A79,Emax!$B:$Z,MATCH(BD$1,Emax!$B$1:$Z$1,0),FALSE)*100)</f>
        <v>84.735729386892174</v>
      </c>
      <c r="BE79" s="41" t="str">
        <f>IF(VLOOKUP($A79,Emax!$B:$Z,MATCH(BE$1,Emax!$B$1:$Z$1,0),FALSE)="","",VLOOKUP($A79,Emax!$B:$Z,MATCH(BE$1,Emax!$B$1:$Z$1,0),FALSE)*100)</f>
        <v/>
      </c>
      <c r="BF79" s="41" t="str">
        <f>IF(VLOOKUP($A79,Emax!$B:$Z,MATCH(BF$1,Emax!$B$1:$Z$1,0),FALSE)="","",VLOOKUP($A79,Emax!$B:$Z,MATCH(BF$1,Emax!$B$1:$Z$1,0),FALSE)*100)</f>
        <v/>
      </c>
      <c r="BG79" s="41" t="str">
        <f>IF(VLOOKUP($A79,Emax!$B:$Z,MATCH(BG$1,Emax!$B$1:$Z$1,0),FALSE)="","",VLOOKUP($A79,Emax!$B:$Z,MATCH(BG$1,Emax!$B$1:$Z$1,0),FALSE)*100)</f>
        <v/>
      </c>
      <c r="BH79" s="41" t="str">
        <f>IF(VLOOKUP($A79,Emax!$B:$Z,MATCH(BH$1,Emax!$B$1:$Z$1,0),FALSE)="","",VLOOKUP($A79,Emax!$B:$Z,MATCH(BH$1,Emax!$B$1:$Z$1,0),FALSE)*100)</f>
        <v/>
      </c>
      <c r="BI79" s="41" t="str">
        <f>IF(VLOOKUP($A79,Emax!$B:$Z,MATCH(BI$1,Emax!$B$1:$Z$1,0),FALSE)="","",VLOOKUP($A79,Emax!$B:$Z,MATCH(BI$1,Emax!$B$1:$Z$1,0),FALSE)*100)</f>
        <v/>
      </c>
      <c r="BJ79" s="41">
        <f>IF(VLOOKUP($A79,Emax!$B:$Z,MATCH(BJ$1,Emax!$B$1:$Z$1,0),FALSE)="","",VLOOKUP($A79,Emax!$B:$Z,MATCH(BJ$1,Emax!$B$1:$Z$1,0),FALSE)*100)</f>
        <v>3.2492419137466317</v>
      </c>
      <c r="BK79" s="41">
        <f>IF(VLOOKUP($A79,Emax!$B:$Z,MATCH(BK$1,Emax!$B$1:$Z$1,0),FALSE)="","",VLOOKUP($A79,Emax!$B:$Z,MATCH(BK$1,Emax!$B$1:$Z$1,0),FALSE)*100)</f>
        <v>31.061508558530313</v>
      </c>
      <c r="BL79" s="41" t="str">
        <f>IF(VLOOKUP($A79,Emax!$B:$Z,MATCH(BL$1,Emax!$B$1:$Z$1,0),FALSE)="","",VLOOKUP($A79,Emax!$B:$Z,MATCH(BL$1,Emax!$B$1:$Z$1,0),FALSE)*100)</f>
        <v/>
      </c>
      <c r="BM79" s="41" t="str">
        <f>IF(VLOOKUP($A79,Emax!$B:$Z,MATCH(BM$1,Emax!$B$1:$Z$1,0),FALSE)="","",VLOOKUP($A79,Emax!$B:$Z,MATCH(BM$1,Emax!$B$1:$Z$1,0),FALSE)*100)</f>
        <v/>
      </c>
      <c r="BN79" s="41" t="str">
        <f>IF(VLOOKUP($A79,Emax!$B:$Z,MATCH(BN$1,Emax!$B$1:$Z$1,0),FALSE)="","",VLOOKUP($A79,Emax!$B:$Z,MATCH(BN$1,Emax!$B$1:$Z$1,0),FALSE)*100)</f>
        <v/>
      </c>
      <c r="BO79" s="41">
        <f>IF(VLOOKUP($A79,Emax!$B:$Z,MATCH(BO$1,Emax!$B$1:$Z$1,0),FALSE)="","",VLOOKUP($A79,Emax!$B:$Z,MATCH(BO$1,Emax!$B$1:$Z$1,0),FALSE)*100)</f>
        <v>54.244631719278189</v>
      </c>
      <c r="BP79" s="41" t="str">
        <f>IF(VLOOKUP($A79,Emax!$B:$Z,MATCH(BP$1,Emax!$B$1:$Z$1,0),FALSE)="","",VLOOKUP($A79,Emax!$B:$Z,MATCH(BP$1,Emax!$B$1:$Z$1,0),FALSE)*100)</f>
        <v/>
      </c>
      <c r="BQ79" s="41" t="str">
        <f>IF(VLOOKUP($A79,Emax!$B:$Z,MATCH(BQ$1,Emax!$B$1:$Z$1,0),FALSE)="","",VLOOKUP($A79,Emax!$B:$Z,MATCH(BQ$1,Emax!$B$1:$Z$1,0),FALSE)*100)</f>
        <v/>
      </c>
      <c r="BR79" s="41">
        <f>IF(VLOOKUP($A79,Emax!$B:$Z,MATCH(BR$1,Emax!$B$1:$Z$1,0),FALSE)="","",VLOOKUP($A79,Emax!$B:$Z,MATCH(BR$1,Emax!$B$1:$Z$1,0),FALSE)*100)</f>
        <v>27.003820187950399</v>
      </c>
      <c r="BS79" s="41">
        <f>IF(VLOOKUP($A79,Emax!$B:$Z,MATCH(BS$1,Emax!$B$1:$Z$1,0),FALSE)="","",VLOOKUP($A79,Emax!$B:$Z,MATCH(BS$1,Emax!$B$1:$Z$1,0),FALSE)*100)</f>
        <v>0.94663321353495622</v>
      </c>
      <c r="BT79" s="41">
        <f>IF(VLOOKUP($A79,Emax!$B:$Z,MATCH(BT$1,Emax!$B$1:$Z$1,0),FALSE)="","",VLOOKUP($A79,Emax!$B:$Z,MATCH(BT$1,Emax!$B$1:$Z$1,0),FALSE)*100)</f>
        <v>26.173124777817275</v>
      </c>
    </row>
    <row r="80" spans="1:72" x14ac:dyDescent="0.2">
      <c r="A80" t="s">
        <v>311</v>
      </c>
      <c r="B80" s="6" t="str">
        <f>IF(VLOOKUP($A80,Ligands!$A:$G,3,FALSE)="","",VLOOKUP($A80,Ligands!$A:$G,3,FALSE))</f>
        <v/>
      </c>
      <c r="C80" s="5" t="str">
        <f>IF(VLOOKUP($A80,Ligands!$A:$G,4,FALSE)="","",VLOOKUP($A80,Ligands!$A:$G,4,FALSE))</f>
        <v>7α,25-dihydroxycholesterol</v>
      </c>
      <c r="D80" s="39" t="str">
        <f>IF(VLOOKUP($A80,Ligands!$A:$G,5,FALSE)="","",VLOOKUP($A80,Ligands!$A:$G,5,FALSE))</f>
        <v/>
      </c>
      <c r="E80" s="39" t="str">
        <f>IF(VLOOKUP($A80,Ligands!$A:$G,6,FALSE)="","",VLOOKUP($A80,Ligands!$A:$G,6,FALSE))</f>
        <v/>
      </c>
      <c r="F80" s="39" t="str">
        <f>IF(VLOOKUP($A80,Ligands!$A:$G,7,FALSE)="","",VLOOKUP($A80,Ligands!$A:$G,7,FALSE))</f>
        <v>Physiological</v>
      </c>
      <c r="G80" s="89" t="str">
        <f t="shared" si="33"/>
        <v/>
      </c>
      <c r="H80" s="90">
        <f t="shared" si="34"/>
        <v>9.30285312995764</v>
      </c>
      <c r="I80" s="90">
        <f t="shared" si="35"/>
        <v>6.8136986574583709</v>
      </c>
      <c r="J80" s="90" t="str">
        <f t="shared" si="36"/>
        <v/>
      </c>
      <c r="K80" s="90">
        <f t="shared" si="37"/>
        <v>8.5108561413304002</v>
      </c>
      <c r="L80" s="89" t="str">
        <f t="shared" si="38"/>
        <v/>
      </c>
      <c r="M80" s="90">
        <f t="shared" si="39"/>
        <v>9.7539999999999996</v>
      </c>
      <c r="N80" s="90">
        <f t="shared" si="40"/>
        <v>8.5079999999999991</v>
      </c>
      <c r="O80" s="90" t="str">
        <f t="shared" si="41"/>
        <v/>
      </c>
      <c r="P80" s="90">
        <f t="shared" si="42"/>
        <v>8.9450000000000003</v>
      </c>
      <c r="Q80" s="91" t="str">
        <f t="shared" si="43"/>
        <v/>
      </c>
      <c r="R80" s="92">
        <f t="shared" si="44"/>
        <v>41.650867313732704</v>
      </c>
      <c r="S80" s="92">
        <f t="shared" si="45"/>
        <v>2.0216159596248149</v>
      </c>
      <c r="T80" s="92" t="str">
        <f t="shared" si="46"/>
        <v/>
      </c>
      <c r="U80" s="92">
        <f t="shared" si="47"/>
        <v>36.800705228182004</v>
      </c>
      <c r="V80" s="47" t="str">
        <f t="shared" si="48"/>
        <v/>
      </c>
      <c r="W80" s="46" t="str">
        <f t="shared" si="49"/>
        <v/>
      </c>
      <c r="X80" s="46">
        <f t="shared" si="50"/>
        <v>8.848064231238352</v>
      </c>
      <c r="Y80" s="46">
        <f t="shared" si="51"/>
        <v>9.0278482948008758</v>
      </c>
      <c r="Z80" s="46" t="str">
        <f t="shared" si="52"/>
        <v/>
      </c>
      <c r="AA80" s="46">
        <f t="shared" si="53"/>
        <v>8.7786240493357592</v>
      </c>
      <c r="AB80" s="46">
        <f t="shared" si="54"/>
        <v>9.30285312995764</v>
      </c>
      <c r="AC80" s="46">
        <f t="shared" si="55"/>
        <v>8.6390221640631815</v>
      </c>
      <c r="AD80" s="46" t="str">
        <f t="shared" si="56"/>
        <v/>
      </c>
      <c r="AE80" s="46" t="str">
        <f t="shared" si="57"/>
        <v/>
      </c>
      <c r="AF80" s="46" t="str">
        <f t="shared" si="58"/>
        <v/>
      </c>
      <c r="AG80" s="46">
        <f t="shared" si="59"/>
        <v>6.8136986574583709</v>
      </c>
      <c r="AH80" s="46" t="str">
        <f t="shared" si="60"/>
        <v/>
      </c>
      <c r="AI80" s="46" t="str">
        <f t="shared" si="61"/>
        <v/>
      </c>
      <c r="AJ80" s="46">
        <f t="shared" si="62"/>
        <v>7.7616197189413585</v>
      </c>
      <c r="AK80" s="46">
        <f t="shared" si="63"/>
        <v>8.5108561413304002</v>
      </c>
      <c r="AL80" s="46">
        <f t="shared" si="64"/>
        <v>8.1748762848395344</v>
      </c>
      <c r="AM80" s="47" t="str">
        <f>VLOOKUP($A80,'pEC50'!$B:$Z,MATCH(AM$1,'pEC50'!$B$1:$Z$1,0),FALSE)</f>
        <v/>
      </c>
      <c r="AN80" s="46" t="str">
        <f>VLOOKUP($A80,'pEC50'!$B:$Z,MATCH(AN$1,'pEC50'!$B$1:$Z$1,0),FALSE)</f>
        <v/>
      </c>
      <c r="AO80" s="46">
        <f>VLOOKUP($A80,'pEC50'!$B:$Z,MATCH(AO$1,'pEC50'!$B$1:$Z$1,0),FALSE)</f>
        <v>9.7449999999999992</v>
      </c>
      <c r="AP80" s="46">
        <f>VLOOKUP($A80,'pEC50'!$B:$Z,MATCH(AP$1,'pEC50'!$B$1:$Z$1,0),FALSE)</f>
        <v>9.7539999999999996</v>
      </c>
      <c r="AQ80" s="46" t="str">
        <f>VLOOKUP($A80,'pEC50'!$B:$Z,MATCH(AQ$1,'pEC50'!$B$1:$Z$1,0),FALSE)</f>
        <v/>
      </c>
      <c r="AR80" s="46">
        <f>VLOOKUP($A80,'pEC50'!$B:$Z,MATCH(AR$1,'pEC50'!$B$1:$Z$1,0),FALSE)</f>
        <v>9.1590000000000007</v>
      </c>
      <c r="AS80" s="46">
        <f>VLOOKUP($A80,'pEC50'!$B:$Z,MATCH(AS$1,'pEC50'!$B$1:$Z$1,0),FALSE)</f>
        <v>9.7469999999999999</v>
      </c>
      <c r="AT80" s="46">
        <f>VLOOKUP($A80,'pEC50'!$B:$Z,MATCH(AT$1,'pEC50'!$B$1:$Z$1,0),FALSE)</f>
        <v>9.157</v>
      </c>
      <c r="AU80" s="46" t="str">
        <f>VLOOKUP($A80,'pEC50'!$B:$Z,MATCH(AU$1,'pEC50'!$B$1:$Z$1,0),FALSE)</f>
        <v/>
      </c>
      <c r="AV80" s="46" t="str">
        <f>VLOOKUP($A80,'pEC50'!$B:$Z,MATCH(AV$1,'pEC50'!$B$1:$Z$1,0),FALSE)</f>
        <v/>
      </c>
      <c r="AW80" s="46" t="str">
        <f>VLOOKUP($A80,'pEC50'!$B:$Z,MATCH(AW$1,'pEC50'!$B$1:$Z$1,0),FALSE)</f>
        <v/>
      </c>
      <c r="AX80" s="46">
        <f>VLOOKUP($A80,'pEC50'!$B:$Z,MATCH(AX$1,'pEC50'!$B$1:$Z$1,0),FALSE)</f>
        <v>8.5079999999999991</v>
      </c>
      <c r="AY80" s="46" t="str">
        <f>VLOOKUP($A80,'pEC50'!$B:$Z,MATCH(AY$1,'pEC50'!$B$1:$Z$1,0),FALSE)</f>
        <v/>
      </c>
      <c r="AZ80" s="46" t="str">
        <f>VLOOKUP($A80,'pEC50'!$B:$Z,MATCH(AZ$1,'pEC50'!$B$1:$Z$1,0),FALSE)</f>
        <v/>
      </c>
      <c r="BA80" s="46">
        <f>VLOOKUP($A80,'pEC50'!$B:$Z,MATCH(BA$1,'pEC50'!$B$1:$Z$1,0),FALSE)</f>
        <v>8.2309999999999999</v>
      </c>
      <c r="BB80" s="46">
        <f>VLOOKUP($A80,'pEC50'!$B:$Z,MATCH(BB$1,'pEC50'!$B$1:$Z$1,0),FALSE)</f>
        <v>8.9450000000000003</v>
      </c>
      <c r="BC80" s="46">
        <f>VLOOKUP($A80,'pEC50'!$B:$Z,MATCH(BC$1,'pEC50'!$B$1:$Z$1,0),FALSE)</f>
        <v>8.7970000000000006</v>
      </c>
      <c r="BD80" s="40" t="str">
        <f>IF(VLOOKUP($A80,Emax!$B:$Z,MATCH(BD$1,Emax!$B$1:$Z$1,0),FALSE)="","",VLOOKUP($A80,Emax!$B:$Z,MATCH(BD$1,Emax!$B$1:$Z$1,0),FALSE)*100)</f>
        <v/>
      </c>
      <c r="BE80" s="41" t="str">
        <f>IF(VLOOKUP($A80,Emax!$B:$Z,MATCH(BE$1,Emax!$B$1:$Z$1,0),FALSE)="","",VLOOKUP($A80,Emax!$B:$Z,MATCH(BE$1,Emax!$B$1:$Z$1,0),FALSE)*100)</f>
        <v/>
      </c>
      <c r="BF80" s="41">
        <f>IF(VLOOKUP($A80,Emax!$B:$Z,MATCH(BF$1,Emax!$B$1:$Z$1,0),FALSE)="","",VLOOKUP($A80,Emax!$B:$Z,MATCH(BF$1,Emax!$B$1:$Z$1,0),FALSE)*100)</f>
        <v>12.678393627613675</v>
      </c>
      <c r="BG80" s="41">
        <f>IF(VLOOKUP($A80,Emax!$B:$Z,MATCH(BG$1,Emax!$B$1:$Z$1,0),FALSE)="","",VLOOKUP($A80,Emax!$B:$Z,MATCH(BG$1,Emax!$B$1:$Z$1,0),FALSE)*100)</f>
        <v>18.786604595284579</v>
      </c>
      <c r="BH80" s="41" t="str">
        <f>IF(VLOOKUP($A80,Emax!$B:$Z,MATCH(BH$1,Emax!$B$1:$Z$1,0),FALSE)="","",VLOOKUP($A80,Emax!$B:$Z,MATCH(BH$1,Emax!$B$1:$Z$1,0),FALSE)*100)</f>
        <v/>
      </c>
      <c r="BI80" s="41">
        <f>IF(VLOOKUP($A80,Emax!$B:$Z,MATCH(BI$1,Emax!$B$1:$Z$1,0),FALSE)="","",VLOOKUP($A80,Emax!$B:$Z,MATCH(BI$1,Emax!$B$1:$Z$1,0),FALSE)*100)</f>
        <v>41.650867313732704</v>
      </c>
      <c r="BJ80" s="41">
        <f>IF(VLOOKUP($A80,Emax!$B:$Z,MATCH(BJ$1,Emax!$B$1:$Z$1,0),FALSE)="","",VLOOKUP($A80,Emax!$B:$Z,MATCH(BJ$1,Emax!$B$1:$Z$1,0),FALSE)*100)</f>
        <v>35.962769541778975</v>
      </c>
      <c r="BK80" s="41">
        <f>IF(VLOOKUP($A80,Emax!$B:$Z,MATCH(BK$1,Emax!$B$1:$Z$1,0),FALSE)="","",VLOOKUP($A80,Emax!$B:$Z,MATCH(BK$1,Emax!$B$1:$Z$1,0),FALSE)*100)</f>
        <v>30.340460216941501</v>
      </c>
      <c r="BL80" s="41" t="str">
        <f>IF(VLOOKUP($A80,Emax!$B:$Z,MATCH(BL$1,Emax!$B$1:$Z$1,0),FALSE)="","",VLOOKUP($A80,Emax!$B:$Z,MATCH(BL$1,Emax!$B$1:$Z$1,0),FALSE)*100)</f>
        <v/>
      </c>
      <c r="BM80" s="41" t="str">
        <f>IF(VLOOKUP($A80,Emax!$B:$Z,MATCH(BM$1,Emax!$B$1:$Z$1,0),FALSE)="","",VLOOKUP($A80,Emax!$B:$Z,MATCH(BM$1,Emax!$B$1:$Z$1,0),FALSE)*100)</f>
        <v/>
      </c>
      <c r="BN80" s="41" t="str">
        <f>IF(VLOOKUP($A80,Emax!$B:$Z,MATCH(BN$1,Emax!$B$1:$Z$1,0),FALSE)="","",VLOOKUP($A80,Emax!$B:$Z,MATCH(BN$1,Emax!$B$1:$Z$1,0),FALSE)*100)</f>
        <v/>
      </c>
      <c r="BO80" s="41">
        <f>IF(VLOOKUP($A80,Emax!$B:$Z,MATCH(BO$1,Emax!$B$1:$Z$1,0),FALSE)="","",VLOOKUP($A80,Emax!$B:$Z,MATCH(BO$1,Emax!$B$1:$Z$1,0),FALSE)*100)</f>
        <v>2.0216159596248149</v>
      </c>
      <c r="BP80" s="41" t="str">
        <f>IF(VLOOKUP($A80,Emax!$B:$Z,MATCH(BP$1,Emax!$B$1:$Z$1,0),FALSE)="","",VLOOKUP($A80,Emax!$B:$Z,MATCH(BP$1,Emax!$B$1:$Z$1,0),FALSE)*100)</f>
        <v/>
      </c>
      <c r="BQ80" s="41" t="str">
        <f>IF(VLOOKUP($A80,Emax!$B:$Z,MATCH(BQ$1,Emax!$B$1:$Z$1,0),FALSE)="","",VLOOKUP($A80,Emax!$B:$Z,MATCH(BQ$1,Emax!$B$1:$Z$1,0),FALSE)*100)</f>
        <v/>
      </c>
      <c r="BR80" s="41">
        <f>IF(VLOOKUP($A80,Emax!$B:$Z,MATCH(BR$1,Emax!$B$1:$Z$1,0),FALSE)="","",VLOOKUP($A80,Emax!$B:$Z,MATCH(BR$1,Emax!$B$1:$Z$1,0),FALSE)*100)</f>
        <v>33.932801684581946</v>
      </c>
      <c r="BS80" s="41">
        <f>IF(VLOOKUP($A80,Emax!$B:$Z,MATCH(BS$1,Emax!$B$1:$Z$1,0),FALSE)="","",VLOOKUP($A80,Emax!$B:$Z,MATCH(BS$1,Emax!$B$1:$Z$1,0),FALSE)*100)</f>
        <v>36.800705228182004</v>
      </c>
      <c r="BT80" s="41">
        <f>IF(VLOOKUP($A80,Emax!$B:$Z,MATCH(BT$1,Emax!$B$1:$Z$1,0),FALSE)="","",VLOOKUP($A80,Emax!$B:$Z,MATCH(BT$1,Emax!$B$1:$Z$1,0),FALSE)*100)</f>
        <v>23.87131176679701</v>
      </c>
    </row>
    <row r="81" spans="1:72" x14ac:dyDescent="0.2">
      <c r="A81" t="s">
        <v>179</v>
      </c>
      <c r="B81" s="6" t="str">
        <f>IF(VLOOKUP($A81,Ligands!$A:$G,3,FALSE)="","",VLOOKUP($A81,Ligands!$A:$G,3,FALSE))</f>
        <v/>
      </c>
      <c r="C81" s="5" t="str">
        <f>IF(VLOOKUP($A81,Ligands!$A:$G,4,FALSE)="","",VLOOKUP($A81,Ligands!$A:$G,4,FALSE))</f>
        <v>Noradrenaline</v>
      </c>
      <c r="D81" s="39" t="str">
        <f>IF(VLOOKUP($A81,Ligands!$A:$G,5,FALSE)="","",VLOOKUP($A81,Ligands!$A:$G,5,FALSE))</f>
        <v/>
      </c>
      <c r="E81" s="39" t="str">
        <f>IF(VLOOKUP($A81,Ligands!$A:$G,6,FALSE)="","",VLOOKUP($A81,Ligands!$A:$G,6,FALSE))</f>
        <v/>
      </c>
      <c r="F81" s="39" t="str">
        <f>IF(VLOOKUP($A81,Ligands!$A:$G,7,FALSE)="","",VLOOKUP($A81,Ligands!$A:$G,7,FALSE))</f>
        <v>Physiological</v>
      </c>
      <c r="G81" s="89">
        <f t="shared" si="33"/>
        <v>6.4299874620968342</v>
      </c>
      <c r="H81" s="90" t="str">
        <f t="shared" si="34"/>
        <v/>
      </c>
      <c r="I81" s="90">
        <f t="shared" si="35"/>
        <v>7.7706879718792035</v>
      </c>
      <c r="J81" s="90" t="str">
        <f t="shared" si="36"/>
        <v/>
      </c>
      <c r="K81" s="90" t="str">
        <f t="shared" si="37"/>
        <v/>
      </c>
      <c r="L81" s="89">
        <f t="shared" si="38"/>
        <v>6.8220000000000001</v>
      </c>
      <c r="M81" s="90" t="str">
        <f t="shared" si="39"/>
        <v/>
      </c>
      <c r="N81" s="90">
        <f t="shared" si="40"/>
        <v>7.782</v>
      </c>
      <c r="O81" s="90" t="str">
        <f t="shared" si="41"/>
        <v/>
      </c>
      <c r="P81" s="90" t="str">
        <f t="shared" si="42"/>
        <v/>
      </c>
      <c r="Q81" s="91">
        <f t="shared" si="43"/>
        <v>40.549682875264281</v>
      </c>
      <c r="R81" s="92" t="str">
        <f t="shared" si="44"/>
        <v/>
      </c>
      <c r="S81" s="92">
        <f t="shared" si="45"/>
        <v>97.428938723039565</v>
      </c>
      <c r="T81" s="92" t="str">
        <f t="shared" si="46"/>
        <v/>
      </c>
      <c r="U81" s="92" t="str">
        <f t="shared" si="47"/>
        <v/>
      </c>
      <c r="V81" s="47">
        <f t="shared" si="48"/>
        <v>6.4299874620968342</v>
      </c>
      <c r="W81" s="46" t="str">
        <f t="shared" si="49"/>
        <v/>
      </c>
      <c r="X81" s="46" t="str">
        <f t="shared" si="50"/>
        <v/>
      </c>
      <c r="Y81" s="46" t="str">
        <f t="shared" si="51"/>
        <v/>
      </c>
      <c r="Z81" s="46" t="str">
        <f t="shared" si="52"/>
        <v/>
      </c>
      <c r="AA81" s="46" t="str">
        <f t="shared" si="53"/>
        <v/>
      </c>
      <c r="AB81" s="46" t="str">
        <f t="shared" si="54"/>
        <v/>
      </c>
      <c r="AC81" s="46" t="str">
        <f t="shared" si="55"/>
        <v/>
      </c>
      <c r="AD81" s="46">
        <f t="shared" si="56"/>
        <v>7.7052315150914419</v>
      </c>
      <c r="AE81" s="46">
        <f t="shared" si="57"/>
        <v>7.6182536618919787</v>
      </c>
      <c r="AF81" s="46">
        <f t="shared" si="58"/>
        <v>6.663536247863675</v>
      </c>
      <c r="AG81" s="46">
        <f t="shared" si="59"/>
        <v>7.7706879718792035</v>
      </c>
      <c r="AH81" s="46" t="str">
        <f t="shared" si="60"/>
        <v/>
      </c>
      <c r="AI81" s="46" t="str">
        <f t="shared" si="61"/>
        <v/>
      </c>
      <c r="AJ81" s="46" t="str">
        <f t="shared" si="62"/>
        <v/>
      </c>
      <c r="AK81" s="46" t="str">
        <f t="shared" si="63"/>
        <v/>
      </c>
      <c r="AL81" s="46" t="str">
        <f t="shared" si="64"/>
        <v/>
      </c>
      <c r="AM81" s="47">
        <f>VLOOKUP($A81,'pEC50'!$B:$Z,MATCH(AM$1,'pEC50'!$B$1:$Z$1,0),FALSE)</f>
        <v>6.8220000000000001</v>
      </c>
      <c r="AN81" s="46" t="str">
        <f>VLOOKUP($A81,'pEC50'!$B:$Z,MATCH(AN$1,'pEC50'!$B$1:$Z$1,0),FALSE)</f>
        <v/>
      </c>
      <c r="AO81" s="46" t="str">
        <f>VLOOKUP($A81,'pEC50'!$B:$Z,MATCH(AO$1,'pEC50'!$B$1:$Z$1,0),FALSE)</f>
        <v/>
      </c>
      <c r="AP81" s="46" t="str">
        <f>VLOOKUP($A81,'pEC50'!$B:$Z,MATCH(AP$1,'pEC50'!$B$1:$Z$1,0),FALSE)</f>
        <v/>
      </c>
      <c r="AQ81" s="46" t="str">
        <f>VLOOKUP($A81,'pEC50'!$B:$Z,MATCH(AQ$1,'pEC50'!$B$1:$Z$1,0),FALSE)</f>
        <v/>
      </c>
      <c r="AR81" s="46" t="str">
        <f>VLOOKUP($A81,'pEC50'!$B:$Z,MATCH(AR$1,'pEC50'!$B$1:$Z$1,0),FALSE)</f>
        <v/>
      </c>
      <c r="AS81" s="46" t="str">
        <f>VLOOKUP($A81,'pEC50'!$B:$Z,MATCH(AS$1,'pEC50'!$B$1:$Z$1,0),FALSE)</f>
        <v/>
      </c>
      <c r="AT81" s="46" t="str">
        <f>VLOOKUP($A81,'pEC50'!$B:$Z,MATCH(AT$1,'pEC50'!$B$1:$Z$1,0),FALSE)</f>
        <v/>
      </c>
      <c r="AU81" s="46">
        <f>VLOOKUP($A81,'pEC50'!$B:$Z,MATCH(AU$1,'pEC50'!$B$1:$Z$1,0),FALSE)</f>
        <v>7.7409999999999997</v>
      </c>
      <c r="AV81" s="46">
        <f>VLOOKUP($A81,'pEC50'!$B:$Z,MATCH(AV$1,'pEC50'!$B$1:$Z$1,0),FALSE)</f>
        <v>7.6760000000000002</v>
      </c>
      <c r="AW81" s="46">
        <f>VLOOKUP($A81,'pEC50'!$B:$Z,MATCH(AW$1,'pEC50'!$B$1:$Z$1,0),FALSE)</f>
        <v>6.7130000000000001</v>
      </c>
      <c r="AX81" s="46">
        <f>VLOOKUP($A81,'pEC50'!$B:$Z,MATCH(AX$1,'pEC50'!$B$1:$Z$1,0),FALSE)</f>
        <v>7.782</v>
      </c>
      <c r="AY81" s="46" t="str">
        <f>VLOOKUP($A81,'pEC50'!$B:$Z,MATCH(AY$1,'pEC50'!$B$1:$Z$1,0),FALSE)</f>
        <v/>
      </c>
      <c r="AZ81" s="46" t="str">
        <f>VLOOKUP($A81,'pEC50'!$B:$Z,MATCH(AZ$1,'pEC50'!$B$1:$Z$1,0),FALSE)</f>
        <v/>
      </c>
      <c r="BA81" s="46" t="str">
        <f>VLOOKUP($A81,'pEC50'!$B:$Z,MATCH(BA$1,'pEC50'!$B$1:$Z$1,0),FALSE)</f>
        <v/>
      </c>
      <c r="BB81" s="46" t="str">
        <f>VLOOKUP($A81,'pEC50'!$B:$Z,MATCH(BB$1,'pEC50'!$B$1:$Z$1,0),FALSE)</f>
        <v/>
      </c>
      <c r="BC81" s="46" t="str">
        <f>VLOOKUP($A81,'pEC50'!$B:$Z,MATCH(BC$1,'pEC50'!$B$1:$Z$1,0),FALSE)</f>
        <v/>
      </c>
      <c r="BD81" s="40">
        <f>IF(VLOOKUP($A81,Emax!$B:$Z,MATCH(BD$1,Emax!$B$1:$Z$1,0),FALSE)="","",VLOOKUP($A81,Emax!$B:$Z,MATCH(BD$1,Emax!$B$1:$Z$1,0),FALSE)*100)</f>
        <v>40.549682875264281</v>
      </c>
      <c r="BE81" s="41" t="str">
        <f>IF(VLOOKUP($A81,Emax!$B:$Z,MATCH(BE$1,Emax!$B$1:$Z$1,0),FALSE)="","",VLOOKUP($A81,Emax!$B:$Z,MATCH(BE$1,Emax!$B$1:$Z$1,0),FALSE)*100)</f>
        <v/>
      </c>
      <c r="BF81" s="41" t="str">
        <f>IF(VLOOKUP($A81,Emax!$B:$Z,MATCH(BF$1,Emax!$B$1:$Z$1,0),FALSE)="","",VLOOKUP($A81,Emax!$B:$Z,MATCH(BF$1,Emax!$B$1:$Z$1,0),FALSE)*100)</f>
        <v/>
      </c>
      <c r="BG81" s="41" t="str">
        <f>IF(VLOOKUP($A81,Emax!$B:$Z,MATCH(BG$1,Emax!$B$1:$Z$1,0),FALSE)="","",VLOOKUP($A81,Emax!$B:$Z,MATCH(BG$1,Emax!$B$1:$Z$1,0),FALSE)*100)</f>
        <v/>
      </c>
      <c r="BH81" s="41" t="str">
        <f>IF(VLOOKUP($A81,Emax!$B:$Z,MATCH(BH$1,Emax!$B$1:$Z$1,0),FALSE)="","",VLOOKUP($A81,Emax!$B:$Z,MATCH(BH$1,Emax!$B$1:$Z$1,0),FALSE)*100)</f>
        <v/>
      </c>
      <c r="BI81" s="41" t="str">
        <f>IF(VLOOKUP($A81,Emax!$B:$Z,MATCH(BI$1,Emax!$B$1:$Z$1,0),FALSE)="","",VLOOKUP($A81,Emax!$B:$Z,MATCH(BI$1,Emax!$B$1:$Z$1,0),FALSE)*100)</f>
        <v/>
      </c>
      <c r="BJ81" s="41" t="str">
        <f>IF(VLOOKUP($A81,Emax!$B:$Z,MATCH(BJ$1,Emax!$B$1:$Z$1,0),FALSE)="","",VLOOKUP($A81,Emax!$B:$Z,MATCH(BJ$1,Emax!$B$1:$Z$1,0),FALSE)*100)</f>
        <v/>
      </c>
      <c r="BK81" s="41" t="str">
        <f>IF(VLOOKUP($A81,Emax!$B:$Z,MATCH(BK$1,Emax!$B$1:$Z$1,0),FALSE)="","",VLOOKUP($A81,Emax!$B:$Z,MATCH(BK$1,Emax!$B$1:$Z$1,0),FALSE)*100)</f>
        <v/>
      </c>
      <c r="BL81" s="41">
        <f>IF(VLOOKUP($A81,Emax!$B:$Z,MATCH(BL$1,Emax!$B$1:$Z$1,0),FALSE)="","",VLOOKUP($A81,Emax!$B:$Z,MATCH(BL$1,Emax!$B$1:$Z$1,0),FALSE)*100)</f>
        <v>92.094037876366869</v>
      </c>
      <c r="BM81" s="41">
        <f>IF(VLOOKUP($A81,Emax!$B:$Z,MATCH(BM$1,Emax!$B$1:$Z$1,0),FALSE)="","",VLOOKUP($A81,Emax!$B:$Z,MATCH(BM$1,Emax!$B$1:$Z$1,0),FALSE)*100)</f>
        <v>87.549498335884167</v>
      </c>
      <c r="BN81" s="41">
        <f>IF(VLOOKUP($A81,Emax!$B:$Z,MATCH(BN$1,Emax!$B$1:$Z$1,0),FALSE)="","",VLOOKUP($A81,Emax!$B:$Z,MATCH(BN$1,Emax!$B$1:$Z$1,0),FALSE)*100)</f>
        <v>89.235209556816031</v>
      </c>
      <c r="BO81" s="41">
        <f>IF(VLOOKUP($A81,Emax!$B:$Z,MATCH(BO$1,Emax!$B$1:$Z$1,0),FALSE)="","",VLOOKUP($A81,Emax!$B:$Z,MATCH(BO$1,Emax!$B$1:$Z$1,0),FALSE)*100)</f>
        <v>97.428938723039565</v>
      </c>
      <c r="BP81" s="41" t="str">
        <f>IF(VLOOKUP($A81,Emax!$B:$Z,MATCH(BP$1,Emax!$B$1:$Z$1,0),FALSE)="","",VLOOKUP($A81,Emax!$B:$Z,MATCH(BP$1,Emax!$B$1:$Z$1,0),FALSE)*100)</f>
        <v/>
      </c>
      <c r="BQ81" s="41" t="str">
        <f>IF(VLOOKUP($A81,Emax!$B:$Z,MATCH(BQ$1,Emax!$B$1:$Z$1,0),FALSE)="","",VLOOKUP($A81,Emax!$B:$Z,MATCH(BQ$1,Emax!$B$1:$Z$1,0),FALSE)*100)</f>
        <v/>
      </c>
      <c r="BR81" s="41" t="str">
        <f>IF(VLOOKUP($A81,Emax!$B:$Z,MATCH(BR$1,Emax!$B$1:$Z$1,0),FALSE)="","",VLOOKUP($A81,Emax!$B:$Z,MATCH(BR$1,Emax!$B$1:$Z$1,0),FALSE)*100)</f>
        <v/>
      </c>
      <c r="BS81" s="41" t="str">
        <f>IF(VLOOKUP($A81,Emax!$B:$Z,MATCH(BS$1,Emax!$B$1:$Z$1,0),FALSE)="","",VLOOKUP($A81,Emax!$B:$Z,MATCH(BS$1,Emax!$B$1:$Z$1,0),FALSE)*100)</f>
        <v/>
      </c>
      <c r="BT81" s="41" t="str">
        <f>IF(VLOOKUP($A81,Emax!$B:$Z,MATCH(BT$1,Emax!$B$1:$Z$1,0),FALSE)="","",VLOOKUP($A81,Emax!$B:$Z,MATCH(BT$1,Emax!$B$1:$Z$1,0),FALSE)*100)</f>
        <v/>
      </c>
    </row>
    <row r="82" spans="1:72" x14ac:dyDescent="0.2">
      <c r="A82" t="s">
        <v>190</v>
      </c>
      <c r="B82" s="6" t="str">
        <f>IF(VLOOKUP($A82,Ligands!$A:$G,3,FALSE)="","",VLOOKUP($A82,Ligands!$A:$G,3,FALSE))</f>
        <v/>
      </c>
      <c r="C82" s="5" t="str">
        <f>IF(VLOOKUP($A82,Ligands!$A:$G,4,FALSE)="","",VLOOKUP($A82,Ligands!$A:$G,4,FALSE))</f>
        <v>Noradrenaline</v>
      </c>
      <c r="D82" s="39" t="str">
        <f>IF(VLOOKUP($A82,Ligands!$A:$G,5,FALSE)="","",VLOOKUP($A82,Ligands!$A:$G,5,FALSE))</f>
        <v/>
      </c>
      <c r="E82" s="39" t="str">
        <f>IF(VLOOKUP($A82,Ligands!$A:$G,6,FALSE)="","",VLOOKUP($A82,Ligands!$A:$G,6,FALSE))</f>
        <v/>
      </c>
      <c r="F82" s="39" t="str">
        <f>IF(VLOOKUP($A82,Ligands!$A:$G,7,FALSE)="","",VLOOKUP($A82,Ligands!$A:$G,7,FALSE))</f>
        <v>Physiological</v>
      </c>
      <c r="G82" s="89" t="str">
        <f t="shared" si="33"/>
        <v/>
      </c>
      <c r="H82" s="90">
        <f t="shared" si="34"/>
        <v>9.4601285820547858</v>
      </c>
      <c r="I82" s="90">
        <f t="shared" si="35"/>
        <v>6.2299267460247085</v>
      </c>
      <c r="J82" s="90">
        <f t="shared" si="36"/>
        <v>4.1260295192529979</v>
      </c>
      <c r="K82" s="90">
        <f t="shared" si="37"/>
        <v>5.794563111836176</v>
      </c>
      <c r="L82" s="89">
        <f t="shared" si="38"/>
        <v>5.8620000000000001</v>
      </c>
      <c r="M82" s="90">
        <f t="shared" si="39"/>
        <v>10.029999999999999</v>
      </c>
      <c r="N82" s="90">
        <f t="shared" si="40"/>
        <v>6.32</v>
      </c>
      <c r="O82" s="90">
        <f t="shared" si="41"/>
        <v>6.5309999999999997</v>
      </c>
      <c r="P82" s="90">
        <f t="shared" si="42"/>
        <v>6.3470000000000004</v>
      </c>
      <c r="Q82" s="91" t="str">
        <f t="shared" si="43"/>
        <v/>
      </c>
      <c r="R82" s="92">
        <f t="shared" si="44"/>
        <v>93.16296050448058</v>
      </c>
      <c r="S82" s="92">
        <f t="shared" si="45"/>
        <v>81.269342474884525</v>
      </c>
      <c r="T82" s="92">
        <f t="shared" si="46"/>
        <v>0.39357682619647349</v>
      </c>
      <c r="U82" s="92">
        <f t="shared" si="47"/>
        <v>28.0261286882332</v>
      </c>
      <c r="V82" s="47" t="str">
        <f t="shared" si="48"/>
        <v/>
      </c>
      <c r="W82" s="46" t="str">
        <f t="shared" si="49"/>
        <v/>
      </c>
      <c r="X82" s="46">
        <f t="shared" si="50"/>
        <v>8.4862432809610819</v>
      </c>
      <c r="Y82" s="46">
        <f t="shared" si="51"/>
        <v>8.4192796931636646</v>
      </c>
      <c r="Z82" s="46" t="str">
        <f t="shared" si="52"/>
        <v/>
      </c>
      <c r="AA82" s="46">
        <f t="shared" si="53"/>
        <v>8.6517645715937483</v>
      </c>
      <c r="AB82" s="46">
        <f t="shared" si="54"/>
        <v>9.0364189472619021</v>
      </c>
      <c r="AC82" s="46">
        <f t="shared" si="55"/>
        <v>9.4601285820547858</v>
      </c>
      <c r="AD82" s="46">
        <f t="shared" si="56"/>
        <v>4.4234113670064987</v>
      </c>
      <c r="AE82" s="46">
        <f t="shared" si="57"/>
        <v>3.5591844117639666</v>
      </c>
      <c r="AF82" s="46">
        <f t="shared" si="58"/>
        <v>4.2851958440165188</v>
      </c>
      <c r="AG82" s="46">
        <f t="shared" si="59"/>
        <v>6.2299267460247085</v>
      </c>
      <c r="AH82" s="46" t="str">
        <f t="shared" si="60"/>
        <v/>
      </c>
      <c r="AI82" s="46">
        <f t="shared" si="61"/>
        <v>4.1260295192529979</v>
      </c>
      <c r="AJ82" s="46">
        <f t="shared" si="62"/>
        <v>5.3919596315046636</v>
      </c>
      <c r="AK82" s="46">
        <f t="shared" si="63"/>
        <v>5.5551930626641441</v>
      </c>
      <c r="AL82" s="46">
        <f t="shared" si="64"/>
        <v>5.794563111836176</v>
      </c>
      <c r="AM82" s="47">
        <f>VLOOKUP($A82,'pEC50'!$B:$Z,MATCH(AM$1,'pEC50'!$B$1:$Z$1,0),FALSE)</f>
        <v>5.8620000000000001</v>
      </c>
      <c r="AN82" s="46" t="str">
        <f>VLOOKUP($A82,'pEC50'!$B:$Z,MATCH(AN$1,'pEC50'!$B$1:$Z$1,0),FALSE)</f>
        <v/>
      </c>
      <c r="AO82" s="46">
        <f>VLOOKUP($A82,'pEC50'!$B:$Z,MATCH(AO$1,'pEC50'!$B$1:$Z$1,0),FALSE)</f>
        <v>8.5169999999999995</v>
      </c>
      <c r="AP82" s="46">
        <f>VLOOKUP($A82,'pEC50'!$B:$Z,MATCH(AP$1,'pEC50'!$B$1:$Z$1,0),FALSE)</f>
        <v>8.5730000000000004</v>
      </c>
      <c r="AQ82" s="46" t="str">
        <f>VLOOKUP($A82,'pEC50'!$B:$Z,MATCH(AQ$1,'pEC50'!$B$1:$Z$1,0),FALSE)</f>
        <v/>
      </c>
      <c r="AR82" s="46">
        <f>VLOOKUP($A82,'pEC50'!$B:$Z,MATCH(AR$1,'pEC50'!$B$1:$Z$1,0),FALSE)</f>
        <v>8.859</v>
      </c>
      <c r="AS82" s="46">
        <f>VLOOKUP($A82,'pEC50'!$B:$Z,MATCH(AS$1,'pEC50'!$B$1:$Z$1,0),FALSE)</f>
        <v>9.1460000000000008</v>
      </c>
      <c r="AT82" s="46">
        <f>VLOOKUP($A82,'pEC50'!$B:$Z,MATCH(AT$1,'pEC50'!$B$1:$Z$1,0),FALSE)</f>
        <v>10.029999999999999</v>
      </c>
      <c r="AU82" s="46">
        <f>VLOOKUP($A82,'pEC50'!$B:$Z,MATCH(AU$1,'pEC50'!$B$1:$Z$1,0),FALSE)</f>
        <v>5.8460000000000001</v>
      </c>
      <c r="AV82" s="46">
        <f>VLOOKUP($A82,'pEC50'!$B:$Z,MATCH(AV$1,'pEC50'!$B$1:$Z$1,0),FALSE)</f>
        <v>5.9889999999999999</v>
      </c>
      <c r="AW82" s="46">
        <f>VLOOKUP($A82,'pEC50'!$B:$Z,MATCH(AW$1,'pEC50'!$B$1:$Z$1,0),FALSE)</f>
        <v>5.649</v>
      </c>
      <c r="AX82" s="46">
        <f>VLOOKUP($A82,'pEC50'!$B:$Z,MATCH(AX$1,'pEC50'!$B$1:$Z$1,0),FALSE)</f>
        <v>6.32</v>
      </c>
      <c r="AY82" s="46" t="str">
        <f>VLOOKUP($A82,'pEC50'!$B:$Z,MATCH(AY$1,'pEC50'!$B$1:$Z$1,0),FALSE)</f>
        <v/>
      </c>
      <c r="AZ82" s="46">
        <f>VLOOKUP($A82,'pEC50'!$B:$Z,MATCH(AZ$1,'pEC50'!$B$1:$Z$1,0),FALSE)</f>
        <v>6.5309999999999997</v>
      </c>
      <c r="BA82" s="46">
        <f>VLOOKUP($A82,'pEC50'!$B:$Z,MATCH(BA$1,'pEC50'!$B$1:$Z$1,0),FALSE)</f>
        <v>6.008</v>
      </c>
      <c r="BB82" s="46">
        <f>VLOOKUP($A82,'pEC50'!$B:$Z,MATCH(BB$1,'pEC50'!$B$1:$Z$1,0),FALSE)</f>
        <v>6.226</v>
      </c>
      <c r="BC82" s="46">
        <f>VLOOKUP($A82,'pEC50'!$B:$Z,MATCH(BC$1,'pEC50'!$B$1:$Z$1,0),FALSE)</f>
        <v>6.3470000000000004</v>
      </c>
      <c r="BD82" s="40">
        <f>IF(VLOOKUP($A82,Emax!$B:$Z,MATCH(BD$1,Emax!$B$1:$Z$1,0),FALSE)="","",VLOOKUP($A82,Emax!$B:$Z,MATCH(BD$1,Emax!$B$1:$Z$1,0),FALSE)*100)</f>
        <v>0</v>
      </c>
      <c r="BE82" s="41" t="str">
        <f>IF(VLOOKUP($A82,Emax!$B:$Z,MATCH(BE$1,Emax!$B$1:$Z$1,0),FALSE)="","",VLOOKUP($A82,Emax!$B:$Z,MATCH(BE$1,Emax!$B$1:$Z$1,0),FALSE)*100)</f>
        <v/>
      </c>
      <c r="BF82" s="41">
        <f>IF(VLOOKUP($A82,Emax!$B:$Z,MATCH(BF$1,Emax!$B$1:$Z$1,0),FALSE)="","",VLOOKUP($A82,Emax!$B:$Z,MATCH(BF$1,Emax!$B$1:$Z$1,0),FALSE)*100)</f>
        <v>93.16296050448058</v>
      </c>
      <c r="BG82" s="41">
        <f>IF(VLOOKUP($A82,Emax!$B:$Z,MATCH(BG$1,Emax!$B$1:$Z$1,0),FALSE)="","",VLOOKUP($A82,Emax!$B:$Z,MATCH(BG$1,Emax!$B$1:$Z$1,0),FALSE)*100)</f>
        <v>70.190719327226319</v>
      </c>
      <c r="BH82" s="41" t="str">
        <f>IF(VLOOKUP($A82,Emax!$B:$Z,MATCH(BH$1,Emax!$B$1:$Z$1,0),FALSE)="","",VLOOKUP($A82,Emax!$B:$Z,MATCH(BH$1,Emax!$B$1:$Z$1,0),FALSE)*100)</f>
        <v/>
      </c>
      <c r="BI82" s="41">
        <f>IF(VLOOKUP($A82,Emax!$B:$Z,MATCH(BI$1,Emax!$B$1:$Z$1,0),FALSE)="","",VLOOKUP($A82,Emax!$B:$Z,MATCH(BI$1,Emax!$B$1:$Z$1,0),FALSE)*100)</f>
        <v>62.053255609949353</v>
      </c>
      <c r="BJ82" s="41">
        <f>IF(VLOOKUP($A82,Emax!$B:$Z,MATCH(BJ$1,Emax!$B$1:$Z$1,0),FALSE)="","",VLOOKUP($A82,Emax!$B:$Z,MATCH(BJ$1,Emax!$B$1:$Z$1,0),FALSE)*100)</f>
        <v>77.699629380053921</v>
      </c>
      <c r="BK82" s="41">
        <f>IF(VLOOKUP($A82,Emax!$B:$Z,MATCH(BK$1,Emax!$B$1:$Z$1,0),FALSE)="","",VLOOKUP($A82,Emax!$B:$Z,MATCH(BK$1,Emax!$B$1:$Z$1,0),FALSE)*100)</f>
        <v>26.923318076368417</v>
      </c>
      <c r="BL82" s="41">
        <f>IF(VLOOKUP($A82,Emax!$B:$Z,MATCH(BL$1,Emax!$B$1:$Z$1,0),FALSE)="","",VLOOKUP($A82,Emax!$B:$Z,MATCH(BL$1,Emax!$B$1:$Z$1,0),FALSE)*100)</f>
        <v>3.7792999958316544</v>
      </c>
      <c r="BM82" s="41">
        <f>IF(VLOOKUP($A82,Emax!$B:$Z,MATCH(BM$1,Emax!$B$1:$Z$1,0),FALSE)="","",VLOOKUP($A82,Emax!$B:$Z,MATCH(BM$1,Emax!$B$1:$Z$1,0),FALSE)*100)</f>
        <v>0.37169302528970177</v>
      </c>
      <c r="BN82" s="41">
        <f>IF(VLOOKUP($A82,Emax!$B:$Z,MATCH(BN$1,Emax!$B$1:$Z$1,0),FALSE)="","",VLOOKUP($A82,Emax!$B:$Z,MATCH(BN$1,Emax!$B$1:$Z$1,0),FALSE)*100)</f>
        <v>4.3270891605469313</v>
      </c>
      <c r="BO82" s="41">
        <f>IF(VLOOKUP($A82,Emax!$B:$Z,MATCH(BO$1,Emax!$B$1:$Z$1,0),FALSE)="","",VLOOKUP($A82,Emax!$B:$Z,MATCH(BO$1,Emax!$B$1:$Z$1,0),FALSE)*100)</f>
        <v>81.269342474884525</v>
      </c>
      <c r="BP82" s="41" t="str">
        <f>IF(VLOOKUP($A82,Emax!$B:$Z,MATCH(BP$1,Emax!$B$1:$Z$1,0),FALSE)="","",VLOOKUP($A82,Emax!$B:$Z,MATCH(BP$1,Emax!$B$1:$Z$1,0),FALSE)*100)</f>
        <v/>
      </c>
      <c r="BQ82" s="41">
        <f>IF(VLOOKUP($A82,Emax!$B:$Z,MATCH(BQ$1,Emax!$B$1:$Z$1,0),FALSE)="","",VLOOKUP($A82,Emax!$B:$Z,MATCH(BQ$1,Emax!$B$1:$Z$1,0),FALSE)*100)</f>
        <v>0.39357682619647349</v>
      </c>
      <c r="BR82" s="41">
        <f>IF(VLOOKUP($A82,Emax!$B:$Z,MATCH(BR$1,Emax!$B$1:$Z$1,0),FALSE)="","",VLOOKUP($A82,Emax!$B:$Z,MATCH(BR$1,Emax!$B$1:$Z$1,0),FALSE)*100)</f>
        <v>24.208040179555947</v>
      </c>
      <c r="BS82" s="41">
        <f>IF(VLOOKUP($A82,Emax!$B:$Z,MATCH(BS$1,Emax!$B$1:$Z$1,0),FALSE)="","",VLOOKUP($A82,Emax!$B:$Z,MATCH(BS$1,Emax!$B$1:$Z$1,0),FALSE)*100)</f>
        <v>21.339933545805927</v>
      </c>
      <c r="BT82" s="41">
        <f>IF(VLOOKUP($A82,Emax!$B:$Z,MATCH(BT$1,Emax!$B$1:$Z$1,0),FALSE)="","",VLOOKUP($A82,Emax!$B:$Z,MATCH(BT$1,Emax!$B$1:$Z$1,0),FALSE)*100)</f>
        <v>28.0261286882332</v>
      </c>
    </row>
    <row r="83" spans="1:72" x14ac:dyDescent="0.2">
      <c r="A83" t="s">
        <v>194</v>
      </c>
      <c r="B83" s="6" t="str">
        <f>IF(VLOOKUP($A83,Ligands!$A:$G,3,FALSE)="","",VLOOKUP($A83,Ligands!$A:$G,3,FALSE))</f>
        <v/>
      </c>
      <c r="C83" s="5" t="str">
        <f>IF(VLOOKUP($A83,Ligands!$A:$G,4,FALSE)="","",VLOOKUP($A83,Ligands!$A:$G,4,FALSE))</f>
        <v>Noradrenaline</v>
      </c>
      <c r="D83" s="39" t="str">
        <f>IF(VLOOKUP($A83,Ligands!$A:$G,5,FALSE)="","",VLOOKUP($A83,Ligands!$A:$G,5,FALSE))</f>
        <v/>
      </c>
      <c r="E83" s="39" t="str">
        <f>IF(VLOOKUP($A83,Ligands!$A:$G,6,FALSE)="","",VLOOKUP($A83,Ligands!$A:$G,6,FALSE))</f>
        <v/>
      </c>
      <c r="F83" s="39" t="str">
        <f>IF(VLOOKUP($A83,Ligands!$A:$G,7,FALSE)="","",VLOOKUP($A83,Ligands!$A:$G,7,FALSE))</f>
        <v>Physiological</v>
      </c>
      <c r="G83" s="89" t="str">
        <f t="shared" si="33"/>
        <v/>
      </c>
      <c r="H83" s="90">
        <f t="shared" si="34"/>
        <v>8.5759779854192928</v>
      </c>
      <c r="I83" s="90">
        <f t="shared" si="35"/>
        <v>5.9147092780891697</v>
      </c>
      <c r="J83" s="90" t="str">
        <f t="shared" si="36"/>
        <v/>
      </c>
      <c r="K83" s="90">
        <f t="shared" si="37"/>
        <v>5.9821512288530334</v>
      </c>
      <c r="L83" s="89" t="str">
        <f t="shared" si="38"/>
        <v/>
      </c>
      <c r="M83" s="90">
        <f t="shared" si="39"/>
        <v>8.9540000000000006</v>
      </c>
      <c r="N83" s="90">
        <f t="shared" si="40"/>
        <v>6.5430000000000001</v>
      </c>
      <c r="O83" s="90" t="str">
        <f t="shared" si="41"/>
        <v/>
      </c>
      <c r="P83" s="90">
        <f t="shared" si="42"/>
        <v>6.9409999999999998</v>
      </c>
      <c r="Q83" s="91" t="str">
        <f t="shared" si="43"/>
        <v/>
      </c>
      <c r="R83" s="92">
        <f t="shared" si="44"/>
        <v>68.960579514824801</v>
      </c>
      <c r="S83" s="92">
        <f t="shared" si="45"/>
        <v>23.5347331333619</v>
      </c>
      <c r="T83" s="92" t="str">
        <f t="shared" si="46"/>
        <v/>
      </c>
      <c r="U83" s="92">
        <f t="shared" si="47"/>
        <v>14.392996800568786</v>
      </c>
      <c r="V83" s="47" t="str">
        <f t="shared" si="48"/>
        <v/>
      </c>
      <c r="W83" s="46" t="str">
        <f t="shared" si="49"/>
        <v/>
      </c>
      <c r="X83" s="46">
        <f t="shared" si="50"/>
        <v>7.4942596250986373</v>
      </c>
      <c r="Y83" s="46">
        <f t="shared" si="51"/>
        <v>7.2624226136197167</v>
      </c>
      <c r="Z83" s="46" t="str">
        <f t="shared" si="52"/>
        <v/>
      </c>
      <c r="AA83" s="46">
        <f t="shared" si="53"/>
        <v>7.9742704471943702</v>
      </c>
      <c r="AB83" s="46">
        <f t="shared" si="54"/>
        <v>8.4056009024546086</v>
      </c>
      <c r="AC83" s="46">
        <f t="shared" si="55"/>
        <v>8.5759779854192928</v>
      </c>
      <c r="AD83" s="46" t="str">
        <f t="shared" si="56"/>
        <v/>
      </c>
      <c r="AE83" s="46" t="str">
        <f t="shared" si="57"/>
        <v/>
      </c>
      <c r="AF83" s="46" t="str">
        <f t="shared" si="58"/>
        <v/>
      </c>
      <c r="AG83" s="46">
        <f t="shared" si="59"/>
        <v>5.9147092780891697</v>
      </c>
      <c r="AH83" s="46" t="str">
        <f t="shared" si="60"/>
        <v/>
      </c>
      <c r="AI83" s="46" t="str">
        <f t="shared" si="61"/>
        <v/>
      </c>
      <c r="AJ83" s="46">
        <f t="shared" si="62"/>
        <v>5.2179716152757329</v>
      </c>
      <c r="AK83" s="46">
        <f t="shared" si="63"/>
        <v>5.550809331489849</v>
      </c>
      <c r="AL83" s="46">
        <f t="shared" si="64"/>
        <v>5.9821512288530334</v>
      </c>
      <c r="AM83" s="47" t="str">
        <f>VLOOKUP($A83,'pEC50'!$B:$Z,MATCH(AM$1,'pEC50'!$B$1:$Z$1,0),FALSE)</f>
        <v/>
      </c>
      <c r="AN83" s="46" t="str">
        <f>VLOOKUP($A83,'pEC50'!$B:$Z,MATCH(AN$1,'pEC50'!$B$1:$Z$1,0),FALSE)</f>
        <v/>
      </c>
      <c r="AO83" s="46">
        <f>VLOOKUP($A83,'pEC50'!$B:$Z,MATCH(AO$1,'pEC50'!$B$1:$Z$1,0),FALSE)</f>
        <v>7.6710000000000003</v>
      </c>
      <c r="AP83" s="46">
        <f>VLOOKUP($A83,'pEC50'!$B:$Z,MATCH(AP$1,'pEC50'!$B$1:$Z$1,0),FALSE)</f>
        <v>7.609</v>
      </c>
      <c r="AQ83" s="46" t="str">
        <f>VLOOKUP($A83,'pEC50'!$B:$Z,MATCH(AQ$1,'pEC50'!$B$1:$Z$1,0),FALSE)</f>
        <v/>
      </c>
      <c r="AR83" s="46">
        <f>VLOOKUP($A83,'pEC50'!$B:$Z,MATCH(AR$1,'pEC50'!$B$1:$Z$1,0),FALSE)</f>
        <v>8.2829999999999995</v>
      </c>
      <c r="AS83" s="46">
        <f>VLOOKUP($A83,'pEC50'!$B:$Z,MATCH(AS$1,'pEC50'!$B$1:$Z$1,0),FALSE)</f>
        <v>8.5670000000000002</v>
      </c>
      <c r="AT83" s="46">
        <f>VLOOKUP($A83,'pEC50'!$B:$Z,MATCH(AT$1,'pEC50'!$B$1:$Z$1,0),FALSE)</f>
        <v>8.9540000000000006</v>
      </c>
      <c r="AU83" s="46" t="str">
        <f>VLOOKUP($A83,'pEC50'!$B:$Z,MATCH(AU$1,'pEC50'!$B$1:$Z$1,0),FALSE)</f>
        <v/>
      </c>
      <c r="AV83" s="46" t="str">
        <f>VLOOKUP($A83,'pEC50'!$B:$Z,MATCH(AV$1,'pEC50'!$B$1:$Z$1,0),FALSE)</f>
        <v/>
      </c>
      <c r="AW83" s="46" t="str">
        <f>VLOOKUP($A83,'pEC50'!$B:$Z,MATCH(AW$1,'pEC50'!$B$1:$Z$1,0),FALSE)</f>
        <v/>
      </c>
      <c r="AX83" s="46">
        <f>VLOOKUP($A83,'pEC50'!$B:$Z,MATCH(AX$1,'pEC50'!$B$1:$Z$1,0),FALSE)</f>
        <v>6.5430000000000001</v>
      </c>
      <c r="AY83" s="46" t="str">
        <f>VLOOKUP($A83,'pEC50'!$B:$Z,MATCH(AY$1,'pEC50'!$B$1:$Z$1,0),FALSE)</f>
        <v/>
      </c>
      <c r="AZ83" s="46" t="str">
        <f>VLOOKUP($A83,'pEC50'!$B:$Z,MATCH(AZ$1,'pEC50'!$B$1:$Z$1,0),FALSE)</f>
        <v/>
      </c>
      <c r="BA83" s="46">
        <f>VLOOKUP($A83,'pEC50'!$B:$Z,MATCH(BA$1,'pEC50'!$B$1:$Z$1,0),FALSE)</f>
        <v>6.6630000000000003</v>
      </c>
      <c r="BB83" s="46">
        <f>VLOOKUP($A83,'pEC50'!$B:$Z,MATCH(BB$1,'pEC50'!$B$1:$Z$1,0),FALSE)</f>
        <v>6.9409999999999998</v>
      </c>
      <c r="BC83" s="46">
        <f>VLOOKUP($A83,'pEC50'!$B:$Z,MATCH(BC$1,'pEC50'!$B$1:$Z$1,0),FALSE)</f>
        <v>6.8239999999999998</v>
      </c>
      <c r="BD83" s="40" t="str">
        <f>IF(VLOOKUP($A83,Emax!$B:$Z,MATCH(BD$1,Emax!$B$1:$Z$1,0),FALSE)="","",VLOOKUP($A83,Emax!$B:$Z,MATCH(BD$1,Emax!$B$1:$Z$1,0),FALSE)*100)</f>
        <v/>
      </c>
      <c r="BE83" s="41" t="str">
        <f>IF(VLOOKUP($A83,Emax!$B:$Z,MATCH(BE$1,Emax!$B$1:$Z$1,0),FALSE)="","",VLOOKUP($A83,Emax!$B:$Z,MATCH(BE$1,Emax!$B$1:$Z$1,0),FALSE)*100)</f>
        <v/>
      </c>
      <c r="BF83" s="41">
        <f>IF(VLOOKUP($A83,Emax!$B:$Z,MATCH(BF$1,Emax!$B$1:$Z$1,0),FALSE)="","",VLOOKUP($A83,Emax!$B:$Z,MATCH(BF$1,Emax!$B$1:$Z$1,0),FALSE)*100)</f>
        <v>66.56709813032414</v>
      </c>
      <c r="BG83" s="41">
        <f>IF(VLOOKUP($A83,Emax!$B:$Z,MATCH(BG$1,Emax!$B$1:$Z$1,0),FALSE)="","",VLOOKUP($A83,Emax!$B:$Z,MATCH(BG$1,Emax!$B$1:$Z$1,0),FALSE)*100)</f>
        <v>45.021775041297495</v>
      </c>
      <c r="BH83" s="41" t="str">
        <f>IF(VLOOKUP($A83,Emax!$B:$Z,MATCH(BH$1,Emax!$B$1:$Z$1,0),FALSE)="","",VLOOKUP($A83,Emax!$B:$Z,MATCH(BH$1,Emax!$B$1:$Z$1,0),FALSE)*100)</f>
        <v/>
      </c>
      <c r="BI83" s="41">
        <f>IF(VLOOKUP($A83,Emax!$B:$Z,MATCH(BI$1,Emax!$B$1:$Z$1,0),FALSE)="","",VLOOKUP($A83,Emax!$B:$Z,MATCH(BI$1,Emax!$B$1:$Z$1,0),FALSE)*100)</f>
        <v>49.121367327881373</v>
      </c>
      <c r="BJ83" s="41">
        <f>IF(VLOOKUP($A83,Emax!$B:$Z,MATCH(BJ$1,Emax!$B$1:$Z$1,0),FALSE)="","",VLOOKUP($A83,Emax!$B:$Z,MATCH(BJ$1,Emax!$B$1:$Z$1,0),FALSE)*100)</f>
        <v>68.960579514824801</v>
      </c>
      <c r="BK83" s="41">
        <f>IF(VLOOKUP($A83,Emax!$B:$Z,MATCH(BK$1,Emax!$B$1:$Z$1,0),FALSE)="","",VLOOKUP($A83,Emax!$B:$Z,MATCH(BK$1,Emax!$B$1:$Z$1,0),FALSE)*100)</f>
        <v>41.87723368236253</v>
      </c>
      <c r="BL83" s="41" t="str">
        <f>IF(VLOOKUP($A83,Emax!$B:$Z,MATCH(BL$1,Emax!$B$1:$Z$1,0),FALSE)="","",VLOOKUP($A83,Emax!$B:$Z,MATCH(BL$1,Emax!$B$1:$Z$1,0),FALSE)*100)</f>
        <v/>
      </c>
      <c r="BM83" s="41" t="str">
        <f>IF(VLOOKUP($A83,Emax!$B:$Z,MATCH(BM$1,Emax!$B$1:$Z$1,0),FALSE)="","",VLOOKUP($A83,Emax!$B:$Z,MATCH(BM$1,Emax!$B$1:$Z$1,0),FALSE)*100)</f>
        <v/>
      </c>
      <c r="BN83" s="41" t="str">
        <f>IF(VLOOKUP($A83,Emax!$B:$Z,MATCH(BN$1,Emax!$B$1:$Z$1,0),FALSE)="","",VLOOKUP($A83,Emax!$B:$Z,MATCH(BN$1,Emax!$B$1:$Z$1,0),FALSE)*100)</f>
        <v/>
      </c>
      <c r="BO83" s="41">
        <f>IF(VLOOKUP($A83,Emax!$B:$Z,MATCH(BO$1,Emax!$B$1:$Z$1,0),FALSE)="","",VLOOKUP($A83,Emax!$B:$Z,MATCH(BO$1,Emax!$B$1:$Z$1,0),FALSE)*100)</f>
        <v>23.5347331333619</v>
      </c>
      <c r="BP83" s="41" t="str">
        <f>IF(VLOOKUP($A83,Emax!$B:$Z,MATCH(BP$1,Emax!$B$1:$Z$1,0),FALSE)="","",VLOOKUP($A83,Emax!$B:$Z,MATCH(BP$1,Emax!$B$1:$Z$1,0),FALSE)*100)</f>
        <v/>
      </c>
      <c r="BQ83" s="41" t="str">
        <f>IF(VLOOKUP($A83,Emax!$B:$Z,MATCH(BQ$1,Emax!$B$1:$Z$1,0),FALSE)="","",VLOOKUP($A83,Emax!$B:$Z,MATCH(BQ$1,Emax!$B$1:$Z$1,0),FALSE)*100)</f>
        <v/>
      </c>
      <c r="BR83" s="41">
        <f>IF(VLOOKUP($A83,Emax!$B:$Z,MATCH(BR$1,Emax!$B$1:$Z$1,0),FALSE)="","",VLOOKUP($A83,Emax!$B:$Z,MATCH(BR$1,Emax!$B$1:$Z$1,0),FALSE)*100)</f>
        <v>3.588984769045807</v>
      </c>
      <c r="BS83" s="41">
        <f>IF(VLOOKUP($A83,Emax!$B:$Z,MATCH(BS$1,Emax!$B$1:$Z$1,0),FALSE)="","",VLOOKUP($A83,Emax!$B:$Z,MATCH(BS$1,Emax!$B$1:$Z$1,0),FALSE)*100)</f>
        <v>4.0720146470468563</v>
      </c>
      <c r="BT83" s="41">
        <f>IF(VLOOKUP($A83,Emax!$B:$Z,MATCH(BT$1,Emax!$B$1:$Z$1,0),FALSE)="","",VLOOKUP($A83,Emax!$B:$Z,MATCH(BT$1,Emax!$B$1:$Z$1,0),FALSE)*100)</f>
        <v>14.392996800568786</v>
      </c>
    </row>
    <row r="84" spans="1:72" x14ac:dyDescent="0.2">
      <c r="A84" t="s">
        <v>198</v>
      </c>
      <c r="B84" s="6" t="str">
        <f>IF(VLOOKUP($A84,Ligands!$A:$G,3,FALSE)="","",VLOOKUP($A84,Ligands!$A:$G,3,FALSE))</f>
        <v/>
      </c>
      <c r="C84" s="5" t="str">
        <f>IF(VLOOKUP($A84,Ligands!$A:$G,4,FALSE)="","",VLOOKUP($A84,Ligands!$A:$G,4,FALSE))</f>
        <v>Noradrenaline</v>
      </c>
      <c r="D84" s="39" t="str">
        <f>IF(VLOOKUP($A84,Ligands!$A:$G,5,FALSE)="","",VLOOKUP($A84,Ligands!$A:$G,5,FALSE))</f>
        <v/>
      </c>
      <c r="E84" s="39" t="str">
        <f>IF(VLOOKUP($A84,Ligands!$A:$G,6,FALSE)="","",VLOOKUP($A84,Ligands!$A:$G,6,FALSE))</f>
        <v/>
      </c>
      <c r="F84" s="39" t="str">
        <f>IF(VLOOKUP($A84,Ligands!$A:$G,7,FALSE)="","",VLOOKUP($A84,Ligands!$A:$G,7,FALSE))</f>
        <v>Physiological</v>
      </c>
      <c r="G84" s="89" t="str">
        <f t="shared" si="33"/>
        <v/>
      </c>
      <c r="H84" s="90">
        <f t="shared" si="34"/>
        <v>9.8714812667687237</v>
      </c>
      <c r="I84" s="90">
        <f t="shared" si="35"/>
        <v>5.1907868739772436</v>
      </c>
      <c r="J84" s="90" t="str">
        <f t="shared" si="36"/>
        <v/>
      </c>
      <c r="K84" s="90">
        <f t="shared" si="37"/>
        <v>6.107784310666343</v>
      </c>
      <c r="L84" s="89" t="str">
        <f t="shared" si="38"/>
        <v/>
      </c>
      <c r="M84" s="90">
        <f t="shared" si="39"/>
        <v>10.33</v>
      </c>
      <c r="N84" s="90">
        <f t="shared" si="40"/>
        <v>6.1580000000000004</v>
      </c>
      <c r="O84" s="90" t="str">
        <f t="shared" si="41"/>
        <v/>
      </c>
      <c r="P84" s="90">
        <f t="shared" si="42"/>
        <v>7.1269999999999998</v>
      </c>
      <c r="Q84" s="91" t="str">
        <f t="shared" si="43"/>
        <v/>
      </c>
      <c r="R84" s="92">
        <f t="shared" si="44"/>
        <v>81.77895784931961</v>
      </c>
      <c r="S84" s="92">
        <f t="shared" si="45"/>
        <v>10.784173689472931</v>
      </c>
      <c r="T84" s="92" t="str">
        <f t="shared" si="46"/>
        <v/>
      </c>
      <c r="U84" s="92">
        <f t="shared" si="47"/>
        <v>9.5671880554568069</v>
      </c>
      <c r="V84" s="47" t="str">
        <f t="shared" si="48"/>
        <v/>
      </c>
      <c r="W84" s="46" t="str">
        <f t="shared" si="49"/>
        <v/>
      </c>
      <c r="X84" s="46">
        <f t="shared" si="50"/>
        <v>8.5096415718190315</v>
      </c>
      <c r="Y84" s="46">
        <f t="shared" si="51"/>
        <v>8.5003342861621665</v>
      </c>
      <c r="Z84" s="46" t="str">
        <f t="shared" si="52"/>
        <v/>
      </c>
      <c r="AA84" s="46">
        <f t="shared" si="53"/>
        <v>9.2647023880533688</v>
      </c>
      <c r="AB84" s="46">
        <f t="shared" si="54"/>
        <v>9.6157976440543411</v>
      </c>
      <c r="AC84" s="46">
        <f t="shared" si="55"/>
        <v>9.8714812667687237</v>
      </c>
      <c r="AD84" s="46" t="str">
        <f t="shared" si="56"/>
        <v/>
      </c>
      <c r="AE84" s="46" t="str">
        <f t="shared" si="57"/>
        <v/>
      </c>
      <c r="AF84" s="46" t="str">
        <f t="shared" si="58"/>
        <v/>
      </c>
      <c r="AG84" s="46">
        <f t="shared" si="59"/>
        <v>5.1907868739772436</v>
      </c>
      <c r="AH84" s="46" t="str">
        <f t="shared" si="60"/>
        <v/>
      </c>
      <c r="AI84" s="46" t="str">
        <f t="shared" si="61"/>
        <v/>
      </c>
      <c r="AJ84" s="46">
        <f t="shared" si="62"/>
        <v>4.6088406156773472</v>
      </c>
      <c r="AK84" s="46">
        <f t="shared" si="63"/>
        <v>4.7019641644405539</v>
      </c>
      <c r="AL84" s="46">
        <f t="shared" si="64"/>
        <v>6.107784310666343</v>
      </c>
      <c r="AM84" s="47" t="str">
        <f>VLOOKUP($A84,'pEC50'!$B:$Z,MATCH(AM$1,'pEC50'!$B$1:$Z$1,0),FALSE)</f>
        <v/>
      </c>
      <c r="AN84" s="46" t="str">
        <f>VLOOKUP($A84,'pEC50'!$B:$Z,MATCH(AN$1,'pEC50'!$B$1:$Z$1,0),FALSE)</f>
        <v/>
      </c>
      <c r="AO84" s="46">
        <f>VLOOKUP($A84,'pEC50'!$B:$Z,MATCH(AO$1,'pEC50'!$B$1:$Z$1,0),FALSE)</f>
        <v>8.5969999999999995</v>
      </c>
      <c r="AP84" s="46">
        <f>VLOOKUP($A84,'pEC50'!$B:$Z,MATCH(AP$1,'pEC50'!$B$1:$Z$1,0),FALSE)</f>
        <v>8.7629999999999999</v>
      </c>
      <c r="AQ84" s="46" t="str">
        <f>VLOOKUP($A84,'pEC50'!$B:$Z,MATCH(AQ$1,'pEC50'!$B$1:$Z$1,0),FALSE)</f>
        <v/>
      </c>
      <c r="AR84" s="46">
        <f>VLOOKUP($A84,'pEC50'!$B:$Z,MATCH(AR$1,'pEC50'!$B$1:$Z$1,0),FALSE)</f>
        <v>9.3979999999999997</v>
      </c>
      <c r="AS84" s="46">
        <f>VLOOKUP($A84,'pEC50'!$B:$Z,MATCH(AS$1,'pEC50'!$B$1:$Z$1,0),FALSE)</f>
        <v>9.7579999999999991</v>
      </c>
      <c r="AT84" s="46">
        <f>VLOOKUP($A84,'pEC50'!$B:$Z,MATCH(AT$1,'pEC50'!$B$1:$Z$1,0),FALSE)</f>
        <v>10.33</v>
      </c>
      <c r="AU84" s="46" t="str">
        <f>VLOOKUP($A84,'pEC50'!$B:$Z,MATCH(AU$1,'pEC50'!$B$1:$Z$1,0),FALSE)</f>
        <v/>
      </c>
      <c r="AV84" s="46" t="str">
        <f>VLOOKUP($A84,'pEC50'!$B:$Z,MATCH(AV$1,'pEC50'!$B$1:$Z$1,0),FALSE)</f>
        <v/>
      </c>
      <c r="AW84" s="46" t="str">
        <f>VLOOKUP($A84,'pEC50'!$B:$Z,MATCH(AW$1,'pEC50'!$B$1:$Z$1,0),FALSE)</f>
        <v/>
      </c>
      <c r="AX84" s="46">
        <f>VLOOKUP($A84,'pEC50'!$B:$Z,MATCH(AX$1,'pEC50'!$B$1:$Z$1,0),FALSE)</f>
        <v>6.1580000000000004</v>
      </c>
      <c r="AY84" s="46" t="str">
        <f>VLOOKUP($A84,'pEC50'!$B:$Z,MATCH(AY$1,'pEC50'!$B$1:$Z$1,0),FALSE)</f>
        <v/>
      </c>
      <c r="AZ84" s="46" t="str">
        <f>VLOOKUP($A84,'pEC50'!$B:$Z,MATCH(AZ$1,'pEC50'!$B$1:$Z$1,0),FALSE)</f>
        <v/>
      </c>
      <c r="BA84" s="46">
        <f>VLOOKUP($A84,'pEC50'!$B:$Z,MATCH(BA$1,'pEC50'!$B$1:$Z$1,0),FALSE)</f>
        <v>5.9530000000000003</v>
      </c>
      <c r="BB84" s="46">
        <f>VLOOKUP($A84,'pEC50'!$B:$Z,MATCH(BB$1,'pEC50'!$B$1:$Z$1,0),FALSE)</f>
        <v>6.1109999999999998</v>
      </c>
      <c r="BC84" s="46">
        <f>VLOOKUP($A84,'pEC50'!$B:$Z,MATCH(BC$1,'pEC50'!$B$1:$Z$1,0),FALSE)</f>
        <v>7.1269999999999998</v>
      </c>
      <c r="BD84" s="40" t="str">
        <f>IF(VLOOKUP($A84,Emax!$B:$Z,MATCH(BD$1,Emax!$B$1:$Z$1,0),FALSE)="","",VLOOKUP($A84,Emax!$B:$Z,MATCH(BD$1,Emax!$B$1:$Z$1,0),FALSE)*100)</f>
        <v/>
      </c>
      <c r="BE84" s="41" t="str">
        <f>IF(VLOOKUP($A84,Emax!$B:$Z,MATCH(BE$1,Emax!$B$1:$Z$1,0),FALSE)="","",VLOOKUP($A84,Emax!$B:$Z,MATCH(BE$1,Emax!$B$1:$Z$1,0),FALSE)*100)</f>
        <v/>
      </c>
      <c r="BF84" s="41">
        <f>IF(VLOOKUP($A84,Emax!$B:$Z,MATCH(BF$1,Emax!$B$1:$Z$1,0),FALSE)="","",VLOOKUP($A84,Emax!$B:$Z,MATCH(BF$1,Emax!$B$1:$Z$1,0),FALSE)*100)</f>
        <v>81.77895784931961</v>
      </c>
      <c r="BG84" s="41">
        <f>IF(VLOOKUP($A84,Emax!$B:$Z,MATCH(BG$1,Emax!$B$1:$Z$1,0),FALSE)="","",VLOOKUP($A84,Emax!$B:$Z,MATCH(BG$1,Emax!$B$1:$Z$1,0),FALSE)*100)</f>
        <v>54.617810482054367</v>
      </c>
      <c r="BH84" s="41" t="str">
        <f>IF(VLOOKUP($A84,Emax!$B:$Z,MATCH(BH$1,Emax!$B$1:$Z$1,0),FALSE)="","",VLOOKUP($A84,Emax!$B:$Z,MATCH(BH$1,Emax!$B$1:$Z$1,0),FALSE)*100)</f>
        <v/>
      </c>
      <c r="BI84" s="41">
        <f>IF(VLOOKUP($A84,Emax!$B:$Z,MATCH(BI$1,Emax!$B$1:$Z$1,0),FALSE)="","",VLOOKUP($A84,Emax!$B:$Z,MATCH(BI$1,Emax!$B$1:$Z$1,0),FALSE)*100)</f>
        <v>73.570276465095233</v>
      </c>
      <c r="BJ84" s="41">
        <f>IF(VLOOKUP($A84,Emax!$B:$Z,MATCH(BJ$1,Emax!$B$1:$Z$1,0),FALSE)="","",VLOOKUP($A84,Emax!$B:$Z,MATCH(BJ$1,Emax!$B$1:$Z$1,0),FALSE)*100)</f>
        <v>72.077156334231816</v>
      </c>
      <c r="BK84" s="41">
        <f>IF(VLOOKUP($A84,Emax!$B:$Z,MATCH(BK$1,Emax!$B$1:$Z$1,0),FALSE)="","",VLOOKUP($A84,Emax!$B:$Z,MATCH(BK$1,Emax!$B$1:$Z$1,0),FALSE)*100)</f>
        <v>34.79214997805505</v>
      </c>
      <c r="BL84" s="41" t="str">
        <f>IF(VLOOKUP($A84,Emax!$B:$Z,MATCH(BL$1,Emax!$B$1:$Z$1,0),FALSE)="","",VLOOKUP($A84,Emax!$B:$Z,MATCH(BL$1,Emax!$B$1:$Z$1,0),FALSE)*100)</f>
        <v/>
      </c>
      <c r="BM84" s="41" t="str">
        <f>IF(VLOOKUP($A84,Emax!$B:$Z,MATCH(BM$1,Emax!$B$1:$Z$1,0),FALSE)="","",VLOOKUP($A84,Emax!$B:$Z,MATCH(BM$1,Emax!$B$1:$Z$1,0),FALSE)*100)</f>
        <v/>
      </c>
      <c r="BN84" s="41" t="str">
        <f>IF(VLOOKUP($A84,Emax!$B:$Z,MATCH(BN$1,Emax!$B$1:$Z$1,0),FALSE)="","",VLOOKUP($A84,Emax!$B:$Z,MATCH(BN$1,Emax!$B$1:$Z$1,0),FALSE)*100)</f>
        <v/>
      </c>
      <c r="BO84" s="41">
        <f>IF(VLOOKUP($A84,Emax!$B:$Z,MATCH(BO$1,Emax!$B$1:$Z$1,0),FALSE)="","",VLOOKUP($A84,Emax!$B:$Z,MATCH(BO$1,Emax!$B$1:$Z$1,0),FALSE)*100)</f>
        <v>10.784173689472931</v>
      </c>
      <c r="BP84" s="41" t="str">
        <f>IF(VLOOKUP($A84,Emax!$B:$Z,MATCH(BP$1,Emax!$B$1:$Z$1,0),FALSE)="","",VLOOKUP($A84,Emax!$B:$Z,MATCH(BP$1,Emax!$B$1:$Z$1,0),FALSE)*100)</f>
        <v/>
      </c>
      <c r="BQ84" s="41" t="str">
        <f>IF(VLOOKUP($A84,Emax!$B:$Z,MATCH(BQ$1,Emax!$B$1:$Z$1,0),FALSE)="","",VLOOKUP($A84,Emax!$B:$Z,MATCH(BQ$1,Emax!$B$1:$Z$1,0),FALSE)*100)</f>
        <v/>
      </c>
      <c r="BR84" s="41">
        <f>IF(VLOOKUP($A84,Emax!$B:$Z,MATCH(BR$1,Emax!$B$1:$Z$1,0),FALSE)="","",VLOOKUP($A84,Emax!$B:$Z,MATCH(BR$1,Emax!$B$1:$Z$1,0),FALSE)*100)</f>
        <v>4.527313988148169</v>
      </c>
      <c r="BS84" s="41">
        <f>IF(VLOOKUP($A84,Emax!$B:$Z,MATCH(BS$1,Emax!$B$1:$Z$1,0),FALSE)="","",VLOOKUP($A84,Emax!$B:$Z,MATCH(BS$1,Emax!$B$1:$Z$1,0),FALSE)*100)</f>
        <v>3.899098121651861</v>
      </c>
      <c r="BT84" s="41">
        <f>IF(VLOOKUP($A84,Emax!$B:$Z,MATCH(BT$1,Emax!$B$1:$Z$1,0),FALSE)="","",VLOOKUP($A84,Emax!$B:$Z,MATCH(BT$1,Emax!$B$1:$Z$1,0),FALSE)*100)</f>
        <v>9.5671880554568069</v>
      </c>
    </row>
    <row r="85" spans="1:72" x14ac:dyDescent="0.2">
      <c r="A85" t="s">
        <v>202</v>
      </c>
      <c r="B85" s="6" t="str">
        <f>IF(VLOOKUP($A85,Ligands!$A:$G,3,FALSE)="","",VLOOKUP($A85,Ligands!$A:$G,3,FALSE))</f>
        <v/>
      </c>
      <c r="C85" s="5" t="str">
        <f>IF(VLOOKUP($A85,Ligands!$A:$G,4,FALSE)="","",VLOOKUP($A85,Ligands!$A:$G,4,FALSE))</f>
        <v>Noradrenaline</v>
      </c>
      <c r="D85" s="39" t="str">
        <f>IF(VLOOKUP($A85,Ligands!$A:$G,5,FALSE)="","",VLOOKUP($A85,Ligands!$A:$G,5,FALSE))</f>
        <v/>
      </c>
      <c r="E85" s="39" t="str">
        <f>IF(VLOOKUP($A85,Ligands!$A:$G,6,FALSE)="","",VLOOKUP($A85,Ligands!$A:$G,6,FALSE))</f>
        <v/>
      </c>
      <c r="F85" s="39" t="str">
        <f>IF(VLOOKUP($A85,Ligands!$A:$G,7,FALSE)="","",VLOOKUP($A85,Ligands!$A:$G,7,FALSE))</f>
        <v>Physiological</v>
      </c>
      <c r="G85" s="89">
        <f t="shared" si="33"/>
        <v>9.5983314203579155</v>
      </c>
      <c r="H85" s="90">
        <f t="shared" si="34"/>
        <v>6.4996561633066676</v>
      </c>
      <c r="I85" s="90">
        <f t="shared" si="35"/>
        <v>8.1960529496994123</v>
      </c>
      <c r="J85" s="90" t="str">
        <f t="shared" si="36"/>
        <v/>
      </c>
      <c r="K85" s="90">
        <f t="shared" si="37"/>
        <v>5.8972041774498463</v>
      </c>
      <c r="L85" s="89">
        <f t="shared" si="38"/>
        <v>9.7029999999999994</v>
      </c>
      <c r="M85" s="90">
        <f t="shared" si="39"/>
        <v>6.915</v>
      </c>
      <c r="N85" s="90">
        <f t="shared" si="40"/>
        <v>8.3800000000000008</v>
      </c>
      <c r="O85" s="90" t="str">
        <f t="shared" si="41"/>
        <v/>
      </c>
      <c r="P85" s="90">
        <f t="shared" si="42"/>
        <v>6.7770000000000001</v>
      </c>
      <c r="Q85" s="91">
        <f t="shared" si="43"/>
        <v>78.583509513742072</v>
      </c>
      <c r="R85" s="92">
        <f t="shared" si="44"/>
        <v>38.428741613894289</v>
      </c>
      <c r="S85" s="92">
        <f t="shared" si="45"/>
        <v>65.471599295338763</v>
      </c>
      <c r="T85" s="92" t="str">
        <f t="shared" si="46"/>
        <v/>
      </c>
      <c r="U85" s="92">
        <f t="shared" si="47"/>
        <v>13.188766441521505</v>
      </c>
      <c r="V85" s="47">
        <f t="shared" si="48"/>
        <v>9.5983314203579155</v>
      </c>
      <c r="W85" s="46" t="str">
        <f t="shared" si="49"/>
        <v/>
      </c>
      <c r="X85" s="46" t="str">
        <f t="shared" si="50"/>
        <v/>
      </c>
      <c r="Y85" s="46" t="str">
        <f t="shared" si="51"/>
        <v/>
      </c>
      <c r="Z85" s="46" t="str">
        <f t="shared" si="52"/>
        <v/>
      </c>
      <c r="AA85" s="46">
        <f t="shared" si="53"/>
        <v>5.6006260597183486</v>
      </c>
      <c r="AB85" s="46">
        <f t="shared" si="54"/>
        <v>6.0121318244228261</v>
      </c>
      <c r="AC85" s="46">
        <f t="shared" si="55"/>
        <v>6.4996561633066676</v>
      </c>
      <c r="AD85" s="46">
        <f t="shared" si="56"/>
        <v>3.9885675942769976</v>
      </c>
      <c r="AE85" s="46" t="str">
        <f t="shared" si="57"/>
        <v/>
      </c>
      <c r="AF85" s="46">
        <f t="shared" si="58"/>
        <v>5.3615810733368177</v>
      </c>
      <c r="AG85" s="46">
        <f t="shared" si="59"/>
        <v>8.1960529496994123</v>
      </c>
      <c r="AH85" s="46" t="str">
        <f t="shared" si="60"/>
        <v/>
      </c>
      <c r="AI85" s="46" t="str">
        <f t="shared" si="61"/>
        <v/>
      </c>
      <c r="AJ85" s="46">
        <f t="shared" si="62"/>
        <v>5.7261046108424711</v>
      </c>
      <c r="AK85" s="46">
        <f t="shared" si="63"/>
        <v>5.5493921945051419</v>
      </c>
      <c r="AL85" s="46">
        <f t="shared" si="64"/>
        <v>5.8972041774498463</v>
      </c>
      <c r="AM85" s="47">
        <f>VLOOKUP($A85,'pEC50'!$B:$Z,MATCH(AM$1,'pEC50'!$B$1:$Z$1,0),FALSE)</f>
        <v>9.7029999999999994</v>
      </c>
      <c r="AN85" s="46" t="str">
        <f>VLOOKUP($A85,'pEC50'!$B:$Z,MATCH(AN$1,'pEC50'!$B$1:$Z$1,0),FALSE)</f>
        <v/>
      </c>
      <c r="AO85" s="46" t="str">
        <f>VLOOKUP($A85,'pEC50'!$B:$Z,MATCH(AO$1,'pEC50'!$B$1:$Z$1,0),FALSE)</f>
        <v/>
      </c>
      <c r="AP85" s="46" t="str">
        <f>VLOOKUP($A85,'pEC50'!$B:$Z,MATCH(AP$1,'pEC50'!$B$1:$Z$1,0),FALSE)</f>
        <v/>
      </c>
      <c r="AQ85" s="46" t="str">
        <f>VLOOKUP($A85,'pEC50'!$B:$Z,MATCH(AQ$1,'pEC50'!$B$1:$Z$1,0),FALSE)</f>
        <v/>
      </c>
      <c r="AR85" s="46">
        <f>VLOOKUP($A85,'pEC50'!$B:$Z,MATCH(AR$1,'pEC50'!$B$1:$Z$1,0),FALSE)</f>
        <v>6.5730000000000004</v>
      </c>
      <c r="AS85" s="46">
        <f>VLOOKUP($A85,'pEC50'!$B:$Z,MATCH(AS$1,'pEC50'!$B$1:$Z$1,0),FALSE)</f>
        <v>6.5620000000000003</v>
      </c>
      <c r="AT85" s="46">
        <f>VLOOKUP($A85,'pEC50'!$B:$Z,MATCH(AT$1,'pEC50'!$B$1:$Z$1,0),FALSE)</f>
        <v>6.915</v>
      </c>
      <c r="AU85" s="46">
        <f>VLOOKUP($A85,'pEC50'!$B:$Z,MATCH(AU$1,'pEC50'!$B$1:$Z$1,0),FALSE)</f>
        <v>6.1029999999999998</v>
      </c>
      <c r="AV85" s="46" t="str">
        <f>VLOOKUP($A85,'pEC50'!$B:$Z,MATCH(AV$1,'pEC50'!$B$1:$Z$1,0),FALSE)</f>
        <v/>
      </c>
      <c r="AW85" s="46">
        <f>VLOOKUP($A85,'pEC50'!$B:$Z,MATCH(AW$1,'pEC50'!$B$1:$Z$1,0),FALSE)</f>
        <v>6.0940000000000003</v>
      </c>
      <c r="AX85" s="46">
        <f>VLOOKUP($A85,'pEC50'!$B:$Z,MATCH(AX$1,'pEC50'!$B$1:$Z$1,0),FALSE)</f>
        <v>8.3800000000000008</v>
      </c>
      <c r="AY85" s="46" t="str">
        <f>VLOOKUP($A85,'pEC50'!$B:$Z,MATCH(AY$1,'pEC50'!$B$1:$Z$1,0),FALSE)</f>
        <v/>
      </c>
      <c r="AZ85" s="46" t="str">
        <f>VLOOKUP($A85,'pEC50'!$B:$Z,MATCH(AZ$1,'pEC50'!$B$1:$Z$1,0),FALSE)</f>
        <v/>
      </c>
      <c r="BA85" s="46">
        <f>VLOOKUP($A85,'pEC50'!$B:$Z,MATCH(BA$1,'pEC50'!$B$1:$Z$1,0),FALSE)</f>
        <v>6.6289999999999996</v>
      </c>
      <c r="BB85" s="46">
        <f>VLOOKUP($A85,'pEC50'!$B:$Z,MATCH(BB$1,'pEC50'!$B$1:$Z$1,0),FALSE)</f>
        <v>6.5529999999999999</v>
      </c>
      <c r="BC85" s="46">
        <f>VLOOKUP($A85,'pEC50'!$B:$Z,MATCH(BC$1,'pEC50'!$B$1:$Z$1,0),FALSE)</f>
        <v>6.7770000000000001</v>
      </c>
      <c r="BD85" s="40">
        <f>IF(VLOOKUP($A85,Emax!$B:$Z,MATCH(BD$1,Emax!$B$1:$Z$1,0),FALSE)="","",VLOOKUP($A85,Emax!$B:$Z,MATCH(BD$1,Emax!$B$1:$Z$1,0),FALSE)*100)</f>
        <v>78.583509513742072</v>
      </c>
      <c r="BE85" s="41" t="str">
        <f>IF(VLOOKUP($A85,Emax!$B:$Z,MATCH(BE$1,Emax!$B$1:$Z$1,0),FALSE)="","",VLOOKUP($A85,Emax!$B:$Z,MATCH(BE$1,Emax!$B$1:$Z$1,0),FALSE)*100)</f>
        <v/>
      </c>
      <c r="BF85" s="41" t="str">
        <f>IF(VLOOKUP($A85,Emax!$B:$Z,MATCH(BF$1,Emax!$B$1:$Z$1,0),FALSE)="","",VLOOKUP($A85,Emax!$B:$Z,MATCH(BF$1,Emax!$B$1:$Z$1,0),FALSE)*100)</f>
        <v/>
      </c>
      <c r="BG85" s="41" t="str">
        <f>IF(VLOOKUP($A85,Emax!$B:$Z,MATCH(BG$1,Emax!$B$1:$Z$1,0),FALSE)="","",VLOOKUP($A85,Emax!$B:$Z,MATCH(BG$1,Emax!$B$1:$Z$1,0),FALSE)*100)</f>
        <v/>
      </c>
      <c r="BH85" s="41" t="str">
        <f>IF(VLOOKUP($A85,Emax!$B:$Z,MATCH(BH$1,Emax!$B$1:$Z$1,0),FALSE)="","",VLOOKUP($A85,Emax!$B:$Z,MATCH(BH$1,Emax!$B$1:$Z$1,0),FALSE)*100)</f>
        <v/>
      </c>
      <c r="BI85" s="41">
        <f>IF(VLOOKUP($A85,Emax!$B:$Z,MATCH(BI$1,Emax!$B$1:$Z$1,0),FALSE)="","",VLOOKUP($A85,Emax!$B:$Z,MATCH(BI$1,Emax!$B$1:$Z$1,0),FALSE)*100)</f>
        <v>10.656781459577239</v>
      </c>
      <c r="BJ85" s="41">
        <f>IF(VLOOKUP($A85,Emax!$B:$Z,MATCH(BJ$1,Emax!$B$1:$Z$1,0),FALSE)="","",VLOOKUP($A85,Emax!$B:$Z,MATCH(BJ$1,Emax!$B$1:$Z$1,0),FALSE)*100)</f>
        <v>28.192385444743934</v>
      </c>
      <c r="BK85" s="41">
        <f>IF(VLOOKUP($A85,Emax!$B:$Z,MATCH(BK$1,Emax!$B$1:$Z$1,0),FALSE)="","",VLOOKUP($A85,Emax!$B:$Z,MATCH(BK$1,Emax!$B$1:$Z$1,0),FALSE)*100)</f>
        <v>38.428741613894289</v>
      </c>
      <c r="BL85" s="41">
        <f>IF(VLOOKUP($A85,Emax!$B:$Z,MATCH(BL$1,Emax!$B$1:$Z$1,0),FALSE)="","",VLOOKUP($A85,Emax!$B:$Z,MATCH(BL$1,Emax!$B$1:$Z$1,0),FALSE)*100)</f>
        <v>0.76836503591724425</v>
      </c>
      <c r="BM85" s="41" t="str">
        <f>IF(VLOOKUP($A85,Emax!$B:$Z,MATCH(BM$1,Emax!$B$1:$Z$1,0),FALSE)="","",VLOOKUP($A85,Emax!$B:$Z,MATCH(BM$1,Emax!$B$1:$Z$1,0),FALSE)*100)</f>
        <v/>
      </c>
      <c r="BN85" s="41">
        <f>IF(VLOOKUP($A85,Emax!$B:$Z,MATCH(BN$1,Emax!$B$1:$Z$1,0),FALSE)="","",VLOOKUP($A85,Emax!$B:$Z,MATCH(BN$1,Emax!$B$1:$Z$1,0),FALSE)*100)</f>
        <v>18.517445423849697</v>
      </c>
      <c r="BO85" s="41">
        <f>IF(VLOOKUP($A85,Emax!$B:$Z,MATCH(BO$1,Emax!$B$1:$Z$1,0),FALSE)="","",VLOOKUP($A85,Emax!$B:$Z,MATCH(BO$1,Emax!$B$1:$Z$1,0),FALSE)*100)</f>
        <v>65.471599295338763</v>
      </c>
      <c r="BP85" s="41" t="str">
        <f>IF(VLOOKUP($A85,Emax!$B:$Z,MATCH(BP$1,Emax!$B$1:$Z$1,0),FALSE)="","",VLOOKUP($A85,Emax!$B:$Z,MATCH(BP$1,Emax!$B$1:$Z$1,0),FALSE)*100)</f>
        <v/>
      </c>
      <c r="BQ85" s="41" t="str">
        <f>IF(VLOOKUP($A85,Emax!$B:$Z,MATCH(BQ$1,Emax!$B$1:$Z$1,0),FALSE)="","",VLOOKUP($A85,Emax!$B:$Z,MATCH(BQ$1,Emax!$B$1:$Z$1,0),FALSE)*100)</f>
        <v/>
      </c>
      <c r="BR85" s="41">
        <f>IF(VLOOKUP($A85,Emax!$B:$Z,MATCH(BR$1,Emax!$B$1:$Z$1,0),FALSE)="","",VLOOKUP($A85,Emax!$B:$Z,MATCH(BR$1,Emax!$B$1:$Z$1,0),FALSE)*100)</f>
        <v>12.505602230932849</v>
      </c>
      <c r="BS85" s="41">
        <f>IF(VLOOKUP($A85,Emax!$B:$Z,MATCH(BS$1,Emax!$B$1:$Z$1,0),FALSE)="","",VLOOKUP($A85,Emax!$B:$Z,MATCH(BS$1,Emax!$B$1:$Z$1,0),FALSE)*100)</f>
        <v>9.9172713094188634</v>
      </c>
      <c r="BT85" s="41">
        <f>IF(VLOOKUP($A85,Emax!$B:$Z,MATCH(BT$1,Emax!$B$1:$Z$1,0),FALSE)="","",VLOOKUP($A85,Emax!$B:$Z,MATCH(BT$1,Emax!$B$1:$Z$1,0),FALSE)*100)</f>
        <v>13.188766441521505</v>
      </c>
    </row>
    <row r="86" spans="1:72" x14ac:dyDescent="0.2">
      <c r="A86" t="s">
        <v>205</v>
      </c>
      <c r="B86" s="6" t="str">
        <f>IF(VLOOKUP($A86,Ligands!$A:$G,3,FALSE)="","",VLOOKUP($A86,Ligands!$A:$G,3,FALSE))</f>
        <v/>
      </c>
      <c r="C86" s="5" t="str">
        <f>IF(VLOOKUP($A86,Ligands!$A:$G,4,FALSE)="","",VLOOKUP($A86,Ligands!$A:$G,4,FALSE))</f>
        <v>Noradrenaline</v>
      </c>
      <c r="D86" s="39" t="str">
        <f>IF(VLOOKUP($A86,Ligands!$A:$G,5,FALSE)="","",VLOOKUP($A86,Ligands!$A:$G,5,FALSE))</f>
        <v/>
      </c>
      <c r="E86" s="39" t="str">
        <f>IF(VLOOKUP($A86,Ligands!$A:$G,6,FALSE)="","",VLOOKUP($A86,Ligands!$A:$G,6,FALSE))</f>
        <v/>
      </c>
      <c r="F86" s="39" t="str">
        <f>IF(VLOOKUP($A86,Ligands!$A:$G,7,FALSE)="","",VLOOKUP($A86,Ligands!$A:$G,7,FALSE))</f>
        <v>Physiological</v>
      </c>
      <c r="G86" s="89">
        <f t="shared" si="33"/>
        <v>8.1610015539896548</v>
      </c>
      <c r="H86" s="90" t="str">
        <f t="shared" si="34"/>
        <v/>
      </c>
      <c r="I86" s="90">
        <f t="shared" si="35"/>
        <v>6.3050125501671586</v>
      </c>
      <c r="J86" s="90" t="str">
        <f t="shared" si="36"/>
        <v/>
      </c>
      <c r="K86" s="90">
        <f t="shared" si="37"/>
        <v>4.8609423095051749</v>
      </c>
      <c r="L86" s="89">
        <f t="shared" si="38"/>
        <v>8.2750000000000004</v>
      </c>
      <c r="M86" s="90" t="str">
        <f t="shared" si="39"/>
        <v/>
      </c>
      <c r="N86" s="90">
        <f t="shared" si="40"/>
        <v>6.4509999999999996</v>
      </c>
      <c r="O86" s="90" t="str">
        <f t="shared" si="41"/>
        <v/>
      </c>
      <c r="P86" s="90">
        <f t="shared" si="42"/>
        <v>5.3079999999999998</v>
      </c>
      <c r="Q86" s="91">
        <f t="shared" si="43"/>
        <v>76.913319238900627</v>
      </c>
      <c r="R86" s="92" t="str">
        <f t="shared" si="44"/>
        <v/>
      </c>
      <c r="S86" s="92">
        <f t="shared" si="45"/>
        <v>71.451697376565249</v>
      </c>
      <c r="T86" s="92" t="str">
        <f t="shared" si="46"/>
        <v/>
      </c>
      <c r="U86" s="92">
        <f t="shared" si="47"/>
        <v>35.722538215428365</v>
      </c>
      <c r="V86" s="47">
        <f t="shared" si="48"/>
        <v>8.1610015539896548</v>
      </c>
      <c r="W86" s="46" t="str">
        <f t="shared" si="49"/>
        <v/>
      </c>
      <c r="X86" s="46" t="str">
        <f t="shared" si="50"/>
        <v/>
      </c>
      <c r="Y86" s="46" t="str">
        <f t="shared" si="51"/>
        <v/>
      </c>
      <c r="Z86" s="46" t="str">
        <f t="shared" si="52"/>
        <v/>
      </c>
      <c r="AA86" s="46" t="str">
        <f t="shared" si="53"/>
        <v/>
      </c>
      <c r="AB86" s="46" t="str">
        <f t="shared" si="54"/>
        <v/>
      </c>
      <c r="AC86" s="46" t="str">
        <f t="shared" si="55"/>
        <v/>
      </c>
      <c r="AD86" s="46" t="str">
        <f t="shared" si="56"/>
        <v/>
      </c>
      <c r="AE86" s="46" t="str">
        <f t="shared" si="57"/>
        <v/>
      </c>
      <c r="AF86" s="46" t="str">
        <f t="shared" si="58"/>
        <v/>
      </c>
      <c r="AG86" s="46">
        <f t="shared" si="59"/>
        <v>6.3050125501671586</v>
      </c>
      <c r="AH86" s="46" t="str">
        <f t="shared" si="60"/>
        <v/>
      </c>
      <c r="AI86" s="46" t="str">
        <f t="shared" si="61"/>
        <v/>
      </c>
      <c r="AJ86" s="46">
        <f t="shared" si="62"/>
        <v>4.2834051879302075</v>
      </c>
      <c r="AK86" s="46">
        <f t="shared" si="63"/>
        <v>3.5189373020968389</v>
      </c>
      <c r="AL86" s="46">
        <f t="shared" si="64"/>
        <v>4.8609423095051749</v>
      </c>
      <c r="AM86" s="47">
        <f>VLOOKUP($A86,'pEC50'!$B:$Z,MATCH(AM$1,'pEC50'!$B$1:$Z$1,0),FALSE)</f>
        <v>8.2750000000000004</v>
      </c>
      <c r="AN86" s="46" t="str">
        <f>VLOOKUP($A86,'pEC50'!$B:$Z,MATCH(AN$1,'pEC50'!$B$1:$Z$1,0),FALSE)</f>
        <v/>
      </c>
      <c r="AO86" s="46" t="str">
        <f>VLOOKUP($A86,'pEC50'!$B:$Z,MATCH(AO$1,'pEC50'!$B$1:$Z$1,0),FALSE)</f>
        <v/>
      </c>
      <c r="AP86" s="46" t="str">
        <f>VLOOKUP($A86,'pEC50'!$B:$Z,MATCH(AP$1,'pEC50'!$B$1:$Z$1,0),FALSE)</f>
        <v/>
      </c>
      <c r="AQ86" s="46" t="str">
        <f>VLOOKUP($A86,'pEC50'!$B:$Z,MATCH(AQ$1,'pEC50'!$B$1:$Z$1,0),FALSE)</f>
        <v/>
      </c>
      <c r="AR86" s="46" t="str">
        <f>VLOOKUP($A86,'pEC50'!$B:$Z,MATCH(AR$1,'pEC50'!$B$1:$Z$1,0),FALSE)</f>
        <v/>
      </c>
      <c r="AS86" s="46" t="str">
        <f>VLOOKUP($A86,'pEC50'!$B:$Z,MATCH(AS$1,'pEC50'!$B$1:$Z$1,0),FALSE)</f>
        <v/>
      </c>
      <c r="AT86" s="46" t="str">
        <f>VLOOKUP($A86,'pEC50'!$B:$Z,MATCH(AT$1,'pEC50'!$B$1:$Z$1,0),FALSE)</f>
        <v/>
      </c>
      <c r="AU86" s="46" t="str">
        <f>VLOOKUP($A86,'pEC50'!$B:$Z,MATCH(AU$1,'pEC50'!$B$1:$Z$1,0),FALSE)</f>
        <v/>
      </c>
      <c r="AV86" s="46" t="str">
        <f>VLOOKUP($A86,'pEC50'!$B:$Z,MATCH(AV$1,'pEC50'!$B$1:$Z$1,0),FALSE)</f>
        <v/>
      </c>
      <c r="AW86" s="46" t="str">
        <f>VLOOKUP($A86,'pEC50'!$B:$Z,MATCH(AW$1,'pEC50'!$B$1:$Z$1,0),FALSE)</f>
        <v/>
      </c>
      <c r="AX86" s="46">
        <f>VLOOKUP($A86,'pEC50'!$B:$Z,MATCH(AX$1,'pEC50'!$B$1:$Z$1,0),FALSE)</f>
        <v>6.4509999999999996</v>
      </c>
      <c r="AY86" s="46" t="str">
        <f>VLOOKUP($A86,'pEC50'!$B:$Z,MATCH(AY$1,'pEC50'!$B$1:$Z$1,0),FALSE)</f>
        <v/>
      </c>
      <c r="AZ86" s="46" t="str">
        <f>VLOOKUP($A86,'pEC50'!$B:$Z,MATCH(AZ$1,'pEC50'!$B$1:$Z$1,0),FALSE)</f>
        <v/>
      </c>
      <c r="BA86" s="46">
        <f>VLOOKUP($A86,'pEC50'!$B:$Z,MATCH(BA$1,'pEC50'!$B$1:$Z$1,0),FALSE)</f>
        <v>4.8860000000000001</v>
      </c>
      <c r="BB86" s="46">
        <f>VLOOKUP($A86,'pEC50'!$B:$Z,MATCH(BB$1,'pEC50'!$B$1:$Z$1,0),FALSE)</f>
        <v>4.42</v>
      </c>
      <c r="BC86" s="46">
        <f>VLOOKUP($A86,'pEC50'!$B:$Z,MATCH(BC$1,'pEC50'!$B$1:$Z$1,0),FALSE)</f>
        <v>5.3079999999999998</v>
      </c>
      <c r="BD86" s="40">
        <f>IF(VLOOKUP($A86,Emax!$B:$Z,MATCH(BD$1,Emax!$B$1:$Z$1,0),FALSE)="","",VLOOKUP($A86,Emax!$B:$Z,MATCH(BD$1,Emax!$B$1:$Z$1,0),FALSE)*100)</f>
        <v>76.913319238900627</v>
      </c>
      <c r="BE86" s="41" t="str">
        <f>IF(VLOOKUP($A86,Emax!$B:$Z,MATCH(BE$1,Emax!$B$1:$Z$1,0),FALSE)="","",VLOOKUP($A86,Emax!$B:$Z,MATCH(BE$1,Emax!$B$1:$Z$1,0),FALSE)*100)</f>
        <v/>
      </c>
      <c r="BF86" s="41" t="str">
        <f>IF(VLOOKUP($A86,Emax!$B:$Z,MATCH(BF$1,Emax!$B$1:$Z$1,0),FALSE)="","",VLOOKUP($A86,Emax!$B:$Z,MATCH(BF$1,Emax!$B$1:$Z$1,0),FALSE)*100)</f>
        <v/>
      </c>
      <c r="BG86" s="41" t="str">
        <f>IF(VLOOKUP($A86,Emax!$B:$Z,MATCH(BG$1,Emax!$B$1:$Z$1,0),FALSE)="","",VLOOKUP($A86,Emax!$B:$Z,MATCH(BG$1,Emax!$B$1:$Z$1,0),FALSE)*100)</f>
        <v/>
      </c>
      <c r="BH86" s="41" t="str">
        <f>IF(VLOOKUP($A86,Emax!$B:$Z,MATCH(BH$1,Emax!$B$1:$Z$1,0),FALSE)="","",VLOOKUP($A86,Emax!$B:$Z,MATCH(BH$1,Emax!$B$1:$Z$1,0),FALSE)*100)</f>
        <v/>
      </c>
      <c r="BI86" s="41" t="str">
        <f>IF(VLOOKUP($A86,Emax!$B:$Z,MATCH(BI$1,Emax!$B$1:$Z$1,0),FALSE)="","",VLOOKUP($A86,Emax!$B:$Z,MATCH(BI$1,Emax!$B$1:$Z$1,0),FALSE)*100)</f>
        <v/>
      </c>
      <c r="BJ86" s="41" t="str">
        <f>IF(VLOOKUP($A86,Emax!$B:$Z,MATCH(BJ$1,Emax!$B$1:$Z$1,0),FALSE)="","",VLOOKUP($A86,Emax!$B:$Z,MATCH(BJ$1,Emax!$B$1:$Z$1,0),FALSE)*100)</f>
        <v/>
      </c>
      <c r="BK86" s="41" t="str">
        <f>IF(VLOOKUP($A86,Emax!$B:$Z,MATCH(BK$1,Emax!$B$1:$Z$1,0),FALSE)="","",VLOOKUP($A86,Emax!$B:$Z,MATCH(BK$1,Emax!$B$1:$Z$1,0),FALSE)*100)</f>
        <v/>
      </c>
      <c r="BL86" s="41" t="str">
        <f>IF(VLOOKUP($A86,Emax!$B:$Z,MATCH(BL$1,Emax!$B$1:$Z$1,0),FALSE)="","",VLOOKUP($A86,Emax!$B:$Z,MATCH(BL$1,Emax!$B$1:$Z$1,0),FALSE)*100)</f>
        <v/>
      </c>
      <c r="BM86" s="41" t="str">
        <f>IF(VLOOKUP($A86,Emax!$B:$Z,MATCH(BM$1,Emax!$B$1:$Z$1,0),FALSE)="","",VLOOKUP($A86,Emax!$B:$Z,MATCH(BM$1,Emax!$B$1:$Z$1,0),FALSE)*100)</f>
        <v/>
      </c>
      <c r="BN86" s="41" t="str">
        <f>IF(VLOOKUP($A86,Emax!$B:$Z,MATCH(BN$1,Emax!$B$1:$Z$1,0),FALSE)="","",VLOOKUP($A86,Emax!$B:$Z,MATCH(BN$1,Emax!$B$1:$Z$1,0),FALSE)*100)</f>
        <v/>
      </c>
      <c r="BO86" s="41">
        <f>IF(VLOOKUP($A86,Emax!$B:$Z,MATCH(BO$1,Emax!$B$1:$Z$1,0),FALSE)="","",VLOOKUP($A86,Emax!$B:$Z,MATCH(BO$1,Emax!$B$1:$Z$1,0),FALSE)*100)</f>
        <v>71.451697376565249</v>
      </c>
      <c r="BP86" s="41" t="str">
        <f>IF(VLOOKUP($A86,Emax!$B:$Z,MATCH(BP$1,Emax!$B$1:$Z$1,0),FALSE)="","",VLOOKUP($A86,Emax!$B:$Z,MATCH(BP$1,Emax!$B$1:$Z$1,0),FALSE)*100)</f>
        <v/>
      </c>
      <c r="BQ86" s="41" t="str">
        <f>IF(VLOOKUP($A86,Emax!$B:$Z,MATCH(BQ$1,Emax!$B$1:$Z$1,0),FALSE)="","",VLOOKUP($A86,Emax!$B:$Z,MATCH(BQ$1,Emax!$B$1:$Z$1,0),FALSE)*100)</f>
        <v/>
      </c>
      <c r="BR86" s="41">
        <f>IF(VLOOKUP($A86,Emax!$B:$Z,MATCH(BR$1,Emax!$B$1:$Z$1,0),FALSE)="","",VLOOKUP($A86,Emax!$B:$Z,MATCH(BR$1,Emax!$B$1:$Z$1,0),FALSE)*100)</f>
        <v>24.969232192019579</v>
      </c>
      <c r="BS86" s="41">
        <f>IF(VLOOKUP($A86,Emax!$B:$Z,MATCH(BS$1,Emax!$B$1:$Z$1,0),FALSE)="","",VLOOKUP($A86,Emax!$B:$Z,MATCH(BS$1,Emax!$B$1:$Z$1,0),FALSE)*100)</f>
        <v>12.558486471824775</v>
      </c>
      <c r="BT86" s="41">
        <f>IF(VLOOKUP($A86,Emax!$B:$Z,MATCH(BT$1,Emax!$B$1:$Z$1,0),FALSE)="","",VLOOKUP($A86,Emax!$B:$Z,MATCH(BT$1,Emax!$B$1:$Z$1,0),FALSE)*100)</f>
        <v>35.722538215428365</v>
      </c>
    </row>
    <row r="87" spans="1:72" x14ac:dyDescent="0.2">
      <c r="A87" t="s">
        <v>668</v>
      </c>
      <c r="B87" s="6" t="str">
        <f>IF(VLOOKUP($A87,Ligands!$A:$G,3,FALSE)="","",VLOOKUP($A87,Ligands!$A:$G,3,FALSE))</f>
        <v/>
      </c>
      <c r="C87" s="5" t="str">
        <f>IF(VLOOKUP($A87,Ligands!$A:$G,4,FALSE)="","",VLOOKUP($A87,Ligands!$A:$G,4,FALSE))</f>
        <v>Somatostatin-14</v>
      </c>
      <c r="D87" s="39" t="str">
        <f>IF(VLOOKUP($A87,Ligands!$A:$G,5,FALSE)="","",VLOOKUP($A87,Ligands!$A:$G,5,FALSE))</f>
        <v/>
      </c>
      <c r="E87" s="39" t="str">
        <f>IF(VLOOKUP($A87,Ligands!$A:$G,6,FALSE)="","",VLOOKUP($A87,Ligands!$A:$G,6,FALSE))</f>
        <v/>
      </c>
      <c r="F87" s="39" t="str">
        <f>IF(VLOOKUP($A87,Ligands!$A:$G,7,FALSE)="","",VLOOKUP($A87,Ligands!$A:$G,7,FALSE))</f>
        <v>Physiological</v>
      </c>
      <c r="G87" s="89" t="str">
        <f t="shared" si="33"/>
        <v/>
      </c>
      <c r="H87" s="90">
        <f t="shared" si="34"/>
        <v>11.073631221410851</v>
      </c>
      <c r="I87" s="90">
        <f t="shared" si="35"/>
        <v>7.9470352688327237</v>
      </c>
      <c r="J87" s="90" t="str">
        <f t="shared" si="36"/>
        <v/>
      </c>
      <c r="K87" s="90">
        <f t="shared" si="37"/>
        <v>8.8172324954124335</v>
      </c>
      <c r="L87" s="89" t="str">
        <f t="shared" si="38"/>
        <v/>
      </c>
      <c r="M87" s="90">
        <f t="shared" si="39"/>
        <v>11.26</v>
      </c>
      <c r="N87" s="90">
        <f t="shared" si="40"/>
        <v>8.1760000000000002</v>
      </c>
      <c r="O87" s="90" t="str">
        <f t="shared" si="41"/>
        <v/>
      </c>
      <c r="P87" s="90">
        <f t="shared" si="42"/>
        <v>8.9179999999999993</v>
      </c>
      <c r="Q87" s="91" t="str">
        <f t="shared" si="43"/>
        <v/>
      </c>
      <c r="R87" s="92">
        <f t="shared" si="44"/>
        <v>95.253899767673417</v>
      </c>
      <c r="S87" s="92">
        <f t="shared" si="45"/>
        <v>59.024901204589817</v>
      </c>
      <c r="T87" s="92" t="str">
        <f t="shared" si="46"/>
        <v/>
      </c>
      <c r="U87" s="92">
        <f t="shared" si="47"/>
        <v>100</v>
      </c>
      <c r="V87" s="47" t="str">
        <f t="shared" si="48"/>
        <v/>
      </c>
      <c r="W87" s="46" t="str">
        <f t="shared" si="49"/>
        <v/>
      </c>
      <c r="X87" s="46">
        <f t="shared" si="50"/>
        <v>10.188882765060638</v>
      </c>
      <c r="Y87" s="46">
        <f t="shared" si="51"/>
        <v>10.069321685187401</v>
      </c>
      <c r="Z87" s="46" t="str">
        <f t="shared" si="52"/>
        <v/>
      </c>
      <c r="AA87" s="46">
        <f t="shared" si="53"/>
        <v>9.944776641552119</v>
      </c>
      <c r="AB87" s="46">
        <f t="shared" si="54"/>
        <v>10.476763360942048</v>
      </c>
      <c r="AC87" s="46">
        <f t="shared" si="55"/>
        <v>11.073631221410851</v>
      </c>
      <c r="AD87" s="46">
        <f t="shared" si="56"/>
        <v>6.6502061172845792</v>
      </c>
      <c r="AE87" s="46" t="str">
        <f t="shared" si="57"/>
        <v/>
      </c>
      <c r="AF87" s="46">
        <f t="shared" si="58"/>
        <v>7.5423801243576971</v>
      </c>
      <c r="AG87" s="46">
        <f t="shared" si="59"/>
        <v>7.9470352688327237</v>
      </c>
      <c r="AH87" s="46" t="str">
        <f t="shared" si="60"/>
        <v/>
      </c>
      <c r="AI87" s="46" t="str">
        <f t="shared" si="61"/>
        <v/>
      </c>
      <c r="AJ87" s="46">
        <f t="shared" si="62"/>
        <v>8.4450000000000003</v>
      </c>
      <c r="AK87" s="46">
        <f t="shared" si="63"/>
        <v>8.798186888486013</v>
      </c>
      <c r="AL87" s="46">
        <f t="shared" si="64"/>
        <v>8.8172324954124335</v>
      </c>
      <c r="AM87" s="47" t="str">
        <f>VLOOKUP($A87,'pEC50'!$B:$Z,MATCH(AM$1,'pEC50'!$B$1:$Z$1,0),FALSE)</f>
        <v/>
      </c>
      <c r="AN87" s="46" t="str">
        <f>VLOOKUP($A87,'pEC50'!$B:$Z,MATCH(AN$1,'pEC50'!$B$1:$Z$1,0),FALSE)</f>
        <v/>
      </c>
      <c r="AO87" s="46">
        <f>VLOOKUP($A87,'pEC50'!$B:$Z,MATCH(AO$1,'pEC50'!$B$1:$Z$1,0),FALSE)</f>
        <v>10.210000000000001</v>
      </c>
      <c r="AP87" s="46">
        <f>VLOOKUP($A87,'pEC50'!$B:$Z,MATCH(AP$1,'pEC50'!$B$1:$Z$1,0),FALSE)</f>
        <v>10.41</v>
      </c>
      <c r="AQ87" s="46" t="str">
        <f>VLOOKUP($A87,'pEC50'!$B:$Z,MATCH(AQ$1,'pEC50'!$B$1:$Z$1,0),FALSE)</f>
        <v/>
      </c>
      <c r="AR87" s="46">
        <f>VLOOKUP($A87,'pEC50'!$B:$Z,MATCH(AR$1,'pEC50'!$B$1:$Z$1,0),FALSE)</f>
        <v>10.1</v>
      </c>
      <c r="AS87" s="46">
        <f>VLOOKUP($A87,'pEC50'!$B:$Z,MATCH(AS$1,'pEC50'!$B$1:$Z$1,0),FALSE)</f>
        <v>10.52</v>
      </c>
      <c r="AT87" s="46">
        <f>VLOOKUP($A87,'pEC50'!$B:$Z,MATCH(AT$1,'pEC50'!$B$1:$Z$1,0),FALSE)</f>
        <v>11.26</v>
      </c>
      <c r="AU87" s="46">
        <f>VLOOKUP($A87,'pEC50'!$B:$Z,MATCH(AU$1,'pEC50'!$B$1:$Z$1,0),FALSE)</f>
        <v>7.5</v>
      </c>
      <c r="AV87" s="46" t="str">
        <f>VLOOKUP($A87,'pEC50'!$B:$Z,MATCH(AV$1,'pEC50'!$B$1:$Z$1,0),FALSE)</f>
        <v/>
      </c>
      <c r="AW87" s="46">
        <f>VLOOKUP($A87,'pEC50'!$B:$Z,MATCH(AW$1,'pEC50'!$B$1:$Z$1,0),FALSE)</f>
        <v>7.8330000000000002</v>
      </c>
      <c r="AX87" s="46">
        <f>VLOOKUP($A87,'pEC50'!$B:$Z,MATCH(AX$1,'pEC50'!$B$1:$Z$1,0),FALSE)</f>
        <v>8.1760000000000002</v>
      </c>
      <c r="AY87" s="46" t="str">
        <f>VLOOKUP($A87,'pEC50'!$B:$Z,MATCH(AY$1,'pEC50'!$B$1:$Z$1,0),FALSE)</f>
        <v/>
      </c>
      <c r="AZ87" s="46" t="str">
        <f>VLOOKUP($A87,'pEC50'!$B:$Z,MATCH(AZ$1,'pEC50'!$B$1:$Z$1,0),FALSE)</f>
        <v/>
      </c>
      <c r="BA87" s="46">
        <f>VLOOKUP($A87,'pEC50'!$B:$Z,MATCH(BA$1,'pEC50'!$B$1:$Z$1,0),FALSE)</f>
        <v>8.4450000000000003</v>
      </c>
      <c r="BB87" s="46">
        <f>VLOOKUP($A87,'pEC50'!$B:$Z,MATCH(BB$1,'pEC50'!$B$1:$Z$1,0),FALSE)</f>
        <v>8.8149999999999995</v>
      </c>
      <c r="BC87" s="46">
        <f>VLOOKUP($A87,'pEC50'!$B:$Z,MATCH(BC$1,'pEC50'!$B$1:$Z$1,0),FALSE)</f>
        <v>8.9179999999999993</v>
      </c>
      <c r="BD87" s="40" t="str">
        <f>IF(VLOOKUP($A87,Emax!$B:$Z,MATCH(BD$1,Emax!$B$1:$Z$1,0),FALSE)="","",VLOOKUP($A87,Emax!$B:$Z,MATCH(BD$1,Emax!$B$1:$Z$1,0),FALSE)*100)</f>
        <v/>
      </c>
      <c r="BE87" s="41" t="str">
        <f>IF(VLOOKUP($A87,Emax!$B:$Z,MATCH(BE$1,Emax!$B$1:$Z$1,0),FALSE)="","",VLOOKUP($A87,Emax!$B:$Z,MATCH(BE$1,Emax!$B$1:$Z$1,0),FALSE)*100)</f>
        <v/>
      </c>
      <c r="BF87" s="41">
        <f>IF(VLOOKUP($A87,Emax!$B:$Z,MATCH(BF$1,Emax!$B$1:$Z$1,0),FALSE)="","",VLOOKUP($A87,Emax!$B:$Z,MATCH(BF$1,Emax!$B$1:$Z$1,0),FALSE)*100)</f>
        <v>95.253899767673417</v>
      </c>
      <c r="BG87" s="41">
        <f>IF(VLOOKUP($A87,Emax!$B:$Z,MATCH(BG$1,Emax!$B$1:$Z$1,0),FALSE)="","",VLOOKUP($A87,Emax!$B:$Z,MATCH(BG$1,Emax!$B$1:$Z$1,0),FALSE)*100)</f>
        <v>45.637483105571413</v>
      </c>
      <c r="BH87" s="41" t="str">
        <f>IF(VLOOKUP($A87,Emax!$B:$Z,MATCH(BH$1,Emax!$B$1:$Z$1,0),FALSE)="","",VLOOKUP($A87,Emax!$B:$Z,MATCH(BH$1,Emax!$B$1:$Z$1,0),FALSE)*100)</f>
        <v/>
      </c>
      <c r="BI87" s="41">
        <f>IF(VLOOKUP($A87,Emax!$B:$Z,MATCH(BI$1,Emax!$B$1:$Z$1,0),FALSE)="","",VLOOKUP($A87,Emax!$B:$Z,MATCH(BI$1,Emax!$B$1:$Z$1,0),FALSE)*100)</f>
        <v>69.948215852174656</v>
      </c>
      <c r="BJ87" s="41">
        <f>IF(VLOOKUP($A87,Emax!$B:$Z,MATCH(BJ$1,Emax!$B$1:$Z$1,0),FALSE)="","",VLOOKUP($A87,Emax!$B:$Z,MATCH(BJ$1,Emax!$B$1:$Z$1,0),FALSE)*100)</f>
        <v>90.523921832884099</v>
      </c>
      <c r="BK87" s="41">
        <f>IF(VLOOKUP($A87,Emax!$B:$Z,MATCH(BK$1,Emax!$B$1:$Z$1,0),FALSE)="","",VLOOKUP($A87,Emax!$B:$Z,MATCH(BK$1,Emax!$B$1:$Z$1,0),FALSE)*100)</f>
        <v>65.107530252680419</v>
      </c>
      <c r="BL87" s="41">
        <f>IF(VLOOKUP($A87,Emax!$B:$Z,MATCH(BL$1,Emax!$B$1:$Z$1,0),FALSE)="","",VLOOKUP($A87,Emax!$B:$Z,MATCH(BL$1,Emax!$B$1:$Z$1,0),FALSE)*100)</f>
        <v>14.132080977060207</v>
      </c>
      <c r="BM87" s="41" t="str">
        <f>IF(VLOOKUP($A87,Emax!$B:$Z,MATCH(BM$1,Emax!$B$1:$Z$1,0),FALSE)="","",VLOOKUP($A87,Emax!$B:$Z,MATCH(BM$1,Emax!$B$1:$Z$1,0),FALSE)*100)</f>
        <v/>
      </c>
      <c r="BN87" s="41">
        <f>IF(VLOOKUP($A87,Emax!$B:$Z,MATCH(BN$1,Emax!$B$1:$Z$1,0),FALSE)="","",VLOOKUP($A87,Emax!$B:$Z,MATCH(BN$1,Emax!$B$1:$Z$1,0),FALSE)*100)</f>
        <v>51.212989068054426</v>
      </c>
      <c r="BO87" s="41">
        <f>IF(VLOOKUP($A87,Emax!$B:$Z,MATCH(BO$1,Emax!$B$1:$Z$1,0),FALSE)="","",VLOOKUP($A87,Emax!$B:$Z,MATCH(BO$1,Emax!$B$1:$Z$1,0),FALSE)*100)</f>
        <v>59.024901204589817</v>
      </c>
      <c r="BP87" s="41" t="str">
        <f>IF(VLOOKUP($A87,Emax!$B:$Z,MATCH(BP$1,Emax!$B$1:$Z$1,0),FALSE)="","",VLOOKUP($A87,Emax!$B:$Z,MATCH(BP$1,Emax!$B$1:$Z$1,0),FALSE)*100)</f>
        <v/>
      </c>
      <c r="BQ87" s="41" t="str">
        <f>IF(VLOOKUP($A87,Emax!$B:$Z,MATCH(BQ$1,Emax!$B$1:$Z$1,0),FALSE)="","",VLOOKUP($A87,Emax!$B:$Z,MATCH(BQ$1,Emax!$B$1:$Z$1,0),FALSE)*100)</f>
        <v/>
      </c>
      <c r="BR87" s="41">
        <f>IF(VLOOKUP($A87,Emax!$B:$Z,MATCH(BR$1,Emax!$B$1:$Z$1,0),FALSE)="","",VLOOKUP($A87,Emax!$B:$Z,MATCH(BR$1,Emax!$B$1:$Z$1,0),FALSE)*100)</f>
        <v>100</v>
      </c>
      <c r="BS87" s="41">
        <f>IF(VLOOKUP($A87,Emax!$B:$Z,MATCH(BS$1,Emax!$B$1:$Z$1,0),FALSE)="","",VLOOKUP($A87,Emax!$B:$Z,MATCH(BS$1,Emax!$B$1:$Z$1,0),FALSE)*100)</f>
        <v>96.202617481521671</v>
      </c>
      <c r="BT87" s="41">
        <f>IF(VLOOKUP($A87,Emax!$B:$Z,MATCH(BT$1,Emax!$B$1:$Z$1,0),FALSE)="","",VLOOKUP($A87,Emax!$B:$Z,MATCH(BT$1,Emax!$B$1:$Z$1,0),FALSE)*100)</f>
        <v>79.292570209740489</v>
      </c>
    </row>
    <row r="88" spans="1:72" x14ac:dyDescent="0.2">
      <c r="A88" t="s">
        <v>112</v>
      </c>
      <c r="B88" s="6" t="str">
        <f>IF(VLOOKUP($A88,Ligands!$A:$G,3,FALSE)="","",VLOOKUP($A88,Ligands!$A:$G,3,FALSE))</f>
        <v/>
      </c>
      <c r="C88" s="5" t="str">
        <f>IF(VLOOKUP($A88,Ligands!$A:$G,4,FALSE)="","",VLOOKUP($A88,Ligands!$A:$G,4,FALSE))</f>
        <v>Acetylcholine</v>
      </c>
      <c r="D88" s="39" t="str">
        <f>IF(VLOOKUP($A88,Ligands!$A:$G,5,FALSE)="","",VLOOKUP($A88,Ligands!$A:$G,5,FALSE))</f>
        <v/>
      </c>
      <c r="E88" s="39" t="str">
        <f>IF(VLOOKUP($A88,Ligands!$A:$G,6,FALSE)="","",VLOOKUP($A88,Ligands!$A:$G,6,FALSE))</f>
        <v/>
      </c>
      <c r="F88" s="39" t="str">
        <f>IF(VLOOKUP($A88,Ligands!$A:$G,7,FALSE)="","",VLOOKUP($A88,Ligands!$A:$G,7,FALSE))</f>
        <v>Physiological</v>
      </c>
      <c r="G88" s="89">
        <f t="shared" si="33"/>
        <v>5.6472594005202383</v>
      </c>
      <c r="H88" s="90">
        <f t="shared" si="34"/>
        <v>5.6707372440296648</v>
      </c>
      <c r="I88" s="90">
        <f t="shared" si="35"/>
        <v>7.8534740729564279</v>
      </c>
      <c r="J88" s="90" t="str">
        <f t="shared" si="36"/>
        <v/>
      </c>
      <c r="K88" s="90">
        <f t="shared" si="37"/>
        <v>3.9870823680064866</v>
      </c>
      <c r="L88" s="89">
        <f t="shared" si="38"/>
        <v>6.1109999999999998</v>
      </c>
      <c r="M88" s="90">
        <f t="shared" si="39"/>
        <v>5.9139999999999997</v>
      </c>
      <c r="N88" s="90">
        <f t="shared" si="40"/>
        <v>8.0030000000000001</v>
      </c>
      <c r="O88" s="90" t="str">
        <f t="shared" si="41"/>
        <v/>
      </c>
      <c r="P88" s="90">
        <f t="shared" si="42"/>
        <v>5.1669999999999998</v>
      </c>
      <c r="Q88" s="91">
        <f t="shared" si="43"/>
        <v>34.376321353065542</v>
      </c>
      <c r="R88" s="92">
        <f t="shared" si="44"/>
        <v>57.113298639413124</v>
      </c>
      <c r="S88" s="92">
        <f t="shared" si="45"/>
        <v>83.250011903061463</v>
      </c>
      <c r="T88" s="92" t="str">
        <f t="shared" si="46"/>
        <v/>
      </c>
      <c r="U88" s="92">
        <f t="shared" si="47"/>
        <v>7.4831141130465699</v>
      </c>
      <c r="V88" s="47">
        <f t="shared" si="48"/>
        <v>5.6472594005202383</v>
      </c>
      <c r="W88" s="46" t="str">
        <f t="shared" si="49"/>
        <v/>
      </c>
      <c r="X88" s="46">
        <f t="shared" si="50"/>
        <v>4.9061037299682786</v>
      </c>
      <c r="Y88" s="46">
        <f t="shared" si="51"/>
        <v>4.6713191925476112</v>
      </c>
      <c r="Z88" s="46" t="str">
        <f t="shared" si="52"/>
        <v/>
      </c>
      <c r="AA88" s="46">
        <f t="shared" si="53"/>
        <v>4.7405717820681268</v>
      </c>
      <c r="AB88" s="46">
        <f t="shared" si="54"/>
        <v>5.020225547266671</v>
      </c>
      <c r="AC88" s="46">
        <f t="shared" si="55"/>
        <v>5.6707372440296648</v>
      </c>
      <c r="AD88" s="46">
        <f t="shared" si="56"/>
        <v>7.675052941674652</v>
      </c>
      <c r="AE88" s="46">
        <f t="shared" si="57"/>
        <v>7.8534740729564279</v>
      </c>
      <c r="AF88" s="46">
        <f t="shared" si="58"/>
        <v>7.6854193290329249</v>
      </c>
      <c r="AG88" s="46">
        <f t="shared" si="59"/>
        <v>7.6423843042736559</v>
      </c>
      <c r="AH88" s="46" t="str">
        <f t="shared" si="60"/>
        <v/>
      </c>
      <c r="AI88" s="46" t="str">
        <f t="shared" si="61"/>
        <v/>
      </c>
      <c r="AJ88" s="46">
        <f t="shared" si="62"/>
        <v>3.9111493650440941</v>
      </c>
      <c r="AK88" s="46" t="str">
        <f t="shared" si="63"/>
        <v/>
      </c>
      <c r="AL88" s="46">
        <f t="shared" si="64"/>
        <v>3.9870823680064866</v>
      </c>
      <c r="AM88" s="47">
        <f>VLOOKUP($A88,'pEC50'!$B:$Z,MATCH(AM$1,'pEC50'!$B$1:$Z$1,0),FALSE)</f>
        <v>6.1109999999999998</v>
      </c>
      <c r="AN88" s="46" t="str">
        <f>VLOOKUP($A88,'pEC50'!$B:$Z,MATCH(AN$1,'pEC50'!$B$1:$Z$1,0),FALSE)</f>
        <v/>
      </c>
      <c r="AO88" s="46">
        <f>VLOOKUP($A88,'pEC50'!$B:$Z,MATCH(AO$1,'pEC50'!$B$1:$Z$1,0),FALSE)</f>
        <v>5.4690000000000003</v>
      </c>
      <c r="AP88" s="46">
        <f>VLOOKUP($A88,'pEC50'!$B:$Z,MATCH(AP$1,'pEC50'!$B$1:$Z$1,0),FALSE)</f>
        <v>5.34</v>
      </c>
      <c r="AQ88" s="46" t="str">
        <f>VLOOKUP($A88,'pEC50'!$B:$Z,MATCH(AQ$1,'pEC50'!$B$1:$Z$1,0),FALSE)</f>
        <v/>
      </c>
      <c r="AR88" s="46">
        <f>VLOOKUP($A88,'pEC50'!$B:$Z,MATCH(AR$1,'pEC50'!$B$1:$Z$1,0),FALSE)</f>
        <v>5.2709999999999999</v>
      </c>
      <c r="AS88" s="46">
        <f>VLOOKUP($A88,'pEC50'!$B:$Z,MATCH(AS$1,'pEC50'!$B$1:$Z$1,0),FALSE)</f>
        <v>5.3979999999999997</v>
      </c>
      <c r="AT88" s="46">
        <f>VLOOKUP($A88,'pEC50'!$B:$Z,MATCH(AT$1,'pEC50'!$B$1:$Z$1,0),FALSE)</f>
        <v>5.9139999999999997</v>
      </c>
      <c r="AU88" s="46">
        <f>VLOOKUP($A88,'pEC50'!$B:$Z,MATCH(AU$1,'pEC50'!$B$1:$Z$1,0),FALSE)</f>
        <v>7.8220000000000001</v>
      </c>
      <c r="AV88" s="46">
        <f>VLOOKUP($A88,'pEC50'!$B:$Z,MATCH(AV$1,'pEC50'!$B$1:$Z$1,0),FALSE)</f>
        <v>8.0030000000000001</v>
      </c>
      <c r="AW88" s="46">
        <f>VLOOKUP($A88,'pEC50'!$B:$Z,MATCH(AW$1,'pEC50'!$B$1:$Z$1,0),FALSE)</f>
        <v>7.7709999999999999</v>
      </c>
      <c r="AX88" s="46">
        <f>VLOOKUP($A88,'pEC50'!$B:$Z,MATCH(AX$1,'pEC50'!$B$1:$Z$1,0),FALSE)</f>
        <v>7.7220000000000004</v>
      </c>
      <c r="AY88" s="46" t="str">
        <f>VLOOKUP($A88,'pEC50'!$B:$Z,MATCH(AY$1,'pEC50'!$B$1:$Z$1,0),FALSE)</f>
        <v/>
      </c>
      <c r="AZ88" s="46" t="str">
        <f>VLOOKUP($A88,'pEC50'!$B:$Z,MATCH(AZ$1,'pEC50'!$B$1:$Z$1,0),FALSE)</f>
        <v/>
      </c>
      <c r="BA88" s="46">
        <f>VLOOKUP($A88,'pEC50'!$B:$Z,MATCH(BA$1,'pEC50'!$B$1:$Z$1,0),FALSE)</f>
        <v>5.1669999999999998</v>
      </c>
      <c r="BB88" s="46" t="str">
        <f>VLOOKUP($A88,'pEC50'!$B:$Z,MATCH(BB$1,'pEC50'!$B$1:$Z$1,0),FALSE)</f>
        <v/>
      </c>
      <c r="BC88" s="46">
        <f>VLOOKUP($A88,'pEC50'!$B:$Z,MATCH(BC$1,'pEC50'!$B$1:$Z$1,0),FALSE)</f>
        <v>5.1130000000000004</v>
      </c>
      <c r="BD88" s="40">
        <f>IF(VLOOKUP($A88,Emax!$B:$Z,MATCH(BD$1,Emax!$B$1:$Z$1,0),FALSE)="","",VLOOKUP($A88,Emax!$B:$Z,MATCH(BD$1,Emax!$B$1:$Z$1,0),FALSE)*100)</f>
        <v>34.376321353065542</v>
      </c>
      <c r="BE88" s="41" t="str">
        <f>IF(VLOOKUP($A88,Emax!$B:$Z,MATCH(BE$1,Emax!$B$1:$Z$1,0),FALSE)="","",VLOOKUP($A88,Emax!$B:$Z,MATCH(BE$1,Emax!$B$1:$Z$1,0),FALSE)*100)</f>
        <v/>
      </c>
      <c r="BF88" s="41">
        <f>IF(VLOOKUP($A88,Emax!$B:$Z,MATCH(BF$1,Emax!$B$1:$Z$1,0),FALSE)="","",VLOOKUP($A88,Emax!$B:$Z,MATCH(BF$1,Emax!$B$1:$Z$1,0),FALSE)*100)</f>
        <v>27.359221152782386</v>
      </c>
      <c r="BG88" s="41">
        <f>IF(VLOOKUP($A88,Emax!$B:$Z,MATCH(BG$1,Emax!$B$1:$Z$1,0),FALSE)="","",VLOOKUP($A88,Emax!$B:$Z,MATCH(BG$1,Emax!$B$1:$Z$1,0),FALSE)*100)</f>
        <v>21.444661360564652</v>
      </c>
      <c r="BH88" s="41" t="str">
        <f>IF(VLOOKUP($A88,Emax!$B:$Z,MATCH(BH$1,Emax!$B$1:$Z$1,0),FALSE)="","",VLOOKUP($A88,Emax!$B:$Z,MATCH(BH$1,Emax!$B$1:$Z$1,0),FALSE)*100)</f>
        <v/>
      </c>
      <c r="BI88" s="41">
        <f>IF(VLOOKUP($A88,Emax!$B:$Z,MATCH(BI$1,Emax!$B$1:$Z$1,0),FALSE)="","",VLOOKUP($A88,Emax!$B:$Z,MATCH(BI$1,Emax!$B$1:$Z$1,0),FALSE)*100)</f>
        <v>29.483007442202663</v>
      </c>
      <c r="BJ88" s="41">
        <f>IF(VLOOKUP($A88,Emax!$B:$Z,MATCH(BJ$1,Emax!$B$1:$Z$1,0),FALSE)="","",VLOOKUP($A88,Emax!$B:$Z,MATCH(BJ$1,Emax!$B$1:$Z$1,0),FALSE)*100)</f>
        <v>41.901111859838274</v>
      </c>
      <c r="BK88" s="41">
        <f>IF(VLOOKUP($A88,Emax!$B:$Z,MATCH(BK$1,Emax!$B$1:$Z$1,0),FALSE)="","",VLOOKUP($A88,Emax!$B:$Z,MATCH(BK$1,Emax!$B$1:$Z$1,0),FALSE)*100)</f>
        <v>57.113298639413124</v>
      </c>
      <c r="BL88" s="41">
        <f>IF(VLOOKUP($A88,Emax!$B:$Z,MATCH(BL$1,Emax!$B$1:$Z$1,0),FALSE)="","",VLOOKUP($A88,Emax!$B:$Z,MATCH(BL$1,Emax!$B$1:$Z$1,0),FALSE)*100)</f>
        <v>71.293993414013968</v>
      </c>
      <c r="BM88" s="41">
        <f>IF(VLOOKUP($A88,Emax!$B:$Z,MATCH(BM$1,Emax!$B$1:$Z$1,0),FALSE)="","",VLOOKUP($A88,Emax!$B:$Z,MATCH(BM$1,Emax!$B$1:$Z$1,0),FALSE)*100)</f>
        <v>70.871899521414875</v>
      </c>
      <c r="BN88" s="41">
        <f>IF(VLOOKUP($A88,Emax!$B:$Z,MATCH(BN$1,Emax!$B$1:$Z$1,0),FALSE)="","",VLOOKUP($A88,Emax!$B:$Z,MATCH(BN$1,Emax!$B$1:$Z$1,0),FALSE)*100)</f>
        <v>82.1144009717285</v>
      </c>
      <c r="BO88" s="41">
        <f>IF(VLOOKUP($A88,Emax!$B:$Z,MATCH(BO$1,Emax!$B$1:$Z$1,0),FALSE)="","",VLOOKUP($A88,Emax!$B:$Z,MATCH(BO$1,Emax!$B$1:$Z$1,0),FALSE)*100)</f>
        <v>83.250011903061463</v>
      </c>
      <c r="BP88" s="41" t="str">
        <f>IF(VLOOKUP($A88,Emax!$B:$Z,MATCH(BP$1,Emax!$B$1:$Z$1,0),FALSE)="","",VLOOKUP($A88,Emax!$B:$Z,MATCH(BP$1,Emax!$B$1:$Z$1,0),FALSE)*100)</f>
        <v/>
      </c>
      <c r="BQ88" s="41" t="str">
        <f>IF(VLOOKUP($A88,Emax!$B:$Z,MATCH(BQ$1,Emax!$B$1:$Z$1,0),FALSE)="","",VLOOKUP($A88,Emax!$B:$Z,MATCH(BQ$1,Emax!$B$1:$Z$1,0),FALSE)*100)</f>
        <v/>
      </c>
      <c r="BR88" s="41">
        <f>IF(VLOOKUP($A88,Emax!$B:$Z,MATCH(BR$1,Emax!$B$1:$Z$1,0),FALSE)="","",VLOOKUP($A88,Emax!$B:$Z,MATCH(BR$1,Emax!$B$1:$Z$1,0),FALSE)*100)</f>
        <v>5.5481649581344392</v>
      </c>
      <c r="BS88" s="41" t="str">
        <f>IF(VLOOKUP($A88,Emax!$B:$Z,MATCH(BS$1,Emax!$B$1:$Z$1,0),FALSE)="","",VLOOKUP($A88,Emax!$B:$Z,MATCH(BS$1,Emax!$B$1:$Z$1,0),FALSE)*100)</f>
        <v/>
      </c>
      <c r="BT88" s="41">
        <f>IF(VLOOKUP($A88,Emax!$B:$Z,MATCH(BT$1,Emax!$B$1:$Z$1,0),FALSE)="","",VLOOKUP($A88,Emax!$B:$Z,MATCH(BT$1,Emax!$B$1:$Z$1,0),FALSE)*100)</f>
        <v>7.4831141130465699</v>
      </c>
    </row>
    <row r="89" spans="1:72" x14ac:dyDescent="0.2">
      <c r="A89" t="s">
        <v>117</v>
      </c>
      <c r="B89" s="6" t="str">
        <f>IF(VLOOKUP($A89,Ligands!$A:$G,3,FALSE)="","",VLOOKUP($A89,Ligands!$A:$G,3,FALSE))</f>
        <v/>
      </c>
      <c r="C89" s="5" t="str">
        <f>IF(VLOOKUP($A89,Ligands!$A:$G,4,FALSE)="","",VLOOKUP($A89,Ligands!$A:$G,4,FALSE))</f>
        <v>Acetylcholine</v>
      </c>
      <c r="D89" s="39" t="str">
        <f>IF(VLOOKUP($A89,Ligands!$A:$G,5,FALSE)="","",VLOOKUP($A89,Ligands!$A:$G,5,FALSE))</f>
        <v/>
      </c>
      <c r="E89" s="39" t="str">
        <f>IF(VLOOKUP($A89,Ligands!$A:$G,6,FALSE)="","",VLOOKUP($A89,Ligands!$A:$G,6,FALSE))</f>
        <v/>
      </c>
      <c r="F89" s="39" t="str">
        <f>IF(VLOOKUP($A89,Ligands!$A:$G,7,FALSE)="","",VLOOKUP($A89,Ligands!$A:$G,7,FALSE))</f>
        <v>Physiological</v>
      </c>
      <c r="G89" s="89">
        <f t="shared" si="33"/>
        <v>5.0326161294229212</v>
      </c>
      <c r="H89" s="90">
        <f t="shared" si="34"/>
        <v>8.8778007411380084</v>
      </c>
      <c r="I89" s="90">
        <f t="shared" si="35"/>
        <v>7.4360843740758185</v>
      </c>
      <c r="J89" s="90" t="str">
        <f t="shared" si="36"/>
        <v/>
      </c>
      <c r="K89" s="90">
        <f t="shared" si="37"/>
        <v>7.315588064243717</v>
      </c>
      <c r="L89" s="89">
        <f t="shared" si="38"/>
        <v>6.0730000000000004</v>
      </c>
      <c r="M89" s="90">
        <f t="shared" si="39"/>
        <v>9.0549999999999997</v>
      </c>
      <c r="N89" s="90">
        <f t="shared" si="40"/>
        <v>7.484</v>
      </c>
      <c r="O89" s="90" t="str">
        <f t="shared" si="41"/>
        <v/>
      </c>
      <c r="P89" s="90">
        <f t="shared" si="42"/>
        <v>7.6150000000000002</v>
      </c>
      <c r="Q89" s="91">
        <f t="shared" si="43"/>
        <v>9.1120507399577146</v>
      </c>
      <c r="R89" s="92">
        <f t="shared" si="44"/>
        <v>73.666060568060701</v>
      </c>
      <c r="S89" s="92">
        <f t="shared" si="45"/>
        <v>89.553873256201484</v>
      </c>
      <c r="T89" s="92" t="str">
        <f t="shared" si="46"/>
        <v/>
      </c>
      <c r="U89" s="92">
        <f t="shared" si="47"/>
        <v>56.676080785948535</v>
      </c>
      <c r="V89" s="47">
        <f t="shared" si="48"/>
        <v>5.0326161294229212</v>
      </c>
      <c r="W89" s="46" t="str">
        <f t="shared" si="49"/>
        <v/>
      </c>
      <c r="X89" s="46">
        <f t="shared" si="50"/>
        <v>7.9252535106608741</v>
      </c>
      <c r="Y89" s="46">
        <f t="shared" si="51"/>
        <v>7.6917835462031823</v>
      </c>
      <c r="Z89" s="46" t="str">
        <f t="shared" si="52"/>
        <v/>
      </c>
      <c r="AA89" s="46">
        <f t="shared" si="53"/>
        <v>8.4386803875971239</v>
      </c>
      <c r="AB89" s="46">
        <f t="shared" si="54"/>
        <v>8.8778007411380084</v>
      </c>
      <c r="AC89" s="46">
        <f t="shared" si="55"/>
        <v>8.3842674457569029</v>
      </c>
      <c r="AD89" s="46" t="str">
        <f t="shared" si="56"/>
        <v/>
      </c>
      <c r="AE89" s="46" t="str">
        <f t="shared" si="57"/>
        <v/>
      </c>
      <c r="AF89" s="46">
        <f t="shared" si="58"/>
        <v>4.4587704302333258</v>
      </c>
      <c r="AG89" s="46">
        <f t="shared" si="59"/>
        <v>7.4360843740758185</v>
      </c>
      <c r="AH89" s="46" t="str">
        <f t="shared" si="60"/>
        <v/>
      </c>
      <c r="AI89" s="46" t="str">
        <f t="shared" si="61"/>
        <v/>
      </c>
      <c r="AJ89" s="46">
        <f t="shared" si="62"/>
        <v>5.5913998106670713</v>
      </c>
      <c r="AK89" s="46">
        <f t="shared" si="63"/>
        <v>7.0193005912481921</v>
      </c>
      <c r="AL89" s="46">
        <f t="shared" si="64"/>
        <v>7.315588064243717</v>
      </c>
      <c r="AM89" s="47">
        <f>VLOOKUP($A89,'pEC50'!$B:$Z,MATCH(AM$1,'pEC50'!$B$1:$Z$1,0),FALSE)</f>
        <v>6.0730000000000004</v>
      </c>
      <c r="AN89" s="46" t="str">
        <f>VLOOKUP($A89,'pEC50'!$B:$Z,MATCH(AN$1,'pEC50'!$B$1:$Z$1,0),FALSE)</f>
        <v/>
      </c>
      <c r="AO89" s="46">
        <f>VLOOKUP($A89,'pEC50'!$B:$Z,MATCH(AO$1,'pEC50'!$B$1:$Z$1,0),FALSE)</f>
        <v>8.07</v>
      </c>
      <c r="AP89" s="46">
        <f>VLOOKUP($A89,'pEC50'!$B:$Z,MATCH(AP$1,'pEC50'!$B$1:$Z$1,0),FALSE)</f>
        <v>7.9450000000000003</v>
      </c>
      <c r="AQ89" s="46" t="str">
        <f>VLOOKUP($A89,'pEC50'!$B:$Z,MATCH(AQ$1,'pEC50'!$B$1:$Z$1,0),FALSE)</f>
        <v/>
      </c>
      <c r="AR89" s="46">
        <f>VLOOKUP($A89,'pEC50'!$B:$Z,MATCH(AR$1,'pEC50'!$B$1:$Z$1,0),FALSE)</f>
        <v>8.6340000000000003</v>
      </c>
      <c r="AS89" s="46">
        <f>VLOOKUP($A89,'pEC50'!$B:$Z,MATCH(AS$1,'pEC50'!$B$1:$Z$1,0),FALSE)</f>
        <v>9.0549999999999997</v>
      </c>
      <c r="AT89" s="46">
        <f>VLOOKUP($A89,'pEC50'!$B:$Z,MATCH(AT$1,'pEC50'!$B$1:$Z$1,0),FALSE)</f>
        <v>8.5169999999999995</v>
      </c>
      <c r="AU89" s="46" t="str">
        <f>VLOOKUP($A89,'pEC50'!$B:$Z,MATCH(AU$1,'pEC50'!$B$1:$Z$1,0),FALSE)</f>
        <v/>
      </c>
      <c r="AV89" s="46" t="str">
        <f>VLOOKUP($A89,'pEC50'!$B:$Z,MATCH(AV$1,'pEC50'!$B$1:$Z$1,0),FALSE)</f>
        <v/>
      </c>
      <c r="AW89" s="46">
        <f>VLOOKUP($A89,'pEC50'!$B:$Z,MATCH(AW$1,'pEC50'!$B$1:$Z$1,0),FALSE)</f>
        <v>5.4420000000000002</v>
      </c>
      <c r="AX89" s="46">
        <f>VLOOKUP($A89,'pEC50'!$B:$Z,MATCH(AX$1,'pEC50'!$B$1:$Z$1,0),FALSE)</f>
        <v>7.484</v>
      </c>
      <c r="AY89" s="46" t="str">
        <f>VLOOKUP($A89,'pEC50'!$B:$Z,MATCH(AY$1,'pEC50'!$B$1:$Z$1,0),FALSE)</f>
        <v/>
      </c>
      <c r="AZ89" s="46" t="str">
        <f>VLOOKUP($A89,'pEC50'!$B:$Z,MATCH(AZ$1,'pEC50'!$B$1:$Z$1,0),FALSE)</f>
        <v/>
      </c>
      <c r="BA89" s="46">
        <f>VLOOKUP($A89,'pEC50'!$B:$Z,MATCH(BA$1,'pEC50'!$B$1:$Z$1,0),FALSE)</f>
        <v>5.8380000000000001</v>
      </c>
      <c r="BB89" s="46">
        <f>VLOOKUP($A89,'pEC50'!$B:$Z,MATCH(BB$1,'pEC50'!$B$1:$Z$1,0),FALSE)</f>
        <v>7.34</v>
      </c>
      <c r="BC89" s="46">
        <f>VLOOKUP($A89,'pEC50'!$B:$Z,MATCH(BC$1,'pEC50'!$B$1:$Z$1,0),FALSE)</f>
        <v>7.6150000000000002</v>
      </c>
      <c r="BD89" s="40">
        <f>IF(VLOOKUP($A89,Emax!$B:$Z,MATCH(BD$1,Emax!$B$1:$Z$1,0),FALSE)="","",VLOOKUP($A89,Emax!$B:$Z,MATCH(BD$1,Emax!$B$1:$Z$1,0),FALSE)*100)</f>
        <v>9.1120507399577146</v>
      </c>
      <c r="BE89" s="41" t="str">
        <f>IF(VLOOKUP($A89,Emax!$B:$Z,MATCH(BE$1,Emax!$B$1:$Z$1,0),FALSE)="","",VLOOKUP($A89,Emax!$B:$Z,MATCH(BE$1,Emax!$B$1:$Z$1,0),FALSE)*100)</f>
        <v/>
      </c>
      <c r="BF89" s="41">
        <f>IF(VLOOKUP($A89,Emax!$B:$Z,MATCH(BF$1,Emax!$B$1:$Z$1,0),FALSE)="","",VLOOKUP($A89,Emax!$B:$Z,MATCH(BF$1,Emax!$B$1:$Z$1,0),FALSE)*100)</f>
        <v>71.656156654497167</v>
      </c>
      <c r="BG89" s="41">
        <f>IF(VLOOKUP($A89,Emax!$B:$Z,MATCH(BG$1,Emax!$B$1:$Z$1,0),FALSE)="","",VLOOKUP($A89,Emax!$B:$Z,MATCH(BG$1,Emax!$B$1:$Z$1,0),FALSE)*100)</f>
        <v>55.81919207088152</v>
      </c>
      <c r="BH89" s="41" t="str">
        <f>IF(VLOOKUP($A89,Emax!$B:$Z,MATCH(BH$1,Emax!$B$1:$Z$1,0),FALSE)="","",VLOOKUP($A89,Emax!$B:$Z,MATCH(BH$1,Emax!$B$1:$Z$1,0),FALSE)*100)</f>
        <v/>
      </c>
      <c r="BI89" s="41">
        <f>IF(VLOOKUP($A89,Emax!$B:$Z,MATCH(BI$1,Emax!$B$1:$Z$1,0),FALSE)="","",VLOOKUP($A89,Emax!$B:$Z,MATCH(BI$1,Emax!$B$1:$Z$1,0),FALSE)*100)</f>
        <v>63.779393870794308</v>
      </c>
      <c r="BJ89" s="41">
        <f>IF(VLOOKUP($A89,Emax!$B:$Z,MATCH(BJ$1,Emax!$B$1:$Z$1,0),FALSE)="","",VLOOKUP($A89,Emax!$B:$Z,MATCH(BJ$1,Emax!$B$1:$Z$1,0),FALSE)*100)</f>
        <v>66.496799191374663</v>
      </c>
      <c r="BK89" s="41">
        <f>IF(VLOOKUP($A89,Emax!$B:$Z,MATCH(BK$1,Emax!$B$1:$Z$1,0),FALSE)="","",VLOOKUP($A89,Emax!$B:$Z,MATCH(BK$1,Emax!$B$1:$Z$1,0),FALSE)*100)</f>
        <v>73.666060568060701</v>
      </c>
      <c r="BL89" s="41" t="str">
        <f>IF(VLOOKUP($A89,Emax!$B:$Z,MATCH(BL$1,Emax!$B$1:$Z$1,0),FALSE)="","",VLOOKUP($A89,Emax!$B:$Z,MATCH(BL$1,Emax!$B$1:$Z$1,0),FALSE)*100)</f>
        <v/>
      </c>
      <c r="BM89" s="41" t="str">
        <f>IF(VLOOKUP($A89,Emax!$B:$Z,MATCH(BM$1,Emax!$B$1:$Z$1,0),FALSE)="","",VLOOKUP($A89,Emax!$B:$Z,MATCH(BM$1,Emax!$B$1:$Z$1,0),FALSE)*100)</f>
        <v/>
      </c>
      <c r="BN89" s="41">
        <f>IF(VLOOKUP($A89,Emax!$B:$Z,MATCH(BN$1,Emax!$B$1:$Z$1,0),FALSE)="","",VLOOKUP($A89,Emax!$B:$Z,MATCH(BN$1,Emax!$B$1:$Z$1,0),FALSE)*100)</f>
        <v>10.393706052130112</v>
      </c>
      <c r="BO89" s="41">
        <f>IF(VLOOKUP($A89,Emax!$B:$Z,MATCH(BO$1,Emax!$B$1:$Z$1,0),FALSE)="","",VLOOKUP($A89,Emax!$B:$Z,MATCH(BO$1,Emax!$B$1:$Z$1,0),FALSE)*100)</f>
        <v>89.553873256201484</v>
      </c>
      <c r="BP89" s="41" t="str">
        <f>IF(VLOOKUP($A89,Emax!$B:$Z,MATCH(BP$1,Emax!$B$1:$Z$1,0),FALSE)="","",VLOOKUP($A89,Emax!$B:$Z,MATCH(BP$1,Emax!$B$1:$Z$1,0),FALSE)*100)</f>
        <v/>
      </c>
      <c r="BQ89" s="41" t="str">
        <f>IF(VLOOKUP($A89,Emax!$B:$Z,MATCH(BQ$1,Emax!$B$1:$Z$1,0),FALSE)="","",VLOOKUP($A89,Emax!$B:$Z,MATCH(BQ$1,Emax!$B$1:$Z$1,0),FALSE)*100)</f>
        <v/>
      </c>
      <c r="BR89" s="41">
        <f>IF(VLOOKUP($A89,Emax!$B:$Z,MATCH(BR$1,Emax!$B$1:$Z$1,0),FALSE)="","",VLOOKUP($A89,Emax!$B:$Z,MATCH(BR$1,Emax!$B$1:$Z$1,0),FALSE)*100)</f>
        <v>56.676080785948535</v>
      </c>
      <c r="BS89" s="41">
        <f>IF(VLOOKUP($A89,Emax!$B:$Z,MATCH(BS$1,Emax!$B$1:$Z$1,0),FALSE)="","",VLOOKUP($A89,Emax!$B:$Z,MATCH(BS$1,Emax!$B$1:$Z$1,0),FALSE)*100)</f>
        <v>47.785990370922903</v>
      </c>
      <c r="BT89" s="41">
        <f>IF(VLOOKUP($A89,Emax!$B:$Z,MATCH(BT$1,Emax!$B$1:$Z$1,0),FALSE)="","",VLOOKUP($A89,Emax!$B:$Z,MATCH(BT$1,Emax!$B$1:$Z$1,0),FALSE)*100)</f>
        <v>50.186633487380028</v>
      </c>
    </row>
    <row r="90" spans="1:72" x14ac:dyDescent="0.2">
      <c r="A90" t="s">
        <v>121</v>
      </c>
      <c r="B90" s="6" t="str">
        <f>IF(VLOOKUP($A90,Ligands!$A:$G,3,FALSE)="","",VLOOKUP($A90,Ligands!$A:$G,3,FALSE))</f>
        <v/>
      </c>
      <c r="C90" s="5" t="str">
        <f>IF(VLOOKUP($A90,Ligands!$A:$G,4,FALSE)="","",VLOOKUP($A90,Ligands!$A:$G,4,FALSE))</f>
        <v>Acetylcholine</v>
      </c>
      <c r="D90" s="39" t="str">
        <f>IF(VLOOKUP($A90,Ligands!$A:$G,5,FALSE)="","",VLOOKUP($A90,Ligands!$A:$G,5,FALSE))</f>
        <v/>
      </c>
      <c r="E90" s="39" t="str">
        <f>IF(VLOOKUP($A90,Ligands!$A:$G,6,FALSE)="","",VLOOKUP($A90,Ligands!$A:$G,6,FALSE))</f>
        <v/>
      </c>
      <c r="F90" s="39" t="str">
        <f>IF(VLOOKUP($A90,Ligands!$A:$G,7,FALSE)="","",VLOOKUP($A90,Ligands!$A:$G,7,FALSE))</f>
        <v>Physiological</v>
      </c>
      <c r="G90" s="89" t="str">
        <f t="shared" si="33"/>
        <v/>
      </c>
      <c r="H90" s="90">
        <f t="shared" si="34"/>
        <v>5.4401587530210929</v>
      </c>
      <c r="I90" s="90">
        <f t="shared" si="35"/>
        <v>7.5600000000000014</v>
      </c>
      <c r="J90" s="90" t="str">
        <f t="shared" si="36"/>
        <v/>
      </c>
      <c r="K90" s="90">
        <f t="shared" si="37"/>
        <v>4.7858561250279221</v>
      </c>
      <c r="L90" s="89" t="str">
        <f t="shared" si="38"/>
        <v/>
      </c>
      <c r="M90" s="90">
        <f t="shared" si="39"/>
        <v>5.976</v>
      </c>
      <c r="N90" s="90">
        <f t="shared" si="40"/>
        <v>7.56</v>
      </c>
      <c r="O90" s="90" t="str">
        <f t="shared" si="41"/>
        <v/>
      </c>
      <c r="P90" s="90">
        <f t="shared" si="42"/>
        <v>6.3650000000000002</v>
      </c>
      <c r="Q90" s="91" t="str">
        <f t="shared" si="43"/>
        <v/>
      </c>
      <c r="R90" s="92">
        <f t="shared" si="44"/>
        <v>34.948556256223036</v>
      </c>
      <c r="S90" s="92">
        <f t="shared" si="45"/>
        <v>100</v>
      </c>
      <c r="T90" s="92" t="str">
        <f t="shared" si="46"/>
        <v/>
      </c>
      <c r="U90" s="92">
        <f t="shared" si="47"/>
        <v>8.0696765019552075</v>
      </c>
      <c r="V90" s="47" t="str">
        <f t="shared" si="48"/>
        <v/>
      </c>
      <c r="W90" s="46" t="str">
        <f t="shared" si="49"/>
        <v/>
      </c>
      <c r="X90" s="46">
        <f t="shared" si="50"/>
        <v>5.4164292395121301</v>
      </c>
      <c r="Y90" s="46">
        <f t="shared" si="51"/>
        <v>5.0032599924874042</v>
      </c>
      <c r="Z90" s="46" t="str">
        <f t="shared" si="52"/>
        <v/>
      </c>
      <c r="AA90" s="46">
        <f t="shared" si="53"/>
        <v>5.3734295590137435</v>
      </c>
      <c r="AB90" s="46">
        <f t="shared" si="54"/>
        <v>5.4366010724030938</v>
      </c>
      <c r="AC90" s="46">
        <f t="shared" si="55"/>
        <v>5.4401587530210929</v>
      </c>
      <c r="AD90" s="46">
        <f t="shared" si="56"/>
        <v>7.2387837986011174</v>
      </c>
      <c r="AE90" s="46">
        <f t="shared" si="57"/>
        <v>7.4594868685138165</v>
      </c>
      <c r="AF90" s="46">
        <f t="shared" si="58"/>
        <v>7.3660000000000005</v>
      </c>
      <c r="AG90" s="46">
        <f t="shared" si="59"/>
        <v>7.5600000000000014</v>
      </c>
      <c r="AH90" s="46" t="str">
        <f t="shared" si="60"/>
        <v/>
      </c>
      <c r="AI90" s="46" t="str">
        <f t="shared" si="61"/>
        <v/>
      </c>
      <c r="AJ90" s="46">
        <f t="shared" si="62"/>
        <v>3.8750600460285103</v>
      </c>
      <c r="AK90" s="46">
        <f t="shared" si="63"/>
        <v>3.6939169695322116</v>
      </c>
      <c r="AL90" s="46">
        <f t="shared" si="64"/>
        <v>4.7858561250279221</v>
      </c>
      <c r="AM90" s="47" t="str">
        <f>VLOOKUP($A90,'pEC50'!$B:$Z,MATCH(AM$1,'pEC50'!$B$1:$Z$1,0),FALSE)</f>
        <v/>
      </c>
      <c r="AN90" s="46" t="str">
        <f>VLOOKUP($A90,'pEC50'!$B:$Z,MATCH(AN$1,'pEC50'!$B$1:$Z$1,0),FALSE)</f>
        <v/>
      </c>
      <c r="AO90" s="46">
        <f>VLOOKUP($A90,'pEC50'!$B:$Z,MATCH(AO$1,'pEC50'!$B$1:$Z$1,0),FALSE)</f>
        <v>5.8730000000000002</v>
      </c>
      <c r="AP90" s="46">
        <f>VLOOKUP($A90,'pEC50'!$B:$Z,MATCH(AP$1,'pEC50'!$B$1:$Z$1,0),FALSE)</f>
        <v>5.835</v>
      </c>
      <c r="AQ90" s="46" t="str">
        <f>VLOOKUP($A90,'pEC50'!$B:$Z,MATCH(AQ$1,'pEC50'!$B$1:$Z$1,0),FALSE)</f>
        <v/>
      </c>
      <c r="AR90" s="46">
        <f>VLOOKUP($A90,'pEC50'!$B:$Z,MATCH(AR$1,'pEC50'!$B$1:$Z$1,0),FALSE)</f>
        <v>5.9569999999999999</v>
      </c>
      <c r="AS90" s="46">
        <f>VLOOKUP($A90,'pEC50'!$B:$Z,MATCH(AS$1,'pEC50'!$B$1:$Z$1,0),FALSE)</f>
        <v>5.9480000000000004</v>
      </c>
      <c r="AT90" s="46">
        <f>VLOOKUP($A90,'pEC50'!$B:$Z,MATCH(AT$1,'pEC50'!$B$1:$Z$1,0),FALSE)</f>
        <v>5.976</v>
      </c>
      <c r="AU90" s="46">
        <f>VLOOKUP($A90,'pEC50'!$B:$Z,MATCH(AU$1,'pEC50'!$B$1:$Z$1,0),FALSE)</f>
        <v>7.327</v>
      </c>
      <c r="AV90" s="46">
        <f>VLOOKUP($A90,'pEC50'!$B:$Z,MATCH(AV$1,'pEC50'!$B$1:$Z$1,0),FALSE)</f>
        <v>7.5039999999999996</v>
      </c>
      <c r="AW90" s="46">
        <f>VLOOKUP($A90,'pEC50'!$B:$Z,MATCH(AW$1,'pEC50'!$B$1:$Z$1,0),FALSE)</f>
        <v>7.3659999999999997</v>
      </c>
      <c r="AX90" s="46">
        <f>VLOOKUP($A90,'pEC50'!$B:$Z,MATCH(AX$1,'pEC50'!$B$1:$Z$1,0),FALSE)</f>
        <v>7.56</v>
      </c>
      <c r="AY90" s="46" t="str">
        <f>VLOOKUP($A90,'pEC50'!$B:$Z,MATCH(AY$1,'pEC50'!$B$1:$Z$1,0),FALSE)</f>
        <v/>
      </c>
      <c r="AZ90" s="46" t="str">
        <f>VLOOKUP($A90,'pEC50'!$B:$Z,MATCH(AZ$1,'pEC50'!$B$1:$Z$1,0),FALSE)</f>
        <v/>
      </c>
      <c r="BA90" s="46">
        <f>VLOOKUP($A90,'pEC50'!$B:$Z,MATCH(BA$1,'pEC50'!$B$1:$Z$1,0),FALSE)</f>
        <v>5.4329999999999998</v>
      </c>
      <c r="BB90" s="46">
        <f>VLOOKUP($A90,'pEC50'!$B:$Z,MATCH(BB$1,'pEC50'!$B$1:$Z$1,0),FALSE)</f>
        <v>6.3650000000000002</v>
      </c>
      <c r="BC90" s="46">
        <f>VLOOKUP($A90,'pEC50'!$B:$Z,MATCH(BC$1,'pEC50'!$B$1:$Z$1,0),FALSE)</f>
        <v>5.8789999999999996</v>
      </c>
      <c r="BD90" s="40" t="str">
        <f>IF(VLOOKUP($A90,Emax!$B:$Z,MATCH(BD$1,Emax!$B$1:$Z$1,0),FALSE)="","",VLOOKUP($A90,Emax!$B:$Z,MATCH(BD$1,Emax!$B$1:$Z$1,0),FALSE)*100)</f>
        <v/>
      </c>
      <c r="BE90" s="41" t="str">
        <f>IF(VLOOKUP($A90,Emax!$B:$Z,MATCH(BE$1,Emax!$B$1:$Z$1,0),FALSE)="","",VLOOKUP($A90,Emax!$B:$Z,MATCH(BE$1,Emax!$B$1:$Z$1,0),FALSE)*100)</f>
        <v/>
      </c>
      <c r="BF90" s="41">
        <f>IF(VLOOKUP($A90,Emax!$B:$Z,MATCH(BF$1,Emax!$B$1:$Z$1,0),FALSE)="","",VLOOKUP($A90,Emax!$B:$Z,MATCH(BF$1,Emax!$B$1:$Z$1,0),FALSE)*100)</f>
        <v>34.948556256223036</v>
      </c>
      <c r="BG90" s="41">
        <f>IF(VLOOKUP($A90,Emax!$B:$Z,MATCH(BG$1,Emax!$B$1:$Z$1,0),FALSE)="","",VLOOKUP($A90,Emax!$B:$Z,MATCH(BG$1,Emax!$B$1:$Z$1,0),FALSE)*100)</f>
        <v>14.731941732992942</v>
      </c>
      <c r="BH90" s="41" t="str">
        <f>IF(VLOOKUP($A90,Emax!$B:$Z,MATCH(BH$1,Emax!$B$1:$Z$1,0),FALSE)="","",VLOOKUP($A90,Emax!$B:$Z,MATCH(BH$1,Emax!$B$1:$Z$1,0),FALSE)*100)</f>
        <v/>
      </c>
      <c r="BI90" s="41">
        <f>IF(VLOOKUP($A90,Emax!$B:$Z,MATCH(BI$1,Emax!$B$1:$Z$1,0),FALSE)="","",VLOOKUP($A90,Emax!$B:$Z,MATCH(BI$1,Emax!$B$1:$Z$1,0),FALSE)*100)</f>
        <v>26.087325617589631</v>
      </c>
      <c r="BJ90" s="41">
        <f>IF(VLOOKUP($A90,Emax!$B:$Z,MATCH(BJ$1,Emax!$B$1:$Z$1,0),FALSE)="","",VLOOKUP($A90,Emax!$B:$Z,MATCH(BJ$1,Emax!$B$1:$Z$1,0),FALSE)*100)</f>
        <v>30.803571428571431</v>
      </c>
      <c r="BK90" s="41">
        <f>IF(VLOOKUP($A90,Emax!$B:$Z,MATCH(BK$1,Emax!$B$1:$Z$1,0),FALSE)="","",VLOOKUP($A90,Emax!$B:$Z,MATCH(BK$1,Emax!$B$1:$Z$1,0),FALSE)*100)</f>
        <v>29.117813029030032</v>
      </c>
      <c r="BL90" s="41">
        <f>IF(VLOOKUP($A90,Emax!$B:$Z,MATCH(BL$1,Emax!$B$1:$Z$1,0),FALSE)="","",VLOOKUP($A90,Emax!$B:$Z,MATCH(BL$1,Emax!$B$1:$Z$1,0),FALSE)*100)</f>
        <v>81.617595976157062</v>
      </c>
      <c r="BM90" s="41">
        <f>IF(VLOOKUP($A90,Emax!$B:$Z,MATCH(BM$1,Emax!$B$1:$Z$1,0),FALSE)="","",VLOOKUP($A90,Emax!$B:$Z,MATCH(BM$1,Emax!$B$1:$Z$1,0),FALSE)*100)</f>
        <v>90.258241624760103</v>
      </c>
      <c r="BN90" s="41">
        <f>IF(VLOOKUP($A90,Emax!$B:$Z,MATCH(BN$1,Emax!$B$1:$Z$1,0),FALSE)="","",VLOOKUP($A90,Emax!$B:$Z,MATCH(BN$1,Emax!$B$1:$Z$1,0),FALSE)*100)</f>
        <v>100</v>
      </c>
      <c r="BO90" s="41">
        <f>IF(VLOOKUP($A90,Emax!$B:$Z,MATCH(BO$1,Emax!$B$1:$Z$1,0),FALSE)="","",VLOOKUP($A90,Emax!$B:$Z,MATCH(BO$1,Emax!$B$1:$Z$1,0),FALSE)*100)</f>
        <v>100</v>
      </c>
      <c r="BP90" s="41" t="str">
        <f>IF(VLOOKUP($A90,Emax!$B:$Z,MATCH(BP$1,Emax!$B$1:$Z$1,0),FALSE)="","",VLOOKUP($A90,Emax!$B:$Z,MATCH(BP$1,Emax!$B$1:$Z$1,0),FALSE)*100)</f>
        <v/>
      </c>
      <c r="BQ90" s="41" t="str">
        <f>IF(VLOOKUP($A90,Emax!$B:$Z,MATCH(BQ$1,Emax!$B$1:$Z$1,0),FALSE)="","",VLOOKUP($A90,Emax!$B:$Z,MATCH(BQ$1,Emax!$B$1:$Z$1,0),FALSE)*100)</f>
        <v/>
      </c>
      <c r="BR90" s="41">
        <f>IF(VLOOKUP($A90,Emax!$B:$Z,MATCH(BR$1,Emax!$B$1:$Z$1,0),FALSE)="","",VLOOKUP($A90,Emax!$B:$Z,MATCH(BR$1,Emax!$B$1:$Z$1,0),FALSE)*100)</f>
        <v>2.7673242322275886</v>
      </c>
      <c r="BS90" s="41">
        <f>IF(VLOOKUP($A90,Emax!$B:$Z,MATCH(BS$1,Emax!$B$1:$Z$1,0),FALSE)="","",VLOOKUP($A90,Emax!$B:$Z,MATCH(BS$1,Emax!$B$1:$Z$1,0),FALSE)*100)</f>
        <v>0.21326371465382787</v>
      </c>
      <c r="BT90" s="41">
        <f>IF(VLOOKUP($A90,Emax!$B:$Z,MATCH(BT$1,Emax!$B$1:$Z$1,0),FALSE)="","",VLOOKUP($A90,Emax!$B:$Z,MATCH(BT$1,Emax!$B$1:$Z$1,0),FALSE)*100)</f>
        <v>8.0696765019552075</v>
      </c>
    </row>
    <row r="91" spans="1:72" x14ac:dyDescent="0.2">
      <c r="A91" t="s">
        <v>125</v>
      </c>
      <c r="B91" s="6" t="str">
        <f>IF(VLOOKUP($A91,Ligands!$A:$G,3,FALSE)="","",VLOOKUP($A91,Ligands!$A:$G,3,FALSE))</f>
        <v/>
      </c>
      <c r="C91" s="5" t="str">
        <f>IF(VLOOKUP($A91,Ligands!$A:$G,4,FALSE)="","",VLOOKUP($A91,Ligands!$A:$G,4,FALSE))</f>
        <v>Acetylcholine</v>
      </c>
      <c r="D91" s="39" t="str">
        <f>IF(VLOOKUP($A91,Ligands!$A:$G,5,FALSE)="","",VLOOKUP($A91,Ligands!$A:$G,5,FALSE))</f>
        <v/>
      </c>
      <c r="E91" s="39" t="str">
        <f>IF(VLOOKUP($A91,Ligands!$A:$G,6,FALSE)="","",VLOOKUP($A91,Ligands!$A:$G,6,FALSE))</f>
        <v/>
      </c>
      <c r="F91" s="39" t="str">
        <f>IF(VLOOKUP($A91,Ligands!$A:$G,7,FALSE)="","",VLOOKUP($A91,Ligands!$A:$G,7,FALSE))</f>
        <v>Physiological</v>
      </c>
      <c r="G91" s="89" t="str">
        <f t="shared" si="33"/>
        <v/>
      </c>
      <c r="H91" s="90">
        <f t="shared" si="34"/>
        <v>9.0035917509364189</v>
      </c>
      <c r="I91" s="90">
        <f t="shared" si="35"/>
        <v>6.8544175783927859</v>
      </c>
      <c r="J91" s="90" t="str">
        <f t="shared" si="36"/>
        <v/>
      </c>
      <c r="K91" s="90">
        <f t="shared" si="37"/>
        <v>6.4739438797685604</v>
      </c>
      <c r="L91" s="89" t="str">
        <f t="shared" si="38"/>
        <v/>
      </c>
      <c r="M91" s="90">
        <f t="shared" si="39"/>
        <v>9.1709999999999994</v>
      </c>
      <c r="N91" s="90">
        <f t="shared" si="40"/>
        <v>6.9450000000000003</v>
      </c>
      <c r="O91" s="90" t="str">
        <f t="shared" si="41"/>
        <v/>
      </c>
      <c r="P91" s="90">
        <f t="shared" si="42"/>
        <v>6.9960000000000004</v>
      </c>
      <c r="Q91" s="91" t="str">
        <f t="shared" si="43"/>
        <v/>
      </c>
      <c r="R91" s="92">
        <f t="shared" si="44"/>
        <v>87.941132302147466</v>
      </c>
      <c r="S91" s="92">
        <f t="shared" si="45"/>
        <v>81.174117983145251</v>
      </c>
      <c r="T91" s="92" t="str">
        <f t="shared" si="46"/>
        <v/>
      </c>
      <c r="U91" s="92">
        <f t="shared" si="47"/>
        <v>30.056878777106288</v>
      </c>
      <c r="V91" s="47" t="str">
        <f t="shared" si="48"/>
        <v/>
      </c>
      <c r="W91" s="46" t="str">
        <f t="shared" si="49"/>
        <v/>
      </c>
      <c r="X91" s="46">
        <f t="shared" si="50"/>
        <v>8.1116854222813739</v>
      </c>
      <c r="Y91" s="46">
        <f t="shared" si="51"/>
        <v>8.3471920531577926</v>
      </c>
      <c r="Z91" s="46" t="str">
        <f t="shared" si="52"/>
        <v/>
      </c>
      <c r="AA91" s="46">
        <f t="shared" si="53"/>
        <v>8.4263486165552486</v>
      </c>
      <c r="AB91" s="46">
        <f t="shared" si="54"/>
        <v>9.0035917509364189</v>
      </c>
      <c r="AC91" s="46">
        <f t="shared" si="55"/>
        <v>8.2733377908402197</v>
      </c>
      <c r="AD91" s="46">
        <f t="shared" si="56"/>
        <v>4.508591148431826</v>
      </c>
      <c r="AE91" s="46" t="str">
        <f t="shared" si="57"/>
        <v/>
      </c>
      <c r="AF91" s="46">
        <f t="shared" si="58"/>
        <v>4.8514317370019402</v>
      </c>
      <c r="AG91" s="46">
        <f t="shared" si="59"/>
        <v>6.8544175783927859</v>
      </c>
      <c r="AH91" s="46" t="str">
        <f t="shared" si="60"/>
        <v/>
      </c>
      <c r="AI91" s="46" t="str">
        <f t="shared" si="61"/>
        <v/>
      </c>
      <c r="AJ91" s="46">
        <f t="shared" si="62"/>
        <v>5.2029416967208419</v>
      </c>
      <c r="AK91" s="46">
        <f t="shared" si="63"/>
        <v>5.8751500312121827</v>
      </c>
      <c r="AL91" s="46">
        <f t="shared" si="64"/>
        <v>6.4739438797685604</v>
      </c>
      <c r="AM91" s="47" t="str">
        <f>VLOOKUP($A91,'pEC50'!$B:$Z,MATCH(AM$1,'pEC50'!$B$1:$Z$1,0),FALSE)</f>
        <v/>
      </c>
      <c r="AN91" s="46" t="str">
        <f>VLOOKUP($A91,'pEC50'!$B:$Z,MATCH(AN$1,'pEC50'!$B$1:$Z$1,0),FALSE)</f>
        <v/>
      </c>
      <c r="AO91" s="46">
        <f>VLOOKUP($A91,'pEC50'!$B:$Z,MATCH(AO$1,'pEC50'!$B$1:$Z$1,0),FALSE)</f>
        <v>8.2360000000000007</v>
      </c>
      <c r="AP91" s="46">
        <f>VLOOKUP($A91,'pEC50'!$B:$Z,MATCH(AP$1,'pEC50'!$B$1:$Z$1,0),FALSE)</f>
        <v>8.4030000000000005</v>
      </c>
      <c r="AQ91" s="46" t="str">
        <f>VLOOKUP($A91,'pEC50'!$B:$Z,MATCH(AQ$1,'pEC50'!$B$1:$Z$1,0),FALSE)</f>
        <v/>
      </c>
      <c r="AR91" s="46">
        <f>VLOOKUP($A91,'pEC50'!$B:$Z,MATCH(AR$1,'pEC50'!$B$1:$Z$1,0),FALSE)</f>
        <v>8.5630000000000006</v>
      </c>
      <c r="AS91" s="46">
        <f>VLOOKUP($A91,'pEC50'!$B:$Z,MATCH(AS$1,'pEC50'!$B$1:$Z$1,0),FALSE)</f>
        <v>9.1709999999999994</v>
      </c>
      <c r="AT91" s="46">
        <f>VLOOKUP($A91,'pEC50'!$B:$Z,MATCH(AT$1,'pEC50'!$B$1:$Z$1,0),FALSE)</f>
        <v>8.6720000000000006</v>
      </c>
      <c r="AU91" s="46">
        <f>VLOOKUP($A91,'pEC50'!$B:$Z,MATCH(AU$1,'pEC50'!$B$1:$Z$1,0),FALSE)</f>
        <v>5.7220000000000004</v>
      </c>
      <c r="AV91" s="46" t="str">
        <f>VLOOKUP($A91,'pEC50'!$B:$Z,MATCH(AV$1,'pEC50'!$B$1:$Z$1,0),FALSE)</f>
        <v/>
      </c>
      <c r="AW91" s="46">
        <f>VLOOKUP($A91,'pEC50'!$B:$Z,MATCH(AW$1,'pEC50'!$B$1:$Z$1,0),FALSE)</f>
        <v>5.7329999999999997</v>
      </c>
      <c r="AX91" s="46">
        <f>VLOOKUP($A91,'pEC50'!$B:$Z,MATCH(AX$1,'pEC50'!$B$1:$Z$1,0),FALSE)</f>
        <v>6.9450000000000003</v>
      </c>
      <c r="AY91" s="46" t="str">
        <f>VLOOKUP($A91,'pEC50'!$B:$Z,MATCH(AY$1,'pEC50'!$B$1:$Z$1,0),FALSE)</f>
        <v/>
      </c>
      <c r="AZ91" s="46" t="str">
        <f>VLOOKUP($A91,'pEC50'!$B:$Z,MATCH(AZ$1,'pEC50'!$B$1:$Z$1,0),FALSE)</f>
        <v/>
      </c>
      <c r="BA91" s="46">
        <f>VLOOKUP($A91,'pEC50'!$B:$Z,MATCH(BA$1,'pEC50'!$B$1:$Z$1,0),FALSE)</f>
        <v>6.0519999999999996</v>
      </c>
      <c r="BB91" s="46">
        <f>VLOOKUP($A91,'pEC50'!$B:$Z,MATCH(BB$1,'pEC50'!$B$1:$Z$1,0),FALSE)</f>
        <v>6.5430000000000001</v>
      </c>
      <c r="BC91" s="46">
        <f>VLOOKUP($A91,'pEC50'!$B:$Z,MATCH(BC$1,'pEC50'!$B$1:$Z$1,0),FALSE)</f>
        <v>6.9960000000000004</v>
      </c>
      <c r="BD91" s="40" t="str">
        <f>IF(VLOOKUP($A91,Emax!$B:$Z,MATCH(BD$1,Emax!$B$1:$Z$1,0),FALSE)="","",VLOOKUP($A91,Emax!$B:$Z,MATCH(BD$1,Emax!$B$1:$Z$1,0),FALSE)*100)</f>
        <v/>
      </c>
      <c r="BE91" s="41" t="str">
        <f>IF(VLOOKUP($A91,Emax!$B:$Z,MATCH(BE$1,Emax!$B$1:$Z$1,0),FALSE)="","",VLOOKUP($A91,Emax!$B:$Z,MATCH(BE$1,Emax!$B$1:$Z$1,0),FALSE)*100)</f>
        <v/>
      </c>
      <c r="BF91" s="41">
        <f>IF(VLOOKUP($A91,Emax!$B:$Z,MATCH(BF$1,Emax!$B$1:$Z$1,0),FALSE)="","",VLOOKUP($A91,Emax!$B:$Z,MATCH(BF$1,Emax!$B$1:$Z$1,0),FALSE)*100)</f>
        <v>75.107865914371061</v>
      </c>
      <c r="BG91" s="41">
        <f>IF(VLOOKUP($A91,Emax!$B:$Z,MATCH(BG$1,Emax!$B$1:$Z$1,0),FALSE)="","",VLOOKUP($A91,Emax!$B:$Z,MATCH(BG$1,Emax!$B$1:$Z$1,0),FALSE)*100)</f>
        <v>87.941132302147466</v>
      </c>
      <c r="BH91" s="41" t="str">
        <f>IF(VLOOKUP($A91,Emax!$B:$Z,MATCH(BH$1,Emax!$B$1:$Z$1,0),FALSE)="","",VLOOKUP($A91,Emax!$B:$Z,MATCH(BH$1,Emax!$B$1:$Z$1,0),FALSE)*100)</f>
        <v/>
      </c>
      <c r="BI91" s="41">
        <f>IF(VLOOKUP($A91,Emax!$B:$Z,MATCH(BI$1,Emax!$B$1:$Z$1,0),FALSE)="","",VLOOKUP($A91,Emax!$B:$Z,MATCH(BI$1,Emax!$B$1:$Z$1,0),FALSE)*100)</f>
        <v>73.004329494326399</v>
      </c>
      <c r="BJ91" s="41">
        <f>IF(VLOOKUP($A91,Emax!$B:$Z,MATCH(BJ$1,Emax!$B$1:$Z$1,0),FALSE)="","",VLOOKUP($A91,Emax!$B:$Z,MATCH(BJ$1,Emax!$B$1:$Z$1,0),FALSE)*100)</f>
        <v>68.012971698113205</v>
      </c>
      <c r="BK91" s="41">
        <f>IF(VLOOKUP($A91,Emax!$B:$Z,MATCH(BK$1,Emax!$B$1:$Z$1,0),FALSE)="","",VLOOKUP($A91,Emax!$B:$Z,MATCH(BK$1,Emax!$B$1:$Z$1,0),FALSE)*100)</f>
        <v>39.933538152862248</v>
      </c>
      <c r="BL91" s="41">
        <f>IF(VLOOKUP($A91,Emax!$B:$Z,MATCH(BL$1,Emax!$B$1:$Z$1,0),FALSE)="","",VLOOKUP($A91,Emax!$B:$Z,MATCH(BL$1,Emax!$B$1:$Z$1,0),FALSE)*100)</f>
        <v>6.1177418682524918</v>
      </c>
      <c r="BM91" s="41" t="str">
        <f>IF(VLOOKUP($A91,Emax!$B:$Z,MATCH(BM$1,Emax!$B$1:$Z$1,0),FALSE)="","",VLOOKUP($A91,Emax!$B:$Z,MATCH(BM$1,Emax!$B$1:$Z$1,0),FALSE)*100)</f>
        <v/>
      </c>
      <c r="BN91" s="41">
        <f>IF(VLOOKUP($A91,Emax!$B:$Z,MATCH(BN$1,Emax!$B$1:$Z$1,0),FALSE)="","",VLOOKUP($A91,Emax!$B:$Z,MATCH(BN$1,Emax!$B$1:$Z$1,0),FALSE)*100)</f>
        <v>13.135050202257709</v>
      </c>
      <c r="BO91" s="41">
        <f>IF(VLOOKUP($A91,Emax!$B:$Z,MATCH(BO$1,Emax!$B$1:$Z$1,0),FALSE)="","",VLOOKUP($A91,Emax!$B:$Z,MATCH(BO$1,Emax!$B$1:$Z$1,0),FALSE)*100)</f>
        <v>81.174117983145251</v>
      </c>
      <c r="BP91" s="41" t="str">
        <f>IF(VLOOKUP($A91,Emax!$B:$Z,MATCH(BP$1,Emax!$B$1:$Z$1,0),FALSE)="","",VLOOKUP($A91,Emax!$B:$Z,MATCH(BP$1,Emax!$B$1:$Z$1,0),FALSE)*100)</f>
        <v/>
      </c>
      <c r="BQ91" s="41" t="str">
        <f>IF(VLOOKUP($A91,Emax!$B:$Z,MATCH(BQ$1,Emax!$B$1:$Z$1,0),FALSE)="","",VLOOKUP($A91,Emax!$B:$Z,MATCH(BQ$1,Emax!$B$1:$Z$1,0),FALSE)*100)</f>
        <v/>
      </c>
      <c r="BR91" s="41">
        <f>IF(VLOOKUP($A91,Emax!$B:$Z,MATCH(BR$1,Emax!$B$1:$Z$1,0),FALSE)="","",VLOOKUP($A91,Emax!$B:$Z,MATCH(BR$1,Emax!$B$1:$Z$1,0),FALSE)*100)</f>
        <v>14.156037248611003</v>
      </c>
      <c r="BS91" s="41">
        <f>IF(VLOOKUP($A91,Emax!$B:$Z,MATCH(BS$1,Emax!$B$1:$Z$1,0),FALSE)="","",VLOOKUP($A91,Emax!$B:$Z,MATCH(BS$1,Emax!$B$1:$Z$1,0),FALSE)*100)</f>
        <v>21.485725910354645</v>
      </c>
      <c r="BT91" s="41">
        <f>IF(VLOOKUP($A91,Emax!$B:$Z,MATCH(BT$1,Emax!$B$1:$Z$1,0),FALSE)="","",VLOOKUP($A91,Emax!$B:$Z,MATCH(BT$1,Emax!$B$1:$Z$1,0),FALSE)*100)</f>
        <v>30.056878777106288</v>
      </c>
    </row>
    <row r="92" spans="1:72" x14ac:dyDescent="0.2">
      <c r="A92" t="s">
        <v>132</v>
      </c>
      <c r="B92" s="6" t="str">
        <f>IF(VLOOKUP($A92,Ligands!$A:$G,3,FALSE)="","",VLOOKUP($A92,Ligands!$A:$G,3,FALSE))</f>
        <v/>
      </c>
      <c r="C92" s="5" t="str">
        <f>IF(VLOOKUP($A92,Ligands!$A:$G,4,FALSE)="","",VLOOKUP($A92,Ligands!$A:$G,4,FALSE))</f>
        <v>Adenosine</v>
      </c>
      <c r="D92" s="39" t="str">
        <f>IF(VLOOKUP($A92,Ligands!$A:$G,5,FALSE)="","",VLOOKUP($A92,Ligands!$A:$G,5,FALSE))</f>
        <v/>
      </c>
      <c r="E92" s="39" t="str">
        <f>IF(VLOOKUP($A92,Ligands!$A:$G,6,FALSE)="","",VLOOKUP($A92,Ligands!$A:$G,6,FALSE))</f>
        <v/>
      </c>
      <c r="F92" s="39" t="str">
        <f>IF(VLOOKUP($A92,Ligands!$A:$G,7,FALSE)="","",VLOOKUP($A92,Ligands!$A:$G,7,FALSE))</f>
        <v>Physiological</v>
      </c>
      <c r="G92" s="89" t="str">
        <f t="shared" si="33"/>
        <v/>
      </c>
      <c r="H92" s="90">
        <f t="shared" si="34"/>
        <v>6.2840244867691428</v>
      </c>
      <c r="I92" s="90">
        <f t="shared" si="35"/>
        <v>6.5251362143197689</v>
      </c>
      <c r="J92" s="90" t="str">
        <f t="shared" si="36"/>
        <v/>
      </c>
      <c r="K92" s="90">
        <f t="shared" si="37"/>
        <v>4.5165672128370291</v>
      </c>
      <c r="L92" s="89" t="str">
        <f t="shared" si="38"/>
        <v/>
      </c>
      <c r="M92" s="90">
        <f t="shared" si="39"/>
        <v>7.6760000000000002</v>
      </c>
      <c r="N92" s="90">
        <f t="shared" si="40"/>
        <v>7.6989999999999998</v>
      </c>
      <c r="O92" s="90" t="str">
        <f t="shared" si="41"/>
        <v/>
      </c>
      <c r="P92" s="90">
        <f t="shared" si="42"/>
        <v>6.5069999999999997</v>
      </c>
      <c r="Q92" s="91" t="str">
        <f t="shared" si="43"/>
        <v/>
      </c>
      <c r="R92" s="92">
        <f t="shared" si="44"/>
        <v>8.0357142857142847</v>
      </c>
      <c r="S92" s="92">
        <f t="shared" si="45"/>
        <v>6.7009474836928051</v>
      </c>
      <c r="T92" s="92" t="str">
        <f t="shared" si="46"/>
        <v/>
      </c>
      <c r="U92" s="92">
        <f t="shared" si="47"/>
        <v>1.1611269107714182</v>
      </c>
      <c r="V92" s="47" t="str">
        <f t="shared" si="48"/>
        <v/>
      </c>
      <c r="W92" s="46" t="str">
        <f t="shared" si="49"/>
        <v/>
      </c>
      <c r="X92" s="46" t="str">
        <f t="shared" si="50"/>
        <v/>
      </c>
      <c r="Y92" s="46" t="str">
        <f t="shared" si="51"/>
        <v/>
      </c>
      <c r="Z92" s="46" t="str">
        <f t="shared" si="52"/>
        <v/>
      </c>
      <c r="AA92" s="46">
        <f t="shared" si="53"/>
        <v>6.223263786360854</v>
      </c>
      <c r="AB92" s="46">
        <f t="shared" si="54"/>
        <v>6.2840244867691428</v>
      </c>
      <c r="AC92" s="46" t="str">
        <f t="shared" si="55"/>
        <v/>
      </c>
      <c r="AD92" s="46" t="str">
        <f t="shared" si="56"/>
        <v/>
      </c>
      <c r="AE92" s="46" t="str">
        <f t="shared" si="57"/>
        <v/>
      </c>
      <c r="AF92" s="46" t="str">
        <f t="shared" si="58"/>
        <v/>
      </c>
      <c r="AG92" s="46">
        <f t="shared" si="59"/>
        <v>6.5251362143197689</v>
      </c>
      <c r="AH92" s="46" t="str">
        <f t="shared" si="60"/>
        <v/>
      </c>
      <c r="AI92" s="46" t="str">
        <f t="shared" si="61"/>
        <v/>
      </c>
      <c r="AJ92" s="46">
        <f t="shared" si="62"/>
        <v>4.5165672128370291</v>
      </c>
      <c r="AK92" s="46" t="str">
        <f t="shared" si="63"/>
        <v/>
      </c>
      <c r="AL92" s="46">
        <f t="shared" si="64"/>
        <v>4.4018796905701816</v>
      </c>
      <c r="AM92" s="47" t="str">
        <f>VLOOKUP($A92,'pEC50'!$B:$Z,MATCH(AM$1,'pEC50'!$B$1:$Z$1,0),FALSE)</f>
        <v/>
      </c>
      <c r="AN92" s="46" t="str">
        <f>VLOOKUP($A92,'pEC50'!$B:$Z,MATCH(AN$1,'pEC50'!$B$1:$Z$1,0),FALSE)</f>
        <v/>
      </c>
      <c r="AO92" s="46">
        <f>VLOOKUP($A92,'pEC50'!$B:$Z,MATCH(AO$1,'pEC50'!$B$1:$Z$1,0),FALSE)</f>
        <v>7.3680000000000003</v>
      </c>
      <c r="AP92" s="46" t="str">
        <f>VLOOKUP($A92,'pEC50'!$B:$Z,MATCH(AP$1,'pEC50'!$B$1:$Z$1,0),FALSE)</f>
        <v/>
      </c>
      <c r="AQ92" s="46" t="str">
        <f>VLOOKUP($A92,'pEC50'!$B:$Z,MATCH(AQ$1,'pEC50'!$B$1:$Z$1,0),FALSE)</f>
        <v/>
      </c>
      <c r="AR92" s="46">
        <f>VLOOKUP($A92,'pEC50'!$B:$Z,MATCH(AR$1,'pEC50'!$B$1:$Z$1,0),FALSE)</f>
        <v>7.6760000000000002</v>
      </c>
      <c r="AS92" s="46">
        <f>VLOOKUP($A92,'pEC50'!$B:$Z,MATCH(AS$1,'pEC50'!$B$1:$Z$1,0),FALSE)</f>
        <v>7.3789999999999996</v>
      </c>
      <c r="AT92" s="46">
        <f>VLOOKUP($A92,'pEC50'!$B:$Z,MATCH(AT$1,'pEC50'!$B$1:$Z$1,0),FALSE)</f>
        <v>7.24</v>
      </c>
      <c r="AU92" s="46" t="str">
        <f>VLOOKUP($A92,'pEC50'!$B:$Z,MATCH(AU$1,'pEC50'!$B$1:$Z$1,0),FALSE)</f>
        <v/>
      </c>
      <c r="AV92" s="46" t="str">
        <f>VLOOKUP($A92,'pEC50'!$B:$Z,MATCH(AV$1,'pEC50'!$B$1:$Z$1,0),FALSE)</f>
        <v/>
      </c>
      <c r="AW92" s="46" t="str">
        <f>VLOOKUP($A92,'pEC50'!$B:$Z,MATCH(AW$1,'pEC50'!$B$1:$Z$1,0),FALSE)</f>
        <v/>
      </c>
      <c r="AX92" s="46">
        <f>VLOOKUP($A92,'pEC50'!$B:$Z,MATCH(AX$1,'pEC50'!$B$1:$Z$1,0),FALSE)</f>
        <v>7.6989999999999998</v>
      </c>
      <c r="AY92" s="46" t="str">
        <f>VLOOKUP($A92,'pEC50'!$B:$Z,MATCH(AY$1,'pEC50'!$B$1:$Z$1,0),FALSE)</f>
        <v/>
      </c>
      <c r="AZ92" s="46" t="str">
        <f>VLOOKUP($A92,'pEC50'!$B:$Z,MATCH(AZ$1,'pEC50'!$B$1:$Z$1,0),FALSE)</f>
        <v/>
      </c>
      <c r="BA92" s="46">
        <f>VLOOKUP($A92,'pEC50'!$B:$Z,MATCH(BA$1,'pEC50'!$B$1:$Z$1,0),FALSE)</f>
        <v>6.5069999999999997</v>
      </c>
      <c r="BB92" s="46" t="str">
        <f>VLOOKUP($A92,'pEC50'!$B:$Z,MATCH(BB$1,'pEC50'!$B$1:$Z$1,0),FALSE)</f>
        <v/>
      </c>
      <c r="BC92" s="46">
        <f>VLOOKUP($A92,'pEC50'!$B:$Z,MATCH(BC$1,'pEC50'!$B$1:$Z$1,0),FALSE)</f>
        <v>6.3369999999999997</v>
      </c>
      <c r="BD92" s="40" t="str">
        <f>IF(VLOOKUP($A92,Emax!$B:$Z,MATCH(BD$1,Emax!$B$1:$Z$1,0),FALSE)="","",VLOOKUP($A92,Emax!$B:$Z,MATCH(BD$1,Emax!$B$1:$Z$1,0),FALSE)*100)</f>
        <v/>
      </c>
      <c r="BE92" s="41" t="str">
        <f>IF(VLOOKUP($A92,Emax!$B:$Z,MATCH(BE$1,Emax!$B$1:$Z$1,0),FALSE)="","",VLOOKUP($A92,Emax!$B:$Z,MATCH(BE$1,Emax!$B$1:$Z$1,0),FALSE)*100)</f>
        <v/>
      </c>
      <c r="BF92" s="41">
        <f>IF(VLOOKUP($A92,Emax!$B:$Z,MATCH(BF$1,Emax!$B$1:$Z$1,0),FALSE)="","",VLOOKUP($A92,Emax!$B:$Z,MATCH(BF$1,Emax!$B$1:$Z$1,0),FALSE)*100)</f>
        <v>0</v>
      </c>
      <c r="BG92" s="41" t="str">
        <f>IF(VLOOKUP($A92,Emax!$B:$Z,MATCH(BG$1,Emax!$B$1:$Z$1,0),FALSE)="","",VLOOKUP($A92,Emax!$B:$Z,MATCH(BG$1,Emax!$B$1:$Z$1,0),FALSE)*100)</f>
        <v/>
      </c>
      <c r="BH92" s="41" t="str">
        <f>IF(VLOOKUP($A92,Emax!$B:$Z,MATCH(BH$1,Emax!$B$1:$Z$1,0),FALSE)="","",VLOOKUP($A92,Emax!$B:$Z,MATCH(BH$1,Emax!$B$1:$Z$1,0),FALSE)*100)</f>
        <v/>
      </c>
      <c r="BI92" s="41">
        <f>IF(VLOOKUP($A92,Emax!$B:$Z,MATCH(BI$1,Emax!$B$1:$Z$1,0),FALSE)="","",VLOOKUP($A92,Emax!$B:$Z,MATCH(BI$1,Emax!$B$1:$Z$1,0),FALSE)*100)</f>
        <v>3.5258496278898668</v>
      </c>
      <c r="BJ92" s="41">
        <f>IF(VLOOKUP($A92,Emax!$B:$Z,MATCH(BJ$1,Emax!$B$1:$Z$1,0),FALSE)="","",VLOOKUP($A92,Emax!$B:$Z,MATCH(BJ$1,Emax!$B$1:$Z$1,0),FALSE)*100)</f>
        <v>8.0357142857142847</v>
      </c>
      <c r="BK92" s="41">
        <f>IF(VLOOKUP($A92,Emax!$B:$Z,MATCH(BK$1,Emax!$B$1:$Z$1,0),FALSE)="","",VLOOKUP($A92,Emax!$B:$Z,MATCH(BK$1,Emax!$B$1:$Z$1,0),FALSE)*100)</f>
        <v>0</v>
      </c>
      <c r="BL92" s="41" t="str">
        <f>IF(VLOOKUP($A92,Emax!$B:$Z,MATCH(BL$1,Emax!$B$1:$Z$1,0),FALSE)="","",VLOOKUP($A92,Emax!$B:$Z,MATCH(BL$1,Emax!$B$1:$Z$1,0),FALSE)*100)</f>
        <v/>
      </c>
      <c r="BM92" s="41" t="str">
        <f>IF(VLOOKUP($A92,Emax!$B:$Z,MATCH(BM$1,Emax!$B$1:$Z$1,0),FALSE)="","",VLOOKUP($A92,Emax!$B:$Z,MATCH(BM$1,Emax!$B$1:$Z$1,0),FALSE)*100)</f>
        <v/>
      </c>
      <c r="BN92" s="41" t="str">
        <f>IF(VLOOKUP($A92,Emax!$B:$Z,MATCH(BN$1,Emax!$B$1:$Z$1,0),FALSE)="","",VLOOKUP($A92,Emax!$B:$Z,MATCH(BN$1,Emax!$B$1:$Z$1,0),FALSE)*100)</f>
        <v/>
      </c>
      <c r="BO92" s="41">
        <f>IF(VLOOKUP($A92,Emax!$B:$Z,MATCH(BO$1,Emax!$B$1:$Z$1,0),FALSE)="","",VLOOKUP($A92,Emax!$B:$Z,MATCH(BO$1,Emax!$B$1:$Z$1,0),FALSE)*100)</f>
        <v>6.7009474836928051</v>
      </c>
      <c r="BP92" s="41" t="str">
        <f>IF(VLOOKUP($A92,Emax!$B:$Z,MATCH(BP$1,Emax!$B$1:$Z$1,0),FALSE)="","",VLOOKUP($A92,Emax!$B:$Z,MATCH(BP$1,Emax!$B$1:$Z$1,0),FALSE)*100)</f>
        <v/>
      </c>
      <c r="BQ92" s="41" t="str">
        <f>IF(VLOOKUP($A92,Emax!$B:$Z,MATCH(BQ$1,Emax!$B$1:$Z$1,0),FALSE)="","",VLOOKUP($A92,Emax!$B:$Z,MATCH(BQ$1,Emax!$B$1:$Z$1,0),FALSE)*100)</f>
        <v/>
      </c>
      <c r="BR92" s="41">
        <f>IF(VLOOKUP($A92,Emax!$B:$Z,MATCH(BR$1,Emax!$B$1:$Z$1,0),FALSE)="","",VLOOKUP($A92,Emax!$B:$Z,MATCH(BR$1,Emax!$B$1:$Z$1,0),FALSE)*100)</f>
        <v>1.0222737587946134</v>
      </c>
      <c r="BS92" s="41" t="str">
        <f>IF(VLOOKUP($A92,Emax!$B:$Z,MATCH(BS$1,Emax!$B$1:$Z$1,0),FALSE)="","",VLOOKUP($A92,Emax!$B:$Z,MATCH(BS$1,Emax!$B$1:$Z$1,0),FALSE)*100)</f>
        <v/>
      </c>
      <c r="BT92" s="41">
        <f>IF(VLOOKUP($A92,Emax!$B:$Z,MATCH(BT$1,Emax!$B$1:$Z$1,0),FALSE)="","",VLOOKUP($A92,Emax!$B:$Z,MATCH(BT$1,Emax!$B$1:$Z$1,0),FALSE)*100)</f>
        <v>1.1611269107714182</v>
      </c>
    </row>
    <row r="93" spans="1:72" x14ac:dyDescent="0.2">
      <c r="A93" t="s">
        <v>2</v>
      </c>
      <c r="B93" s="6" t="str">
        <f>IF(VLOOKUP($A93,Ligands!$A:$G,3,FALSE)="","",VLOOKUP($A93,Ligands!$A:$G,3,FALSE))</f>
        <v/>
      </c>
      <c r="C93" s="5" t="str">
        <f>IF(VLOOKUP($A93,Ligands!$A:$G,4,FALSE)="","",VLOOKUP($A93,Ligands!$A:$G,4,FALSE))</f>
        <v>Adenosine</v>
      </c>
      <c r="D93" s="39" t="str">
        <f>IF(VLOOKUP($A93,Ligands!$A:$G,5,FALSE)="","",VLOOKUP($A93,Ligands!$A:$G,5,FALSE))</f>
        <v/>
      </c>
      <c r="E93" s="39" t="str">
        <f>IF(VLOOKUP($A93,Ligands!$A:$G,6,FALSE)="","",VLOOKUP($A93,Ligands!$A:$G,6,FALSE))</f>
        <v/>
      </c>
      <c r="F93" s="39" t="str">
        <f>IF(VLOOKUP($A93,Ligands!$A:$G,7,FALSE)="","",VLOOKUP($A93,Ligands!$A:$G,7,FALSE))</f>
        <v>Physiological</v>
      </c>
      <c r="G93" s="89">
        <f t="shared" si="33"/>
        <v>5.2421869559742831</v>
      </c>
      <c r="H93" s="90" t="str">
        <f t="shared" si="34"/>
        <v/>
      </c>
      <c r="I93" s="90">
        <f t="shared" si="35"/>
        <v>5.5567143943507951</v>
      </c>
      <c r="J93" s="90" t="str">
        <f t="shared" si="36"/>
        <v/>
      </c>
      <c r="K93" s="90" t="str">
        <f t="shared" si="37"/>
        <v/>
      </c>
      <c r="L93" s="89">
        <f t="shared" si="38"/>
        <v>6.2990000000000004</v>
      </c>
      <c r="M93" s="90" t="str">
        <f t="shared" si="39"/>
        <v/>
      </c>
      <c r="N93" s="90">
        <f t="shared" si="40"/>
        <v>6.6230000000000002</v>
      </c>
      <c r="O93" s="90" t="str">
        <f t="shared" si="41"/>
        <v/>
      </c>
      <c r="P93" s="90" t="str">
        <f t="shared" si="42"/>
        <v/>
      </c>
      <c r="Q93" s="91">
        <f t="shared" si="43"/>
        <v>8.7737843551797088</v>
      </c>
      <c r="R93" s="92" t="str">
        <f t="shared" si="44"/>
        <v/>
      </c>
      <c r="S93" s="92">
        <f t="shared" si="45"/>
        <v>8.5844879302956709</v>
      </c>
      <c r="T93" s="92" t="str">
        <f t="shared" si="46"/>
        <v/>
      </c>
      <c r="U93" s="92" t="str">
        <f t="shared" si="47"/>
        <v/>
      </c>
      <c r="V93" s="47">
        <f t="shared" si="48"/>
        <v>5.2421869559742831</v>
      </c>
      <c r="W93" s="46" t="str">
        <f t="shared" si="49"/>
        <v/>
      </c>
      <c r="X93" s="46" t="str">
        <f t="shared" si="50"/>
        <v/>
      </c>
      <c r="Y93" s="46" t="str">
        <f t="shared" si="51"/>
        <v/>
      </c>
      <c r="Z93" s="46" t="str">
        <f t="shared" si="52"/>
        <v/>
      </c>
      <c r="AA93" s="46" t="str">
        <f t="shared" si="53"/>
        <v/>
      </c>
      <c r="AB93" s="46" t="str">
        <f t="shared" si="54"/>
        <v/>
      </c>
      <c r="AC93" s="46" t="str">
        <f t="shared" si="55"/>
        <v/>
      </c>
      <c r="AD93" s="46" t="str">
        <f t="shared" si="56"/>
        <v/>
      </c>
      <c r="AE93" s="46" t="str">
        <f t="shared" si="57"/>
        <v/>
      </c>
      <c r="AF93" s="46" t="str">
        <f t="shared" si="58"/>
        <v/>
      </c>
      <c r="AG93" s="46">
        <f t="shared" si="59"/>
        <v>5.5567143943507951</v>
      </c>
      <c r="AH93" s="46" t="str">
        <f t="shared" si="60"/>
        <v/>
      </c>
      <c r="AI93" s="46" t="str">
        <f t="shared" si="61"/>
        <v/>
      </c>
      <c r="AJ93" s="46" t="str">
        <f t="shared" si="62"/>
        <v/>
      </c>
      <c r="AK93" s="46" t="str">
        <f t="shared" si="63"/>
        <v/>
      </c>
      <c r="AL93" s="46" t="str">
        <f t="shared" si="64"/>
        <v/>
      </c>
      <c r="AM93" s="47">
        <f>VLOOKUP($A93,'pEC50'!$B:$Z,MATCH(AM$1,'pEC50'!$B$1:$Z$1,0),FALSE)</f>
        <v>6.2990000000000004</v>
      </c>
      <c r="AN93" s="46" t="str">
        <f>VLOOKUP($A93,'pEC50'!$B:$Z,MATCH(AN$1,'pEC50'!$B$1:$Z$1,0),FALSE)</f>
        <v/>
      </c>
      <c r="AO93" s="46" t="str">
        <f>VLOOKUP($A93,'pEC50'!$B:$Z,MATCH(AO$1,'pEC50'!$B$1:$Z$1,0),FALSE)</f>
        <v/>
      </c>
      <c r="AP93" s="46" t="str">
        <f>VLOOKUP($A93,'pEC50'!$B:$Z,MATCH(AP$1,'pEC50'!$B$1:$Z$1,0),FALSE)</f>
        <v/>
      </c>
      <c r="AQ93" s="46" t="str">
        <f>VLOOKUP($A93,'pEC50'!$B:$Z,MATCH(AQ$1,'pEC50'!$B$1:$Z$1,0),FALSE)</f>
        <v/>
      </c>
      <c r="AR93" s="46" t="str">
        <f>VLOOKUP($A93,'pEC50'!$B:$Z,MATCH(AR$1,'pEC50'!$B$1:$Z$1,0),FALSE)</f>
        <v/>
      </c>
      <c r="AS93" s="46" t="str">
        <f>VLOOKUP($A93,'pEC50'!$B:$Z,MATCH(AS$1,'pEC50'!$B$1:$Z$1,0),FALSE)</f>
        <v/>
      </c>
      <c r="AT93" s="46" t="str">
        <f>VLOOKUP($A93,'pEC50'!$B:$Z,MATCH(AT$1,'pEC50'!$B$1:$Z$1,0),FALSE)</f>
        <v/>
      </c>
      <c r="AU93" s="46" t="str">
        <f>VLOOKUP($A93,'pEC50'!$B:$Z,MATCH(AU$1,'pEC50'!$B$1:$Z$1,0),FALSE)</f>
        <v/>
      </c>
      <c r="AV93" s="46" t="str">
        <f>VLOOKUP($A93,'pEC50'!$B:$Z,MATCH(AV$1,'pEC50'!$B$1:$Z$1,0),FALSE)</f>
        <v/>
      </c>
      <c r="AW93" s="46" t="str">
        <f>VLOOKUP($A93,'pEC50'!$B:$Z,MATCH(AW$1,'pEC50'!$B$1:$Z$1,0),FALSE)</f>
        <v/>
      </c>
      <c r="AX93" s="46">
        <f>VLOOKUP($A93,'pEC50'!$B:$Z,MATCH(AX$1,'pEC50'!$B$1:$Z$1,0),FALSE)</f>
        <v>6.6230000000000002</v>
      </c>
      <c r="AY93" s="46" t="str">
        <f>VLOOKUP($A93,'pEC50'!$B:$Z,MATCH(AY$1,'pEC50'!$B$1:$Z$1,0),FALSE)</f>
        <v/>
      </c>
      <c r="AZ93" s="46" t="str">
        <f>VLOOKUP($A93,'pEC50'!$B:$Z,MATCH(AZ$1,'pEC50'!$B$1:$Z$1,0),FALSE)</f>
        <v/>
      </c>
      <c r="BA93" s="46" t="str">
        <f>VLOOKUP($A93,'pEC50'!$B:$Z,MATCH(BA$1,'pEC50'!$B$1:$Z$1,0),FALSE)</f>
        <v/>
      </c>
      <c r="BB93" s="46" t="str">
        <f>VLOOKUP($A93,'pEC50'!$B:$Z,MATCH(BB$1,'pEC50'!$B$1:$Z$1,0),FALSE)</f>
        <v/>
      </c>
      <c r="BC93" s="46" t="str">
        <f>VLOOKUP($A93,'pEC50'!$B:$Z,MATCH(BC$1,'pEC50'!$B$1:$Z$1,0),FALSE)</f>
        <v/>
      </c>
      <c r="BD93" s="40">
        <f>IF(VLOOKUP($A93,Emax!$B:$Z,MATCH(BD$1,Emax!$B$1:$Z$1,0),FALSE)="","",VLOOKUP($A93,Emax!$B:$Z,MATCH(BD$1,Emax!$B$1:$Z$1,0),FALSE)*100)</f>
        <v>8.7737843551797088</v>
      </c>
      <c r="BE93" s="41" t="str">
        <f>IF(VLOOKUP($A93,Emax!$B:$Z,MATCH(BE$1,Emax!$B$1:$Z$1,0),FALSE)="","",VLOOKUP($A93,Emax!$B:$Z,MATCH(BE$1,Emax!$B$1:$Z$1,0),FALSE)*100)</f>
        <v/>
      </c>
      <c r="BF93" s="41" t="str">
        <f>IF(VLOOKUP($A93,Emax!$B:$Z,MATCH(BF$1,Emax!$B$1:$Z$1,0),FALSE)="","",VLOOKUP($A93,Emax!$B:$Z,MATCH(BF$1,Emax!$B$1:$Z$1,0),FALSE)*100)</f>
        <v/>
      </c>
      <c r="BG93" s="41" t="str">
        <f>IF(VLOOKUP($A93,Emax!$B:$Z,MATCH(BG$1,Emax!$B$1:$Z$1,0),FALSE)="","",VLOOKUP($A93,Emax!$B:$Z,MATCH(BG$1,Emax!$B$1:$Z$1,0),FALSE)*100)</f>
        <v/>
      </c>
      <c r="BH93" s="41" t="str">
        <f>IF(VLOOKUP($A93,Emax!$B:$Z,MATCH(BH$1,Emax!$B$1:$Z$1,0),FALSE)="","",VLOOKUP($A93,Emax!$B:$Z,MATCH(BH$1,Emax!$B$1:$Z$1,0),FALSE)*100)</f>
        <v/>
      </c>
      <c r="BI93" s="41" t="str">
        <f>IF(VLOOKUP($A93,Emax!$B:$Z,MATCH(BI$1,Emax!$B$1:$Z$1,0),FALSE)="","",VLOOKUP($A93,Emax!$B:$Z,MATCH(BI$1,Emax!$B$1:$Z$1,0),FALSE)*100)</f>
        <v/>
      </c>
      <c r="BJ93" s="41" t="str">
        <f>IF(VLOOKUP($A93,Emax!$B:$Z,MATCH(BJ$1,Emax!$B$1:$Z$1,0),FALSE)="","",VLOOKUP($A93,Emax!$B:$Z,MATCH(BJ$1,Emax!$B$1:$Z$1,0),FALSE)*100)</f>
        <v/>
      </c>
      <c r="BK93" s="41" t="str">
        <f>IF(VLOOKUP($A93,Emax!$B:$Z,MATCH(BK$1,Emax!$B$1:$Z$1,0),FALSE)="","",VLOOKUP($A93,Emax!$B:$Z,MATCH(BK$1,Emax!$B$1:$Z$1,0),FALSE)*100)</f>
        <v/>
      </c>
      <c r="BL93" s="41" t="str">
        <f>IF(VLOOKUP($A93,Emax!$B:$Z,MATCH(BL$1,Emax!$B$1:$Z$1,0),FALSE)="","",VLOOKUP($A93,Emax!$B:$Z,MATCH(BL$1,Emax!$B$1:$Z$1,0),FALSE)*100)</f>
        <v/>
      </c>
      <c r="BM93" s="41" t="str">
        <f>IF(VLOOKUP($A93,Emax!$B:$Z,MATCH(BM$1,Emax!$B$1:$Z$1,0),FALSE)="","",VLOOKUP($A93,Emax!$B:$Z,MATCH(BM$1,Emax!$B$1:$Z$1,0),FALSE)*100)</f>
        <v/>
      </c>
      <c r="BN93" s="41" t="str">
        <f>IF(VLOOKUP($A93,Emax!$B:$Z,MATCH(BN$1,Emax!$B$1:$Z$1,0),FALSE)="","",VLOOKUP($A93,Emax!$B:$Z,MATCH(BN$1,Emax!$B$1:$Z$1,0),FALSE)*100)</f>
        <v/>
      </c>
      <c r="BO93" s="41">
        <f>IF(VLOOKUP($A93,Emax!$B:$Z,MATCH(BO$1,Emax!$B$1:$Z$1,0),FALSE)="","",VLOOKUP($A93,Emax!$B:$Z,MATCH(BO$1,Emax!$B$1:$Z$1,0),FALSE)*100)</f>
        <v>8.5844879302956709</v>
      </c>
      <c r="BP93" s="41" t="str">
        <f>IF(VLOOKUP($A93,Emax!$B:$Z,MATCH(BP$1,Emax!$B$1:$Z$1,0),FALSE)="","",VLOOKUP($A93,Emax!$B:$Z,MATCH(BP$1,Emax!$B$1:$Z$1,0),FALSE)*100)</f>
        <v/>
      </c>
      <c r="BQ93" s="41" t="str">
        <f>IF(VLOOKUP($A93,Emax!$B:$Z,MATCH(BQ$1,Emax!$B$1:$Z$1,0),FALSE)="","",VLOOKUP($A93,Emax!$B:$Z,MATCH(BQ$1,Emax!$B$1:$Z$1,0),FALSE)*100)</f>
        <v/>
      </c>
      <c r="BR93" s="41" t="str">
        <f>IF(VLOOKUP($A93,Emax!$B:$Z,MATCH(BR$1,Emax!$B$1:$Z$1,0),FALSE)="","",VLOOKUP($A93,Emax!$B:$Z,MATCH(BR$1,Emax!$B$1:$Z$1,0),FALSE)*100)</f>
        <v/>
      </c>
      <c r="BS93" s="41" t="str">
        <f>IF(VLOOKUP($A93,Emax!$B:$Z,MATCH(BS$1,Emax!$B$1:$Z$1,0),FALSE)="","",VLOOKUP($A93,Emax!$B:$Z,MATCH(BS$1,Emax!$B$1:$Z$1,0),FALSE)*100)</f>
        <v/>
      </c>
      <c r="BT93" s="41" t="str">
        <f>IF(VLOOKUP($A93,Emax!$B:$Z,MATCH(BT$1,Emax!$B$1:$Z$1,0),FALSE)="","",VLOOKUP($A93,Emax!$B:$Z,MATCH(BT$1,Emax!$B$1:$Z$1,0),FALSE)*100)</f>
        <v/>
      </c>
    </row>
    <row r="94" spans="1:72" x14ac:dyDescent="0.2">
      <c r="A94" t="s">
        <v>137</v>
      </c>
      <c r="B94" s="6" t="str">
        <f>IF(VLOOKUP($A94,Ligands!$A:$G,3,FALSE)="","",VLOOKUP($A94,Ligands!$A:$G,3,FALSE))</f>
        <v/>
      </c>
      <c r="C94" s="5" t="str">
        <f>IF(VLOOKUP($A94,Ligands!$A:$G,4,FALSE)="","",VLOOKUP($A94,Ligands!$A:$G,4,FALSE))</f>
        <v>Adenosine</v>
      </c>
      <c r="D94" s="39" t="str">
        <f>IF(VLOOKUP($A94,Ligands!$A:$G,5,FALSE)="","",VLOOKUP($A94,Ligands!$A:$G,5,FALSE))</f>
        <v/>
      </c>
      <c r="E94" s="39" t="str">
        <f>IF(VLOOKUP($A94,Ligands!$A:$G,6,FALSE)="","",VLOOKUP($A94,Ligands!$A:$G,6,FALSE))</f>
        <v/>
      </c>
      <c r="F94" s="39" t="str">
        <f>IF(VLOOKUP($A94,Ligands!$A:$G,7,FALSE)="","",VLOOKUP($A94,Ligands!$A:$G,7,FALSE))</f>
        <v>Physiological</v>
      </c>
      <c r="G94" s="89">
        <f t="shared" si="33"/>
        <v>5.978697532283352</v>
      </c>
      <c r="H94" s="90" t="str">
        <f t="shared" si="34"/>
        <v/>
      </c>
      <c r="I94" s="90">
        <f t="shared" si="35"/>
        <v>6.0094732403190809</v>
      </c>
      <c r="J94" s="90" t="str">
        <f t="shared" si="36"/>
        <v/>
      </c>
      <c r="K94" s="90" t="str">
        <f t="shared" si="37"/>
        <v/>
      </c>
      <c r="L94" s="89">
        <f t="shared" si="38"/>
        <v>6.1239999999999997</v>
      </c>
      <c r="M94" s="90" t="str">
        <f t="shared" si="39"/>
        <v/>
      </c>
      <c r="N94" s="90">
        <f t="shared" si="40"/>
        <v>6.2030000000000003</v>
      </c>
      <c r="O94" s="90" t="str">
        <f t="shared" si="41"/>
        <v/>
      </c>
      <c r="P94" s="90" t="str">
        <f t="shared" si="42"/>
        <v/>
      </c>
      <c r="Q94" s="91">
        <f t="shared" si="43"/>
        <v>71.564482029598295</v>
      </c>
      <c r="R94" s="92" t="str">
        <f t="shared" si="44"/>
        <v/>
      </c>
      <c r="S94" s="92">
        <f t="shared" si="45"/>
        <v>64.043231919249621</v>
      </c>
      <c r="T94" s="92" t="str">
        <f t="shared" si="46"/>
        <v/>
      </c>
      <c r="U94" s="92" t="str">
        <f t="shared" si="47"/>
        <v/>
      </c>
      <c r="V94" s="47">
        <f t="shared" si="48"/>
        <v>5.978697532283352</v>
      </c>
      <c r="W94" s="46" t="str">
        <f t="shared" si="49"/>
        <v/>
      </c>
      <c r="X94" s="46" t="str">
        <f t="shared" si="50"/>
        <v/>
      </c>
      <c r="Y94" s="46" t="str">
        <f t="shared" si="51"/>
        <v/>
      </c>
      <c r="Z94" s="46" t="str">
        <f t="shared" si="52"/>
        <v/>
      </c>
      <c r="AA94" s="46" t="str">
        <f t="shared" si="53"/>
        <v/>
      </c>
      <c r="AB94" s="46" t="str">
        <f t="shared" si="54"/>
        <v/>
      </c>
      <c r="AC94" s="46" t="str">
        <f t="shared" si="55"/>
        <v/>
      </c>
      <c r="AD94" s="46" t="str">
        <f t="shared" si="56"/>
        <v/>
      </c>
      <c r="AE94" s="46" t="str">
        <f t="shared" si="57"/>
        <v/>
      </c>
      <c r="AF94" s="46" t="str">
        <f t="shared" si="58"/>
        <v/>
      </c>
      <c r="AG94" s="46">
        <f t="shared" si="59"/>
        <v>6.0094732403190809</v>
      </c>
      <c r="AH94" s="46" t="str">
        <f t="shared" si="60"/>
        <v/>
      </c>
      <c r="AI94" s="46" t="str">
        <f t="shared" si="61"/>
        <v/>
      </c>
      <c r="AJ94" s="46" t="str">
        <f t="shared" si="62"/>
        <v/>
      </c>
      <c r="AK94" s="46" t="str">
        <f t="shared" si="63"/>
        <v/>
      </c>
      <c r="AL94" s="46" t="str">
        <f t="shared" si="64"/>
        <v/>
      </c>
      <c r="AM94" s="47">
        <f>VLOOKUP($A94,'pEC50'!$B:$Z,MATCH(AM$1,'pEC50'!$B$1:$Z$1,0),FALSE)</f>
        <v>6.1239999999999997</v>
      </c>
      <c r="AN94" s="46" t="str">
        <f>VLOOKUP($A94,'pEC50'!$B:$Z,MATCH(AN$1,'pEC50'!$B$1:$Z$1,0),FALSE)</f>
        <v/>
      </c>
      <c r="AO94" s="46" t="str">
        <f>VLOOKUP($A94,'pEC50'!$B:$Z,MATCH(AO$1,'pEC50'!$B$1:$Z$1,0),FALSE)</f>
        <v/>
      </c>
      <c r="AP94" s="46" t="str">
        <f>VLOOKUP($A94,'pEC50'!$B:$Z,MATCH(AP$1,'pEC50'!$B$1:$Z$1,0),FALSE)</f>
        <v/>
      </c>
      <c r="AQ94" s="46" t="str">
        <f>VLOOKUP($A94,'pEC50'!$B:$Z,MATCH(AQ$1,'pEC50'!$B$1:$Z$1,0),FALSE)</f>
        <v/>
      </c>
      <c r="AR94" s="46" t="str">
        <f>VLOOKUP($A94,'pEC50'!$B:$Z,MATCH(AR$1,'pEC50'!$B$1:$Z$1,0),FALSE)</f>
        <v/>
      </c>
      <c r="AS94" s="46" t="str">
        <f>VLOOKUP($A94,'pEC50'!$B:$Z,MATCH(AS$1,'pEC50'!$B$1:$Z$1,0),FALSE)</f>
        <v/>
      </c>
      <c r="AT94" s="46" t="str">
        <f>VLOOKUP($A94,'pEC50'!$B:$Z,MATCH(AT$1,'pEC50'!$B$1:$Z$1,0),FALSE)</f>
        <v/>
      </c>
      <c r="AU94" s="46" t="str">
        <f>VLOOKUP($A94,'pEC50'!$B:$Z,MATCH(AU$1,'pEC50'!$B$1:$Z$1,0),FALSE)</f>
        <v/>
      </c>
      <c r="AV94" s="46" t="str">
        <f>VLOOKUP($A94,'pEC50'!$B:$Z,MATCH(AV$1,'pEC50'!$B$1:$Z$1,0),FALSE)</f>
        <v/>
      </c>
      <c r="AW94" s="46" t="str">
        <f>VLOOKUP($A94,'pEC50'!$B:$Z,MATCH(AW$1,'pEC50'!$B$1:$Z$1,0),FALSE)</f>
        <v/>
      </c>
      <c r="AX94" s="46">
        <f>VLOOKUP($A94,'pEC50'!$B:$Z,MATCH(AX$1,'pEC50'!$B$1:$Z$1,0),FALSE)</f>
        <v>6.2030000000000003</v>
      </c>
      <c r="AY94" s="46" t="str">
        <f>VLOOKUP($A94,'pEC50'!$B:$Z,MATCH(AY$1,'pEC50'!$B$1:$Z$1,0),FALSE)</f>
        <v/>
      </c>
      <c r="AZ94" s="46" t="str">
        <f>VLOOKUP($A94,'pEC50'!$B:$Z,MATCH(AZ$1,'pEC50'!$B$1:$Z$1,0),FALSE)</f>
        <v/>
      </c>
      <c r="BA94" s="46" t="str">
        <f>VLOOKUP($A94,'pEC50'!$B:$Z,MATCH(BA$1,'pEC50'!$B$1:$Z$1,0),FALSE)</f>
        <v/>
      </c>
      <c r="BB94" s="46" t="str">
        <f>VLOOKUP($A94,'pEC50'!$B:$Z,MATCH(BB$1,'pEC50'!$B$1:$Z$1,0),FALSE)</f>
        <v/>
      </c>
      <c r="BC94" s="46" t="str">
        <f>VLOOKUP($A94,'pEC50'!$B:$Z,MATCH(BC$1,'pEC50'!$B$1:$Z$1,0),FALSE)</f>
        <v/>
      </c>
      <c r="BD94" s="40">
        <f>IF(VLOOKUP($A94,Emax!$B:$Z,MATCH(BD$1,Emax!$B$1:$Z$1,0),FALSE)="","",VLOOKUP($A94,Emax!$B:$Z,MATCH(BD$1,Emax!$B$1:$Z$1,0),FALSE)*100)</f>
        <v>71.564482029598295</v>
      </c>
      <c r="BE94" s="41" t="str">
        <f>IF(VLOOKUP($A94,Emax!$B:$Z,MATCH(BE$1,Emax!$B$1:$Z$1,0),FALSE)="","",VLOOKUP($A94,Emax!$B:$Z,MATCH(BE$1,Emax!$B$1:$Z$1,0),FALSE)*100)</f>
        <v/>
      </c>
      <c r="BF94" s="41" t="str">
        <f>IF(VLOOKUP($A94,Emax!$B:$Z,MATCH(BF$1,Emax!$B$1:$Z$1,0),FALSE)="","",VLOOKUP($A94,Emax!$B:$Z,MATCH(BF$1,Emax!$B$1:$Z$1,0),FALSE)*100)</f>
        <v/>
      </c>
      <c r="BG94" s="41" t="str">
        <f>IF(VLOOKUP($A94,Emax!$B:$Z,MATCH(BG$1,Emax!$B$1:$Z$1,0),FALSE)="","",VLOOKUP($A94,Emax!$B:$Z,MATCH(BG$1,Emax!$B$1:$Z$1,0),FALSE)*100)</f>
        <v/>
      </c>
      <c r="BH94" s="41" t="str">
        <f>IF(VLOOKUP($A94,Emax!$B:$Z,MATCH(BH$1,Emax!$B$1:$Z$1,0),FALSE)="","",VLOOKUP($A94,Emax!$B:$Z,MATCH(BH$1,Emax!$B$1:$Z$1,0),FALSE)*100)</f>
        <v/>
      </c>
      <c r="BI94" s="41" t="str">
        <f>IF(VLOOKUP($A94,Emax!$B:$Z,MATCH(BI$1,Emax!$B$1:$Z$1,0),FALSE)="","",VLOOKUP($A94,Emax!$B:$Z,MATCH(BI$1,Emax!$B$1:$Z$1,0),FALSE)*100)</f>
        <v/>
      </c>
      <c r="BJ94" s="41" t="str">
        <f>IF(VLOOKUP($A94,Emax!$B:$Z,MATCH(BJ$1,Emax!$B$1:$Z$1,0),FALSE)="","",VLOOKUP($A94,Emax!$B:$Z,MATCH(BJ$1,Emax!$B$1:$Z$1,0),FALSE)*100)</f>
        <v/>
      </c>
      <c r="BK94" s="41" t="str">
        <f>IF(VLOOKUP($A94,Emax!$B:$Z,MATCH(BK$1,Emax!$B$1:$Z$1,0),FALSE)="","",VLOOKUP($A94,Emax!$B:$Z,MATCH(BK$1,Emax!$B$1:$Z$1,0),FALSE)*100)</f>
        <v/>
      </c>
      <c r="BL94" s="41" t="str">
        <f>IF(VLOOKUP($A94,Emax!$B:$Z,MATCH(BL$1,Emax!$B$1:$Z$1,0),FALSE)="","",VLOOKUP($A94,Emax!$B:$Z,MATCH(BL$1,Emax!$B$1:$Z$1,0),FALSE)*100)</f>
        <v/>
      </c>
      <c r="BM94" s="41" t="str">
        <f>IF(VLOOKUP($A94,Emax!$B:$Z,MATCH(BM$1,Emax!$B$1:$Z$1,0),FALSE)="","",VLOOKUP($A94,Emax!$B:$Z,MATCH(BM$1,Emax!$B$1:$Z$1,0),FALSE)*100)</f>
        <v/>
      </c>
      <c r="BN94" s="41" t="str">
        <f>IF(VLOOKUP($A94,Emax!$B:$Z,MATCH(BN$1,Emax!$B$1:$Z$1,0),FALSE)="","",VLOOKUP($A94,Emax!$B:$Z,MATCH(BN$1,Emax!$B$1:$Z$1,0),FALSE)*100)</f>
        <v/>
      </c>
      <c r="BO94" s="41">
        <f>IF(VLOOKUP($A94,Emax!$B:$Z,MATCH(BO$1,Emax!$B$1:$Z$1,0),FALSE)="","",VLOOKUP($A94,Emax!$B:$Z,MATCH(BO$1,Emax!$B$1:$Z$1,0),FALSE)*100)</f>
        <v>64.043231919249621</v>
      </c>
      <c r="BP94" s="41" t="str">
        <f>IF(VLOOKUP($A94,Emax!$B:$Z,MATCH(BP$1,Emax!$B$1:$Z$1,0),FALSE)="","",VLOOKUP($A94,Emax!$B:$Z,MATCH(BP$1,Emax!$B$1:$Z$1,0),FALSE)*100)</f>
        <v/>
      </c>
      <c r="BQ94" s="41" t="str">
        <f>IF(VLOOKUP($A94,Emax!$B:$Z,MATCH(BQ$1,Emax!$B$1:$Z$1,0),FALSE)="","",VLOOKUP($A94,Emax!$B:$Z,MATCH(BQ$1,Emax!$B$1:$Z$1,0),FALSE)*100)</f>
        <v/>
      </c>
      <c r="BR94" s="41" t="str">
        <f>IF(VLOOKUP($A94,Emax!$B:$Z,MATCH(BR$1,Emax!$B$1:$Z$1,0),FALSE)="","",VLOOKUP($A94,Emax!$B:$Z,MATCH(BR$1,Emax!$B$1:$Z$1,0),FALSE)*100)</f>
        <v/>
      </c>
      <c r="BS94" s="41" t="str">
        <f>IF(VLOOKUP($A94,Emax!$B:$Z,MATCH(BS$1,Emax!$B$1:$Z$1,0),FALSE)="","",VLOOKUP($A94,Emax!$B:$Z,MATCH(BS$1,Emax!$B$1:$Z$1,0),FALSE)*100)</f>
        <v/>
      </c>
      <c r="BT94" s="41" t="str">
        <f>IF(VLOOKUP($A94,Emax!$B:$Z,MATCH(BT$1,Emax!$B$1:$Z$1,0),FALSE)="","",VLOOKUP($A94,Emax!$B:$Z,MATCH(BT$1,Emax!$B$1:$Z$1,0),FALSE)*100)</f>
        <v/>
      </c>
    </row>
    <row r="95" spans="1:72" x14ac:dyDescent="0.2">
      <c r="A95" t="s">
        <v>140</v>
      </c>
      <c r="B95" s="6" t="str">
        <f>IF(VLOOKUP($A95,Ligands!$A:$G,3,FALSE)="","",VLOOKUP($A95,Ligands!$A:$G,3,FALSE))</f>
        <v/>
      </c>
      <c r="C95" s="5" t="str">
        <f>IF(VLOOKUP($A95,Ligands!$A:$G,4,FALSE)="","",VLOOKUP($A95,Ligands!$A:$G,4,FALSE))</f>
        <v>Adenosine</v>
      </c>
      <c r="D95" s="39" t="str">
        <f>IF(VLOOKUP($A95,Ligands!$A:$G,5,FALSE)="","",VLOOKUP($A95,Ligands!$A:$G,5,FALSE))</f>
        <v/>
      </c>
      <c r="E95" s="39" t="str">
        <f>IF(VLOOKUP($A95,Ligands!$A:$G,6,FALSE)="","",VLOOKUP($A95,Ligands!$A:$G,6,FALSE))</f>
        <v/>
      </c>
      <c r="F95" s="39" t="str">
        <f>IF(VLOOKUP($A95,Ligands!$A:$G,7,FALSE)="","",VLOOKUP($A95,Ligands!$A:$G,7,FALSE))</f>
        <v>Physiological</v>
      </c>
      <c r="G95" s="89" t="str">
        <f t="shared" si="33"/>
        <v/>
      </c>
      <c r="H95" s="90">
        <f t="shared" si="34"/>
        <v>6.6296590717529327</v>
      </c>
      <c r="I95" s="90">
        <f t="shared" si="35"/>
        <v>6.8851309788377169</v>
      </c>
      <c r="J95" s="90" t="str">
        <f t="shared" si="36"/>
        <v/>
      </c>
      <c r="K95" s="90" t="str">
        <f t="shared" si="37"/>
        <v/>
      </c>
      <c r="L95" s="89" t="str">
        <f t="shared" si="38"/>
        <v/>
      </c>
      <c r="M95" s="90">
        <f t="shared" si="39"/>
        <v>7.4359999999999999</v>
      </c>
      <c r="N95" s="90">
        <f t="shared" si="40"/>
        <v>8.3879999999999999</v>
      </c>
      <c r="O95" s="90" t="str">
        <f t="shared" si="41"/>
        <v/>
      </c>
      <c r="P95" s="90" t="str">
        <f t="shared" si="42"/>
        <v/>
      </c>
      <c r="Q95" s="91" t="str">
        <f t="shared" si="43"/>
        <v/>
      </c>
      <c r="R95" s="92">
        <f t="shared" si="44"/>
        <v>47.715455249474495</v>
      </c>
      <c r="S95" s="92">
        <f t="shared" si="45"/>
        <v>3.1414559824786936</v>
      </c>
      <c r="T95" s="92" t="str">
        <f t="shared" si="46"/>
        <v/>
      </c>
      <c r="U95" s="92" t="str">
        <f t="shared" si="47"/>
        <v/>
      </c>
      <c r="V95" s="47" t="str">
        <f t="shared" si="48"/>
        <v/>
      </c>
      <c r="W95" s="46" t="str">
        <f t="shared" si="49"/>
        <v/>
      </c>
      <c r="X95" s="46">
        <f t="shared" si="50"/>
        <v>6.6296590717529327</v>
      </c>
      <c r="Y95" s="46">
        <f t="shared" si="51"/>
        <v>6.6088831302657098</v>
      </c>
      <c r="Z95" s="46" t="str">
        <f t="shared" si="52"/>
        <v/>
      </c>
      <c r="AA95" s="46" t="str">
        <f t="shared" si="53"/>
        <v/>
      </c>
      <c r="AB95" s="46" t="str">
        <f t="shared" si="54"/>
        <v/>
      </c>
      <c r="AC95" s="46" t="str">
        <f t="shared" si="55"/>
        <v/>
      </c>
      <c r="AD95" s="46" t="str">
        <f t="shared" si="56"/>
        <v/>
      </c>
      <c r="AE95" s="46" t="str">
        <f t="shared" si="57"/>
        <v/>
      </c>
      <c r="AF95" s="46" t="str">
        <f t="shared" si="58"/>
        <v/>
      </c>
      <c r="AG95" s="46">
        <f t="shared" si="59"/>
        <v>6.8851309788377169</v>
      </c>
      <c r="AH95" s="46" t="str">
        <f t="shared" si="60"/>
        <v/>
      </c>
      <c r="AI95" s="46" t="str">
        <f t="shared" si="61"/>
        <v/>
      </c>
      <c r="AJ95" s="46" t="str">
        <f t="shared" si="62"/>
        <v/>
      </c>
      <c r="AK95" s="46" t="str">
        <f t="shared" si="63"/>
        <v/>
      </c>
      <c r="AL95" s="46" t="str">
        <f t="shared" si="64"/>
        <v/>
      </c>
      <c r="AM95" s="47" t="str">
        <f>VLOOKUP($A95,'pEC50'!$B:$Z,MATCH(AM$1,'pEC50'!$B$1:$Z$1,0),FALSE)</f>
        <v/>
      </c>
      <c r="AN95" s="46" t="str">
        <f>VLOOKUP($A95,'pEC50'!$B:$Z,MATCH(AN$1,'pEC50'!$B$1:$Z$1,0),FALSE)</f>
        <v/>
      </c>
      <c r="AO95" s="46">
        <f>VLOOKUP($A95,'pEC50'!$B:$Z,MATCH(AO$1,'pEC50'!$B$1:$Z$1,0),FALSE)</f>
        <v>6.9509999999999996</v>
      </c>
      <c r="AP95" s="46">
        <f>VLOOKUP($A95,'pEC50'!$B:$Z,MATCH(AP$1,'pEC50'!$B$1:$Z$1,0),FALSE)</f>
        <v>7.0289999999999999</v>
      </c>
      <c r="AQ95" s="46" t="str">
        <f>VLOOKUP($A95,'pEC50'!$B:$Z,MATCH(AQ$1,'pEC50'!$B$1:$Z$1,0),FALSE)</f>
        <v/>
      </c>
      <c r="AR95" s="46">
        <f>VLOOKUP($A95,'pEC50'!$B:$Z,MATCH(AR$1,'pEC50'!$B$1:$Z$1,0),FALSE)</f>
        <v>6.7279999999999998</v>
      </c>
      <c r="AS95" s="46">
        <f>VLOOKUP($A95,'pEC50'!$B:$Z,MATCH(AS$1,'pEC50'!$B$1:$Z$1,0),FALSE)</f>
        <v>7.4359999999999999</v>
      </c>
      <c r="AT95" s="46" t="str">
        <f>VLOOKUP($A95,'pEC50'!$B:$Z,MATCH(AT$1,'pEC50'!$B$1:$Z$1,0),FALSE)</f>
        <v/>
      </c>
      <c r="AU95" s="46" t="str">
        <f>VLOOKUP($A95,'pEC50'!$B:$Z,MATCH(AU$1,'pEC50'!$B$1:$Z$1,0),FALSE)</f>
        <v/>
      </c>
      <c r="AV95" s="46" t="str">
        <f>VLOOKUP($A95,'pEC50'!$B:$Z,MATCH(AV$1,'pEC50'!$B$1:$Z$1,0),FALSE)</f>
        <v/>
      </c>
      <c r="AW95" s="46" t="str">
        <f>VLOOKUP($A95,'pEC50'!$B:$Z,MATCH(AW$1,'pEC50'!$B$1:$Z$1,0),FALSE)</f>
        <v/>
      </c>
      <c r="AX95" s="46">
        <f>VLOOKUP($A95,'pEC50'!$B:$Z,MATCH(AX$1,'pEC50'!$B$1:$Z$1,0),FALSE)</f>
        <v>8.3879999999999999</v>
      </c>
      <c r="AY95" s="46" t="str">
        <f>VLOOKUP($A95,'pEC50'!$B:$Z,MATCH(AY$1,'pEC50'!$B$1:$Z$1,0),FALSE)</f>
        <v/>
      </c>
      <c r="AZ95" s="46" t="str">
        <f>VLOOKUP($A95,'pEC50'!$B:$Z,MATCH(AZ$1,'pEC50'!$B$1:$Z$1,0),FALSE)</f>
        <v/>
      </c>
      <c r="BA95" s="46" t="str">
        <f>VLOOKUP($A95,'pEC50'!$B:$Z,MATCH(BA$1,'pEC50'!$B$1:$Z$1,0),FALSE)</f>
        <v/>
      </c>
      <c r="BB95" s="46" t="str">
        <f>VLOOKUP($A95,'pEC50'!$B:$Z,MATCH(BB$1,'pEC50'!$B$1:$Z$1,0),FALSE)</f>
        <v/>
      </c>
      <c r="BC95" s="46" t="str">
        <f>VLOOKUP($A95,'pEC50'!$B:$Z,MATCH(BC$1,'pEC50'!$B$1:$Z$1,0),FALSE)</f>
        <v/>
      </c>
      <c r="BD95" s="40" t="str">
        <f>IF(VLOOKUP($A95,Emax!$B:$Z,MATCH(BD$1,Emax!$B$1:$Z$1,0),FALSE)="","",VLOOKUP($A95,Emax!$B:$Z,MATCH(BD$1,Emax!$B$1:$Z$1,0),FALSE)*100)</f>
        <v/>
      </c>
      <c r="BE95" s="41" t="str">
        <f>IF(VLOOKUP($A95,Emax!$B:$Z,MATCH(BE$1,Emax!$B$1:$Z$1,0),FALSE)="","",VLOOKUP($A95,Emax!$B:$Z,MATCH(BE$1,Emax!$B$1:$Z$1,0),FALSE)*100)</f>
        <v/>
      </c>
      <c r="BF95" s="41">
        <f>IF(VLOOKUP($A95,Emax!$B:$Z,MATCH(BF$1,Emax!$B$1:$Z$1,0),FALSE)="","",VLOOKUP($A95,Emax!$B:$Z,MATCH(BF$1,Emax!$B$1:$Z$1,0),FALSE)*100)</f>
        <v>47.715455249474495</v>
      </c>
      <c r="BG95" s="41">
        <f>IF(VLOOKUP($A95,Emax!$B:$Z,MATCH(BG$1,Emax!$B$1:$Z$1,0),FALSE)="","",VLOOKUP($A95,Emax!$B:$Z,MATCH(BG$1,Emax!$B$1:$Z$1,0),FALSE)*100)</f>
        <v>38.008710016519004</v>
      </c>
      <c r="BH95" s="41" t="str">
        <f>IF(VLOOKUP($A95,Emax!$B:$Z,MATCH(BH$1,Emax!$B$1:$Z$1,0),FALSE)="","",VLOOKUP($A95,Emax!$B:$Z,MATCH(BH$1,Emax!$B$1:$Z$1,0),FALSE)*100)</f>
        <v/>
      </c>
      <c r="BI95" s="41">
        <f>IF(VLOOKUP($A95,Emax!$B:$Z,MATCH(BI$1,Emax!$B$1:$Z$1,0),FALSE)="","",VLOOKUP($A95,Emax!$B:$Z,MATCH(BI$1,Emax!$B$1:$Z$1,0),FALSE)*100)</f>
        <v>0</v>
      </c>
      <c r="BJ95" s="41">
        <f>IF(VLOOKUP($A95,Emax!$B:$Z,MATCH(BJ$1,Emax!$B$1:$Z$1,0),FALSE)="","",VLOOKUP($A95,Emax!$B:$Z,MATCH(BJ$1,Emax!$B$1:$Z$1,0),FALSE)*100)</f>
        <v>0</v>
      </c>
      <c r="BK95" s="41" t="str">
        <f>IF(VLOOKUP($A95,Emax!$B:$Z,MATCH(BK$1,Emax!$B$1:$Z$1,0),FALSE)="","",VLOOKUP($A95,Emax!$B:$Z,MATCH(BK$1,Emax!$B$1:$Z$1,0),FALSE)*100)</f>
        <v/>
      </c>
      <c r="BL95" s="41" t="str">
        <f>IF(VLOOKUP($A95,Emax!$B:$Z,MATCH(BL$1,Emax!$B$1:$Z$1,0),FALSE)="","",VLOOKUP($A95,Emax!$B:$Z,MATCH(BL$1,Emax!$B$1:$Z$1,0),FALSE)*100)</f>
        <v/>
      </c>
      <c r="BM95" s="41" t="str">
        <f>IF(VLOOKUP($A95,Emax!$B:$Z,MATCH(BM$1,Emax!$B$1:$Z$1,0),FALSE)="","",VLOOKUP($A95,Emax!$B:$Z,MATCH(BM$1,Emax!$B$1:$Z$1,0),FALSE)*100)</f>
        <v/>
      </c>
      <c r="BN95" s="41" t="str">
        <f>IF(VLOOKUP($A95,Emax!$B:$Z,MATCH(BN$1,Emax!$B$1:$Z$1,0),FALSE)="","",VLOOKUP($A95,Emax!$B:$Z,MATCH(BN$1,Emax!$B$1:$Z$1,0),FALSE)*100)</f>
        <v/>
      </c>
      <c r="BO95" s="41">
        <f>IF(VLOOKUP($A95,Emax!$B:$Z,MATCH(BO$1,Emax!$B$1:$Z$1,0),FALSE)="","",VLOOKUP($A95,Emax!$B:$Z,MATCH(BO$1,Emax!$B$1:$Z$1,0),FALSE)*100)</f>
        <v>3.1414559824786936</v>
      </c>
      <c r="BP95" s="41" t="str">
        <f>IF(VLOOKUP($A95,Emax!$B:$Z,MATCH(BP$1,Emax!$B$1:$Z$1,0),FALSE)="","",VLOOKUP($A95,Emax!$B:$Z,MATCH(BP$1,Emax!$B$1:$Z$1,0),FALSE)*100)</f>
        <v/>
      </c>
      <c r="BQ95" s="41" t="str">
        <f>IF(VLOOKUP($A95,Emax!$B:$Z,MATCH(BQ$1,Emax!$B$1:$Z$1,0),FALSE)="","",VLOOKUP($A95,Emax!$B:$Z,MATCH(BQ$1,Emax!$B$1:$Z$1,0),FALSE)*100)</f>
        <v/>
      </c>
      <c r="BR95" s="41" t="str">
        <f>IF(VLOOKUP($A95,Emax!$B:$Z,MATCH(BR$1,Emax!$B$1:$Z$1,0),FALSE)="","",VLOOKUP($A95,Emax!$B:$Z,MATCH(BR$1,Emax!$B$1:$Z$1,0),FALSE)*100)</f>
        <v/>
      </c>
      <c r="BS95" s="41" t="str">
        <f>IF(VLOOKUP($A95,Emax!$B:$Z,MATCH(BS$1,Emax!$B$1:$Z$1,0),FALSE)="","",VLOOKUP($A95,Emax!$B:$Z,MATCH(BS$1,Emax!$B$1:$Z$1,0),FALSE)*100)</f>
        <v/>
      </c>
      <c r="BT95" s="41" t="str">
        <f>IF(VLOOKUP($A95,Emax!$B:$Z,MATCH(BT$1,Emax!$B$1:$Z$1,0),FALSE)="","",VLOOKUP($A95,Emax!$B:$Z,MATCH(BT$1,Emax!$B$1:$Z$1,0),FALSE)*100)</f>
        <v/>
      </c>
    </row>
    <row r="96" spans="1:72" x14ac:dyDescent="0.2">
      <c r="A96" s="15" t="s">
        <v>851</v>
      </c>
      <c r="B96" s="6" t="str">
        <f>IF(VLOOKUP($A96,Ligands!$A:$G,3,FALSE)="","",VLOOKUP($A96,Ligands!$A:$G,3,FALSE))</f>
        <v/>
      </c>
      <c r="C96" s="5" t="str">
        <f>IF(VLOOKUP($A96,Ligands!$A:$G,4,FALSE)="","",VLOOKUP($A96,Ligands!$A:$G,4,FALSE))</f>
        <v>Amylin</v>
      </c>
      <c r="D96" s="39" t="str">
        <f>IF(VLOOKUP($A96,Ligands!$A:$G,5,FALSE)="","",VLOOKUP($A96,Ligands!$A:$G,5,FALSE))</f>
        <v/>
      </c>
      <c r="E96" s="39" t="str">
        <f>IF(VLOOKUP($A96,Ligands!$A:$G,6,FALSE)="","",VLOOKUP($A96,Ligands!$A:$G,6,FALSE))</f>
        <v/>
      </c>
      <c r="F96" s="39" t="str">
        <f>IF(VLOOKUP($A96,Ligands!$A:$G,7,FALSE)="","",VLOOKUP($A96,Ligands!$A:$G,7,FALSE))</f>
        <v>Physiological</v>
      </c>
      <c r="G96" s="89" t="str">
        <f t="shared" si="33"/>
        <v/>
      </c>
      <c r="H96" s="90" t="str">
        <f t="shared" si="34"/>
        <v/>
      </c>
      <c r="I96" s="90" t="str">
        <f t="shared" si="35"/>
        <v/>
      </c>
      <c r="J96" s="90" t="str">
        <f t="shared" si="36"/>
        <v/>
      </c>
      <c r="K96" s="90" t="str">
        <f t="shared" si="37"/>
        <v/>
      </c>
      <c r="L96" s="89" t="e">
        <f t="shared" si="38"/>
        <v>#N/A</v>
      </c>
      <c r="M96" s="90" t="e">
        <f t="shared" si="39"/>
        <v>#N/A</v>
      </c>
      <c r="N96" s="90" t="e">
        <f t="shared" si="40"/>
        <v>#N/A</v>
      </c>
      <c r="O96" s="90" t="e">
        <f t="shared" si="41"/>
        <v>#N/A</v>
      </c>
      <c r="P96" s="90" t="e">
        <f t="shared" si="42"/>
        <v>#N/A</v>
      </c>
      <c r="Q96" s="91" t="e">
        <f t="shared" si="43"/>
        <v>#N/A</v>
      </c>
      <c r="R96" s="92" t="e">
        <f t="shared" si="44"/>
        <v>#N/A</v>
      </c>
      <c r="S96" s="92" t="e">
        <f t="shared" si="45"/>
        <v>#N/A</v>
      </c>
      <c r="T96" s="92" t="e">
        <f t="shared" si="46"/>
        <v>#N/A</v>
      </c>
      <c r="U96" s="92" t="e">
        <f t="shared" si="47"/>
        <v>#N/A</v>
      </c>
      <c r="V96" s="47" t="str">
        <f t="shared" si="48"/>
        <v/>
      </c>
      <c r="W96" s="46" t="str">
        <f t="shared" si="49"/>
        <v/>
      </c>
      <c r="X96" s="46" t="str">
        <f t="shared" si="50"/>
        <v/>
      </c>
      <c r="Y96" s="46" t="str">
        <f t="shared" si="51"/>
        <v/>
      </c>
      <c r="Z96" s="46" t="str">
        <f t="shared" si="52"/>
        <v/>
      </c>
      <c r="AA96" s="46" t="str">
        <f t="shared" si="53"/>
        <v/>
      </c>
      <c r="AB96" s="46" t="str">
        <f t="shared" si="54"/>
        <v/>
      </c>
      <c r="AC96" s="46" t="str">
        <f t="shared" si="55"/>
        <v/>
      </c>
      <c r="AD96" s="46" t="str">
        <f t="shared" si="56"/>
        <v/>
      </c>
      <c r="AE96" s="46" t="str">
        <f t="shared" si="57"/>
        <v/>
      </c>
      <c r="AF96" s="46" t="str">
        <f t="shared" si="58"/>
        <v/>
      </c>
      <c r="AG96" s="46" t="str">
        <f t="shared" si="59"/>
        <v/>
      </c>
      <c r="AH96" s="46" t="str">
        <f t="shared" si="60"/>
        <v/>
      </c>
      <c r="AI96" s="46" t="str">
        <f t="shared" si="61"/>
        <v/>
      </c>
      <c r="AJ96" s="46" t="str">
        <f t="shared" si="62"/>
        <v/>
      </c>
      <c r="AK96" s="46" t="str">
        <f t="shared" si="63"/>
        <v/>
      </c>
      <c r="AL96" s="46" t="str">
        <f t="shared" si="64"/>
        <v/>
      </c>
      <c r="AM96" s="47" t="e">
        <f>VLOOKUP($A96,'pEC50'!$B:$Z,MATCH(AM$1,'pEC50'!$B$1:$Z$1,0),FALSE)</f>
        <v>#N/A</v>
      </c>
      <c r="AN96" s="46" t="e">
        <f>VLOOKUP($A96,'pEC50'!$B:$Z,MATCH(AN$1,'pEC50'!$B$1:$Z$1,0),FALSE)</f>
        <v>#N/A</v>
      </c>
      <c r="AO96" s="46" t="e">
        <f>VLOOKUP($A96,'pEC50'!$B:$Z,MATCH(AO$1,'pEC50'!$B$1:$Z$1,0),FALSE)</f>
        <v>#N/A</v>
      </c>
      <c r="AP96" s="46" t="e">
        <f>VLOOKUP($A96,'pEC50'!$B:$Z,MATCH(AP$1,'pEC50'!$B$1:$Z$1,0),FALSE)</f>
        <v>#N/A</v>
      </c>
      <c r="AQ96" s="46" t="e">
        <f>VLOOKUP($A96,'pEC50'!$B:$Z,MATCH(AQ$1,'pEC50'!$B$1:$Z$1,0),FALSE)</f>
        <v>#N/A</v>
      </c>
      <c r="AR96" s="46" t="e">
        <f>VLOOKUP($A96,'pEC50'!$B:$Z,MATCH(AR$1,'pEC50'!$B$1:$Z$1,0),FALSE)</f>
        <v>#N/A</v>
      </c>
      <c r="AS96" s="46" t="e">
        <f>VLOOKUP($A96,'pEC50'!$B:$Z,MATCH(AS$1,'pEC50'!$B$1:$Z$1,0),FALSE)</f>
        <v>#N/A</v>
      </c>
      <c r="AT96" s="46" t="e">
        <f>VLOOKUP($A96,'pEC50'!$B:$Z,MATCH(AT$1,'pEC50'!$B$1:$Z$1,0),FALSE)</f>
        <v>#N/A</v>
      </c>
      <c r="AU96" s="46" t="e">
        <f>VLOOKUP($A96,'pEC50'!$B:$Z,MATCH(AU$1,'pEC50'!$B$1:$Z$1,0),FALSE)</f>
        <v>#N/A</v>
      </c>
      <c r="AV96" s="46" t="e">
        <f>VLOOKUP($A96,'pEC50'!$B:$Z,MATCH(AV$1,'pEC50'!$B$1:$Z$1,0),FALSE)</f>
        <v>#N/A</v>
      </c>
      <c r="AW96" s="46" t="e">
        <f>VLOOKUP($A96,'pEC50'!$B:$Z,MATCH(AW$1,'pEC50'!$B$1:$Z$1,0),FALSE)</f>
        <v>#N/A</v>
      </c>
      <c r="AX96" s="46" t="e">
        <f>VLOOKUP($A96,'pEC50'!$B:$Z,MATCH(AX$1,'pEC50'!$B$1:$Z$1,0),FALSE)</f>
        <v>#N/A</v>
      </c>
      <c r="AY96" s="46" t="e">
        <f>VLOOKUP($A96,'pEC50'!$B:$Z,MATCH(AY$1,'pEC50'!$B$1:$Z$1,0),FALSE)</f>
        <v>#N/A</v>
      </c>
      <c r="AZ96" s="46" t="e">
        <f>VLOOKUP($A96,'pEC50'!$B:$Z,MATCH(AZ$1,'pEC50'!$B$1:$Z$1,0),FALSE)</f>
        <v>#N/A</v>
      </c>
      <c r="BA96" s="46" t="e">
        <f>VLOOKUP($A96,'pEC50'!$B:$Z,MATCH(BA$1,'pEC50'!$B$1:$Z$1,0),FALSE)</f>
        <v>#N/A</v>
      </c>
      <c r="BB96" s="46" t="e">
        <f>VLOOKUP($A96,'pEC50'!$B:$Z,MATCH(BB$1,'pEC50'!$B$1:$Z$1,0),FALSE)</f>
        <v>#N/A</v>
      </c>
      <c r="BC96" s="46" t="e">
        <f>VLOOKUP($A96,'pEC50'!$B:$Z,MATCH(BC$1,'pEC50'!$B$1:$Z$1,0),FALSE)</f>
        <v>#N/A</v>
      </c>
      <c r="BD96" s="40" t="e">
        <f>IF(VLOOKUP($A96,Emax!$B:$Z,MATCH(BD$1,Emax!$B$1:$Z$1,0),FALSE)="","",VLOOKUP($A96,Emax!$B:$Z,MATCH(BD$1,Emax!$B$1:$Z$1,0),FALSE)*100)</f>
        <v>#N/A</v>
      </c>
      <c r="BE96" s="41" t="e">
        <f>IF(VLOOKUP($A96,Emax!$B:$Z,MATCH(BE$1,Emax!$B$1:$Z$1,0),FALSE)="","",VLOOKUP($A96,Emax!$B:$Z,MATCH(BE$1,Emax!$B$1:$Z$1,0),FALSE)*100)</f>
        <v>#N/A</v>
      </c>
      <c r="BF96" s="41" t="e">
        <f>IF(VLOOKUP($A96,Emax!$B:$Z,MATCH(BF$1,Emax!$B$1:$Z$1,0),FALSE)="","",VLOOKUP($A96,Emax!$B:$Z,MATCH(BF$1,Emax!$B$1:$Z$1,0),FALSE)*100)</f>
        <v>#N/A</v>
      </c>
      <c r="BG96" s="41" t="e">
        <f>IF(VLOOKUP($A96,Emax!$B:$Z,MATCH(BG$1,Emax!$B$1:$Z$1,0),FALSE)="","",VLOOKUP($A96,Emax!$B:$Z,MATCH(BG$1,Emax!$B$1:$Z$1,0),FALSE)*100)</f>
        <v>#N/A</v>
      </c>
      <c r="BH96" s="41" t="e">
        <f>IF(VLOOKUP($A96,Emax!$B:$Z,MATCH(BH$1,Emax!$B$1:$Z$1,0),FALSE)="","",VLOOKUP($A96,Emax!$B:$Z,MATCH(BH$1,Emax!$B$1:$Z$1,0),FALSE)*100)</f>
        <v>#N/A</v>
      </c>
      <c r="BI96" s="41" t="e">
        <f>IF(VLOOKUP($A96,Emax!$B:$Z,MATCH(BI$1,Emax!$B$1:$Z$1,0),FALSE)="","",VLOOKUP($A96,Emax!$B:$Z,MATCH(BI$1,Emax!$B$1:$Z$1,0),FALSE)*100)</f>
        <v>#N/A</v>
      </c>
      <c r="BJ96" s="41" t="e">
        <f>IF(VLOOKUP($A96,Emax!$B:$Z,MATCH(BJ$1,Emax!$B$1:$Z$1,0),FALSE)="","",VLOOKUP($A96,Emax!$B:$Z,MATCH(BJ$1,Emax!$B$1:$Z$1,0),FALSE)*100)</f>
        <v>#N/A</v>
      </c>
      <c r="BK96" s="41" t="e">
        <f>IF(VLOOKUP($A96,Emax!$B:$Z,MATCH(BK$1,Emax!$B$1:$Z$1,0),FALSE)="","",VLOOKUP($A96,Emax!$B:$Z,MATCH(BK$1,Emax!$B$1:$Z$1,0),FALSE)*100)</f>
        <v>#N/A</v>
      </c>
      <c r="BL96" s="41" t="e">
        <f>IF(VLOOKUP($A96,Emax!$B:$Z,MATCH(BL$1,Emax!$B$1:$Z$1,0),FALSE)="","",VLOOKUP($A96,Emax!$B:$Z,MATCH(BL$1,Emax!$B$1:$Z$1,0),FALSE)*100)</f>
        <v>#N/A</v>
      </c>
      <c r="BM96" s="41" t="e">
        <f>IF(VLOOKUP($A96,Emax!$B:$Z,MATCH(BM$1,Emax!$B$1:$Z$1,0),FALSE)="","",VLOOKUP($A96,Emax!$B:$Z,MATCH(BM$1,Emax!$B$1:$Z$1,0),FALSE)*100)</f>
        <v>#N/A</v>
      </c>
      <c r="BN96" s="41" t="e">
        <f>IF(VLOOKUP($A96,Emax!$B:$Z,MATCH(BN$1,Emax!$B$1:$Z$1,0),FALSE)="","",VLOOKUP($A96,Emax!$B:$Z,MATCH(BN$1,Emax!$B$1:$Z$1,0),FALSE)*100)</f>
        <v>#N/A</v>
      </c>
      <c r="BO96" s="41" t="e">
        <f>IF(VLOOKUP($A96,Emax!$B:$Z,MATCH(BO$1,Emax!$B$1:$Z$1,0),FALSE)="","",VLOOKUP($A96,Emax!$B:$Z,MATCH(BO$1,Emax!$B$1:$Z$1,0),FALSE)*100)</f>
        <v>#N/A</v>
      </c>
      <c r="BP96" s="41" t="e">
        <f>IF(VLOOKUP($A96,Emax!$B:$Z,MATCH(BP$1,Emax!$B$1:$Z$1,0),FALSE)="","",VLOOKUP($A96,Emax!$B:$Z,MATCH(BP$1,Emax!$B$1:$Z$1,0),FALSE)*100)</f>
        <v>#N/A</v>
      </c>
      <c r="BQ96" s="41" t="e">
        <f>IF(VLOOKUP($A96,Emax!$B:$Z,MATCH(BQ$1,Emax!$B$1:$Z$1,0),FALSE)="","",VLOOKUP($A96,Emax!$B:$Z,MATCH(BQ$1,Emax!$B$1:$Z$1,0),FALSE)*100)</f>
        <v>#N/A</v>
      </c>
      <c r="BR96" s="41" t="e">
        <f>IF(VLOOKUP($A96,Emax!$B:$Z,MATCH(BR$1,Emax!$B$1:$Z$1,0),FALSE)="","",VLOOKUP($A96,Emax!$B:$Z,MATCH(BR$1,Emax!$B$1:$Z$1,0),FALSE)*100)</f>
        <v>#N/A</v>
      </c>
      <c r="BS96" s="41" t="e">
        <f>IF(VLOOKUP($A96,Emax!$B:$Z,MATCH(BS$1,Emax!$B$1:$Z$1,0),FALSE)="","",VLOOKUP($A96,Emax!$B:$Z,MATCH(BS$1,Emax!$B$1:$Z$1,0),FALSE)*100)</f>
        <v>#N/A</v>
      </c>
      <c r="BT96" s="41" t="e">
        <f>IF(VLOOKUP($A96,Emax!$B:$Z,MATCH(BT$1,Emax!$B$1:$Z$1,0),FALSE)="","",VLOOKUP($A96,Emax!$B:$Z,MATCH(BT$1,Emax!$B$1:$Z$1,0),FALSE)*100)</f>
        <v>#N/A</v>
      </c>
    </row>
    <row r="97" spans="1:72" x14ac:dyDescent="0.2">
      <c r="A97" t="s">
        <v>210</v>
      </c>
      <c r="B97" s="6" t="str">
        <f>IF(VLOOKUP($A97,Ligands!$A:$G,3,FALSE)="","",VLOOKUP($A97,Ligands!$A:$G,3,FALSE))</f>
        <v/>
      </c>
      <c r="C97" s="5" t="str">
        <f>IF(VLOOKUP($A97,Ligands!$A:$G,4,FALSE)="","",VLOOKUP($A97,Ligands!$A:$G,4,FALSE))</f>
        <v>Angiotensin II</v>
      </c>
      <c r="D97" s="39" t="str">
        <f>IF(VLOOKUP($A97,Ligands!$A:$G,5,FALSE)="","",VLOOKUP($A97,Ligands!$A:$G,5,FALSE))</f>
        <v/>
      </c>
      <c r="E97" s="39" t="str">
        <f>IF(VLOOKUP($A97,Ligands!$A:$G,6,FALSE)="","",VLOOKUP($A97,Ligands!$A:$G,6,FALSE))</f>
        <v/>
      </c>
      <c r="F97" s="39" t="str">
        <f>IF(VLOOKUP($A97,Ligands!$A:$G,7,FALSE)="","",VLOOKUP($A97,Ligands!$A:$G,7,FALSE))</f>
        <v>Physiological</v>
      </c>
      <c r="G97" s="89" t="str">
        <f t="shared" si="33"/>
        <v/>
      </c>
      <c r="H97" s="90">
        <f t="shared" si="34"/>
        <v>7.2945141452446274</v>
      </c>
      <c r="I97" s="90">
        <f t="shared" si="35"/>
        <v>9.0488110386342928</v>
      </c>
      <c r="J97" s="90">
        <f t="shared" si="36"/>
        <v>7.2081147152484171</v>
      </c>
      <c r="K97" s="90">
        <f t="shared" si="37"/>
        <v>7.7549120092458699</v>
      </c>
      <c r="L97" s="89" t="str">
        <f t="shared" si="38"/>
        <v/>
      </c>
      <c r="M97" s="90">
        <f t="shared" si="39"/>
        <v>8.4209999999999994</v>
      </c>
      <c r="N97" s="90">
        <f t="shared" si="40"/>
        <v>9.3510000000000009</v>
      </c>
      <c r="O97" s="90">
        <f t="shared" si="41"/>
        <v>8.1029999999999998</v>
      </c>
      <c r="P97" s="90">
        <f t="shared" si="42"/>
        <v>8.84</v>
      </c>
      <c r="Q97" s="91" t="str">
        <f t="shared" si="43"/>
        <v/>
      </c>
      <c r="R97" s="92">
        <f t="shared" si="44"/>
        <v>7.4733297490025192</v>
      </c>
      <c r="S97" s="92">
        <f t="shared" si="45"/>
        <v>51.619172557879658</v>
      </c>
      <c r="T97" s="92">
        <f t="shared" si="46"/>
        <v>12.738395106153288</v>
      </c>
      <c r="U97" s="92">
        <f t="shared" si="47"/>
        <v>8.2207607536437965</v>
      </c>
      <c r="V97" s="47" t="str">
        <f t="shared" si="48"/>
        <v/>
      </c>
      <c r="W97" s="46" t="str">
        <f t="shared" si="49"/>
        <v/>
      </c>
      <c r="X97" s="46">
        <f t="shared" si="50"/>
        <v>6.5546694230856595</v>
      </c>
      <c r="Y97" s="46">
        <f t="shared" si="51"/>
        <v>6.7111040747060482</v>
      </c>
      <c r="Z97" s="46" t="str">
        <f t="shared" si="52"/>
        <v/>
      </c>
      <c r="AA97" s="46">
        <f t="shared" si="53"/>
        <v>7.2945141452446274</v>
      </c>
      <c r="AB97" s="46">
        <f t="shared" si="54"/>
        <v>6.860760034688151</v>
      </c>
      <c r="AC97" s="46">
        <f t="shared" si="55"/>
        <v>5.9337283461278023</v>
      </c>
      <c r="AD97" s="46">
        <f t="shared" si="56"/>
        <v>8.836087441519421</v>
      </c>
      <c r="AE97" s="46">
        <f t="shared" si="57"/>
        <v>9.0488110386342928</v>
      </c>
      <c r="AF97" s="46">
        <f t="shared" si="58"/>
        <v>8.2161502861789995</v>
      </c>
      <c r="AG97" s="46">
        <f t="shared" si="59"/>
        <v>8.2173751474480135</v>
      </c>
      <c r="AH97" s="46" t="str">
        <f t="shared" si="60"/>
        <v/>
      </c>
      <c r="AI97" s="46">
        <f t="shared" si="61"/>
        <v>7.2081147152484171</v>
      </c>
      <c r="AJ97" s="46">
        <f t="shared" si="62"/>
        <v>7.4413429626978864</v>
      </c>
      <c r="AK97" s="46">
        <f t="shared" si="63"/>
        <v>7.421174023787799</v>
      </c>
      <c r="AL97" s="46">
        <f t="shared" si="64"/>
        <v>7.7549120092458699</v>
      </c>
      <c r="AM97" s="47" t="str">
        <f>VLOOKUP($A97,'pEC50'!$B:$Z,MATCH(AM$1,'pEC50'!$B$1:$Z$1,0),FALSE)</f>
        <v/>
      </c>
      <c r="AN97" s="46" t="str">
        <f>VLOOKUP($A97,'pEC50'!$B:$Z,MATCH(AN$1,'pEC50'!$B$1:$Z$1,0),FALSE)</f>
        <v/>
      </c>
      <c r="AO97" s="46">
        <f>VLOOKUP($A97,'pEC50'!$B:$Z,MATCH(AO$1,'pEC50'!$B$1:$Z$1,0),FALSE)</f>
        <v>8.2680000000000007</v>
      </c>
      <c r="AP97" s="46">
        <f>VLOOKUP($A97,'pEC50'!$B:$Z,MATCH(AP$1,'pEC50'!$B$1:$Z$1,0),FALSE)</f>
        <v>8.1639999999999997</v>
      </c>
      <c r="AQ97" s="46" t="str">
        <f>VLOOKUP($A97,'pEC50'!$B:$Z,MATCH(AQ$1,'pEC50'!$B$1:$Z$1,0),FALSE)</f>
        <v/>
      </c>
      <c r="AR97" s="46">
        <f>VLOOKUP($A97,'pEC50'!$B:$Z,MATCH(AR$1,'pEC50'!$B$1:$Z$1,0),FALSE)</f>
        <v>8.4209999999999994</v>
      </c>
      <c r="AS97" s="46">
        <f>VLOOKUP($A97,'pEC50'!$B:$Z,MATCH(AS$1,'pEC50'!$B$1:$Z$1,0),FALSE)</f>
        <v>8.2690000000000001</v>
      </c>
      <c r="AT97" s="46">
        <f>VLOOKUP($A97,'pEC50'!$B:$Z,MATCH(AT$1,'pEC50'!$B$1:$Z$1,0),FALSE)</f>
        <v>7.86</v>
      </c>
      <c r="AU97" s="46">
        <f>VLOOKUP($A97,'pEC50'!$B:$Z,MATCH(AU$1,'pEC50'!$B$1:$Z$1,0),FALSE)</f>
        <v>9.3510000000000009</v>
      </c>
      <c r="AV97" s="46">
        <f>VLOOKUP($A97,'pEC50'!$B:$Z,MATCH(AV$1,'pEC50'!$B$1:$Z$1,0),FALSE)</f>
        <v>9.3360000000000003</v>
      </c>
      <c r="AW97" s="46">
        <f>VLOOKUP($A97,'pEC50'!$B:$Z,MATCH(AW$1,'pEC50'!$B$1:$Z$1,0),FALSE)</f>
        <v>8.8480000000000008</v>
      </c>
      <c r="AX97" s="46">
        <f>VLOOKUP($A97,'pEC50'!$B:$Z,MATCH(AX$1,'pEC50'!$B$1:$Z$1,0),FALSE)</f>
        <v>8.9190000000000005</v>
      </c>
      <c r="AY97" s="46" t="str">
        <f>VLOOKUP($A97,'pEC50'!$B:$Z,MATCH(AY$1,'pEC50'!$B$1:$Z$1,0),FALSE)</f>
        <v/>
      </c>
      <c r="AZ97" s="46">
        <f>VLOOKUP($A97,'pEC50'!$B:$Z,MATCH(AZ$1,'pEC50'!$B$1:$Z$1,0),FALSE)</f>
        <v>8.1029999999999998</v>
      </c>
      <c r="BA97" s="46">
        <f>VLOOKUP($A97,'pEC50'!$B:$Z,MATCH(BA$1,'pEC50'!$B$1:$Z$1,0),FALSE)</f>
        <v>8.7789999999999999</v>
      </c>
      <c r="BB97" s="46">
        <f>VLOOKUP($A97,'pEC50'!$B:$Z,MATCH(BB$1,'pEC50'!$B$1:$Z$1,0),FALSE)</f>
        <v>8.64</v>
      </c>
      <c r="BC97" s="46">
        <f>VLOOKUP($A97,'pEC50'!$B:$Z,MATCH(BC$1,'pEC50'!$B$1:$Z$1,0),FALSE)</f>
        <v>8.84</v>
      </c>
      <c r="BD97" s="40" t="str">
        <f>IF(VLOOKUP($A97,Emax!$B:$Z,MATCH(BD$1,Emax!$B$1:$Z$1,0),FALSE)="","",VLOOKUP($A97,Emax!$B:$Z,MATCH(BD$1,Emax!$B$1:$Z$1,0),FALSE)*100)</f>
        <v/>
      </c>
      <c r="BE97" s="41" t="str">
        <f>IF(VLOOKUP($A97,Emax!$B:$Z,MATCH(BE$1,Emax!$B$1:$Z$1,0),FALSE)="","",VLOOKUP($A97,Emax!$B:$Z,MATCH(BE$1,Emax!$B$1:$Z$1,0),FALSE)*100)</f>
        <v/>
      </c>
      <c r="BF97" s="41">
        <f>IF(VLOOKUP($A97,Emax!$B:$Z,MATCH(BF$1,Emax!$B$1:$Z$1,0),FALSE)="","",VLOOKUP($A97,Emax!$B:$Z,MATCH(BF$1,Emax!$B$1:$Z$1,0),FALSE)*100)</f>
        <v>1.9349485562562232</v>
      </c>
      <c r="BG97" s="41">
        <f>IF(VLOOKUP($A97,Emax!$B:$Z,MATCH(BG$1,Emax!$B$1:$Z$1,0),FALSE)="","",VLOOKUP($A97,Emax!$B:$Z,MATCH(BG$1,Emax!$B$1:$Z$1,0),FALSE)*100)</f>
        <v>3.5245532362216552</v>
      </c>
      <c r="BH97" s="41" t="str">
        <f>IF(VLOOKUP($A97,Emax!$B:$Z,MATCH(BH$1,Emax!$B$1:$Z$1,0),FALSE)="","",VLOOKUP($A97,Emax!$B:$Z,MATCH(BH$1,Emax!$B$1:$Z$1,0),FALSE)*100)</f>
        <v/>
      </c>
      <c r="BI97" s="41">
        <f>IF(VLOOKUP($A97,Emax!$B:$Z,MATCH(BI$1,Emax!$B$1:$Z$1,0),FALSE)="","",VLOOKUP($A97,Emax!$B:$Z,MATCH(BI$1,Emax!$B$1:$Z$1,0),FALSE)*100)</f>
        <v>7.4733297490025192</v>
      </c>
      <c r="BJ97" s="41">
        <f>IF(VLOOKUP($A97,Emax!$B:$Z,MATCH(BJ$1,Emax!$B$1:$Z$1,0),FALSE)="","",VLOOKUP($A97,Emax!$B:$Z,MATCH(BJ$1,Emax!$B$1:$Z$1,0),FALSE)*100)</f>
        <v>3.90625</v>
      </c>
      <c r="BK97" s="41">
        <f>IF(VLOOKUP($A97,Emax!$B:$Z,MATCH(BK$1,Emax!$B$1:$Z$1,0),FALSE)="","",VLOOKUP($A97,Emax!$B:$Z,MATCH(BK$1,Emax!$B$1:$Z$1,0),FALSE)*100)</f>
        <v>1.185027274437269</v>
      </c>
      <c r="BL97" s="41">
        <f>IF(VLOOKUP($A97,Emax!$B:$Z,MATCH(BL$1,Emax!$B$1:$Z$1,0),FALSE)="","",VLOOKUP($A97,Emax!$B:$Z,MATCH(BL$1,Emax!$B$1:$Z$1,0),FALSE)*100)</f>
        <v>30.555362576593353</v>
      </c>
      <c r="BM97" s="41">
        <f>IF(VLOOKUP($A97,Emax!$B:$Z,MATCH(BM$1,Emax!$B$1:$Z$1,0),FALSE)="","",VLOOKUP($A97,Emax!$B:$Z,MATCH(BM$1,Emax!$B$1:$Z$1,0),FALSE)*100)</f>
        <v>51.619172557879658</v>
      </c>
      <c r="BN97" s="41">
        <f>IF(VLOOKUP($A97,Emax!$B:$Z,MATCH(BN$1,Emax!$B$1:$Z$1,0),FALSE)="","",VLOOKUP($A97,Emax!$B:$Z,MATCH(BN$1,Emax!$B$1:$Z$1,0),FALSE)*100)</f>
        <v>23.342656875090544</v>
      </c>
      <c r="BO97" s="41">
        <f>IF(VLOOKUP($A97,Emax!$B:$Z,MATCH(BO$1,Emax!$B$1:$Z$1,0),FALSE)="","",VLOOKUP($A97,Emax!$B:$Z,MATCH(BO$1,Emax!$B$1:$Z$1,0),FALSE)*100)</f>
        <v>19.878112650573726</v>
      </c>
      <c r="BP97" s="41" t="str">
        <f>IF(VLOOKUP($A97,Emax!$B:$Z,MATCH(BP$1,Emax!$B$1:$Z$1,0),FALSE)="","",VLOOKUP($A97,Emax!$B:$Z,MATCH(BP$1,Emax!$B$1:$Z$1,0),FALSE)*100)</f>
        <v/>
      </c>
      <c r="BQ97" s="41">
        <f>IF(VLOOKUP($A97,Emax!$B:$Z,MATCH(BQ$1,Emax!$B$1:$Z$1,0),FALSE)="","",VLOOKUP($A97,Emax!$B:$Z,MATCH(BQ$1,Emax!$B$1:$Z$1,0),FALSE)*100)</f>
        <v>12.738395106153288</v>
      </c>
      <c r="BR97" s="41">
        <f>IF(VLOOKUP($A97,Emax!$B:$Z,MATCH(BR$1,Emax!$B$1:$Z$1,0),FALSE)="","",VLOOKUP($A97,Emax!$B:$Z,MATCH(BR$1,Emax!$B$1:$Z$1,0),FALSE)*100)</f>
        <v>4.5956078509486433</v>
      </c>
      <c r="BS97" s="41">
        <f>IF(VLOOKUP($A97,Emax!$B:$Z,MATCH(BS$1,Emax!$B$1:$Z$1,0),FALSE)="","",VLOOKUP($A97,Emax!$B:$Z,MATCH(BS$1,Emax!$B$1:$Z$1,0),FALSE)*100)</f>
        <v>6.0419068285074937</v>
      </c>
      <c r="BT97" s="41">
        <f>IF(VLOOKUP($A97,Emax!$B:$Z,MATCH(BT$1,Emax!$B$1:$Z$1,0),FALSE)="","",VLOOKUP($A97,Emax!$B:$Z,MATCH(BT$1,Emax!$B$1:$Z$1,0),FALSE)*100)</f>
        <v>8.2207607536437965</v>
      </c>
    </row>
    <row r="98" spans="1:72" x14ac:dyDescent="0.2">
      <c r="A98" t="s">
        <v>237</v>
      </c>
      <c r="B98" s="6" t="str">
        <f>IF(VLOOKUP($A98,Ligands!$A:$G,3,FALSE)="","",VLOOKUP($A98,Ligands!$A:$G,3,FALSE))</f>
        <v/>
      </c>
      <c r="C98" s="5" t="str">
        <f>IF(VLOOKUP($A98,Ligands!$A:$G,4,FALSE)="","",VLOOKUP($A98,Ligands!$A:$G,4,FALSE))</f>
        <v>Calcitonin</v>
      </c>
      <c r="D98" s="39" t="str">
        <f>IF(VLOOKUP($A98,Ligands!$A:$G,5,FALSE)="","",VLOOKUP($A98,Ligands!$A:$G,5,FALSE))</f>
        <v/>
      </c>
      <c r="E98" s="39" t="str">
        <f>IF(VLOOKUP($A98,Ligands!$A:$G,6,FALSE)="","",VLOOKUP($A98,Ligands!$A:$G,6,FALSE))</f>
        <v/>
      </c>
      <c r="F98" s="39" t="str">
        <f>IF(VLOOKUP($A98,Ligands!$A:$G,7,FALSE)="","",VLOOKUP($A98,Ligands!$A:$G,7,FALSE))</f>
        <v>Physiological</v>
      </c>
      <c r="G98" s="89">
        <f t="shared" si="33"/>
        <v>11.55212955850374</v>
      </c>
      <c r="H98" s="90">
        <f t="shared" si="34"/>
        <v>8.9855918291648553</v>
      </c>
      <c r="I98" s="90">
        <f t="shared" si="35"/>
        <v>10.381556583654001</v>
      </c>
      <c r="J98" s="90">
        <f t="shared" si="36"/>
        <v>8.3796192349338856</v>
      </c>
      <c r="K98" s="90">
        <f t="shared" si="37"/>
        <v>7.0501431839052744</v>
      </c>
      <c r="L98" s="89">
        <f t="shared" si="38"/>
        <v>11.98</v>
      </c>
      <c r="M98" s="90">
        <f t="shared" si="39"/>
        <v>9.0570000000000004</v>
      </c>
      <c r="N98" s="90">
        <f t="shared" si="40"/>
        <v>10.6</v>
      </c>
      <c r="O98" s="90">
        <f t="shared" si="41"/>
        <v>8.8520000000000003</v>
      </c>
      <c r="P98" s="90">
        <f t="shared" si="42"/>
        <v>8.2769999999999992</v>
      </c>
      <c r="Q98" s="91">
        <f t="shared" si="43"/>
        <v>37.336152219873156</v>
      </c>
      <c r="R98" s="92">
        <f t="shared" si="44"/>
        <v>84.838274932614553</v>
      </c>
      <c r="S98" s="92">
        <f t="shared" si="45"/>
        <v>60.472313479026795</v>
      </c>
      <c r="T98" s="92">
        <f t="shared" si="46"/>
        <v>33.699172364159772</v>
      </c>
      <c r="U98" s="92">
        <f t="shared" si="47"/>
        <v>6.9365446142907921</v>
      </c>
      <c r="V98" s="47">
        <f t="shared" si="48"/>
        <v>11.55212955850374</v>
      </c>
      <c r="W98" s="46" t="str">
        <f t="shared" si="49"/>
        <v/>
      </c>
      <c r="X98" s="46">
        <f t="shared" si="50"/>
        <v>7.996307939339113</v>
      </c>
      <c r="Y98" s="46">
        <f t="shared" si="51"/>
        <v>8.0935089658751185</v>
      </c>
      <c r="Z98" s="46" t="str">
        <f t="shared" si="52"/>
        <v/>
      </c>
      <c r="AA98" s="46">
        <f t="shared" si="53"/>
        <v>8.3587147890165419</v>
      </c>
      <c r="AB98" s="46">
        <f t="shared" si="54"/>
        <v>8.9855918291648553</v>
      </c>
      <c r="AC98" s="46">
        <f t="shared" si="55"/>
        <v>7.7329532506539591</v>
      </c>
      <c r="AD98" s="46">
        <f t="shared" si="56"/>
        <v>8.0304113331704983</v>
      </c>
      <c r="AE98" s="46">
        <f t="shared" si="57"/>
        <v>7.3222437156860334</v>
      </c>
      <c r="AF98" s="46">
        <f t="shared" si="58"/>
        <v>7.8436314120296551</v>
      </c>
      <c r="AG98" s="46">
        <f t="shared" si="59"/>
        <v>10.381556583654001</v>
      </c>
      <c r="AH98" s="46" t="str">
        <f t="shared" si="60"/>
        <v/>
      </c>
      <c r="AI98" s="46">
        <f t="shared" si="61"/>
        <v>8.3796192349338856</v>
      </c>
      <c r="AJ98" s="46">
        <f t="shared" si="62"/>
        <v>6.8907527893543987</v>
      </c>
      <c r="AK98" s="46">
        <f t="shared" si="63"/>
        <v>6.1113257903045417</v>
      </c>
      <c r="AL98" s="46">
        <f t="shared" si="64"/>
        <v>7.0501431839052744</v>
      </c>
      <c r="AM98" s="47">
        <f>VLOOKUP($A98,'pEC50'!$B:$Z,MATCH(AM$1,'pEC50'!$B$1:$Z$1,0),FALSE)</f>
        <v>11.98</v>
      </c>
      <c r="AN98" s="46" t="str">
        <f>VLOOKUP($A98,'pEC50'!$B:$Z,MATCH(AN$1,'pEC50'!$B$1:$Z$1,0),FALSE)</f>
        <v/>
      </c>
      <c r="AO98" s="46">
        <f>VLOOKUP($A98,'pEC50'!$B:$Z,MATCH(AO$1,'pEC50'!$B$1:$Z$1,0),FALSE)</f>
        <v>8.3520000000000003</v>
      </c>
      <c r="AP98" s="46">
        <f>VLOOKUP($A98,'pEC50'!$B:$Z,MATCH(AP$1,'pEC50'!$B$1:$Z$1,0),FALSE)</f>
        <v>8.4939999999999998</v>
      </c>
      <c r="AQ98" s="46" t="str">
        <f>VLOOKUP($A98,'pEC50'!$B:$Z,MATCH(AQ$1,'pEC50'!$B$1:$Z$1,0),FALSE)</f>
        <v/>
      </c>
      <c r="AR98" s="46">
        <f>VLOOKUP($A98,'pEC50'!$B:$Z,MATCH(AR$1,'pEC50'!$B$1:$Z$1,0),FALSE)</f>
        <v>8.5429999999999993</v>
      </c>
      <c r="AS98" s="46">
        <f>VLOOKUP($A98,'pEC50'!$B:$Z,MATCH(AS$1,'pEC50'!$B$1:$Z$1,0),FALSE)</f>
        <v>9.0570000000000004</v>
      </c>
      <c r="AT98" s="46">
        <f>VLOOKUP($A98,'pEC50'!$B:$Z,MATCH(AT$1,'pEC50'!$B$1:$Z$1,0),FALSE)</f>
        <v>8.26</v>
      </c>
      <c r="AU98" s="46">
        <f>VLOOKUP($A98,'pEC50'!$B:$Z,MATCH(AU$1,'pEC50'!$B$1:$Z$1,0),FALSE)</f>
        <v>8.65</v>
      </c>
      <c r="AV98" s="46">
        <f>VLOOKUP($A98,'pEC50'!$B:$Z,MATCH(AV$1,'pEC50'!$B$1:$Z$1,0),FALSE)</f>
        <v>8.218</v>
      </c>
      <c r="AW98" s="46">
        <f>VLOOKUP($A98,'pEC50'!$B:$Z,MATCH(AW$1,'pEC50'!$B$1:$Z$1,0),FALSE)</f>
        <v>8.4280000000000008</v>
      </c>
      <c r="AX98" s="46">
        <f>VLOOKUP($A98,'pEC50'!$B:$Z,MATCH(AX$1,'pEC50'!$B$1:$Z$1,0),FALSE)</f>
        <v>10.6</v>
      </c>
      <c r="AY98" s="46" t="str">
        <f>VLOOKUP($A98,'pEC50'!$B:$Z,MATCH(AY$1,'pEC50'!$B$1:$Z$1,0),FALSE)</f>
        <v/>
      </c>
      <c r="AZ98" s="46">
        <f>VLOOKUP($A98,'pEC50'!$B:$Z,MATCH(AZ$1,'pEC50'!$B$1:$Z$1,0),FALSE)</f>
        <v>8.8520000000000003</v>
      </c>
      <c r="BA98" s="46">
        <f>VLOOKUP($A98,'pEC50'!$B:$Z,MATCH(BA$1,'pEC50'!$B$1:$Z$1,0),FALSE)</f>
        <v>8.1690000000000005</v>
      </c>
      <c r="BB98" s="46">
        <f>VLOOKUP($A98,'pEC50'!$B:$Z,MATCH(BB$1,'pEC50'!$B$1:$Z$1,0),FALSE)</f>
        <v>8.2769999999999992</v>
      </c>
      <c r="BC98" s="46">
        <f>VLOOKUP($A98,'pEC50'!$B:$Z,MATCH(BC$1,'pEC50'!$B$1:$Z$1,0),FALSE)</f>
        <v>8.2089999999999996</v>
      </c>
      <c r="BD98" s="40">
        <f>IF(VLOOKUP($A98,Emax!$B:$Z,MATCH(BD$1,Emax!$B$1:$Z$1,0),FALSE)="","",VLOOKUP($A98,Emax!$B:$Z,MATCH(BD$1,Emax!$B$1:$Z$1,0),FALSE)*100)</f>
        <v>37.336152219873156</v>
      </c>
      <c r="BE98" s="41" t="str">
        <f>IF(VLOOKUP($A98,Emax!$B:$Z,MATCH(BE$1,Emax!$B$1:$Z$1,0),FALSE)="","",VLOOKUP($A98,Emax!$B:$Z,MATCH(BE$1,Emax!$B$1:$Z$1,0),FALSE)*100)</f>
        <v/>
      </c>
      <c r="BF98" s="41">
        <f>IF(VLOOKUP($A98,Emax!$B:$Z,MATCH(BF$1,Emax!$B$1:$Z$1,0),FALSE)="","",VLOOKUP($A98,Emax!$B:$Z,MATCH(BF$1,Emax!$B$1:$Z$1,0),FALSE)*100)</f>
        <v>44.086735258325035</v>
      </c>
      <c r="BG98" s="41">
        <f>IF(VLOOKUP($A98,Emax!$B:$Z,MATCH(BG$1,Emax!$B$1:$Z$1,0),FALSE)="","",VLOOKUP($A98,Emax!$B:$Z,MATCH(BG$1,Emax!$B$1:$Z$1,0),FALSE)*100)</f>
        <v>39.765730590178713</v>
      </c>
      <c r="BH98" s="41" t="str">
        <f>IF(VLOOKUP($A98,Emax!$B:$Z,MATCH(BH$1,Emax!$B$1:$Z$1,0),FALSE)="","",VLOOKUP($A98,Emax!$B:$Z,MATCH(BH$1,Emax!$B$1:$Z$1,0),FALSE)*100)</f>
        <v/>
      </c>
      <c r="BI98" s="41">
        <f>IF(VLOOKUP($A98,Emax!$B:$Z,MATCH(BI$1,Emax!$B$1:$Z$1,0),FALSE)="","",VLOOKUP($A98,Emax!$B:$Z,MATCH(BI$1,Emax!$B$1:$Z$1,0),FALSE)*100)</f>
        <v>65.420640086023937</v>
      </c>
      <c r="BJ98" s="41">
        <f>IF(VLOOKUP($A98,Emax!$B:$Z,MATCH(BJ$1,Emax!$B$1:$Z$1,0),FALSE)="","",VLOOKUP($A98,Emax!$B:$Z,MATCH(BJ$1,Emax!$B$1:$Z$1,0),FALSE)*100)</f>
        <v>84.838274932614553</v>
      </c>
      <c r="BK98" s="41">
        <f>IF(VLOOKUP($A98,Emax!$B:$Z,MATCH(BK$1,Emax!$B$1:$Z$1,0),FALSE)="","",VLOOKUP($A98,Emax!$B:$Z,MATCH(BK$1,Emax!$B$1:$Z$1,0),FALSE)*100)</f>
        <v>29.713461659038181</v>
      </c>
      <c r="BL98" s="41">
        <f>IF(VLOOKUP($A98,Emax!$B:$Z,MATCH(BL$1,Emax!$B$1:$Z$1,0),FALSE)="","",VLOOKUP($A98,Emax!$B:$Z,MATCH(BL$1,Emax!$B$1:$Z$1,0),FALSE)*100)</f>
        <v>24.011060010281923</v>
      </c>
      <c r="BM98" s="41">
        <f>IF(VLOOKUP($A98,Emax!$B:$Z,MATCH(BM$1,Emax!$B$1:$Z$1,0),FALSE)="","",VLOOKUP($A98,Emax!$B:$Z,MATCH(BM$1,Emax!$B$1:$Z$1,0),FALSE)*100)</f>
        <v>12.712873211379152</v>
      </c>
      <c r="BN98" s="41">
        <f>IF(VLOOKUP($A98,Emax!$B:$Z,MATCH(BN$1,Emax!$B$1:$Z$1,0),FALSE)="","",VLOOKUP($A98,Emax!$B:$Z,MATCH(BN$1,Emax!$B$1:$Z$1,0),FALSE)*100)</f>
        <v>26.039426323590043</v>
      </c>
      <c r="BO98" s="41">
        <f>IF(VLOOKUP($A98,Emax!$B:$Z,MATCH(BO$1,Emax!$B$1:$Z$1,0),FALSE)="","",VLOOKUP($A98,Emax!$B:$Z,MATCH(BO$1,Emax!$B$1:$Z$1,0),FALSE)*100)</f>
        <v>60.472313479026795</v>
      </c>
      <c r="BP98" s="41" t="str">
        <f>IF(VLOOKUP($A98,Emax!$B:$Z,MATCH(BP$1,Emax!$B$1:$Z$1,0),FALSE)="","",VLOOKUP($A98,Emax!$B:$Z,MATCH(BP$1,Emax!$B$1:$Z$1,0),FALSE)*100)</f>
        <v/>
      </c>
      <c r="BQ98" s="41">
        <f>IF(VLOOKUP($A98,Emax!$B:$Z,MATCH(BQ$1,Emax!$B$1:$Z$1,0),FALSE)="","",VLOOKUP($A98,Emax!$B:$Z,MATCH(BQ$1,Emax!$B$1:$Z$1,0),FALSE)*100)</f>
        <v>33.699172364159772</v>
      </c>
      <c r="BR98" s="41">
        <f>IF(VLOOKUP($A98,Emax!$B:$Z,MATCH(BR$1,Emax!$B$1:$Z$1,0),FALSE)="","",VLOOKUP($A98,Emax!$B:$Z,MATCH(BR$1,Emax!$B$1:$Z$1,0),FALSE)*100)</f>
        <v>5.2692983516991649</v>
      </c>
      <c r="BS98" s="41">
        <f>IF(VLOOKUP($A98,Emax!$B:$Z,MATCH(BS$1,Emax!$B$1:$Z$1,0),FALSE)="","",VLOOKUP($A98,Emax!$B:$Z,MATCH(BS$1,Emax!$B$1:$Z$1,0),FALSE)*100)</f>
        <v>0.68285074930494338</v>
      </c>
      <c r="BT98" s="41">
        <f>IF(VLOOKUP($A98,Emax!$B:$Z,MATCH(BT$1,Emax!$B$1:$Z$1,0),FALSE)="","",VLOOKUP($A98,Emax!$B:$Z,MATCH(BT$1,Emax!$B$1:$Z$1,0),FALSE)*100)</f>
        <v>6.9365446142907921</v>
      </c>
    </row>
    <row r="99" spans="1:72" x14ac:dyDescent="0.2">
      <c r="A99" t="s">
        <v>219</v>
      </c>
      <c r="B99" s="6" t="str">
        <f>IF(VLOOKUP($A99,Ligands!$A:$G,3,FALSE)="","",VLOOKUP($A99,Ligands!$A:$G,3,FALSE))</f>
        <v/>
      </c>
      <c r="C99" s="5" t="str">
        <f>IF(VLOOKUP($A99,Ligands!$A:$G,4,FALSE)="","",VLOOKUP($A99,Ligands!$A:$G,4,FALSE))</f>
        <v>Litocholic acid</v>
      </c>
      <c r="D99" s="39" t="str">
        <f>IF(VLOOKUP($A99,Ligands!$A:$G,5,FALSE)="","",VLOOKUP($A99,Ligands!$A:$G,5,FALSE))</f>
        <v/>
      </c>
      <c r="E99" s="39" t="str">
        <f>IF(VLOOKUP($A99,Ligands!$A:$G,6,FALSE)="","",VLOOKUP($A99,Ligands!$A:$G,6,FALSE))</f>
        <v/>
      </c>
      <c r="F99" s="39" t="str">
        <f>IF(VLOOKUP($A99,Ligands!$A:$G,7,FALSE)="","",VLOOKUP($A99,Ligands!$A:$G,7,FALSE))</f>
        <v>Physiological</v>
      </c>
      <c r="G99" s="89">
        <f t="shared" si="33"/>
        <v>5.9140000000000006</v>
      </c>
      <c r="H99" s="90" t="str">
        <f t="shared" si="34"/>
        <v/>
      </c>
      <c r="I99" s="90" t="str">
        <f t="shared" si="35"/>
        <v/>
      </c>
      <c r="J99" s="90" t="str">
        <f t="shared" si="36"/>
        <v/>
      </c>
      <c r="K99" s="90" t="str">
        <f t="shared" si="37"/>
        <v/>
      </c>
      <c r="L99" s="89">
        <f t="shared" si="38"/>
        <v>5.9139999999999997</v>
      </c>
      <c r="M99" s="90" t="str">
        <f t="shared" si="39"/>
        <v/>
      </c>
      <c r="N99" s="90" t="str">
        <f t="shared" si="40"/>
        <v/>
      </c>
      <c r="O99" s="90" t="str">
        <f t="shared" si="41"/>
        <v/>
      </c>
      <c r="P99" s="90" t="str">
        <f t="shared" si="42"/>
        <v/>
      </c>
      <c r="Q99" s="91">
        <f t="shared" si="43"/>
        <v>100</v>
      </c>
      <c r="R99" s="92" t="str">
        <f t="shared" si="44"/>
        <v/>
      </c>
      <c r="S99" s="92" t="str">
        <f t="shared" si="45"/>
        <v/>
      </c>
      <c r="T99" s="92" t="str">
        <f t="shared" si="46"/>
        <v/>
      </c>
      <c r="U99" s="92" t="str">
        <f t="shared" si="47"/>
        <v/>
      </c>
      <c r="V99" s="47">
        <f t="shared" si="48"/>
        <v>5.9140000000000006</v>
      </c>
      <c r="W99" s="46" t="str">
        <f t="shared" si="49"/>
        <v/>
      </c>
      <c r="X99" s="46" t="str">
        <f t="shared" si="50"/>
        <v/>
      </c>
      <c r="Y99" s="46" t="str">
        <f t="shared" si="51"/>
        <v/>
      </c>
      <c r="Z99" s="46" t="str">
        <f t="shared" si="52"/>
        <v/>
      </c>
      <c r="AA99" s="46" t="str">
        <f t="shared" si="53"/>
        <v/>
      </c>
      <c r="AB99" s="46" t="str">
        <f t="shared" si="54"/>
        <v/>
      </c>
      <c r="AC99" s="46" t="str">
        <f t="shared" si="55"/>
        <v/>
      </c>
      <c r="AD99" s="46" t="str">
        <f t="shared" si="56"/>
        <v/>
      </c>
      <c r="AE99" s="46" t="str">
        <f t="shared" si="57"/>
        <v/>
      </c>
      <c r="AF99" s="46" t="str">
        <f t="shared" si="58"/>
        <v/>
      </c>
      <c r="AG99" s="46" t="str">
        <f t="shared" si="59"/>
        <v/>
      </c>
      <c r="AH99" s="46" t="str">
        <f t="shared" si="60"/>
        <v/>
      </c>
      <c r="AI99" s="46" t="str">
        <f t="shared" si="61"/>
        <v/>
      </c>
      <c r="AJ99" s="46" t="str">
        <f t="shared" si="62"/>
        <v/>
      </c>
      <c r="AK99" s="46" t="str">
        <f t="shared" si="63"/>
        <v/>
      </c>
      <c r="AL99" s="46" t="str">
        <f t="shared" si="64"/>
        <v/>
      </c>
      <c r="AM99" s="47">
        <f>VLOOKUP($A99,'pEC50'!$B:$Z,MATCH(AM$1,'pEC50'!$B$1:$Z$1,0),FALSE)</f>
        <v>5.9139999999999997</v>
      </c>
      <c r="AN99" s="46" t="str">
        <f>VLOOKUP($A99,'pEC50'!$B:$Z,MATCH(AN$1,'pEC50'!$B$1:$Z$1,0),FALSE)</f>
        <v/>
      </c>
      <c r="AO99" s="46" t="str">
        <f>VLOOKUP($A99,'pEC50'!$B:$Z,MATCH(AO$1,'pEC50'!$B$1:$Z$1,0),FALSE)</f>
        <v/>
      </c>
      <c r="AP99" s="46" t="str">
        <f>VLOOKUP($A99,'pEC50'!$B:$Z,MATCH(AP$1,'pEC50'!$B$1:$Z$1,0),FALSE)</f>
        <v/>
      </c>
      <c r="AQ99" s="46" t="str">
        <f>VLOOKUP($A99,'pEC50'!$B:$Z,MATCH(AQ$1,'pEC50'!$B$1:$Z$1,0),FALSE)</f>
        <v/>
      </c>
      <c r="AR99" s="46" t="str">
        <f>VLOOKUP($A99,'pEC50'!$B:$Z,MATCH(AR$1,'pEC50'!$B$1:$Z$1,0),FALSE)</f>
        <v/>
      </c>
      <c r="AS99" s="46" t="str">
        <f>VLOOKUP($A99,'pEC50'!$B:$Z,MATCH(AS$1,'pEC50'!$B$1:$Z$1,0),FALSE)</f>
        <v/>
      </c>
      <c r="AT99" s="46" t="str">
        <f>VLOOKUP($A99,'pEC50'!$B:$Z,MATCH(AT$1,'pEC50'!$B$1:$Z$1,0),FALSE)</f>
        <v/>
      </c>
      <c r="AU99" s="46" t="str">
        <f>VLOOKUP($A99,'pEC50'!$B:$Z,MATCH(AU$1,'pEC50'!$B$1:$Z$1,0),FALSE)</f>
        <v/>
      </c>
      <c r="AV99" s="46" t="str">
        <f>VLOOKUP($A99,'pEC50'!$B:$Z,MATCH(AV$1,'pEC50'!$B$1:$Z$1,0),FALSE)</f>
        <v/>
      </c>
      <c r="AW99" s="46" t="str">
        <f>VLOOKUP($A99,'pEC50'!$B:$Z,MATCH(AW$1,'pEC50'!$B$1:$Z$1,0),FALSE)</f>
        <v/>
      </c>
      <c r="AX99" s="46" t="str">
        <f>VLOOKUP($A99,'pEC50'!$B:$Z,MATCH(AX$1,'pEC50'!$B$1:$Z$1,0),FALSE)</f>
        <v/>
      </c>
      <c r="AY99" s="46" t="str">
        <f>VLOOKUP($A99,'pEC50'!$B:$Z,MATCH(AY$1,'pEC50'!$B$1:$Z$1,0),FALSE)</f>
        <v/>
      </c>
      <c r="AZ99" s="46" t="str">
        <f>VLOOKUP($A99,'pEC50'!$B:$Z,MATCH(AZ$1,'pEC50'!$B$1:$Z$1,0),FALSE)</f>
        <v/>
      </c>
      <c r="BA99" s="46" t="str">
        <f>VLOOKUP($A99,'pEC50'!$B:$Z,MATCH(BA$1,'pEC50'!$B$1:$Z$1,0),FALSE)</f>
        <v/>
      </c>
      <c r="BB99" s="46" t="str">
        <f>VLOOKUP($A99,'pEC50'!$B:$Z,MATCH(BB$1,'pEC50'!$B$1:$Z$1,0),FALSE)</f>
        <v/>
      </c>
      <c r="BC99" s="46" t="str">
        <f>VLOOKUP($A99,'pEC50'!$B:$Z,MATCH(BC$1,'pEC50'!$B$1:$Z$1,0),FALSE)</f>
        <v/>
      </c>
      <c r="BD99" s="40">
        <f>IF(VLOOKUP($A99,Emax!$B:$Z,MATCH(BD$1,Emax!$B$1:$Z$1,0),FALSE)="","",VLOOKUP($A99,Emax!$B:$Z,MATCH(BD$1,Emax!$B$1:$Z$1,0),FALSE)*100)</f>
        <v>100</v>
      </c>
      <c r="BE99" s="41" t="str">
        <f>IF(VLOOKUP($A99,Emax!$B:$Z,MATCH(BE$1,Emax!$B$1:$Z$1,0),FALSE)="","",VLOOKUP($A99,Emax!$B:$Z,MATCH(BE$1,Emax!$B$1:$Z$1,0),FALSE)*100)</f>
        <v/>
      </c>
      <c r="BF99" s="41" t="str">
        <f>IF(VLOOKUP($A99,Emax!$B:$Z,MATCH(BF$1,Emax!$B$1:$Z$1,0),FALSE)="","",VLOOKUP($A99,Emax!$B:$Z,MATCH(BF$1,Emax!$B$1:$Z$1,0),FALSE)*100)</f>
        <v/>
      </c>
      <c r="BG99" s="41" t="str">
        <f>IF(VLOOKUP($A99,Emax!$B:$Z,MATCH(BG$1,Emax!$B$1:$Z$1,0),FALSE)="","",VLOOKUP($A99,Emax!$B:$Z,MATCH(BG$1,Emax!$B$1:$Z$1,0),FALSE)*100)</f>
        <v/>
      </c>
      <c r="BH99" s="41" t="str">
        <f>IF(VLOOKUP($A99,Emax!$B:$Z,MATCH(BH$1,Emax!$B$1:$Z$1,0),FALSE)="","",VLOOKUP($A99,Emax!$B:$Z,MATCH(BH$1,Emax!$B$1:$Z$1,0),FALSE)*100)</f>
        <v/>
      </c>
      <c r="BI99" s="41" t="str">
        <f>IF(VLOOKUP($A99,Emax!$B:$Z,MATCH(BI$1,Emax!$B$1:$Z$1,0),FALSE)="","",VLOOKUP($A99,Emax!$B:$Z,MATCH(BI$1,Emax!$B$1:$Z$1,0),FALSE)*100)</f>
        <v/>
      </c>
      <c r="BJ99" s="41" t="str">
        <f>IF(VLOOKUP($A99,Emax!$B:$Z,MATCH(BJ$1,Emax!$B$1:$Z$1,0),FALSE)="","",VLOOKUP($A99,Emax!$B:$Z,MATCH(BJ$1,Emax!$B$1:$Z$1,0),FALSE)*100)</f>
        <v/>
      </c>
      <c r="BK99" s="41" t="str">
        <f>IF(VLOOKUP($A99,Emax!$B:$Z,MATCH(BK$1,Emax!$B$1:$Z$1,0),FALSE)="","",VLOOKUP($A99,Emax!$B:$Z,MATCH(BK$1,Emax!$B$1:$Z$1,0),FALSE)*100)</f>
        <v/>
      </c>
      <c r="BL99" s="41" t="str">
        <f>IF(VLOOKUP($A99,Emax!$B:$Z,MATCH(BL$1,Emax!$B$1:$Z$1,0),FALSE)="","",VLOOKUP($A99,Emax!$B:$Z,MATCH(BL$1,Emax!$B$1:$Z$1,0),FALSE)*100)</f>
        <v/>
      </c>
      <c r="BM99" s="41" t="str">
        <f>IF(VLOOKUP($A99,Emax!$B:$Z,MATCH(BM$1,Emax!$B$1:$Z$1,0),FALSE)="","",VLOOKUP($A99,Emax!$B:$Z,MATCH(BM$1,Emax!$B$1:$Z$1,0),FALSE)*100)</f>
        <v/>
      </c>
      <c r="BN99" s="41" t="str">
        <f>IF(VLOOKUP($A99,Emax!$B:$Z,MATCH(BN$1,Emax!$B$1:$Z$1,0),FALSE)="","",VLOOKUP($A99,Emax!$B:$Z,MATCH(BN$1,Emax!$B$1:$Z$1,0),FALSE)*100)</f>
        <v/>
      </c>
      <c r="BO99" s="41" t="str">
        <f>IF(VLOOKUP($A99,Emax!$B:$Z,MATCH(BO$1,Emax!$B$1:$Z$1,0),FALSE)="","",VLOOKUP($A99,Emax!$B:$Z,MATCH(BO$1,Emax!$B$1:$Z$1,0),FALSE)*100)</f>
        <v/>
      </c>
      <c r="BP99" s="41" t="str">
        <f>IF(VLOOKUP($A99,Emax!$B:$Z,MATCH(BP$1,Emax!$B$1:$Z$1,0),FALSE)="","",VLOOKUP($A99,Emax!$B:$Z,MATCH(BP$1,Emax!$B$1:$Z$1,0),FALSE)*100)</f>
        <v/>
      </c>
      <c r="BQ99" s="41" t="str">
        <f>IF(VLOOKUP($A99,Emax!$B:$Z,MATCH(BQ$1,Emax!$B$1:$Z$1,0),FALSE)="","",VLOOKUP($A99,Emax!$B:$Z,MATCH(BQ$1,Emax!$B$1:$Z$1,0),FALSE)*100)</f>
        <v/>
      </c>
      <c r="BR99" s="41" t="str">
        <f>IF(VLOOKUP($A99,Emax!$B:$Z,MATCH(BR$1,Emax!$B$1:$Z$1,0),FALSE)="","",VLOOKUP($A99,Emax!$B:$Z,MATCH(BR$1,Emax!$B$1:$Z$1,0),FALSE)*100)</f>
        <v/>
      </c>
      <c r="BS99" s="41" t="str">
        <f>IF(VLOOKUP($A99,Emax!$B:$Z,MATCH(BS$1,Emax!$B$1:$Z$1,0),FALSE)="","",VLOOKUP($A99,Emax!$B:$Z,MATCH(BS$1,Emax!$B$1:$Z$1,0),FALSE)*100)</f>
        <v/>
      </c>
      <c r="BT99" s="41" t="str">
        <f>IF(VLOOKUP($A99,Emax!$B:$Z,MATCH(BT$1,Emax!$B$1:$Z$1,0),FALSE)="","",VLOOKUP($A99,Emax!$B:$Z,MATCH(BT$1,Emax!$B$1:$Z$1,0),FALSE)*100)</f>
        <v/>
      </c>
    </row>
    <row r="100" spans="1:72" x14ac:dyDescent="0.2">
      <c r="A100" t="s">
        <v>247</v>
      </c>
      <c r="B100" s="6" t="str">
        <f>IF(VLOOKUP($A100,Ligands!$A:$G,3,FALSE)="","",VLOOKUP($A100,Ligands!$A:$G,3,FALSE))</f>
        <v/>
      </c>
      <c r="C100" s="5" t="str">
        <f>IF(VLOOKUP($A100,Ligands!$A:$G,4,FALSE)="","",VLOOKUP($A100,Ligands!$A:$G,4,FALSE))</f>
        <v>WIN55212-2</v>
      </c>
      <c r="D100" s="39" t="str">
        <f>IF(VLOOKUP($A100,Ligands!$A:$G,5,FALSE)="","",VLOOKUP($A100,Ligands!$A:$G,5,FALSE))</f>
        <v/>
      </c>
      <c r="E100" s="39" t="str">
        <f>IF(VLOOKUP($A100,Ligands!$A:$G,6,FALSE)="","",VLOOKUP($A100,Ligands!$A:$G,6,FALSE))</f>
        <v/>
      </c>
      <c r="F100" s="39" t="str">
        <f>IF(VLOOKUP($A100,Ligands!$A:$G,7,FALSE)="","",VLOOKUP($A100,Ligands!$A:$G,7,FALSE))</f>
        <v>Surrogate</v>
      </c>
      <c r="G100" s="89" t="str">
        <f t="shared" si="33"/>
        <v/>
      </c>
      <c r="H100" s="90">
        <f t="shared" si="34"/>
        <v>7.7939385448265668</v>
      </c>
      <c r="I100" s="90">
        <f t="shared" si="35"/>
        <v>7.5635031024212296</v>
      </c>
      <c r="J100" s="90">
        <f t="shared" si="36"/>
        <v>7.0790976766834204</v>
      </c>
      <c r="K100" s="90">
        <f t="shared" si="37"/>
        <v>5.1207583818909672</v>
      </c>
      <c r="L100" s="89" t="str">
        <f t="shared" si="38"/>
        <v/>
      </c>
      <c r="M100" s="90">
        <f t="shared" si="39"/>
        <v>8.1280000000000001</v>
      </c>
      <c r="N100" s="90">
        <f t="shared" si="40"/>
        <v>7.9749999999999996</v>
      </c>
      <c r="O100" s="90">
        <f t="shared" si="41"/>
        <v>7.7850000000000001</v>
      </c>
      <c r="P100" s="90">
        <f t="shared" si="42"/>
        <v>6.1559999999999997</v>
      </c>
      <c r="Q100" s="91" t="str">
        <f t="shared" si="43"/>
        <v/>
      </c>
      <c r="R100" s="92">
        <f t="shared" si="44"/>
        <v>59.840690341851975</v>
      </c>
      <c r="S100" s="92">
        <f t="shared" si="45"/>
        <v>38.770651811645948</v>
      </c>
      <c r="T100" s="92">
        <f t="shared" si="46"/>
        <v>70.942785174523209</v>
      </c>
      <c r="U100" s="92">
        <f t="shared" si="47"/>
        <v>15.891839594789744</v>
      </c>
      <c r="V100" s="47" t="str">
        <f t="shared" si="48"/>
        <v/>
      </c>
      <c r="W100" s="46" t="str">
        <f t="shared" si="49"/>
        <v/>
      </c>
      <c r="X100" s="46">
        <f t="shared" si="50"/>
        <v>7.5629965950490456</v>
      </c>
      <c r="Y100" s="46">
        <f t="shared" si="51"/>
        <v>7.1732657576592542</v>
      </c>
      <c r="Z100" s="46" t="str">
        <f t="shared" si="52"/>
        <v/>
      </c>
      <c r="AA100" s="46">
        <f t="shared" si="53"/>
        <v>7.7442011905583383</v>
      </c>
      <c r="AB100" s="46">
        <f t="shared" si="54"/>
        <v>7.7939385448265668</v>
      </c>
      <c r="AC100" s="46">
        <f t="shared" si="55"/>
        <v>7.2435386221661844</v>
      </c>
      <c r="AD100" s="46" t="str">
        <f t="shared" si="56"/>
        <v/>
      </c>
      <c r="AE100" s="46" t="str">
        <f t="shared" si="57"/>
        <v/>
      </c>
      <c r="AF100" s="46" t="str">
        <f t="shared" si="58"/>
        <v/>
      </c>
      <c r="AG100" s="46">
        <f t="shared" si="59"/>
        <v>7.5635031024212296</v>
      </c>
      <c r="AH100" s="46">
        <f t="shared" si="60"/>
        <v>7.0790976766834204</v>
      </c>
      <c r="AI100" s="46">
        <f t="shared" si="61"/>
        <v>6.6119082346318709</v>
      </c>
      <c r="AJ100" s="46">
        <f t="shared" si="62"/>
        <v>4.5021741728287541</v>
      </c>
      <c r="AK100" s="46" t="str">
        <f t="shared" si="63"/>
        <v/>
      </c>
      <c r="AL100" s="46">
        <f t="shared" si="64"/>
        <v>5.1207583818909672</v>
      </c>
      <c r="AM100" s="47" t="str">
        <f>VLOOKUP($A100,'pEC50'!$B:$Z,MATCH(AM$1,'pEC50'!$B$1:$Z$1,0),FALSE)</f>
        <v/>
      </c>
      <c r="AN100" s="46" t="str">
        <f>VLOOKUP($A100,'pEC50'!$B:$Z,MATCH(AN$1,'pEC50'!$B$1:$Z$1,0),FALSE)</f>
        <v/>
      </c>
      <c r="AO100" s="46">
        <f>VLOOKUP($A100,'pEC50'!$B:$Z,MATCH(AO$1,'pEC50'!$B$1:$Z$1,0),FALSE)</f>
        <v>7.7859999999999996</v>
      </c>
      <c r="AP100" s="46">
        <f>VLOOKUP($A100,'pEC50'!$B:$Z,MATCH(AP$1,'pEC50'!$B$1:$Z$1,0),FALSE)</f>
        <v>7.5270000000000001</v>
      </c>
      <c r="AQ100" s="46" t="str">
        <f>VLOOKUP($A100,'pEC50'!$B:$Z,MATCH(AQ$1,'pEC50'!$B$1:$Z$1,0),FALSE)</f>
        <v/>
      </c>
      <c r="AR100" s="46">
        <f>VLOOKUP($A100,'pEC50'!$B:$Z,MATCH(AR$1,'pEC50'!$B$1:$Z$1,0),FALSE)</f>
        <v>8</v>
      </c>
      <c r="AS100" s="46">
        <f>VLOOKUP($A100,'pEC50'!$B:$Z,MATCH(AS$1,'pEC50'!$B$1:$Z$1,0),FALSE)</f>
        <v>8.0180000000000007</v>
      </c>
      <c r="AT100" s="46">
        <f>VLOOKUP($A100,'pEC50'!$B:$Z,MATCH(AT$1,'pEC50'!$B$1:$Z$1,0),FALSE)</f>
        <v>8.1280000000000001</v>
      </c>
      <c r="AU100" s="46" t="str">
        <f>VLOOKUP($A100,'pEC50'!$B:$Z,MATCH(AU$1,'pEC50'!$B$1:$Z$1,0),FALSE)</f>
        <v/>
      </c>
      <c r="AV100" s="46" t="str">
        <f>VLOOKUP($A100,'pEC50'!$B:$Z,MATCH(AV$1,'pEC50'!$B$1:$Z$1,0),FALSE)</f>
        <v/>
      </c>
      <c r="AW100" s="46" t="str">
        <f>VLOOKUP($A100,'pEC50'!$B:$Z,MATCH(AW$1,'pEC50'!$B$1:$Z$1,0),FALSE)</f>
        <v/>
      </c>
      <c r="AX100" s="46">
        <f>VLOOKUP($A100,'pEC50'!$B:$Z,MATCH(AX$1,'pEC50'!$B$1:$Z$1,0),FALSE)</f>
        <v>7.9749999999999996</v>
      </c>
      <c r="AY100" s="46">
        <f>VLOOKUP($A100,'pEC50'!$B:$Z,MATCH(AY$1,'pEC50'!$B$1:$Z$1,0),FALSE)</f>
        <v>7.7850000000000001</v>
      </c>
      <c r="AZ100" s="46">
        <f>VLOOKUP($A100,'pEC50'!$B:$Z,MATCH(AZ$1,'pEC50'!$B$1:$Z$1,0),FALSE)</f>
        <v>6.7610000000000001</v>
      </c>
      <c r="BA100" s="46">
        <f>VLOOKUP($A100,'pEC50'!$B:$Z,MATCH(BA$1,'pEC50'!$B$1:$Z$1,0),FALSE)</f>
        <v>5.3010000000000002</v>
      </c>
      <c r="BB100" s="46" t="str">
        <f>VLOOKUP($A100,'pEC50'!$B:$Z,MATCH(BB$1,'pEC50'!$B$1:$Z$1,0),FALSE)</f>
        <v/>
      </c>
      <c r="BC100" s="46">
        <f>VLOOKUP($A100,'pEC50'!$B:$Z,MATCH(BC$1,'pEC50'!$B$1:$Z$1,0),FALSE)</f>
        <v>6.1559999999999997</v>
      </c>
      <c r="BD100" s="40" t="str">
        <f>IF(VLOOKUP($A100,Emax!$B:$Z,MATCH(BD$1,Emax!$B$1:$Z$1,0),FALSE)="","",VLOOKUP($A100,Emax!$B:$Z,MATCH(BD$1,Emax!$B$1:$Z$1,0),FALSE)*100)</f>
        <v/>
      </c>
      <c r="BE100" s="41" t="str">
        <f>IF(VLOOKUP($A100,Emax!$B:$Z,MATCH(BE$1,Emax!$B$1:$Z$1,0),FALSE)="","",VLOOKUP($A100,Emax!$B:$Z,MATCH(BE$1,Emax!$B$1:$Z$1,0),FALSE)*100)</f>
        <v/>
      </c>
      <c r="BF100" s="41">
        <f>IF(VLOOKUP($A100,Emax!$B:$Z,MATCH(BF$1,Emax!$B$1:$Z$1,0),FALSE)="","",VLOOKUP($A100,Emax!$B:$Z,MATCH(BF$1,Emax!$B$1:$Z$1,0),FALSE)*100)</f>
        <v>59.840690341851975</v>
      </c>
      <c r="BG100" s="41">
        <f>IF(VLOOKUP($A100,Emax!$B:$Z,MATCH(BG$1,Emax!$B$1:$Z$1,0),FALSE)="","",VLOOKUP($A100,Emax!$B:$Z,MATCH(BG$1,Emax!$B$1:$Z$1,0),FALSE)*100)</f>
        <v>44.285928818140867</v>
      </c>
      <c r="BH100" s="41" t="str">
        <f>IF(VLOOKUP($A100,Emax!$B:$Z,MATCH(BH$1,Emax!$B$1:$Z$1,0),FALSE)="","",VLOOKUP($A100,Emax!$B:$Z,MATCH(BH$1,Emax!$B$1:$Z$1,0),FALSE)*100)</f>
        <v/>
      </c>
      <c r="BI100" s="41">
        <f>IF(VLOOKUP($A100,Emax!$B:$Z,MATCH(BI$1,Emax!$B$1:$Z$1,0),FALSE)="","",VLOOKUP($A100,Emax!$B:$Z,MATCH(BI$1,Emax!$B$1:$Z$1,0),FALSE)*100)</f>
        <v>55.488270749030811</v>
      </c>
      <c r="BJ100" s="41">
        <f>IF(VLOOKUP($A100,Emax!$B:$Z,MATCH(BJ$1,Emax!$B$1:$Z$1,0),FALSE)="","",VLOOKUP($A100,Emax!$B:$Z,MATCH(BJ$1,Emax!$B$1:$Z$1,0),FALSE)*100)</f>
        <v>59.6950808625337</v>
      </c>
      <c r="BK100" s="41">
        <f>IF(VLOOKUP($A100,Emax!$B:$Z,MATCH(BK$1,Emax!$B$1:$Z$1,0),FALSE)="","",VLOOKUP($A100,Emax!$B:$Z,MATCH(BK$1,Emax!$B$1:$Z$1,0),FALSE)*100)</f>
        <v>13.047839989968022</v>
      </c>
      <c r="BL100" s="41" t="str">
        <f>IF(VLOOKUP($A100,Emax!$B:$Z,MATCH(BL$1,Emax!$B$1:$Z$1,0),FALSE)="","",VLOOKUP($A100,Emax!$B:$Z,MATCH(BL$1,Emax!$B$1:$Z$1,0),FALSE)*100)</f>
        <v/>
      </c>
      <c r="BM100" s="41" t="str">
        <f>IF(VLOOKUP($A100,Emax!$B:$Z,MATCH(BM$1,Emax!$B$1:$Z$1,0),FALSE)="","",VLOOKUP($A100,Emax!$B:$Z,MATCH(BM$1,Emax!$B$1:$Z$1,0),FALSE)*100)</f>
        <v/>
      </c>
      <c r="BN100" s="41" t="str">
        <f>IF(VLOOKUP($A100,Emax!$B:$Z,MATCH(BN$1,Emax!$B$1:$Z$1,0),FALSE)="","",VLOOKUP($A100,Emax!$B:$Z,MATCH(BN$1,Emax!$B$1:$Z$1,0),FALSE)*100)</f>
        <v/>
      </c>
      <c r="BO100" s="41">
        <f>IF(VLOOKUP($A100,Emax!$B:$Z,MATCH(BO$1,Emax!$B$1:$Z$1,0),FALSE)="","",VLOOKUP($A100,Emax!$B:$Z,MATCH(BO$1,Emax!$B$1:$Z$1,0),FALSE)*100)</f>
        <v>38.770651811645948</v>
      </c>
      <c r="BP100" s="41">
        <f>IF(VLOOKUP($A100,Emax!$B:$Z,MATCH(BP$1,Emax!$B$1:$Z$1,0),FALSE)="","",VLOOKUP($A100,Emax!$B:$Z,MATCH(BP$1,Emax!$B$1:$Z$1,0),FALSE)*100)</f>
        <v>19.683289345742459</v>
      </c>
      <c r="BQ100" s="41">
        <f>IF(VLOOKUP($A100,Emax!$B:$Z,MATCH(BQ$1,Emax!$B$1:$Z$1,0),FALSE)="","",VLOOKUP($A100,Emax!$B:$Z,MATCH(BQ$1,Emax!$B$1:$Z$1,0),FALSE)*100)</f>
        <v>70.942785174523209</v>
      </c>
      <c r="BR100" s="41">
        <f>IF(VLOOKUP($A100,Emax!$B:$Z,MATCH(BR$1,Emax!$B$1:$Z$1,0),FALSE)="","",VLOOKUP($A100,Emax!$B:$Z,MATCH(BR$1,Emax!$B$1:$Z$1,0),FALSE)*100)</f>
        <v>15.891839594789744</v>
      </c>
      <c r="BS100" s="41" t="str">
        <f>IF(VLOOKUP($A100,Emax!$B:$Z,MATCH(BS$1,Emax!$B$1:$Z$1,0),FALSE)="","",VLOOKUP($A100,Emax!$B:$Z,MATCH(BS$1,Emax!$B$1:$Z$1,0),FALSE)*100)</f>
        <v/>
      </c>
      <c r="BT100" s="41">
        <f>IF(VLOOKUP($A100,Emax!$B:$Z,MATCH(BT$1,Emax!$B$1:$Z$1,0),FALSE)="","",VLOOKUP($A100,Emax!$B:$Z,MATCH(BT$1,Emax!$B$1:$Z$1,0),FALSE)*100)</f>
        <v>9.2205830074653399</v>
      </c>
    </row>
    <row r="101" spans="1:72" x14ac:dyDescent="0.2">
      <c r="A101" t="s">
        <v>417</v>
      </c>
      <c r="B101" s="6" t="str">
        <f>IF(VLOOKUP($A101,Ligands!$A:$G,3,FALSE)="","",VLOOKUP($A101,Ligands!$A:$G,3,FALSE))</f>
        <v/>
      </c>
      <c r="C101" s="5" t="str">
        <f>IF(VLOOKUP($A101,Ligands!$A:$G,4,FALSE)="","",VLOOKUP($A101,Ligands!$A:$G,4,FALSE))</f>
        <v>α-linolenic acid</v>
      </c>
      <c r="D101" s="39" t="str">
        <f>IF(VLOOKUP($A101,Ligands!$A:$G,5,FALSE)="","",VLOOKUP($A101,Ligands!$A:$G,5,FALSE))</f>
        <v/>
      </c>
      <c r="E101" s="39" t="str">
        <f>IF(VLOOKUP($A101,Ligands!$A:$G,6,FALSE)="","",VLOOKUP($A101,Ligands!$A:$G,6,FALSE))</f>
        <v/>
      </c>
      <c r="F101" s="39" t="str">
        <f>IF(VLOOKUP($A101,Ligands!$A:$G,7,FALSE)="","",VLOOKUP($A101,Ligands!$A:$G,7,FALSE))</f>
        <v>Physiological</v>
      </c>
      <c r="G101" s="89" t="str">
        <f t="shared" si="33"/>
        <v/>
      </c>
      <c r="H101" s="90">
        <f t="shared" si="34"/>
        <v>4.7068972459386691</v>
      </c>
      <c r="I101" s="90">
        <f t="shared" si="35"/>
        <v>5.1732300611359898</v>
      </c>
      <c r="J101" s="90" t="str">
        <f t="shared" si="36"/>
        <v/>
      </c>
      <c r="K101" s="90">
        <f t="shared" si="37"/>
        <v>4.7809364475612419</v>
      </c>
      <c r="L101" s="89" t="str">
        <f t="shared" si="38"/>
        <v/>
      </c>
      <c r="M101" s="90">
        <f t="shared" si="39"/>
        <v>6.3109999999999999</v>
      </c>
      <c r="N101" s="90">
        <f t="shared" si="40"/>
        <v>5.5330000000000004</v>
      </c>
      <c r="O101" s="90" t="str">
        <f t="shared" si="41"/>
        <v/>
      </c>
      <c r="P101" s="90">
        <f t="shared" si="42"/>
        <v>4.9429999999999996</v>
      </c>
      <c r="Q101" s="91" t="str">
        <f t="shared" si="43"/>
        <v/>
      </c>
      <c r="R101" s="92">
        <f t="shared" si="44"/>
        <v>12.849825971306489</v>
      </c>
      <c r="S101" s="92">
        <f t="shared" si="45"/>
        <v>43.674713136218628</v>
      </c>
      <c r="T101" s="92" t="str">
        <f t="shared" si="46"/>
        <v/>
      </c>
      <c r="U101" s="92">
        <f t="shared" si="47"/>
        <v>68.855152985366615</v>
      </c>
      <c r="V101" s="47" t="str">
        <f t="shared" si="48"/>
        <v/>
      </c>
      <c r="W101" s="46" t="str">
        <f t="shared" si="49"/>
        <v/>
      </c>
      <c r="X101" s="46">
        <f t="shared" si="50"/>
        <v>4.3664565403618294</v>
      </c>
      <c r="Y101" s="46">
        <f t="shared" si="51"/>
        <v>4.151291910497104</v>
      </c>
      <c r="Z101" s="46" t="str">
        <f t="shared" si="52"/>
        <v/>
      </c>
      <c r="AA101" s="46">
        <f t="shared" si="53"/>
        <v>4.7068972459386691</v>
      </c>
      <c r="AB101" s="46">
        <f t="shared" si="54"/>
        <v>4.6200158427030376</v>
      </c>
      <c r="AC101" s="46" t="str">
        <f t="shared" si="55"/>
        <v/>
      </c>
      <c r="AD101" s="46">
        <f t="shared" si="56"/>
        <v>4.466983288395487</v>
      </c>
      <c r="AE101" s="46">
        <f t="shared" si="57"/>
        <v>4.5772003223394568</v>
      </c>
      <c r="AF101" s="46">
        <f t="shared" si="58"/>
        <v>4.9841475544953271</v>
      </c>
      <c r="AG101" s="46">
        <f t="shared" si="59"/>
        <v>5.1732300611359898</v>
      </c>
      <c r="AH101" s="46" t="str">
        <f t="shared" si="60"/>
        <v/>
      </c>
      <c r="AI101" s="46" t="str">
        <f t="shared" si="61"/>
        <v/>
      </c>
      <c r="AJ101" s="46">
        <f t="shared" si="62"/>
        <v>4.7809364475612419</v>
      </c>
      <c r="AK101" s="46">
        <f t="shared" si="63"/>
        <v>4.2519161552663869</v>
      </c>
      <c r="AL101" s="46">
        <f t="shared" si="64"/>
        <v>4.4995919998343279</v>
      </c>
      <c r="AM101" s="47" t="str">
        <f>VLOOKUP($A101,'pEC50'!$B:$Z,MATCH(AM$1,'pEC50'!$B$1:$Z$1,0),FALSE)</f>
        <v/>
      </c>
      <c r="AN101" s="46" t="str">
        <f>VLOOKUP($A101,'pEC50'!$B:$Z,MATCH(AN$1,'pEC50'!$B$1:$Z$1,0),FALSE)</f>
        <v/>
      </c>
      <c r="AO101" s="46">
        <f>VLOOKUP($A101,'pEC50'!$B:$Z,MATCH(AO$1,'pEC50'!$B$1:$Z$1,0),FALSE)</f>
        <v>6.1219999999999999</v>
      </c>
      <c r="AP101" s="46">
        <f>VLOOKUP($A101,'pEC50'!$B:$Z,MATCH(AP$1,'pEC50'!$B$1:$Z$1,0),FALSE)</f>
        <v>6.3109999999999999</v>
      </c>
      <c r="AQ101" s="46" t="str">
        <f>VLOOKUP($A101,'pEC50'!$B:$Z,MATCH(AQ$1,'pEC50'!$B$1:$Z$1,0),FALSE)</f>
        <v/>
      </c>
      <c r="AR101" s="46">
        <f>VLOOKUP($A101,'pEC50'!$B:$Z,MATCH(AR$1,'pEC50'!$B$1:$Z$1,0),FALSE)</f>
        <v>5.5979999999999999</v>
      </c>
      <c r="AS101" s="46">
        <f>VLOOKUP($A101,'pEC50'!$B:$Z,MATCH(AS$1,'pEC50'!$B$1:$Z$1,0),FALSE)</f>
        <v>6.266</v>
      </c>
      <c r="AT101" s="46" t="str">
        <f>VLOOKUP($A101,'pEC50'!$B:$Z,MATCH(AT$1,'pEC50'!$B$1:$Z$1,0),FALSE)</f>
        <v/>
      </c>
      <c r="AU101" s="46">
        <f>VLOOKUP($A101,'pEC50'!$B:$Z,MATCH(AU$1,'pEC50'!$B$1:$Z$1,0),FALSE)</f>
        <v>5.0970000000000004</v>
      </c>
      <c r="AV101" s="46">
        <f>VLOOKUP($A101,'pEC50'!$B:$Z,MATCH(AV$1,'pEC50'!$B$1:$Z$1,0),FALSE)</f>
        <v>5.0750000000000002</v>
      </c>
      <c r="AW101" s="46">
        <f>VLOOKUP($A101,'pEC50'!$B:$Z,MATCH(AW$1,'pEC50'!$B$1:$Z$1,0),FALSE)</f>
        <v>5.5049999999999999</v>
      </c>
      <c r="AX101" s="46">
        <f>VLOOKUP($A101,'pEC50'!$B:$Z,MATCH(AX$1,'pEC50'!$B$1:$Z$1,0),FALSE)</f>
        <v>5.5330000000000004</v>
      </c>
      <c r="AY101" s="46" t="str">
        <f>VLOOKUP($A101,'pEC50'!$B:$Z,MATCH(AY$1,'pEC50'!$B$1:$Z$1,0),FALSE)</f>
        <v/>
      </c>
      <c r="AZ101" s="46" t="str">
        <f>VLOOKUP($A101,'pEC50'!$B:$Z,MATCH(AZ$1,'pEC50'!$B$1:$Z$1,0),FALSE)</f>
        <v/>
      </c>
      <c r="BA101" s="46">
        <f>VLOOKUP($A101,'pEC50'!$B:$Z,MATCH(BA$1,'pEC50'!$B$1:$Z$1,0),FALSE)</f>
        <v>4.9429999999999996</v>
      </c>
      <c r="BB101" s="46">
        <f>VLOOKUP($A101,'pEC50'!$B:$Z,MATCH(BB$1,'pEC50'!$B$1:$Z$1,0),FALSE)</f>
        <v>4.6970000000000001</v>
      </c>
      <c r="BC101" s="46">
        <f>VLOOKUP($A101,'pEC50'!$B:$Z,MATCH(BC$1,'pEC50'!$B$1:$Z$1,0),FALSE)</f>
        <v>4.8680000000000003</v>
      </c>
      <c r="BD101" s="40" t="str">
        <f>IF(VLOOKUP($A101,Emax!$B:$Z,MATCH(BD$1,Emax!$B$1:$Z$1,0),FALSE)="","",VLOOKUP($A101,Emax!$B:$Z,MATCH(BD$1,Emax!$B$1:$Z$1,0),FALSE)*100)</f>
        <v/>
      </c>
      <c r="BE101" s="41" t="str">
        <f>IF(VLOOKUP($A101,Emax!$B:$Z,MATCH(BE$1,Emax!$B$1:$Z$1,0),FALSE)="","",VLOOKUP($A101,Emax!$B:$Z,MATCH(BE$1,Emax!$B$1:$Z$1,0),FALSE)*100)</f>
        <v/>
      </c>
      <c r="BF101" s="41">
        <f>IF(VLOOKUP($A101,Emax!$B:$Z,MATCH(BF$1,Emax!$B$1:$Z$1,0),FALSE)="","",VLOOKUP($A101,Emax!$B:$Z,MATCH(BF$1,Emax!$B$1:$Z$1,0),FALSE)*100)</f>
        <v>1.7557251908396945</v>
      </c>
      <c r="BG101" s="41">
        <f>IF(VLOOKUP($A101,Emax!$B:$Z,MATCH(BG$1,Emax!$B$1:$Z$1,0),FALSE)="","",VLOOKUP($A101,Emax!$B:$Z,MATCH(BG$1,Emax!$B$1:$Z$1,0),FALSE)*100)</f>
        <v>0.69229614056164579</v>
      </c>
      <c r="BH101" s="41" t="str">
        <f>IF(VLOOKUP($A101,Emax!$B:$Z,MATCH(BH$1,Emax!$B$1:$Z$1,0),FALSE)="","",VLOOKUP($A101,Emax!$B:$Z,MATCH(BH$1,Emax!$B$1:$Z$1,0),FALSE)*100)</f>
        <v/>
      </c>
      <c r="BI101" s="41">
        <f>IF(VLOOKUP($A101,Emax!$B:$Z,MATCH(BI$1,Emax!$B$1:$Z$1,0),FALSE)="","",VLOOKUP($A101,Emax!$B:$Z,MATCH(BI$1,Emax!$B$1:$Z$1,0),FALSE)*100)</f>
        <v>12.849825971306489</v>
      </c>
      <c r="BJ101" s="41">
        <f>IF(VLOOKUP($A101,Emax!$B:$Z,MATCH(BJ$1,Emax!$B$1:$Z$1,0),FALSE)="","",VLOOKUP($A101,Emax!$B:$Z,MATCH(BJ$1,Emax!$B$1:$Z$1,0),FALSE)*100)</f>
        <v>2.2595181940700813</v>
      </c>
      <c r="BK101" s="41" t="str">
        <f>IF(VLOOKUP($A101,Emax!$B:$Z,MATCH(BK$1,Emax!$B$1:$Z$1,0),FALSE)="","",VLOOKUP($A101,Emax!$B:$Z,MATCH(BK$1,Emax!$B$1:$Z$1,0),FALSE)*100)</f>
        <v/>
      </c>
      <c r="BL101" s="41">
        <f>IF(VLOOKUP($A101,Emax!$B:$Z,MATCH(BL$1,Emax!$B$1:$Z$1,0),FALSE)="","",VLOOKUP($A101,Emax!$B:$Z,MATCH(BL$1,Emax!$B$1:$Z$1,0),FALSE)*100)</f>
        <v>23.441386113851419</v>
      </c>
      <c r="BM101" s="41">
        <f>IF(VLOOKUP($A101,Emax!$B:$Z,MATCH(BM$1,Emax!$B$1:$Z$1,0),FALSE)="","",VLOOKUP($A101,Emax!$B:$Z,MATCH(BM$1,Emax!$B$1:$Z$1,0),FALSE)*100)</f>
        <v>31.783397711537063</v>
      </c>
      <c r="BN101" s="41">
        <f>IF(VLOOKUP($A101,Emax!$B:$Z,MATCH(BN$1,Emax!$B$1:$Z$1,0),FALSE)="","",VLOOKUP($A101,Emax!$B:$Z,MATCH(BN$1,Emax!$B$1:$Z$1,0),FALSE)*100)</f>
        <v>30.140298873374409</v>
      </c>
      <c r="BO101" s="41">
        <f>IF(VLOOKUP($A101,Emax!$B:$Z,MATCH(BO$1,Emax!$B$1:$Z$1,0),FALSE)="","",VLOOKUP($A101,Emax!$B:$Z,MATCH(BO$1,Emax!$B$1:$Z$1,0),FALSE)*100)</f>
        <v>43.674713136218628</v>
      </c>
      <c r="BP101" s="41" t="str">
        <f>IF(VLOOKUP($A101,Emax!$B:$Z,MATCH(BP$1,Emax!$B$1:$Z$1,0),FALSE)="","",VLOOKUP($A101,Emax!$B:$Z,MATCH(BP$1,Emax!$B$1:$Z$1,0),FALSE)*100)</f>
        <v/>
      </c>
      <c r="BQ101" s="41" t="str">
        <f>IF(VLOOKUP($A101,Emax!$B:$Z,MATCH(BQ$1,Emax!$B$1:$Z$1,0),FALSE)="","",VLOOKUP($A101,Emax!$B:$Z,MATCH(BQ$1,Emax!$B$1:$Z$1,0),FALSE)*100)</f>
        <v/>
      </c>
      <c r="BR101" s="41">
        <f>IF(VLOOKUP($A101,Emax!$B:$Z,MATCH(BR$1,Emax!$B$1:$Z$1,0),FALSE)="","",VLOOKUP($A101,Emax!$B:$Z,MATCH(BR$1,Emax!$B$1:$Z$1,0),FALSE)*100)</f>
        <v>68.855152985366615</v>
      </c>
      <c r="BS101" s="41">
        <f>IF(VLOOKUP($A101,Emax!$B:$Z,MATCH(BS$1,Emax!$B$1:$Z$1,0),FALSE)="","",VLOOKUP($A101,Emax!$B:$Z,MATCH(BS$1,Emax!$B$1:$Z$1,0),FALSE)*100)</f>
        <v>35.885264799620266</v>
      </c>
      <c r="BT101" s="41">
        <f>IF(VLOOKUP($A101,Emax!$B:$Z,MATCH(BT$1,Emax!$B$1:$Z$1,0),FALSE)="","",VLOOKUP($A101,Emax!$B:$Z,MATCH(BT$1,Emax!$B$1:$Z$1,0),FALSE)*100)</f>
        <v>42.814610735869181</v>
      </c>
    </row>
    <row r="102" spans="1:72" x14ac:dyDescent="0.2">
      <c r="Q102" s="91"/>
      <c r="R102" s="92"/>
      <c r="S102" s="92"/>
      <c r="T102" s="92"/>
      <c r="U102" s="92"/>
    </row>
    <row r="103" spans="1:72" x14ac:dyDescent="0.2">
      <c r="Q103" s="91"/>
      <c r="R103" s="92"/>
      <c r="S103" s="92"/>
      <c r="T103" s="92"/>
      <c r="U103" s="92"/>
    </row>
    <row r="104" spans="1:72" x14ac:dyDescent="0.2">
      <c r="Q104" s="91"/>
      <c r="R104" s="92"/>
      <c r="S104" s="92"/>
      <c r="T104" s="92"/>
      <c r="U104" s="92"/>
    </row>
    <row r="105" spans="1:72" x14ac:dyDescent="0.2">
      <c r="Q105" s="91"/>
      <c r="R105" s="92"/>
      <c r="S105" s="92"/>
      <c r="T105" s="92"/>
      <c r="U105" s="92"/>
    </row>
    <row r="106" spans="1:72" x14ac:dyDescent="0.2">
      <c r="Q106" s="91"/>
      <c r="R106" s="92"/>
      <c r="S106" s="92"/>
      <c r="T106" s="92"/>
      <c r="U106" s="92"/>
    </row>
    <row r="107" spans="1:72" x14ac:dyDescent="0.2">
      <c r="Q107" s="91"/>
      <c r="R107" s="92"/>
      <c r="S107" s="92"/>
      <c r="T107" s="92"/>
      <c r="U107" s="92"/>
    </row>
    <row r="108" spans="1:72" x14ac:dyDescent="0.2">
      <c r="Q108" s="91"/>
      <c r="R108" s="92"/>
      <c r="S108" s="92"/>
      <c r="T108" s="92"/>
      <c r="U108" s="92"/>
    </row>
    <row r="109" spans="1:72" x14ac:dyDescent="0.2">
      <c r="Q109" s="91"/>
      <c r="R109" s="92"/>
      <c r="S109" s="92"/>
      <c r="T109" s="92"/>
      <c r="U109" s="92"/>
    </row>
    <row r="110" spans="1:72" x14ac:dyDescent="0.2">
      <c r="Q110" s="91"/>
      <c r="R110" s="92"/>
      <c r="S110" s="92"/>
      <c r="T110" s="92"/>
      <c r="U110" s="92"/>
    </row>
    <row r="111" spans="1:72" x14ac:dyDescent="0.2">
      <c r="Q111" s="91"/>
      <c r="R111" s="92"/>
      <c r="S111" s="92"/>
      <c r="T111" s="92"/>
      <c r="U111" s="92"/>
    </row>
    <row r="112" spans="1:72" x14ac:dyDescent="0.2">
      <c r="Q112" s="91"/>
      <c r="R112" s="92"/>
      <c r="S112" s="92"/>
      <c r="T112" s="92"/>
      <c r="U112" s="92"/>
    </row>
    <row r="113" spans="17:21" x14ac:dyDescent="0.2">
      <c r="Q113" s="91"/>
      <c r="R113" s="92"/>
      <c r="S113" s="92"/>
      <c r="T113" s="92"/>
      <c r="U113" s="92"/>
    </row>
    <row r="114" spans="17:21" x14ac:dyDescent="0.2">
      <c r="Q114" s="91"/>
      <c r="R114" s="92"/>
      <c r="S114" s="92"/>
      <c r="T114" s="92"/>
      <c r="U114" s="92"/>
    </row>
    <row r="115" spans="17:21" x14ac:dyDescent="0.2">
      <c r="Q115" s="91"/>
      <c r="R115" s="92"/>
      <c r="S115" s="92"/>
      <c r="T115" s="92"/>
      <c r="U115" s="92"/>
    </row>
    <row r="116" spans="17:21" x14ac:dyDescent="0.2">
      <c r="Q116" s="91"/>
      <c r="R116" s="92"/>
      <c r="S116" s="92"/>
      <c r="T116" s="92"/>
      <c r="U116" s="92"/>
    </row>
    <row r="117" spans="17:21" x14ac:dyDescent="0.2">
      <c r="Q117" s="91"/>
      <c r="R117" s="92"/>
      <c r="S117" s="92"/>
      <c r="T117" s="92"/>
      <c r="U117" s="92"/>
    </row>
    <row r="118" spans="17:21" x14ac:dyDescent="0.2">
      <c r="Q118" s="91"/>
      <c r="R118" s="92"/>
      <c r="S118" s="92"/>
      <c r="T118" s="92"/>
      <c r="U118" s="92"/>
    </row>
    <row r="119" spans="17:21" x14ac:dyDescent="0.2">
      <c r="Q119" s="91"/>
      <c r="R119" s="92"/>
      <c r="S119" s="92"/>
      <c r="T119" s="92"/>
      <c r="U119" s="92"/>
    </row>
    <row r="120" spans="17:21" x14ac:dyDescent="0.2">
      <c r="Q120" s="91"/>
      <c r="R120" s="92"/>
      <c r="S120" s="92"/>
      <c r="T120" s="92"/>
      <c r="U120" s="92"/>
    </row>
    <row r="121" spans="17:21" x14ac:dyDescent="0.2">
      <c r="Q121" s="91"/>
      <c r="R121" s="92"/>
      <c r="S121" s="92"/>
      <c r="T121" s="92"/>
      <c r="U121" s="92"/>
    </row>
    <row r="122" spans="17:21" x14ac:dyDescent="0.2">
      <c r="Q122" s="91"/>
      <c r="R122" s="92"/>
      <c r="S122" s="92"/>
      <c r="T122" s="92"/>
      <c r="U122" s="92"/>
    </row>
    <row r="123" spans="17:21" x14ac:dyDescent="0.2">
      <c r="Q123" s="91"/>
      <c r="R123" s="92"/>
      <c r="S123" s="92"/>
      <c r="T123" s="92"/>
      <c r="U123" s="92"/>
    </row>
    <row r="124" spans="17:21" x14ac:dyDescent="0.2">
      <c r="Q124" s="91"/>
      <c r="R124" s="92"/>
      <c r="S124" s="92"/>
      <c r="T124" s="92"/>
      <c r="U124" s="92"/>
    </row>
    <row r="125" spans="17:21" x14ac:dyDescent="0.2">
      <c r="Q125" s="91"/>
      <c r="R125" s="92"/>
      <c r="S125" s="92"/>
      <c r="T125" s="92"/>
      <c r="U125" s="92"/>
    </row>
    <row r="126" spans="17:21" x14ac:dyDescent="0.2">
      <c r="Q126" s="91"/>
      <c r="R126" s="92"/>
      <c r="S126" s="92"/>
      <c r="T126" s="92"/>
      <c r="U126" s="92"/>
    </row>
    <row r="127" spans="17:21" x14ac:dyDescent="0.2">
      <c r="Q127" s="91"/>
      <c r="R127" s="92"/>
      <c r="S127" s="92"/>
      <c r="T127" s="92"/>
      <c r="U127" s="92"/>
    </row>
    <row r="128" spans="17:21" x14ac:dyDescent="0.2">
      <c r="Q128" s="91"/>
      <c r="R128" s="92"/>
      <c r="S128" s="92"/>
      <c r="T128" s="92"/>
      <c r="U128" s="92"/>
    </row>
    <row r="129" spans="17:21" x14ac:dyDescent="0.2">
      <c r="Q129" s="91"/>
      <c r="R129" s="92"/>
      <c r="S129" s="92"/>
      <c r="T129" s="92"/>
      <c r="U129" s="92"/>
    </row>
    <row r="130" spans="17:21" x14ac:dyDescent="0.2">
      <c r="Q130" s="91"/>
      <c r="R130" s="92"/>
      <c r="S130" s="92"/>
      <c r="T130" s="92"/>
      <c r="U130" s="92"/>
    </row>
    <row r="131" spans="17:21" x14ac:dyDescent="0.2">
      <c r="Q131" s="91"/>
      <c r="R131" s="92"/>
      <c r="S131" s="92"/>
      <c r="T131" s="92"/>
      <c r="U131" s="92"/>
    </row>
    <row r="132" spans="17:21" x14ac:dyDescent="0.2">
      <c r="Q132" s="91"/>
      <c r="R132" s="92"/>
      <c r="S132" s="92"/>
      <c r="T132" s="92"/>
      <c r="U132" s="92"/>
    </row>
    <row r="133" spans="17:21" x14ac:dyDescent="0.2">
      <c r="Q133" s="91"/>
      <c r="R133" s="92"/>
      <c r="S133" s="92"/>
      <c r="T133" s="92"/>
      <c r="U133" s="92"/>
    </row>
    <row r="134" spans="17:21" x14ac:dyDescent="0.2">
      <c r="Q134" s="91"/>
      <c r="R134" s="92"/>
      <c r="S134" s="92"/>
      <c r="T134" s="92"/>
      <c r="U134" s="92"/>
    </row>
    <row r="135" spans="17:21" x14ac:dyDescent="0.2">
      <c r="Q135" s="91"/>
      <c r="R135" s="92"/>
      <c r="S135" s="92"/>
      <c r="T135" s="92"/>
      <c r="U135" s="92"/>
    </row>
    <row r="136" spans="17:21" x14ac:dyDescent="0.2">
      <c r="Q136" s="91"/>
      <c r="R136" s="92"/>
      <c r="S136" s="92"/>
      <c r="T136" s="92"/>
      <c r="U136" s="92"/>
    </row>
    <row r="137" spans="17:21" x14ac:dyDescent="0.2">
      <c r="Q137" s="91"/>
      <c r="R137" s="92"/>
      <c r="S137" s="92"/>
      <c r="T137" s="92"/>
      <c r="U137" s="92"/>
    </row>
    <row r="138" spans="17:21" x14ac:dyDescent="0.2">
      <c r="Q138" s="91"/>
      <c r="R138" s="92"/>
      <c r="S138" s="92"/>
      <c r="T138" s="92"/>
      <c r="U138" s="92"/>
    </row>
    <row r="139" spans="17:21" x14ac:dyDescent="0.2">
      <c r="Q139" s="91"/>
      <c r="R139" s="92"/>
      <c r="S139" s="92"/>
      <c r="T139" s="92"/>
      <c r="U139" s="92"/>
    </row>
    <row r="140" spans="17:21" x14ac:dyDescent="0.2">
      <c r="Q140" s="91"/>
      <c r="R140" s="92"/>
      <c r="S140" s="92"/>
      <c r="T140" s="92"/>
      <c r="U140" s="92"/>
    </row>
    <row r="141" spans="17:21" x14ac:dyDescent="0.2">
      <c r="Q141" s="91"/>
      <c r="R141" s="92"/>
      <c r="S141" s="92"/>
      <c r="T141" s="92"/>
      <c r="U141" s="92"/>
    </row>
    <row r="142" spans="17:21" x14ac:dyDescent="0.2">
      <c r="Q142" s="91"/>
      <c r="R142" s="92"/>
      <c r="S142" s="92"/>
      <c r="T142" s="92"/>
      <c r="U142" s="92"/>
    </row>
    <row r="143" spans="17:21" x14ac:dyDescent="0.2">
      <c r="Q143" s="91"/>
      <c r="R143" s="92"/>
      <c r="S143" s="92"/>
      <c r="T143" s="92"/>
      <c r="U143" s="92"/>
    </row>
    <row r="144" spans="17:21" x14ac:dyDescent="0.2">
      <c r="Q144" s="91"/>
      <c r="R144" s="92"/>
      <c r="S144" s="92"/>
      <c r="T144" s="92"/>
      <c r="U144" s="92"/>
    </row>
    <row r="145" spans="17:21" x14ac:dyDescent="0.2">
      <c r="Q145" s="91"/>
      <c r="R145" s="92"/>
      <c r="S145" s="92"/>
      <c r="T145" s="92"/>
      <c r="U145" s="92"/>
    </row>
    <row r="146" spans="17:21" x14ac:dyDescent="0.2">
      <c r="Q146" s="91"/>
      <c r="R146" s="92"/>
      <c r="S146" s="92"/>
      <c r="T146" s="92"/>
      <c r="U146" s="92"/>
    </row>
    <row r="147" spans="17:21" x14ac:dyDescent="0.2">
      <c r="Q147" s="91"/>
      <c r="R147" s="92"/>
      <c r="S147" s="92"/>
      <c r="T147" s="92"/>
      <c r="U147" s="9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D102:D601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F102:F550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R101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AI8" sqref="AI8"/>
    </sheetView>
  </sheetViews>
  <sheetFormatPr baseColWidth="10" defaultRowHeight="16" x14ac:dyDescent="0.2"/>
  <cols>
    <col min="1" max="1" width="8.5" style="83" customWidth="1"/>
    <col min="2" max="2" width="8.6640625" style="86" bestFit="1" customWidth="1"/>
    <col min="3" max="3" width="7" style="48" customWidth="1"/>
    <col min="4" max="7" width="7" style="49" customWidth="1"/>
    <col min="8" max="9" width="8.83203125" style="49" customWidth="1"/>
    <col min="10" max="19" width="7" style="49" customWidth="1"/>
    <col min="20" max="20" width="7.5" style="62" bestFit="1" customWidth="1"/>
    <col min="21" max="21" width="6.1640625" style="63" bestFit="1" customWidth="1"/>
    <col min="22" max="24" width="6.5" style="63" bestFit="1" customWidth="1"/>
    <col min="25" max="25" width="8.83203125" style="63" customWidth="1"/>
    <col min="26" max="26" width="8.5" style="63" customWidth="1"/>
    <col min="27" max="27" width="6.1640625" style="63" bestFit="1" customWidth="1"/>
    <col min="28" max="28" width="6.33203125" style="63" bestFit="1" customWidth="1"/>
    <col min="29" max="33" width="7" style="63" bestFit="1" customWidth="1"/>
    <col min="34" max="34" width="6.83203125" style="63" bestFit="1" customWidth="1"/>
    <col min="35" max="36" width="13.33203125" style="63" bestFit="1" customWidth="1"/>
    <col min="37" max="37" width="7" style="4" customWidth="1"/>
    <col min="38" max="41" width="7" style="3" customWidth="1"/>
    <col min="42" max="43" width="9" style="3" customWidth="1"/>
    <col min="44" max="53" width="7" style="3" customWidth="1"/>
    <col min="54" max="54" width="7" style="4" customWidth="1"/>
    <col min="55" max="70" width="7" style="3" customWidth="1"/>
    <col min="71" max="16384" width="10.83203125" style="26"/>
  </cols>
  <sheetData>
    <row r="1" spans="1:70" s="24" customFormat="1" ht="84" customHeight="1" x14ac:dyDescent="0.2">
      <c r="A1" s="22" t="s">
        <v>849</v>
      </c>
      <c r="B1" s="7" t="s">
        <v>850</v>
      </c>
      <c r="C1" s="55" t="s">
        <v>884</v>
      </c>
      <c r="D1" s="56" t="s">
        <v>885</v>
      </c>
      <c r="E1" s="55" t="s">
        <v>886</v>
      </c>
      <c r="F1" s="56" t="s">
        <v>887</v>
      </c>
      <c r="G1" s="56" t="s">
        <v>888</v>
      </c>
      <c r="H1" s="56" t="s">
        <v>1226</v>
      </c>
      <c r="I1" s="56" t="s">
        <v>1227</v>
      </c>
      <c r="J1" s="56" t="s">
        <v>889</v>
      </c>
      <c r="K1" s="55" t="s">
        <v>890</v>
      </c>
      <c r="L1" s="56" t="s">
        <v>891</v>
      </c>
      <c r="M1" s="56" t="s">
        <v>892</v>
      </c>
      <c r="N1" s="56" t="s">
        <v>893</v>
      </c>
      <c r="O1" s="55" t="s">
        <v>894</v>
      </c>
      <c r="P1" s="56" t="s">
        <v>895</v>
      </c>
      <c r="Q1" s="55" t="s">
        <v>896</v>
      </c>
      <c r="R1" s="64" t="s">
        <v>897</v>
      </c>
      <c r="S1" s="56" t="s">
        <v>898</v>
      </c>
      <c r="T1" s="44" t="s">
        <v>929</v>
      </c>
      <c r="U1" s="45" t="s">
        <v>930</v>
      </c>
      <c r="V1" s="44" t="s">
        <v>931</v>
      </c>
      <c r="W1" s="45" t="s">
        <v>932</v>
      </c>
      <c r="X1" s="45" t="s">
        <v>933</v>
      </c>
      <c r="Y1" s="45" t="s">
        <v>1230</v>
      </c>
      <c r="Z1" s="45" t="s">
        <v>1231</v>
      </c>
      <c r="AA1" s="45" t="s">
        <v>934</v>
      </c>
      <c r="AB1" s="44" t="s">
        <v>935</v>
      </c>
      <c r="AC1" s="45" t="s">
        <v>936</v>
      </c>
      <c r="AD1" s="45" t="s">
        <v>937</v>
      </c>
      <c r="AE1" s="45" t="s">
        <v>938</v>
      </c>
      <c r="AF1" s="44" t="s">
        <v>939</v>
      </c>
      <c r="AG1" s="45" t="s">
        <v>940</v>
      </c>
      <c r="AH1" s="44" t="s">
        <v>941</v>
      </c>
      <c r="AI1" s="61" t="s">
        <v>942</v>
      </c>
      <c r="AJ1" s="45" t="s">
        <v>943</v>
      </c>
      <c r="AK1" s="9" t="s">
        <v>6</v>
      </c>
      <c r="AL1" s="8" t="s">
        <v>7</v>
      </c>
      <c r="AM1" s="9" t="s">
        <v>8</v>
      </c>
      <c r="AN1" s="8" t="s">
        <v>9</v>
      </c>
      <c r="AO1" s="8" t="s">
        <v>10</v>
      </c>
      <c r="AP1" s="8" t="s">
        <v>1232</v>
      </c>
      <c r="AQ1" s="8" t="s">
        <v>1233</v>
      </c>
      <c r="AR1" s="8" t="s">
        <v>11</v>
      </c>
      <c r="AS1" s="9" t="s">
        <v>12</v>
      </c>
      <c r="AT1" s="8" t="s">
        <v>13</v>
      </c>
      <c r="AU1" s="8" t="s">
        <v>14</v>
      </c>
      <c r="AV1" s="8" t="s">
        <v>15</v>
      </c>
      <c r="AW1" s="9" t="s">
        <v>16</v>
      </c>
      <c r="AX1" s="8" t="s">
        <v>17</v>
      </c>
      <c r="AY1" s="9" t="s">
        <v>854</v>
      </c>
      <c r="AZ1" s="25" t="s">
        <v>18</v>
      </c>
      <c r="BA1" s="8" t="s">
        <v>19</v>
      </c>
      <c r="BB1" s="9" t="s">
        <v>20</v>
      </c>
      <c r="BC1" s="8" t="s">
        <v>21</v>
      </c>
      <c r="BD1" s="9" t="s">
        <v>22</v>
      </c>
      <c r="BE1" s="8" t="s">
        <v>23</v>
      </c>
      <c r="BF1" s="8" t="s">
        <v>24</v>
      </c>
      <c r="BG1" s="8" t="s">
        <v>1234</v>
      </c>
      <c r="BH1" s="8" t="s">
        <v>1235</v>
      </c>
      <c r="BI1" s="8" t="s">
        <v>25</v>
      </c>
      <c r="BJ1" s="9" t="s">
        <v>26</v>
      </c>
      <c r="BK1" s="8" t="s">
        <v>27</v>
      </c>
      <c r="BL1" s="8" t="s">
        <v>28</v>
      </c>
      <c r="BM1" s="8" t="s">
        <v>29</v>
      </c>
      <c r="BN1" s="9" t="s">
        <v>30</v>
      </c>
      <c r="BO1" s="8" t="s">
        <v>31</v>
      </c>
      <c r="BP1" s="9" t="s">
        <v>855</v>
      </c>
      <c r="BQ1" s="25" t="s">
        <v>32</v>
      </c>
      <c r="BR1" s="8" t="s">
        <v>33</v>
      </c>
    </row>
    <row r="2" spans="1:70" x14ac:dyDescent="0.2">
      <c r="A2" s="83" t="s">
        <v>75</v>
      </c>
      <c r="B2" s="86" t="str">
        <f>VLOOKUP(A2,RecNames!B:G,6,FALSE)</f>
        <v>5HT1A</v>
      </c>
      <c r="C2" s="47" t="str">
        <f>IF(OR(T2="OUTLIER",AK2=""),"",AK2)</f>
        <v/>
      </c>
      <c r="D2" s="46" t="str">
        <f t="shared" ref="D2:S2" si="0">IF(OR(U2="OUTLIER",AL2=""),"",AL2)</f>
        <v/>
      </c>
      <c r="E2" s="46">
        <f t="shared" si="0"/>
        <v>7.7850000000000001</v>
      </c>
      <c r="F2" s="46">
        <f t="shared" si="0"/>
        <v>7.4219999999999997</v>
      </c>
      <c r="G2" s="46" t="str">
        <f t="shared" si="0"/>
        <v/>
      </c>
      <c r="H2" s="46">
        <f t="shared" si="0"/>
        <v>8.6129999999999995</v>
      </c>
      <c r="I2" s="46">
        <f t="shared" si="0"/>
        <v>8.7110000000000003</v>
      </c>
      <c r="J2" s="46">
        <f t="shared" si="0"/>
        <v>8.5920000000000005</v>
      </c>
      <c r="K2" s="46" t="str">
        <f t="shared" si="0"/>
        <v/>
      </c>
      <c r="L2" s="46" t="str">
        <f t="shared" si="0"/>
        <v/>
      </c>
      <c r="M2" s="46">
        <f t="shared" si="0"/>
        <v>6.2149999999999999</v>
      </c>
      <c r="N2" s="46">
        <f t="shared" si="0"/>
        <v>6.835</v>
      </c>
      <c r="O2" s="46" t="str">
        <f t="shared" si="0"/>
        <v/>
      </c>
      <c r="P2" s="46" t="str">
        <f t="shared" si="0"/>
        <v/>
      </c>
      <c r="Q2" s="46">
        <f t="shared" si="0"/>
        <v>6.4770000000000003</v>
      </c>
      <c r="R2" s="46">
        <f t="shared" si="0"/>
        <v>6.5789999999999997</v>
      </c>
      <c r="S2" s="46">
        <f t="shared" si="0"/>
        <v>6.6379999999999999</v>
      </c>
      <c r="T2" s="62" t="str" cm="1">
        <f t="array" ref="T2">IF(AK2="","",IF(ABS((AK2-AVERAGE(AK$2:AK$1000))/_xlfn.STDEV.S(IF(AK$2:AK$1000&lt;&gt;"",AK$2:AK$1000)))&lt;3,"","OUTLIER"))</f>
        <v/>
      </c>
      <c r="U2" s="63" t="str" cm="1">
        <f t="array" ref="U2">IF(AL2="","",IF(ABS((AL2-AVERAGE(AL$2:AL$1000))/_xlfn.STDEV.S(IF(AL$2:AL$1000&lt;&gt;"",AL$2:AL$1000)))&lt;3,"","OUTLIER"))</f>
        <v/>
      </c>
      <c r="V2" s="63" t="str" cm="1">
        <f t="array" ref="V2">IF(AM2="","",IF(ABS((AM2-AVERAGE(AM$2:AM$1000))/_xlfn.STDEV.S(IF(AM$2:AM$1000&lt;&gt;"",AM$2:AM$1000)))&lt;3,"","OUTLIER"))</f>
        <v/>
      </c>
      <c r="W2" s="63" t="str" cm="1">
        <f t="array" ref="W2">IF(AN2="","",IF(ABS((AN2-AVERAGE(AN$2:AN$1000))/_xlfn.STDEV.S(IF(AN$2:AN$1000&lt;&gt;"",AN$2:AN$1000)))&lt;3,"","OUTLIER"))</f>
        <v/>
      </c>
      <c r="X2" s="63" t="str" cm="1">
        <f t="array" ref="X2">IF(AO2="","",IF(ABS((AO2-AVERAGE(AO$2:AO$1000))/_xlfn.STDEV.S(IF(AO$2:AO$1000&lt;&gt;"",AO$2:AO$1000)))&lt;3,"","OUTLIER"))</f>
        <v/>
      </c>
      <c r="Y2" s="63" t="str" cm="1">
        <f t="array" ref="Y2">IF(AP2="","",IF(ABS((AP2-AVERAGE(AP$2:AP$1000))/_xlfn.STDEV.S(IF(AP$2:AP$1000&lt;&gt;"",AP$2:AP$1000)))&lt;3,"","OUTLIER"))</f>
        <v/>
      </c>
      <c r="Z2" s="63" t="str" cm="1">
        <f t="array" ref="Z2">IF(AQ2="","",IF(ABS((AQ2-AVERAGE(AQ$2:AQ$1000))/_xlfn.STDEV.S(IF(AQ$2:AQ$1000&lt;&gt;"",AQ$2:AQ$1000)))&lt;3,"","OUTLIER"))</f>
        <v/>
      </c>
      <c r="AA2" s="63" t="str" cm="1">
        <f t="array" ref="AA2">IF(AR2="","",IF(ABS((AR2-AVERAGE(AR$2:AR$1000))/_xlfn.STDEV.S(IF(AR$2:AR$1000&lt;&gt;"",AR$2:AR$1000)))&lt;3,"","OUTLIER"))</f>
        <v/>
      </c>
      <c r="AB2" s="63" t="str" cm="1">
        <f t="array" ref="AB2">IF(AS2="","",IF(ABS((AS2-AVERAGE(AS$2:AS$1000))/_xlfn.STDEV.S(IF(AS$2:AS$1000&lt;&gt;"",AS$2:AS$1000)))&lt;3,"","OUTLIER"))</f>
        <v/>
      </c>
      <c r="AC2" s="63" t="str" cm="1">
        <f t="array" ref="AC2">IF(AT2="","",IF(ABS((AT2-AVERAGE(AT$2:AT$1000))/_xlfn.STDEV.S(IF(AT$2:AT$1000&lt;&gt;"",AT$2:AT$1000)))&lt;3,"","OUTLIER"))</f>
        <v/>
      </c>
      <c r="AD2" s="63" t="str" cm="1">
        <f t="array" ref="AD2">IF(AU2="","",IF(ABS((AU2-AVERAGE(AU$2:AU$1000))/_xlfn.STDEV.S(IF(AU$2:AU$1000&lt;&gt;"",AU$2:AU$1000)))&lt;3,"","OUTLIER"))</f>
        <v/>
      </c>
      <c r="AE2" s="63" t="str" cm="1">
        <f t="array" ref="AE2">IF(AV2="","",IF(ABS((AV2-AVERAGE(AV$2:AV$1000))/_xlfn.STDEV.S(IF(AV$2:AV$1000&lt;&gt;"",AV$2:AV$1000)))&lt;3,"","OUTLIER"))</f>
        <v/>
      </c>
      <c r="AF2" s="63" t="str" cm="1">
        <f t="array" ref="AF2">IF(AW2="","",IF(ABS((AW2-AVERAGE(AW$2:AW$1000))/_xlfn.STDEV.S(IF(AW$2:AW$1000&lt;&gt;"",AW$2:AW$1000)))&lt;3,"","OUTLIER"))</f>
        <v/>
      </c>
      <c r="AG2" s="63" t="str" cm="1">
        <f t="array" ref="AG2">IF(AX2="","",IF(ABS((AX2-AVERAGE(AX$2:AX$1000))/_xlfn.STDEV.S(IF(AX$2:AX$1000&lt;&gt;"",AX$2:AX$1000)))&lt;3,"","OUTLIER"))</f>
        <v/>
      </c>
      <c r="AH2" s="63" t="str" cm="1">
        <f t="array" ref="AH2">IF(AY2="","",IF(ABS((AY2-AVERAGE(AY$2:AY$1000))/_xlfn.STDEV.S(IF(AY$2:AY$1000&lt;&gt;"",AY$2:AY$1000)))&lt;3,"","OUTLIER"))</f>
        <v/>
      </c>
      <c r="AI2" s="63" t="str" cm="1">
        <f t="array" ref="AI2">IF(AZ2="","",IF(ABS((AZ2-AVERAGE(AZ$2:AZ$1000))/_xlfn.STDEV.S(IF(AZ$2:AZ$1000&lt;&gt;"",AZ$2:AZ$1000)))&lt;3,"","OUTLIER"))</f>
        <v/>
      </c>
      <c r="AJ2" s="63" t="str" cm="1">
        <f t="array" ref="AJ2">IF(BA2="","",IF(ABS((BA2-AVERAGE(BA$2:BA$1000))/_xlfn.STDEV.S(IF(BA$2:BA$1000&lt;&gt;"",BA$2:BA$1000)))&lt;3,"","OUTLIER"))</f>
        <v/>
      </c>
      <c r="AK2" s="27"/>
      <c r="AL2" s="2"/>
      <c r="AM2" s="28">
        <v>7.7850000000000001</v>
      </c>
      <c r="AN2" s="28">
        <v>7.4219999999999997</v>
      </c>
      <c r="AO2" s="2"/>
      <c r="AP2" s="28">
        <v>8.6129999999999995</v>
      </c>
      <c r="AQ2" s="28">
        <v>8.7110000000000003</v>
      </c>
      <c r="AR2" s="28">
        <v>8.5920000000000005</v>
      </c>
      <c r="AS2" s="28"/>
      <c r="AT2" s="28"/>
      <c r="AU2" s="28">
        <v>6.2149999999999999</v>
      </c>
      <c r="AV2" s="28">
        <v>6.835</v>
      </c>
      <c r="AW2" s="28"/>
      <c r="AX2" s="28"/>
      <c r="AY2" s="28">
        <v>6.4770000000000003</v>
      </c>
      <c r="AZ2" s="28">
        <v>6.5789999999999997</v>
      </c>
      <c r="BA2" s="28">
        <v>6.6379999999999999</v>
      </c>
      <c r="BB2" s="27"/>
      <c r="BC2" s="2"/>
      <c r="BD2" s="28">
        <v>6.4740000000000006E-2</v>
      </c>
      <c r="BE2" s="28">
        <v>4.1540000000000001E-2</v>
      </c>
      <c r="BF2" s="2"/>
      <c r="BG2" s="28">
        <v>0.16789999999999999</v>
      </c>
      <c r="BH2" s="28">
        <v>0.11219999999999999</v>
      </c>
      <c r="BI2" s="28">
        <v>0.1812</v>
      </c>
      <c r="BJ2" s="28"/>
      <c r="BK2" s="28"/>
      <c r="BL2" s="28">
        <v>5.4379999999999998E-2</v>
      </c>
      <c r="BM2" s="28">
        <v>6.9570000000000007E-2</v>
      </c>
      <c r="BN2" s="28"/>
      <c r="BO2" s="28"/>
      <c r="BP2" s="28">
        <v>9.3630000000000005E-2</v>
      </c>
      <c r="BQ2" s="28">
        <v>0.1221</v>
      </c>
      <c r="BR2" s="28">
        <v>0.14299999999999999</v>
      </c>
    </row>
    <row r="3" spans="1:70" x14ac:dyDescent="0.2">
      <c r="A3" s="83" t="s">
        <v>81</v>
      </c>
      <c r="B3" s="86" t="str">
        <f>VLOOKUP(A3,RecNames!B:G,6,FALSE)</f>
        <v>5HT1B</v>
      </c>
      <c r="C3" s="47" t="str">
        <f t="shared" ref="C3:C66" si="1">IF(OR(T3="OUTLIER",AK3=""),"",AK3)</f>
        <v/>
      </c>
      <c r="D3" s="46" t="str">
        <f t="shared" ref="D3:D66" si="2">IF(OR(U3="OUTLIER",AL3=""),"",AL3)</f>
        <v/>
      </c>
      <c r="E3" s="46">
        <f t="shared" ref="E3:E66" si="3">IF(OR(V3="OUTLIER",AM3=""),"",AM3)</f>
        <v>9.3559999999999999</v>
      </c>
      <c r="F3" s="46">
        <f t="shared" ref="F3:F66" si="4">IF(OR(W3="OUTLIER",AN3=""),"",AN3)</f>
        <v>9.3360000000000003</v>
      </c>
      <c r="G3" s="46" t="str">
        <f t="shared" ref="G3:G66" si="5">IF(OR(X3="OUTLIER",AO3=""),"",AO3)</f>
        <v/>
      </c>
      <c r="H3" s="46">
        <f t="shared" ref="H3:H66" si="6">IF(OR(Y3="OUTLIER",AP3=""),"",AP3)</f>
        <v>9.5749999999999993</v>
      </c>
      <c r="I3" s="46">
        <f t="shared" ref="I3:I66" si="7">IF(OR(Z3="OUTLIER",AQ3=""),"",AQ3)</f>
        <v>9.5969999999999995</v>
      </c>
      <c r="J3" s="46">
        <f t="shared" ref="J3:J66" si="8">IF(OR(AA3="OUTLIER",AR3=""),"",AR3)</f>
        <v>8.9320000000000004</v>
      </c>
      <c r="K3" s="46" t="str">
        <f t="shared" ref="K3:K66" si="9">IF(OR(AB3="OUTLIER",AS3=""),"",AS3)</f>
        <v/>
      </c>
      <c r="L3" s="46" t="str">
        <f t="shared" ref="L3:L66" si="10">IF(OR(AC3="OUTLIER",AT3=""),"",AT3)</f>
        <v/>
      </c>
      <c r="M3" s="46" t="str">
        <f t="shared" ref="M3:M66" si="11">IF(OR(AD3="OUTLIER",AU3=""),"",AU3)</f>
        <v/>
      </c>
      <c r="N3" s="46">
        <f t="shared" ref="N3:N66" si="12">IF(OR(AE3="OUTLIER",AV3=""),"",AV3)</f>
        <v>7.1529999999999996</v>
      </c>
      <c r="O3" s="46" t="str">
        <f t="shared" ref="O3:O66" si="13">IF(OR(AF3="OUTLIER",AW3=""),"",AW3)</f>
        <v/>
      </c>
      <c r="P3" s="46" t="str">
        <f t="shared" ref="P3:P66" si="14">IF(OR(AG3="OUTLIER",AX3=""),"",AX3)</f>
        <v/>
      </c>
      <c r="Q3" s="46">
        <f t="shared" ref="Q3:Q66" si="15">IF(OR(AH3="OUTLIER",AY3=""),"",AY3)</f>
        <v>7.4619999999999997</v>
      </c>
      <c r="R3" s="46">
        <f t="shared" ref="R3:R66" si="16">IF(OR(AI3="OUTLIER",AZ3=""),"",AZ3)</f>
        <v>7.6</v>
      </c>
      <c r="S3" s="46">
        <f t="shared" ref="S3:S66" si="17">IF(OR(AJ3="OUTLIER",BA3=""),"",BA3)</f>
        <v>7.6849999999999996</v>
      </c>
      <c r="T3" s="62" t="str" cm="1">
        <f t="array" ref="T3">IF(AK3="","",IF(ABS((AK3-AVERAGE(AK$2:AK$1000))/_xlfn.STDEV.S(IF(AK$2:AK$1000&lt;&gt;"",AK$2:AK$1000)))&lt;3,"","OUTLIER"))</f>
        <v/>
      </c>
      <c r="U3" s="63" t="str" cm="1">
        <f t="array" ref="U3">IF(AL3="","",IF(ABS((AL3-AVERAGE(AL$2:AL$1000))/_xlfn.STDEV.S(IF(AL$2:AL$1000&lt;&gt;"",AL$2:AL$1000)))&lt;3,"","OUTLIER"))</f>
        <v/>
      </c>
      <c r="V3" s="63" t="str" cm="1">
        <f t="array" ref="V3">IF(AM3="","",IF(ABS((AM3-AVERAGE(AM$2:AM$1000))/_xlfn.STDEV.S(IF(AM$2:AM$1000&lt;&gt;"",AM$2:AM$1000)))&lt;3,"","OUTLIER"))</f>
        <v/>
      </c>
      <c r="W3" s="63" t="str" cm="1">
        <f t="array" ref="W3">IF(AN3="","",IF(ABS((AN3-AVERAGE(AN$2:AN$1000))/_xlfn.STDEV.S(IF(AN$2:AN$1000&lt;&gt;"",AN$2:AN$1000)))&lt;3,"","OUTLIER"))</f>
        <v/>
      </c>
      <c r="X3" s="63" t="str" cm="1">
        <f t="array" ref="X3">IF(AO3="","",IF(ABS((AO3-AVERAGE(AO$2:AO$1000))/_xlfn.STDEV.S(IF(AO$2:AO$1000&lt;&gt;"",AO$2:AO$1000)))&lt;3,"","OUTLIER"))</f>
        <v/>
      </c>
      <c r="Y3" s="63" t="str" cm="1">
        <f t="array" ref="Y3">IF(AP3="","",IF(ABS((AP3-AVERAGE(AP$2:AP$1000))/_xlfn.STDEV.S(IF(AP$2:AP$1000&lt;&gt;"",AP$2:AP$1000)))&lt;3,"","OUTLIER"))</f>
        <v/>
      </c>
      <c r="Z3" s="63" t="str" cm="1">
        <f t="array" ref="Z3">IF(AQ3="","",IF(ABS((AQ3-AVERAGE(AQ$2:AQ$1000))/_xlfn.STDEV.S(IF(AQ$2:AQ$1000&lt;&gt;"",AQ$2:AQ$1000)))&lt;3,"","OUTLIER"))</f>
        <v/>
      </c>
      <c r="AA3" s="63" t="str" cm="1">
        <f t="array" ref="AA3">IF(AR3="","",IF(ABS((AR3-AVERAGE(AR$2:AR$1000))/_xlfn.STDEV.S(IF(AR$2:AR$1000&lt;&gt;"",AR$2:AR$1000)))&lt;3,"","OUTLIER"))</f>
        <v/>
      </c>
      <c r="AB3" s="63" t="str" cm="1">
        <f t="array" ref="AB3">IF(AS3="","",IF(ABS((AS3-AVERAGE(AS$2:AS$1000))/_xlfn.STDEV.S(IF(AS$2:AS$1000&lt;&gt;"",AS$2:AS$1000)))&lt;3,"","OUTLIER"))</f>
        <v/>
      </c>
      <c r="AC3" s="63" t="str" cm="1">
        <f t="array" ref="AC3">IF(AT3="","",IF(ABS((AT3-AVERAGE(AT$2:AT$1000))/_xlfn.STDEV.S(IF(AT$2:AT$1000&lt;&gt;"",AT$2:AT$1000)))&lt;3,"","OUTLIER"))</f>
        <v/>
      </c>
      <c r="AD3" s="63" t="str" cm="1">
        <f t="array" ref="AD3">IF(AU3="","",IF(ABS((AU3-AVERAGE(AU$2:AU$1000))/_xlfn.STDEV.S(IF(AU$2:AU$1000&lt;&gt;"",AU$2:AU$1000)))&lt;3,"","OUTLIER"))</f>
        <v/>
      </c>
      <c r="AE3" s="63" t="str" cm="1">
        <f t="array" ref="AE3">IF(AV3="","",IF(ABS((AV3-AVERAGE(AV$2:AV$1000))/_xlfn.STDEV.S(IF(AV$2:AV$1000&lt;&gt;"",AV$2:AV$1000)))&lt;3,"","OUTLIER"))</f>
        <v/>
      </c>
      <c r="AF3" s="63" t="str" cm="1">
        <f t="array" ref="AF3">IF(AW3="","",IF(ABS((AW3-AVERAGE(AW$2:AW$1000))/_xlfn.STDEV.S(IF(AW$2:AW$1000&lt;&gt;"",AW$2:AW$1000)))&lt;3,"","OUTLIER"))</f>
        <v/>
      </c>
      <c r="AG3" s="63" t="str" cm="1">
        <f t="array" ref="AG3">IF(AX3="","",IF(ABS((AX3-AVERAGE(AX$2:AX$1000))/_xlfn.STDEV.S(IF(AX$2:AX$1000&lt;&gt;"",AX$2:AX$1000)))&lt;3,"","OUTLIER"))</f>
        <v/>
      </c>
      <c r="AH3" s="63" t="str" cm="1">
        <f t="array" ref="AH3">IF(AY3="","",IF(ABS((AY3-AVERAGE(AY$2:AY$1000))/_xlfn.STDEV.S(IF(AY$2:AY$1000&lt;&gt;"",AY$2:AY$1000)))&lt;3,"","OUTLIER"))</f>
        <v/>
      </c>
      <c r="AI3" s="63" t="str" cm="1">
        <f t="array" ref="AI3">IF(AZ3="","",IF(ABS((AZ3-AVERAGE(AZ$2:AZ$1000))/_xlfn.STDEV.S(IF(AZ$2:AZ$1000&lt;&gt;"",AZ$2:AZ$1000)))&lt;3,"","OUTLIER"))</f>
        <v/>
      </c>
      <c r="AJ3" s="63" t="str" cm="1">
        <f t="array" ref="AJ3">IF(BA3="","",IF(ABS((BA3-AVERAGE(BA$2:BA$1000))/_xlfn.STDEV.S(IF(BA$2:BA$1000&lt;&gt;"",BA$2:BA$1000)))&lt;3,"","OUTLIER"))</f>
        <v/>
      </c>
      <c r="AK3" s="29"/>
      <c r="AL3" s="2"/>
      <c r="AM3" s="30">
        <v>9.3559999999999999</v>
      </c>
      <c r="AN3" s="30">
        <v>9.3360000000000003</v>
      </c>
      <c r="AO3" s="2"/>
      <c r="AP3" s="30">
        <v>9.5749999999999993</v>
      </c>
      <c r="AQ3" s="30">
        <v>9.5969999999999995</v>
      </c>
      <c r="AR3" s="30">
        <v>8.9320000000000004</v>
      </c>
      <c r="AS3" s="30"/>
      <c r="AT3" s="30"/>
      <c r="AU3" s="30"/>
      <c r="AV3" s="30">
        <v>7.1529999999999996</v>
      </c>
      <c r="AW3" s="30"/>
      <c r="AX3" s="30"/>
      <c r="AY3" s="30">
        <v>7.4619999999999997</v>
      </c>
      <c r="AZ3" s="30">
        <v>7.6</v>
      </c>
      <c r="BA3" s="30">
        <v>7.6849999999999996</v>
      </c>
      <c r="BB3" s="29"/>
      <c r="BC3" s="2"/>
      <c r="BD3" s="30">
        <v>0.10970000000000001</v>
      </c>
      <c r="BE3" s="30">
        <v>0.1236</v>
      </c>
      <c r="BF3" s="2"/>
      <c r="BG3" s="30">
        <v>0.1052</v>
      </c>
      <c r="BH3" s="30">
        <v>0.15029999999999999</v>
      </c>
      <c r="BI3" s="30">
        <v>0.21679999999999999</v>
      </c>
      <c r="BJ3" s="30"/>
      <c r="BK3" s="30"/>
      <c r="BL3" s="30"/>
      <c r="BM3" s="30">
        <v>0.13950000000000001</v>
      </c>
      <c r="BN3" s="30"/>
      <c r="BO3" s="30"/>
      <c r="BP3" s="30">
        <v>0.25890000000000002</v>
      </c>
      <c r="BQ3" s="30">
        <v>0.62760000000000005</v>
      </c>
      <c r="BR3" s="30">
        <v>0.42799999999999999</v>
      </c>
    </row>
    <row r="4" spans="1:70" x14ac:dyDescent="0.2">
      <c r="A4" s="83" t="s">
        <v>84</v>
      </c>
      <c r="B4" s="86" t="str">
        <f>VLOOKUP(A4,RecNames!B:G,6,FALSE)</f>
        <v>5HT1D</v>
      </c>
      <c r="C4" s="47" t="str">
        <f t="shared" si="1"/>
        <v/>
      </c>
      <c r="D4" s="46" t="str">
        <f t="shared" si="2"/>
        <v/>
      </c>
      <c r="E4" s="46">
        <f t="shared" si="3"/>
        <v>9.6140000000000008</v>
      </c>
      <c r="F4" s="46">
        <f t="shared" si="4"/>
        <v>9.5299999999999994</v>
      </c>
      <c r="G4" s="46" t="str">
        <f t="shared" si="5"/>
        <v/>
      </c>
      <c r="H4" s="46">
        <f t="shared" si="6"/>
        <v>9.2100000000000009</v>
      </c>
      <c r="I4" s="46">
        <f t="shared" si="7"/>
        <v>9.11</v>
      </c>
      <c r="J4" s="46" t="str">
        <f t="shared" si="8"/>
        <v/>
      </c>
      <c r="K4" s="46" t="str">
        <f t="shared" si="9"/>
        <v/>
      </c>
      <c r="L4" s="46" t="str">
        <f t="shared" si="10"/>
        <v/>
      </c>
      <c r="M4" s="46" t="str">
        <f t="shared" si="11"/>
        <v/>
      </c>
      <c r="N4" s="46" t="str">
        <f t="shared" si="12"/>
        <v/>
      </c>
      <c r="O4" s="46" t="str">
        <f t="shared" si="13"/>
        <v/>
      </c>
      <c r="P4" s="46" t="str">
        <f t="shared" si="14"/>
        <v/>
      </c>
      <c r="Q4" s="46" t="str">
        <f t="shared" si="15"/>
        <v/>
      </c>
      <c r="R4" s="46" t="str">
        <f t="shared" si="16"/>
        <v/>
      </c>
      <c r="S4" s="46" t="str">
        <f t="shared" si="17"/>
        <v/>
      </c>
      <c r="T4" s="62" t="str" cm="1">
        <f t="array" ref="T4">IF(AK4="","",IF(ABS((AK4-AVERAGE(AK$2:AK$1000))/_xlfn.STDEV.S(IF(AK$2:AK$1000&lt;&gt;"",AK$2:AK$1000)))&lt;3,"","OUTLIER"))</f>
        <v/>
      </c>
      <c r="U4" s="63" t="str" cm="1">
        <f t="array" ref="U4">IF(AL4="","",IF(ABS((AL4-AVERAGE(AL$2:AL$1000))/_xlfn.STDEV.S(IF(AL$2:AL$1000&lt;&gt;"",AL$2:AL$1000)))&lt;3,"","OUTLIER"))</f>
        <v/>
      </c>
      <c r="V4" s="63" t="str" cm="1">
        <f t="array" ref="V4">IF(AM4="","",IF(ABS((AM4-AVERAGE(AM$2:AM$1000))/_xlfn.STDEV.S(IF(AM$2:AM$1000&lt;&gt;"",AM$2:AM$1000)))&lt;3,"","OUTLIER"))</f>
        <v/>
      </c>
      <c r="W4" s="63" t="str" cm="1">
        <f t="array" ref="W4">IF(AN4="","",IF(ABS((AN4-AVERAGE(AN$2:AN$1000))/_xlfn.STDEV.S(IF(AN$2:AN$1000&lt;&gt;"",AN$2:AN$1000)))&lt;3,"","OUTLIER"))</f>
        <v/>
      </c>
      <c r="X4" s="63" t="str" cm="1">
        <f t="array" ref="X4">IF(AO4="","",IF(ABS((AO4-AVERAGE(AO$2:AO$1000))/_xlfn.STDEV.S(IF(AO$2:AO$1000&lt;&gt;"",AO$2:AO$1000)))&lt;3,"","OUTLIER"))</f>
        <v/>
      </c>
      <c r="Y4" s="63" t="str" cm="1">
        <f t="array" ref="Y4">IF(AP4="","",IF(ABS((AP4-AVERAGE(AP$2:AP$1000))/_xlfn.STDEV.S(IF(AP$2:AP$1000&lt;&gt;"",AP$2:AP$1000)))&lt;3,"","OUTLIER"))</f>
        <v/>
      </c>
      <c r="Z4" s="63" t="str" cm="1">
        <f t="array" ref="Z4">IF(AQ4="","",IF(ABS((AQ4-AVERAGE(AQ$2:AQ$1000))/_xlfn.STDEV.S(IF(AQ$2:AQ$1000&lt;&gt;"",AQ$2:AQ$1000)))&lt;3,"","OUTLIER"))</f>
        <v/>
      </c>
      <c r="AA4" s="63" t="str" cm="1">
        <f t="array" ref="AA4">IF(AR4="","",IF(ABS((AR4-AVERAGE(AR$2:AR$1000))/_xlfn.STDEV.S(IF(AR$2:AR$1000&lt;&gt;"",AR$2:AR$1000)))&lt;3,"","OUTLIER"))</f>
        <v/>
      </c>
      <c r="AB4" s="63" t="str" cm="1">
        <f t="array" ref="AB4">IF(AS4="","",IF(ABS((AS4-AVERAGE(AS$2:AS$1000))/_xlfn.STDEV.S(IF(AS$2:AS$1000&lt;&gt;"",AS$2:AS$1000)))&lt;3,"","OUTLIER"))</f>
        <v/>
      </c>
      <c r="AC4" s="63" t="str" cm="1">
        <f t="array" ref="AC4">IF(AT4="","",IF(ABS((AT4-AVERAGE(AT$2:AT$1000))/_xlfn.STDEV.S(IF(AT$2:AT$1000&lt;&gt;"",AT$2:AT$1000)))&lt;3,"","OUTLIER"))</f>
        <v/>
      </c>
      <c r="AD4" s="63" t="str" cm="1">
        <f t="array" ref="AD4">IF(AU4="","",IF(ABS((AU4-AVERAGE(AU$2:AU$1000))/_xlfn.STDEV.S(IF(AU$2:AU$1000&lt;&gt;"",AU$2:AU$1000)))&lt;3,"","OUTLIER"))</f>
        <v/>
      </c>
      <c r="AE4" s="63" t="str" cm="1">
        <f t="array" ref="AE4">IF(AV4="","",IF(ABS((AV4-AVERAGE(AV$2:AV$1000))/_xlfn.STDEV.S(IF(AV$2:AV$1000&lt;&gt;"",AV$2:AV$1000)))&lt;3,"","OUTLIER"))</f>
        <v/>
      </c>
      <c r="AF4" s="63" t="str" cm="1">
        <f t="array" ref="AF4">IF(AW4="","",IF(ABS((AW4-AVERAGE(AW$2:AW$1000))/_xlfn.STDEV.S(IF(AW$2:AW$1000&lt;&gt;"",AW$2:AW$1000)))&lt;3,"","OUTLIER"))</f>
        <v/>
      </c>
      <c r="AG4" s="63" t="str" cm="1">
        <f t="array" ref="AG4">IF(AX4="","",IF(ABS((AX4-AVERAGE(AX$2:AX$1000))/_xlfn.STDEV.S(IF(AX$2:AX$1000&lt;&gt;"",AX$2:AX$1000)))&lt;3,"","OUTLIER"))</f>
        <v/>
      </c>
      <c r="AH4" s="63" t="str" cm="1">
        <f t="array" ref="AH4">IF(AY4="","",IF(ABS((AY4-AVERAGE(AY$2:AY$1000))/_xlfn.STDEV.S(IF(AY$2:AY$1000&lt;&gt;"",AY$2:AY$1000)))&lt;3,"","OUTLIER"))</f>
        <v/>
      </c>
      <c r="AI4" s="63" t="str" cm="1">
        <f t="array" ref="AI4">IF(AZ4="","",IF(ABS((AZ4-AVERAGE(AZ$2:AZ$1000))/_xlfn.STDEV.S(IF(AZ$2:AZ$1000&lt;&gt;"",AZ$2:AZ$1000)))&lt;3,"","OUTLIER"))</f>
        <v/>
      </c>
      <c r="AJ4" s="63" t="str" cm="1">
        <f t="array" ref="AJ4">IF(BA4="","",IF(ABS((BA4-AVERAGE(BA$2:BA$1000))/_xlfn.STDEV.S(IF(BA$2:BA$1000&lt;&gt;"",BA$2:BA$1000)))&lt;3,"","OUTLIER"))</f>
        <v/>
      </c>
      <c r="AK4" s="27"/>
      <c r="AL4" s="2"/>
      <c r="AM4" s="28">
        <v>9.6140000000000008</v>
      </c>
      <c r="AN4" s="28">
        <v>9.5299999999999994</v>
      </c>
      <c r="AO4" s="2"/>
      <c r="AP4" s="28">
        <v>9.2100000000000009</v>
      </c>
      <c r="AQ4" s="28">
        <v>9.11</v>
      </c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7"/>
      <c r="BC4" s="2"/>
      <c r="BD4" s="28">
        <v>0.29389999999999999</v>
      </c>
      <c r="BE4" s="28">
        <v>0.3231</v>
      </c>
      <c r="BF4" s="2"/>
      <c r="BG4" s="28">
        <v>0.1857</v>
      </c>
      <c r="BH4" s="28">
        <v>0.2253</v>
      </c>
      <c r="BI4" s="28"/>
      <c r="BJ4" s="28"/>
      <c r="BK4" s="28"/>
      <c r="BL4" s="28"/>
      <c r="BM4" s="28"/>
      <c r="BN4" s="28"/>
      <c r="BO4" s="28"/>
      <c r="BP4" s="28"/>
      <c r="BQ4" s="28"/>
      <c r="BR4" s="28"/>
    </row>
    <row r="5" spans="1:70" x14ac:dyDescent="0.2">
      <c r="A5" s="83" t="s">
        <v>94</v>
      </c>
      <c r="B5" s="86" t="str">
        <f>VLOOKUP(A5,RecNames!B:G,6,FALSE)</f>
        <v>5HT2A</v>
      </c>
      <c r="C5" s="47" t="str">
        <f t="shared" si="1"/>
        <v/>
      </c>
      <c r="D5" s="46" t="str">
        <f t="shared" si="2"/>
        <v/>
      </c>
      <c r="E5" s="46">
        <f t="shared" si="3"/>
        <v>6.9050000000000002</v>
      </c>
      <c r="F5" s="46" t="str">
        <f t="shared" si="4"/>
        <v/>
      </c>
      <c r="G5" s="46" t="str">
        <f t="shared" si="5"/>
        <v/>
      </c>
      <c r="H5" s="46" t="str">
        <f t="shared" si="6"/>
        <v/>
      </c>
      <c r="I5" s="46">
        <f t="shared" si="7"/>
        <v>7.4480000000000004</v>
      </c>
      <c r="J5" s="46">
        <f t="shared" si="8"/>
        <v>6.8659999999999997</v>
      </c>
      <c r="K5" s="46">
        <f t="shared" si="9"/>
        <v>9.4949999999999992</v>
      </c>
      <c r="L5" s="46">
        <f t="shared" si="10"/>
        <v>9.2279999999999998</v>
      </c>
      <c r="M5" s="46">
        <f t="shared" si="11"/>
        <v>8.1229999999999993</v>
      </c>
      <c r="N5" s="46">
        <f t="shared" si="12"/>
        <v>6.7089999999999996</v>
      </c>
      <c r="O5" s="46" t="str">
        <f t="shared" si="13"/>
        <v/>
      </c>
      <c r="P5" s="46" t="str">
        <f t="shared" si="14"/>
        <v/>
      </c>
      <c r="Q5" s="46">
        <f t="shared" si="15"/>
        <v>7.0279999999999996</v>
      </c>
      <c r="R5" s="46">
        <f t="shared" si="16"/>
        <v>6.9630000000000001</v>
      </c>
      <c r="S5" s="46">
        <f t="shared" si="17"/>
        <v>6.8339999999999996</v>
      </c>
      <c r="T5" s="62" t="str" cm="1">
        <f t="array" ref="T5">IF(AK5="","",IF(ABS((AK5-AVERAGE(AK$2:AK$1000))/_xlfn.STDEV.S(IF(AK$2:AK$1000&lt;&gt;"",AK$2:AK$1000)))&lt;3,"","OUTLIER"))</f>
        <v/>
      </c>
      <c r="U5" s="63" t="str" cm="1">
        <f t="array" ref="U5">IF(AL5="","",IF(ABS((AL5-AVERAGE(AL$2:AL$1000))/_xlfn.STDEV.S(IF(AL$2:AL$1000&lt;&gt;"",AL$2:AL$1000)))&lt;3,"","OUTLIER"))</f>
        <v/>
      </c>
      <c r="V5" s="63" t="str" cm="1">
        <f t="array" ref="V5">IF(AM5="","",IF(ABS((AM5-AVERAGE(AM$2:AM$1000))/_xlfn.STDEV.S(IF(AM$2:AM$1000&lt;&gt;"",AM$2:AM$1000)))&lt;3,"","OUTLIER"))</f>
        <v/>
      </c>
      <c r="W5" s="63" t="str" cm="1">
        <f t="array" ref="W5">IF(AN5="","",IF(ABS((AN5-AVERAGE(AN$2:AN$1000))/_xlfn.STDEV.S(IF(AN$2:AN$1000&lt;&gt;"",AN$2:AN$1000)))&lt;3,"","OUTLIER"))</f>
        <v/>
      </c>
      <c r="X5" s="63" t="str" cm="1">
        <f t="array" ref="X5">IF(AO5="","",IF(ABS((AO5-AVERAGE(AO$2:AO$1000))/_xlfn.STDEV.S(IF(AO$2:AO$1000&lt;&gt;"",AO$2:AO$1000)))&lt;3,"","OUTLIER"))</f>
        <v/>
      </c>
      <c r="Y5" s="63" t="str" cm="1">
        <f t="array" ref="Y5">IF(AP5="","",IF(ABS((AP5-AVERAGE(AP$2:AP$1000))/_xlfn.STDEV.S(IF(AP$2:AP$1000&lt;&gt;"",AP$2:AP$1000)))&lt;3,"","OUTLIER"))</f>
        <v/>
      </c>
      <c r="Z5" s="63" t="str" cm="1">
        <f t="array" ref="Z5">IF(AQ5="","",IF(ABS((AQ5-AVERAGE(AQ$2:AQ$1000))/_xlfn.STDEV.S(IF(AQ$2:AQ$1000&lt;&gt;"",AQ$2:AQ$1000)))&lt;3,"","OUTLIER"))</f>
        <v/>
      </c>
      <c r="AA5" s="63" t="str" cm="1">
        <f t="array" ref="AA5">IF(AR5="","",IF(ABS((AR5-AVERAGE(AR$2:AR$1000))/_xlfn.STDEV.S(IF(AR$2:AR$1000&lt;&gt;"",AR$2:AR$1000)))&lt;3,"","OUTLIER"))</f>
        <v/>
      </c>
      <c r="AB5" s="63" t="str" cm="1">
        <f t="array" ref="AB5">IF(AS5="","",IF(ABS((AS5-AVERAGE(AS$2:AS$1000))/_xlfn.STDEV.S(IF(AS$2:AS$1000&lt;&gt;"",AS$2:AS$1000)))&lt;3,"","OUTLIER"))</f>
        <v/>
      </c>
      <c r="AC5" s="63" t="str" cm="1">
        <f t="array" ref="AC5">IF(AT5="","",IF(ABS((AT5-AVERAGE(AT$2:AT$1000))/_xlfn.STDEV.S(IF(AT$2:AT$1000&lt;&gt;"",AT$2:AT$1000)))&lt;3,"","OUTLIER"))</f>
        <v/>
      </c>
      <c r="AD5" s="63" t="str" cm="1">
        <f t="array" ref="AD5">IF(AU5="","",IF(ABS((AU5-AVERAGE(AU$2:AU$1000))/_xlfn.STDEV.S(IF(AU$2:AU$1000&lt;&gt;"",AU$2:AU$1000)))&lt;3,"","OUTLIER"))</f>
        <v/>
      </c>
      <c r="AE5" s="63" t="str" cm="1">
        <f t="array" ref="AE5">IF(AV5="","",IF(ABS((AV5-AVERAGE(AV$2:AV$1000))/_xlfn.STDEV.S(IF(AV$2:AV$1000&lt;&gt;"",AV$2:AV$1000)))&lt;3,"","OUTLIER"))</f>
        <v/>
      </c>
      <c r="AF5" s="63" t="str" cm="1">
        <f t="array" ref="AF5">IF(AW5="","",IF(ABS((AW5-AVERAGE(AW$2:AW$1000))/_xlfn.STDEV.S(IF(AW$2:AW$1000&lt;&gt;"",AW$2:AW$1000)))&lt;3,"","OUTLIER"))</f>
        <v/>
      </c>
      <c r="AG5" s="63" t="str" cm="1">
        <f t="array" ref="AG5">IF(AX5="","",IF(ABS((AX5-AVERAGE(AX$2:AX$1000))/_xlfn.STDEV.S(IF(AX$2:AX$1000&lt;&gt;"",AX$2:AX$1000)))&lt;3,"","OUTLIER"))</f>
        <v/>
      </c>
      <c r="AH5" s="63" t="str" cm="1">
        <f t="array" ref="AH5">IF(AY5="","",IF(ABS((AY5-AVERAGE(AY$2:AY$1000))/_xlfn.STDEV.S(IF(AY$2:AY$1000&lt;&gt;"",AY$2:AY$1000)))&lt;3,"","OUTLIER"))</f>
        <v/>
      </c>
      <c r="AI5" s="63" t="str" cm="1">
        <f t="array" ref="AI5">IF(AZ5="","",IF(ABS((AZ5-AVERAGE(AZ$2:AZ$1000))/_xlfn.STDEV.S(IF(AZ$2:AZ$1000&lt;&gt;"",AZ$2:AZ$1000)))&lt;3,"","OUTLIER"))</f>
        <v/>
      </c>
      <c r="AJ5" s="63" t="str" cm="1">
        <f t="array" ref="AJ5">IF(BA5="","",IF(ABS((BA5-AVERAGE(BA$2:BA$1000))/_xlfn.STDEV.S(IF(BA$2:BA$1000&lt;&gt;"",BA$2:BA$1000)))&lt;3,"","OUTLIER"))</f>
        <v/>
      </c>
      <c r="AK5" s="27"/>
      <c r="AM5" s="28">
        <v>6.9050000000000002</v>
      </c>
      <c r="AN5" s="30"/>
      <c r="AP5" s="30"/>
      <c r="AQ5" s="28">
        <v>7.4480000000000004</v>
      </c>
      <c r="AR5" s="28">
        <v>6.8659999999999997</v>
      </c>
      <c r="AS5" s="28">
        <v>9.4949999999999992</v>
      </c>
      <c r="AT5" s="28">
        <v>9.2279999999999998</v>
      </c>
      <c r="AU5" s="28">
        <v>8.1229999999999993</v>
      </c>
      <c r="AV5" s="28">
        <v>6.7089999999999996</v>
      </c>
      <c r="AW5" s="28"/>
      <c r="AX5" s="28"/>
      <c r="AY5" s="28">
        <v>7.0279999999999996</v>
      </c>
      <c r="AZ5" s="28">
        <v>6.9630000000000001</v>
      </c>
      <c r="BA5" s="28">
        <v>6.8339999999999996</v>
      </c>
      <c r="BB5" s="27"/>
      <c r="BD5" s="28">
        <v>0.12839999999999999</v>
      </c>
      <c r="BE5" s="30"/>
      <c r="BG5" s="30"/>
      <c r="BH5" s="28">
        <v>0.1066</v>
      </c>
      <c r="BI5" s="28">
        <v>7.3800000000000004E-2</v>
      </c>
      <c r="BJ5" s="28">
        <v>0.1318</v>
      </c>
      <c r="BK5" s="28">
        <v>0.13880000000000001</v>
      </c>
      <c r="BL5" s="28">
        <v>8.7220000000000006E-2</v>
      </c>
      <c r="BM5" s="28">
        <v>3.8330000000000003E-2</v>
      </c>
      <c r="BN5" s="28"/>
      <c r="BO5" s="28"/>
      <c r="BP5" s="28">
        <v>6.7169999999999994E-2</v>
      </c>
      <c r="BQ5" s="28">
        <v>0.1177</v>
      </c>
      <c r="BR5" s="28">
        <v>5.5599999999999997E-2</v>
      </c>
    </row>
    <row r="6" spans="1:70" x14ac:dyDescent="0.2">
      <c r="A6" s="83" t="s">
        <v>97</v>
      </c>
      <c r="B6" s="86" t="str">
        <f>VLOOKUP(A6,RecNames!B:G,6,FALSE)</f>
        <v>5HT2B</v>
      </c>
      <c r="C6" s="47" t="str">
        <f t="shared" si="1"/>
        <v/>
      </c>
      <c r="D6" s="46" t="str">
        <f t="shared" si="2"/>
        <v/>
      </c>
      <c r="E6" s="46" t="str">
        <f t="shared" si="3"/>
        <v/>
      </c>
      <c r="F6" s="46" t="str">
        <f t="shared" si="4"/>
        <v/>
      </c>
      <c r="G6" s="46" t="str">
        <f t="shared" si="5"/>
        <v/>
      </c>
      <c r="H6" s="46" t="str">
        <f t="shared" si="6"/>
        <v/>
      </c>
      <c r="I6" s="46">
        <f t="shared" si="7"/>
        <v>7.7789999999999999</v>
      </c>
      <c r="J6" s="46">
        <f t="shared" si="8"/>
        <v>8.77</v>
      </c>
      <c r="K6" s="46">
        <f t="shared" si="9"/>
        <v>8.5470000000000006</v>
      </c>
      <c r="L6" s="46">
        <f t="shared" si="10"/>
        <v>8.4770000000000003</v>
      </c>
      <c r="M6" s="46">
        <f t="shared" si="11"/>
        <v>8.19</v>
      </c>
      <c r="N6" s="46">
        <f t="shared" si="12"/>
        <v>7.9349999999999996</v>
      </c>
      <c r="O6" s="46" t="str">
        <f t="shared" si="13"/>
        <v/>
      </c>
      <c r="P6" s="46" t="str">
        <f t="shared" si="14"/>
        <v/>
      </c>
      <c r="Q6" s="46">
        <f t="shared" si="15"/>
        <v>7.391</v>
      </c>
      <c r="R6" s="46">
        <f t="shared" si="16"/>
        <v>7.8090000000000002</v>
      </c>
      <c r="S6" s="46">
        <f t="shared" si="17"/>
        <v>8.1679999999999993</v>
      </c>
      <c r="T6" s="62" t="str" cm="1">
        <f t="array" ref="T6">IF(AK6="","",IF(ABS((AK6-AVERAGE(AK$2:AK$1000))/_xlfn.STDEV.S(IF(AK$2:AK$1000&lt;&gt;"",AK$2:AK$1000)))&lt;3,"","OUTLIER"))</f>
        <v/>
      </c>
      <c r="U6" s="63" t="str" cm="1">
        <f t="array" ref="U6">IF(AL6="","",IF(ABS((AL6-AVERAGE(AL$2:AL$1000))/_xlfn.STDEV.S(IF(AL$2:AL$1000&lt;&gt;"",AL$2:AL$1000)))&lt;3,"","OUTLIER"))</f>
        <v/>
      </c>
      <c r="V6" s="63" t="str" cm="1">
        <f t="array" ref="V6">IF(AM6="","",IF(ABS((AM6-AVERAGE(AM$2:AM$1000))/_xlfn.STDEV.S(IF(AM$2:AM$1000&lt;&gt;"",AM$2:AM$1000)))&lt;3,"","OUTLIER"))</f>
        <v/>
      </c>
      <c r="W6" s="63" t="str" cm="1">
        <f t="array" ref="W6">IF(AN6="","",IF(ABS((AN6-AVERAGE(AN$2:AN$1000))/_xlfn.STDEV.S(IF(AN$2:AN$1000&lt;&gt;"",AN$2:AN$1000)))&lt;3,"","OUTLIER"))</f>
        <v/>
      </c>
      <c r="X6" s="63" t="str" cm="1">
        <f t="array" ref="X6">IF(AO6="","",IF(ABS((AO6-AVERAGE(AO$2:AO$1000))/_xlfn.STDEV.S(IF(AO$2:AO$1000&lt;&gt;"",AO$2:AO$1000)))&lt;3,"","OUTLIER"))</f>
        <v/>
      </c>
      <c r="Y6" s="63" t="str" cm="1">
        <f t="array" ref="Y6">IF(AP6="","",IF(ABS((AP6-AVERAGE(AP$2:AP$1000))/_xlfn.STDEV.S(IF(AP$2:AP$1000&lt;&gt;"",AP$2:AP$1000)))&lt;3,"","OUTLIER"))</f>
        <v/>
      </c>
      <c r="Z6" s="63" t="str" cm="1">
        <f t="array" ref="Z6">IF(AQ6="","",IF(ABS((AQ6-AVERAGE(AQ$2:AQ$1000))/_xlfn.STDEV.S(IF(AQ$2:AQ$1000&lt;&gt;"",AQ$2:AQ$1000)))&lt;3,"","OUTLIER"))</f>
        <v/>
      </c>
      <c r="AA6" s="63" t="str" cm="1">
        <f t="array" ref="AA6">IF(AR6="","",IF(ABS((AR6-AVERAGE(AR$2:AR$1000))/_xlfn.STDEV.S(IF(AR$2:AR$1000&lt;&gt;"",AR$2:AR$1000)))&lt;3,"","OUTLIER"))</f>
        <v/>
      </c>
      <c r="AB6" s="63" t="str" cm="1">
        <f t="array" ref="AB6">IF(AS6="","",IF(ABS((AS6-AVERAGE(AS$2:AS$1000))/_xlfn.STDEV.S(IF(AS$2:AS$1000&lt;&gt;"",AS$2:AS$1000)))&lt;3,"","OUTLIER"))</f>
        <v/>
      </c>
      <c r="AC6" s="63" t="str" cm="1">
        <f t="array" ref="AC6">IF(AT6="","",IF(ABS((AT6-AVERAGE(AT$2:AT$1000))/_xlfn.STDEV.S(IF(AT$2:AT$1000&lt;&gt;"",AT$2:AT$1000)))&lt;3,"","OUTLIER"))</f>
        <v/>
      </c>
      <c r="AD6" s="63" t="str" cm="1">
        <f t="array" ref="AD6">IF(AU6="","",IF(ABS((AU6-AVERAGE(AU$2:AU$1000))/_xlfn.STDEV.S(IF(AU$2:AU$1000&lt;&gt;"",AU$2:AU$1000)))&lt;3,"","OUTLIER"))</f>
        <v/>
      </c>
      <c r="AE6" s="63" t="str" cm="1">
        <f t="array" ref="AE6">IF(AV6="","",IF(ABS((AV6-AVERAGE(AV$2:AV$1000))/_xlfn.STDEV.S(IF(AV$2:AV$1000&lt;&gt;"",AV$2:AV$1000)))&lt;3,"","OUTLIER"))</f>
        <v/>
      </c>
      <c r="AF6" s="63" t="str" cm="1">
        <f t="array" ref="AF6">IF(AW6="","",IF(ABS((AW6-AVERAGE(AW$2:AW$1000))/_xlfn.STDEV.S(IF(AW$2:AW$1000&lt;&gt;"",AW$2:AW$1000)))&lt;3,"","OUTLIER"))</f>
        <v/>
      </c>
      <c r="AG6" s="63" t="str" cm="1">
        <f t="array" ref="AG6">IF(AX6="","",IF(ABS((AX6-AVERAGE(AX$2:AX$1000))/_xlfn.STDEV.S(IF(AX$2:AX$1000&lt;&gt;"",AX$2:AX$1000)))&lt;3,"","OUTLIER"))</f>
        <v/>
      </c>
      <c r="AH6" s="63" t="str" cm="1">
        <f t="array" ref="AH6">IF(AY6="","",IF(ABS((AY6-AVERAGE(AY$2:AY$1000))/_xlfn.STDEV.S(IF(AY$2:AY$1000&lt;&gt;"",AY$2:AY$1000)))&lt;3,"","OUTLIER"))</f>
        <v/>
      </c>
      <c r="AI6" s="63" t="str" cm="1">
        <f t="array" ref="AI6">IF(AZ6="","",IF(ABS((AZ6-AVERAGE(AZ$2:AZ$1000))/_xlfn.STDEV.S(IF(AZ$2:AZ$1000&lt;&gt;"",AZ$2:AZ$1000)))&lt;3,"","OUTLIER"))</f>
        <v/>
      </c>
      <c r="AJ6" s="63" t="str" cm="1">
        <f t="array" ref="AJ6">IF(BA6="","",IF(ABS((BA6-AVERAGE(BA$2:BA$1000))/_xlfn.STDEV.S(IF(BA$2:BA$1000&lt;&gt;"",BA$2:BA$1000)))&lt;3,"","OUTLIER"))</f>
        <v/>
      </c>
      <c r="AK6" s="31"/>
      <c r="AM6" s="32"/>
      <c r="AN6" s="28"/>
      <c r="AP6" s="28"/>
      <c r="AQ6" s="28">
        <v>7.7789999999999999</v>
      </c>
      <c r="AR6" s="28">
        <v>8.77</v>
      </c>
      <c r="AS6" s="28">
        <v>8.5470000000000006</v>
      </c>
      <c r="AT6" s="28">
        <v>8.4770000000000003</v>
      </c>
      <c r="AU6" s="28">
        <v>8.19</v>
      </c>
      <c r="AV6" s="28">
        <v>7.9349999999999996</v>
      </c>
      <c r="AW6" s="28"/>
      <c r="AX6" s="28"/>
      <c r="AY6" s="28">
        <v>7.391</v>
      </c>
      <c r="AZ6" s="28">
        <v>7.8090000000000002</v>
      </c>
      <c r="BA6" s="28">
        <v>8.1679999999999993</v>
      </c>
      <c r="BB6" s="31"/>
      <c r="BD6" s="32"/>
      <c r="BE6" s="28"/>
      <c r="BG6" s="28"/>
      <c r="BH6" s="28">
        <v>0.17949999999999999</v>
      </c>
      <c r="BI6" s="28">
        <v>0.1535</v>
      </c>
      <c r="BJ6" s="28">
        <v>6.1870000000000001E-2</v>
      </c>
      <c r="BK6" s="28">
        <v>0.1215</v>
      </c>
      <c r="BL6" s="28">
        <v>7.8479999999999994E-2</v>
      </c>
      <c r="BM6" s="28">
        <v>0.1552</v>
      </c>
      <c r="BN6" s="28"/>
      <c r="BO6" s="28"/>
      <c r="BP6" s="28">
        <v>0.19059999999999999</v>
      </c>
      <c r="BQ6" s="28">
        <v>0.16850000000000001</v>
      </c>
      <c r="BR6" s="28">
        <v>8.8529999999999998E-2</v>
      </c>
    </row>
    <row r="7" spans="1:70" x14ac:dyDescent="0.2">
      <c r="A7" s="83" t="s">
        <v>100</v>
      </c>
      <c r="B7" s="86" t="str">
        <f>VLOOKUP(A7,RecNames!B:G,6,FALSE)</f>
        <v>5HT2C</v>
      </c>
      <c r="C7" s="47" t="str">
        <f t="shared" si="1"/>
        <v/>
      </c>
      <c r="D7" s="46" t="str">
        <f t="shared" si="2"/>
        <v/>
      </c>
      <c r="E7" s="46">
        <f t="shared" si="3"/>
        <v>7.2450000000000001</v>
      </c>
      <c r="F7" s="46">
        <f t="shared" si="4"/>
        <v>7.27</v>
      </c>
      <c r="G7" s="46" t="str">
        <f t="shared" si="5"/>
        <v/>
      </c>
      <c r="H7" s="46">
        <f t="shared" si="6"/>
        <v>7.37</v>
      </c>
      <c r="I7" s="46">
        <f t="shared" si="7"/>
        <v>7.5449999999999999</v>
      </c>
      <c r="J7" s="46">
        <f t="shared" si="8"/>
        <v>9.2759999999999998</v>
      </c>
      <c r="K7" s="46" t="str">
        <f t="shared" si="9"/>
        <v/>
      </c>
      <c r="L7" s="46" t="str">
        <f t="shared" si="10"/>
        <v/>
      </c>
      <c r="M7" s="46" t="str">
        <f t="shared" si="11"/>
        <v/>
      </c>
      <c r="N7" s="46">
        <f t="shared" si="12"/>
        <v>8.625</v>
      </c>
      <c r="O7" s="46">
        <f t="shared" si="13"/>
        <v>7.2210000000000001</v>
      </c>
      <c r="P7" s="46">
        <f t="shared" si="14"/>
        <v>7.2110000000000003</v>
      </c>
      <c r="Q7" s="46">
        <f t="shared" si="15"/>
        <v>8.1449999999999996</v>
      </c>
      <c r="R7" s="46">
        <f t="shared" si="16"/>
        <v>7.9950000000000001</v>
      </c>
      <c r="S7" s="46">
        <f t="shared" si="17"/>
        <v>8.4559999999999995</v>
      </c>
      <c r="T7" s="62" t="str" cm="1">
        <f t="array" ref="T7">IF(AK7="","",IF(ABS((AK7-AVERAGE(AK$2:AK$1000))/_xlfn.STDEV.S(IF(AK$2:AK$1000&lt;&gt;"",AK$2:AK$1000)))&lt;3,"","OUTLIER"))</f>
        <v/>
      </c>
      <c r="U7" s="63" t="str" cm="1">
        <f t="array" ref="U7">IF(AL7="","",IF(ABS((AL7-AVERAGE(AL$2:AL$1000))/_xlfn.STDEV.S(IF(AL$2:AL$1000&lt;&gt;"",AL$2:AL$1000)))&lt;3,"","OUTLIER"))</f>
        <v/>
      </c>
      <c r="V7" s="63" t="str" cm="1">
        <f t="array" ref="V7">IF(AM7="","",IF(ABS((AM7-AVERAGE(AM$2:AM$1000))/_xlfn.STDEV.S(IF(AM$2:AM$1000&lt;&gt;"",AM$2:AM$1000)))&lt;3,"","OUTLIER"))</f>
        <v/>
      </c>
      <c r="W7" s="63" t="str" cm="1">
        <f t="array" ref="W7">IF(AN7="","",IF(ABS((AN7-AVERAGE(AN$2:AN$1000))/_xlfn.STDEV.S(IF(AN$2:AN$1000&lt;&gt;"",AN$2:AN$1000)))&lt;3,"","OUTLIER"))</f>
        <v/>
      </c>
      <c r="X7" s="63" t="str" cm="1">
        <f t="array" ref="X7">IF(AO7="","",IF(ABS((AO7-AVERAGE(AO$2:AO$1000))/_xlfn.STDEV.S(IF(AO$2:AO$1000&lt;&gt;"",AO$2:AO$1000)))&lt;3,"","OUTLIER"))</f>
        <v/>
      </c>
      <c r="Y7" s="63" t="str" cm="1">
        <f t="array" ref="Y7">IF(AP7="","",IF(ABS((AP7-AVERAGE(AP$2:AP$1000))/_xlfn.STDEV.S(IF(AP$2:AP$1000&lt;&gt;"",AP$2:AP$1000)))&lt;3,"","OUTLIER"))</f>
        <v/>
      </c>
      <c r="Z7" s="63" t="str" cm="1">
        <f t="array" ref="Z7">IF(AQ7="","",IF(ABS((AQ7-AVERAGE(AQ$2:AQ$1000))/_xlfn.STDEV.S(IF(AQ$2:AQ$1000&lt;&gt;"",AQ$2:AQ$1000)))&lt;3,"","OUTLIER"))</f>
        <v/>
      </c>
      <c r="AA7" s="63" t="str" cm="1">
        <f t="array" ref="AA7">IF(AR7="","",IF(ABS((AR7-AVERAGE(AR$2:AR$1000))/_xlfn.STDEV.S(IF(AR$2:AR$1000&lt;&gt;"",AR$2:AR$1000)))&lt;3,"","OUTLIER"))</f>
        <v/>
      </c>
      <c r="AB7" s="63" t="str" cm="1">
        <f t="array" ref="AB7">IF(AS7="","",IF(ABS((AS7-AVERAGE(AS$2:AS$1000))/_xlfn.STDEV.S(IF(AS$2:AS$1000&lt;&gt;"",AS$2:AS$1000)))&lt;3,"","OUTLIER"))</f>
        <v/>
      </c>
      <c r="AC7" s="63" t="str" cm="1">
        <f t="array" ref="AC7">IF(AT7="","",IF(ABS((AT7-AVERAGE(AT$2:AT$1000))/_xlfn.STDEV.S(IF(AT$2:AT$1000&lt;&gt;"",AT$2:AT$1000)))&lt;3,"","OUTLIER"))</f>
        <v/>
      </c>
      <c r="AD7" s="63" t="str" cm="1">
        <f t="array" ref="AD7">IF(AU7="","",IF(ABS((AU7-AVERAGE(AU$2:AU$1000))/_xlfn.STDEV.S(IF(AU$2:AU$1000&lt;&gt;"",AU$2:AU$1000)))&lt;3,"","OUTLIER"))</f>
        <v/>
      </c>
      <c r="AE7" s="63" t="str" cm="1">
        <f t="array" ref="AE7">IF(AV7="","",IF(ABS((AV7-AVERAGE(AV$2:AV$1000))/_xlfn.STDEV.S(IF(AV$2:AV$1000&lt;&gt;"",AV$2:AV$1000)))&lt;3,"","OUTLIER"))</f>
        <v/>
      </c>
      <c r="AF7" s="63" t="str" cm="1">
        <f t="array" ref="AF7">IF(AW7="","",IF(ABS((AW7-AVERAGE(AW$2:AW$1000))/_xlfn.STDEV.S(IF(AW$2:AW$1000&lt;&gt;"",AW$2:AW$1000)))&lt;3,"","OUTLIER"))</f>
        <v/>
      </c>
      <c r="AG7" s="63" t="str" cm="1">
        <f t="array" ref="AG7">IF(AX7="","",IF(ABS((AX7-AVERAGE(AX$2:AX$1000))/_xlfn.STDEV.S(IF(AX$2:AX$1000&lt;&gt;"",AX$2:AX$1000)))&lt;3,"","OUTLIER"))</f>
        <v/>
      </c>
      <c r="AH7" s="63" t="str" cm="1">
        <f t="array" ref="AH7">IF(AY7="","",IF(ABS((AY7-AVERAGE(AY$2:AY$1000))/_xlfn.STDEV.S(IF(AY$2:AY$1000&lt;&gt;"",AY$2:AY$1000)))&lt;3,"","OUTLIER"))</f>
        <v/>
      </c>
      <c r="AI7" s="63" t="str" cm="1">
        <f t="array" ref="AI7">IF(AZ7="","",IF(ABS((AZ7-AVERAGE(AZ$2:AZ$1000))/_xlfn.STDEV.S(IF(AZ$2:AZ$1000&lt;&gt;"",AZ$2:AZ$1000)))&lt;3,"","OUTLIER"))</f>
        <v/>
      </c>
      <c r="AJ7" s="63" t="str" cm="1">
        <f t="array" ref="AJ7">IF(BA7="","",IF(ABS((BA7-AVERAGE(BA$2:BA$1000))/_xlfn.STDEV.S(IF(BA$2:BA$1000&lt;&gt;"",BA$2:BA$1000)))&lt;3,"","OUTLIER"))</f>
        <v/>
      </c>
      <c r="AK7" s="29"/>
      <c r="AM7" s="30">
        <v>7.2450000000000001</v>
      </c>
      <c r="AN7" s="30">
        <v>7.27</v>
      </c>
      <c r="AP7" s="30">
        <v>7.37</v>
      </c>
      <c r="AQ7" s="30">
        <v>7.5449999999999999</v>
      </c>
      <c r="AR7" s="30">
        <v>9.2759999999999998</v>
      </c>
      <c r="AS7" s="30"/>
      <c r="AT7" s="30"/>
      <c r="AU7" s="30"/>
      <c r="AV7" s="30">
        <v>8.625</v>
      </c>
      <c r="AW7" s="30">
        <v>7.2210000000000001</v>
      </c>
      <c r="AX7" s="30">
        <v>7.2110000000000003</v>
      </c>
      <c r="AY7" s="30">
        <v>8.1449999999999996</v>
      </c>
      <c r="AZ7" s="30">
        <v>7.9950000000000001</v>
      </c>
      <c r="BA7" s="30">
        <v>8.4559999999999995</v>
      </c>
      <c r="BB7" s="29"/>
      <c r="BD7" s="30">
        <v>5.9339999999999997E-2</v>
      </c>
      <c r="BE7" s="30">
        <v>9.5229999999999995E-2</v>
      </c>
      <c r="BG7" s="30">
        <v>5.5570000000000001E-2</v>
      </c>
      <c r="BH7" s="30">
        <v>7.0559999999999998E-2</v>
      </c>
      <c r="BI7" s="30">
        <v>6.6989999999999994E-2</v>
      </c>
      <c r="BJ7" s="30"/>
      <c r="BK7" s="30"/>
      <c r="BL7" s="30"/>
      <c r="BM7" s="30">
        <v>5.4370000000000002E-2</v>
      </c>
      <c r="BN7" s="30">
        <v>0.17760000000000001</v>
      </c>
      <c r="BO7" s="30">
        <v>8.8660000000000003E-2</v>
      </c>
      <c r="BP7" s="30">
        <v>9.3060000000000004E-2</v>
      </c>
      <c r="BQ7" s="30">
        <v>9.9940000000000001E-2</v>
      </c>
      <c r="BR7" s="30">
        <v>0.1124</v>
      </c>
    </row>
    <row r="8" spans="1:70" x14ac:dyDescent="0.2">
      <c r="A8" s="87" t="s">
        <v>180</v>
      </c>
      <c r="B8" s="86" t="str">
        <f>VLOOKUP(A8,RecNames!B:G,6,FALSE)</f>
        <v>ADA1A</v>
      </c>
      <c r="C8" s="47">
        <f t="shared" si="1"/>
        <v>6.8220000000000001</v>
      </c>
      <c r="D8" s="46" t="str">
        <f t="shared" si="2"/>
        <v/>
      </c>
      <c r="E8" s="46" t="str">
        <f t="shared" si="3"/>
        <v/>
      </c>
      <c r="F8" s="46" t="str">
        <f t="shared" si="4"/>
        <v/>
      </c>
      <c r="G8" s="46" t="str">
        <f t="shared" si="5"/>
        <v/>
      </c>
      <c r="H8" s="46" t="str">
        <f t="shared" si="6"/>
        <v/>
      </c>
      <c r="I8" s="46" t="str">
        <f t="shared" si="7"/>
        <v/>
      </c>
      <c r="J8" s="46" t="str">
        <f t="shared" si="8"/>
        <v/>
      </c>
      <c r="K8" s="46">
        <f t="shared" si="9"/>
        <v>7.7409999999999997</v>
      </c>
      <c r="L8" s="46">
        <f t="shared" si="10"/>
        <v>7.6760000000000002</v>
      </c>
      <c r="M8" s="46">
        <f t="shared" si="11"/>
        <v>6.7130000000000001</v>
      </c>
      <c r="N8" s="46">
        <f t="shared" si="12"/>
        <v>7.782</v>
      </c>
      <c r="O8" s="46" t="str">
        <f t="shared" si="13"/>
        <v/>
      </c>
      <c r="P8" s="46" t="str">
        <f t="shared" si="14"/>
        <v/>
      </c>
      <c r="Q8" s="46" t="str">
        <f t="shared" si="15"/>
        <v/>
      </c>
      <c r="R8" s="46" t="str">
        <f t="shared" si="16"/>
        <v/>
      </c>
      <c r="S8" s="46" t="str">
        <f t="shared" si="17"/>
        <v/>
      </c>
      <c r="T8" s="62" t="str" cm="1">
        <f t="array" ref="T8">IF(AK8="","",IF(ABS((AK8-AVERAGE(AK$2:AK$1000))/_xlfn.STDEV.S(IF(AK$2:AK$1000&lt;&gt;"",AK$2:AK$1000)))&lt;3,"","OUTLIER"))</f>
        <v/>
      </c>
      <c r="U8" s="63" t="str" cm="1">
        <f t="array" ref="U8">IF(AL8="","",IF(ABS((AL8-AVERAGE(AL$2:AL$1000))/_xlfn.STDEV.S(IF(AL$2:AL$1000&lt;&gt;"",AL$2:AL$1000)))&lt;3,"","OUTLIER"))</f>
        <v/>
      </c>
      <c r="V8" s="63" t="str" cm="1">
        <f t="array" ref="V8">IF(AM8="","",IF(ABS((AM8-AVERAGE(AM$2:AM$1000))/_xlfn.STDEV.S(IF(AM$2:AM$1000&lt;&gt;"",AM$2:AM$1000)))&lt;3,"","OUTLIER"))</f>
        <v/>
      </c>
      <c r="W8" s="63" t="str" cm="1">
        <f t="array" ref="W8">IF(AN8="","",IF(ABS((AN8-AVERAGE(AN$2:AN$1000))/_xlfn.STDEV.S(IF(AN$2:AN$1000&lt;&gt;"",AN$2:AN$1000)))&lt;3,"","OUTLIER"))</f>
        <v/>
      </c>
      <c r="X8" s="63" t="str" cm="1">
        <f t="array" ref="X8">IF(AO8="","",IF(ABS((AO8-AVERAGE(AO$2:AO$1000))/_xlfn.STDEV.S(IF(AO$2:AO$1000&lt;&gt;"",AO$2:AO$1000)))&lt;3,"","OUTLIER"))</f>
        <v/>
      </c>
      <c r="Y8" s="63" t="str" cm="1">
        <f t="array" ref="Y8">IF(AP8="","",IF(ABS((AP8-AVERAGE(AP$2:AP$1000))/_xlfn.STDEV.S(IF(AP$2:AP$1000&lt;&gt;"",AP$2:AP$1000)))&lt;3,"","OUTLIER"))</f>
        <v/>
      </c>
      <c r="Z8" s="63" t="str" cm="1">
        <f t="array" ref="Z8">IF(AQ8="","",IF(ABS((AQ8-AVERAGE(AQ$2:AQ$1000))/_xlfn.STDEV.S(IF(AQ$2:AQ$1000&lt;&gt;"",AQ$2:AQ$1000)))&lt;3,"","OUTLIER"))</f>
        <v/>
      </c>
      <c r="AA8" s="63" t="str" cm="1">
        <f t="array" ref="AA8">IF(AR8="","",IF(ABS((AR8-AVERAGE(AR$2:AR$1000))/_xlfn.STDEV.S(IF(AR$2:AR$1000&lt;&gt;"",AR$2:AR$1000)))&lt;3,"","OUTLIER"))</f>
        <v/>
      </c>
      <c r="AB8" s="63" t="str" cm="1">
        <f t="array" ref="AB8">IF(AS8="","",IF(ABS((AS8-AVERAGE(AS$2:AS$1000))/_xlfn.STDEV.S(IF(AS$2:AS$1000&lt;&gt;"",AS$2:AS$1000)))&lt;3,"","OUTLIER"))</f>
        <v/>
      </c>
      <c r="AC8" s="63" t="str" cm="1">
        <f t="array" ref="AC8">IF(AT8="","",IF(ABS((AT8-AVERAGE(AT$2:AT$1000))/_xlfn.STDEV.S(IF(AT$2:AT$1000&lt;&gt;"",AT$2:AT$1000)))&lt;3,"","OUTLIER"))</f>
        <v/>
      </c>
      <c r="AD8" s="63" t="str" cm="1">
        <f t="array" ref="AD8">IF(AU8="","",IF(ABS((AU8-AVERAGE(AU$2:AU$1000))/_xlfn.STDEV.S(IF(AU$2:AU$1000&lt;&gt;"",AU$2:AU$1000)))&lt;3,"","OUTLIER"))</f>
        <v/>
      </c>
      <c r="AE8" s="63" t="str" cm="1">
        <f t="array" ref="AE8">IF(AV8="","",IF(ABS((AV8-AVERAGE(AV$2:AV$1000))/_xlfn.STDEV.S(IF(AV$2:AV$1000&lt;&gt;"",AV$2:AV$1000)))&lt;3,"","OUTLIER"))</f>
        <v/>
      </c>
      <c r="AF8" s="63" t="str" cm="1">
        <f t="array" ref="AF8">IF(AW8="","",IF(ABS((AW8-AVERAGE(AW$2:AW$1000))/_xlfn.STDEV.S(IF(AW$2:AW$1000&lt;&gt;"",AW$2:AW$1000)))&lt;3,"","OUTLIER"))</f>
        <v/>
      </c>
      <c r="AG8" s="63" t="str" cm="1">
        <f t="array" ref="AG8">IF(AX8="","",IF(ABS((AX8-AVERAGE(AX$2:AX$1000))/_xlfn.STDEV.S(IF(AX$2:AX$1000&lt;&gt;"",AX$2:AX$1000)))&lt;3,"","OUTLIER"))</f>
        <v/>
      </c>
      <c r="AH8" s="63" t="str" cm="1">
        <f t="array" ref="AH8">IF(AY8="","",IF(ABS((AY8-AVERAGE(AY$2:AY$1000))/_xlfn.STDEV.S(IF(AY$2:AY$1000&lt;&gt;"",AY$2:AY$1000)))&lt;3,"","OUTLIER"))</f>
        <v/>
      </c>
      <c r="AI8" s="63" t="str" cm="1">
        <f t="array" ref="AI8">IF(AZ8="","",IF(ABS((AZ8-AVERAGE(AZ$2:AZ$1000))/_xlfn.STDEV.S(IF(AZ$2:AZ$1000&lt;&gt;"",AZ$2:AZ$1000)))&lt;3,"","OUTLIER"))</f>
        <v/>
      </c>
      <c r="AJ8" s="63" t="str" cm="1">
        <f t="array" ref="AJ8">IF(BA8="","",IF(ABS((BA8-AVERAGE(BA$2:BA$1000))/_xlfn.STDEV.S(IF(BA$2:BA$1000&lt;&gt;"",BA$2:BA$1000)))&lt;3,"","OUTLIER"))</f>
        <v/>
      </c>
      <c r="AK8" s="29">
        <v>6.8220000000000001</v>
      </c>
      <c r="AM8" s="30"/>
      <c r="AN8" s="30"/>
      <c r="AP8" s="30"/>
      <c r="AQ8" s="30"/>
      <c r="AR8" s="30"/>
      <c r="AS8" s="30">
        <v>7.7409999999999997</v>
      </c>
      <c r="AT8" s="30">
        <v>7.6760000000000002</v>
      </c>
      <c r="AU8" s="30">
        <v>6.7130000000000001</v>
      </c>
      <c r="AV8" s="30">
        <v>7.782</v>
      </c>
      <c r="AW8" s="30"/>
      <c r="AX8" s="30"/>
      <c r="AY8" s="30"/>
      <c r="AZ8" s="30"/>
      <c r="BA8" s="30"/>
      <c r="BB8" s="29">
        <v>9.7449999999999995E-2</v>
      </c>
      <c r="BD8" s="30"/>
      <c r="BE8" s="30"/>
      <c r="BG8" s="30"/>
      <c r="BH8" s="30"/>
      <c r="BI8" s="30"/>
      <c r="BJ8" s="30">
        <v>4.6210000000000001E-2</v>
      </c>
      <c r="BK8" s="30">
        <v>4.7980000000000002E-2</v>
      </c>
      <c r="BL8" s="30">
        <v>2.63E-2</v>
      </c>
      <c r="BM8" s="30">
        <v>6.9540000000000005E-2</v>
      </c>
      <c r="BN8" s="30"/>
      <c r="BO8" s="30"/>
      <c r="BP8" s="30"/>
      <c r="BQ8" s="30"/>
      <c r="BR8" s="30"/>
    </row>
    <row r="9" spans="1:70" x14ac:dyDescent="0.2">
      <c r="A9" s="83" t="s">
        <v>191</v>
      </c>
      <c r="B9" s="86" t="str">
        <f>VLOOKUP(A9,RecNames!B:G,6,FALSE)</f>
        <v>ADA2A</v>
      </c>
      <c r="C9" s="47">
        <f t="shared" si="1"/>
        <v>5.8620000000000001</v>
      </c>
      <c r="D9" s="46" t="str">
        <f t="shared" si="2"/>
        <v/>
      </c>
      <c r="E9" s="46">
        <f t="shared" si="3"/>
        <v>8.5169999999999995</v>
      </c>
      <c r="F9" s="46">
        <f t="shared" si="4"/>
        <v>8.5730000000000004</v>
      </c>
      <c r="G9" s="46" t="str">
        <f t="shared" si="5"/>
        <v/>
      </c>
      <c r="H9" s="46">
        <f t="shared" si="6"/>
        <v>8.859</v>
      </c>
      <c r="I9" s="46">
        <f t="shared" si="7"/>
        <v>9.1460000000000008</v>
      </c>
      <c r="J9" s="46">
        <f t="shared" si="8"/>
        <v>10.029999999999999</v>
      </c>
      <c r="K9" s="46">
        <f t="shared" si="9"/>
        <v>5.8460000000000001</v>
      </c>
      <c r="L9" s="46">
        <f t="shared" si="10"/>
        <v>5.9889999999999999</v>
      </c>
      <c r="M9" s="46">
        <f t="shared" si="11"/>
        <v>5.649</v>
      </c>
      <c r="N9" s="46">
        <f t="shared" si="12"/>
        <v>6.32</v>
      </c>
      <c r="O9" s="46" t="str">
        <f t="shared" si="13"/>
        <v/>
      </c>
      <c r="P9" s="46">
        <f t="shared" si="14"/>
        <v>6.5309999999999997</v>
      </c>
      <c r="Q9" s="46">
        <f t="shared" si="15"/>
        <v>6.008</v>
      </c>
      <c r="R9" s="46">
        <f t="shared" si="16"/>
        <v>6.226</v>
      </c>
      <c r="S9" s="46">
        <f t="shared" si="17"/>
        <v>6.3470000000000004</v>
      </c>
      <c r="T9" s="62" t="str" cm="1">
        <f t="array" ref="T9">IF(AK9="","",IF(ABS((AK9-AVERAGE(AK$2:AK$1000))/_xlfn.STDEV.S(IF(AK$2:AK$1000&lt;&gt;"",AK$2:AK$1000)))&lt;3,"","OUTLIER"))</f>
        <v/>
      </c>
      <c r="U9" s="63" t="str" cm="1">
        <f t="array" ref="U9">IF(AL9="","",IF(ABS((AL9-AVERAGE(AL$2:AL$1000))/_xlfn.STDEV.S(IF(AL$2:AL$1000&lt;&gt;"",AL$2:AL$1000)))&lt;3,"","OUTLIER"))</f>
        <v/>
      </c>
      <c r="V9" s="63" t="str" cm="1">
        <f t="array" ref="V9">IF(AM9="","",IF(ABS((AM9-AVERAGE(AM$2:AM$1000))/_xlfn.STDEV.S(IF(AM$2:AM$1000&lt;&gt;"",AM$2:AM$1000)))&lt;3,"","OUTLIER"))</f>
        <v/>
      </c>
      <c r="W9" s="63" t="str" cm="1">
        <f t="array" ref="W9">IF(AN9="","",IF(ABS((AN9-AVERAGE(AN$2:AN$1000))/_xlfn.STDEV.S(IF(AN$2:AN$1000&lt;&gt;"",AN$2:AN$1000)))&lt;3,"","OUTLIER"))</f>
        <v/>
      </c>
      <c r="X9" s="63" t="str" cm="1">
        <f t="array" ref="X9">IF(AO9="","",IF(ABS((AO9-AVERAGE(AO$2:AO$1000))/_xlfn.STDEV.S(IF(AO$2:AO$1000&lt;&gt;"",AO$2:AO$1000)))&lt;3,"","OUTLIER"))</f>
        <v/>
      </c>
      <c r="Y9" s="63" t="str" cm="1">
        <f t="array" ref="Y9">IF(AP9="","",IF(ABS((AP9-AVERAGE(AP$2:AP$1000))/_xlfn.STDEV.S(IF(AP$2:AP$1000&lt;&gt;"",AP$2:AP$1000)))&lt;3,"","OUTLIER"))</f>
        <v/>
      </c>
      <c r="Z9" s="63" t="str" cm="1">
        <f t="array" ref="Z9">IF(AQ9="","",IF(ABS((AQ9-AVERAGE(AQ$2:AQ$1000))/_xlfn.STDEV.S(IF(AQ$2:AQ$1000&lt;&gt;"",AQ$2:AQ$1000)))&lt;3,"","OUTLIER"))</f>
        <v/>
      </c>
      <c r="AA9" s="63" t="str" cm="1">
        <f t="array" ref="AA9">IF(AR9="","",IF(ABS((AR9-AVERAGE(AR$2:AR$1000))/_xlfn.STDEV.S(IF(AR$2:AR$1000&lt;&gt;"",AR$2:AR$1000)))&lt;3,"","OUTLIER"))</f>
        <v/>
      </c>
      <c r="AB9" s="63" t="str" cm="1">
        <f t="array" ref="AB9">IF(AS9="","",IF(ABS((AS9-AVERAGE(AS$2:AS$1000))/_xlfn.STDEV.S(IF(AS$2:AS$1000&lt;&gt;"",AS$2:AS$1000)))&lt;3,"","OUTLIER"))</f>
        <v/>
      </c>
      <c r="AC9" s="63" t="str" cm="1">
        <f t="array" ref="AC9">IF(AT9="","",IF(ABS((AT9-AVERAGE(AT$2:AT$1000))/_xlfn.STDEV.S(IF(AT$2:AT$1000&lt;&gt;"",AT$2:AT$1000)))&lt;3,"","OUTLIER"))</f>
        <v/>
      </c>
      <c r="AD9" s="63" t="str" cm="1">
        <f t="array" ref="AD9">IF(AU9="","",IF(ABS((AU9-AVERAGE(AU$2:AU$1000))/_xlfn.STDEV.S(IF(AU$2:AU$1000&lt;&gt;"",AU$2:AU$1000)))&lt;3,"","OUTLIER"))</f>
        <v/>
      </c>
      <c r="AE9" s="63" t="str" cm="1">
        <f t="array" ref="AE9">IF(AV9="","",IF(ABS((AV9-AVERAGE(AV$2:AV$1000))/_xlfn.STDEV.S(IF(AV$2:AV$1000&lt;&gt;"",AV$2:AV$1000)))&lt;3,"","OUTLIER"))</f>
        <v/>
      </c>
      <c r="AF9" s="63" t="str" cm="1">
        <f t="array" ref="AF9">IF(AW9="","",IF(ABS((AW9-AVERAGE(AW$2:AW$1000))/_xlfn.STDEV.S(IF(AW$2:AW$1000&lt;&gt;"",AW$2:AW$1000)))&lt;3,"","OUTLIER"))</f>
        <v/>
      </c>
      <c r="AG9" s="63" t="str" cm="1">
        <f t="array" ref="AG9">IF(AX9="","",IF(ABS((AX9-AVERAGE(AX$2:AX$1000))/_xlfn.STDEV.S(IF(AX$2:AX$1000&lt;&gt;"",AX$2:AX$1000)))&lt;3,"","OUTLIER"))</f>
        <v/>
      </c>
      <c r="AH9" s="63" t="str" cm="1">
        <f t="array" ref="AH9">IF(AY9="","",IF(ABS((AY9-AVERAGE(AY$2:AY$1000))/_xlfn.STDEV.S(IF(AY$2:AY$1000&lt;&gt;"",AY$2:AY$1000)))&lt;3,"","OUTLIER"))</f>
        <v/>
      </c>
      <c r="AI9" s="63" t="str" cm="1">
        <f t="array" ref="AI9">IF(AZ9="","",IF(ABS((AZ9-AVERAGE(AZ$2:AZ$1000))/_xlfn.STDEV.S(IF(AZ$2:AZ$1000&lt;&gt;"",AZ$2:AZ$1000)))&lt;3,"","OUTLIER"))</f>
        <v/>
      </c>
      <c r="AJ9" s="63" t="str" cm="1">
        <f t="array" ref="AJ9">IF(BA9="","",IF(ABS((BA9-AVERAGE(BA$2:BA$1000))/_xlfn.STDEV.S(IF(BA$2:BA$1000&lt;&gt;"",BA$2:BA$1000)))&lt;3,"","OUTLIER"))</f>
        <v/>
      </c>
      <c r="AK9" s="27">
        <v>5.8620000000000001</v>
      </c>
      <c r="AM9" s="28">
        <v>8.5169999999999995</v>
      </c>
      <c r="AN9" s="28">
        <v>8.5730000000000004</v>
      </c>
      <c r="AP9" s="28">
        <v>8.859</v>
      </c>
      <c r="AQ9" s="28">
        <v>9.1460000000000008</v>
      </c>
      <c r="AR9" s="28">
        <v>10.029999999999999</v>
      </c>
      <c r="AS9" s="28">
        <v>5.8460000000000001</v>
      </c>
      <c r="AT9" s="28">
        <v>5.9889999999999999</v>
      </c>
      <c r="AU9" s="28">
        <v>5.649</v>
      </c>
      <c r="AV9" s="28">
        <v>6.32</v>
      </c>
      <c r="AW9" s="28"/>
      <c r="AX9" s="28">
        <v>6.5309999999999997</v>
      </c>
      <c r="AY9" s="28">
        <v>6.008</v>
      </c>
      <c r="AZ9" s="28">
        <v>6.226</v>
      </c>
      <c r="BA9" s="28">
        <v>6.3470000000000004</v>
      </c>
      <c r="BB9" s="27">
        <v>0.20549999999999999</v>
      </c>
      <c r="BD9" s="28">
        <v>9.8239999999999994E-2</v>
      </c>
      <c r="BE9" s="28">
        <v>6.9250000000000006E-2</v>
      </c>
      <c r="BG9" s="28">
        <v>0.1186</v>
      </c>
      <c r="BH9" s="28">
        <v>4.3040000000000002E-2</v>
      </c>
      <c r="BI9" s="28">
        <v>9.6100000000000005E-2</v>
      </c>
      <c r="BJ9" s="28">
        <v>0.1255</v>
      </c>
      <c r="BK9" s="28">
        <v>0.4385</v>
      </c>
      <c r="BL9" s="28">
        <v>0.26590000000000003</v>
      </c>
      <c r="BM9" s="28">
        <v>3.6179999999999997E-2</v>
      </c>
      <c r="BN9" s="28"/>
      <c r="BO9" s="28">
        <v>0.23980000000000001</v>
      </c>
      <c r="BP9" s="28">
        <v>7.6300000000000007E-2</v>
      </c>
      <c r="BQ9" s="28">
        <v>5.4789999999999998E-2</v>
      </c>
      <c r="BR9" s="28">
        <v>6.336E-2</v>
      </c>
    </row>
    <row r="10" spans="1:70" x14ac:dyDescent="0.2">
      <c r="A10" s="83" t="s">
        <v>195</v>
      </c>
      <c r="B10" s="86" t="str">
        <f>VLOOKUP(A10,RecNames!B:G,6,FALSE)</f>
        <v>ADA2B</v>
      </c>
      <c r="C10" s="47" t="str">
        <f t="shared" si="1"/>
        <v/>
      </c>
      <c r="D10" s="46" t="str">
        <f t="shared" si="2"/>
        <v/>
      </c>
      <c r="E10" s="46">
        <f t="shared" si="3"/>
        <v>7.6710000000000003</v>
      </c>
      <c r="F10" s="46">
        <f t="shared" si="4"/>
        <v>7.609</v>
      </c>
      <c r="G10" s="46" t="str">
        <f t="shared" si="5"/>
        <v/>
      </c>
      <c r="H10" s="46">
        <f t="shared" si="6"/>
        <v>8.2829999999999995</v>
      </c>
      <c r="I10" s="46">
        <f t="shared" si="7"/>
        <v>8.5670000000000002</v>
      </c>
      <c r="J10" s="46">
        <f t="shared" si="8"/>
        <v>8.9540000000000006</v>
      </c>
      <c r="K10" s="46" t="str">
        <f t="shared" si="9"/>
        <v/>
      </c>
      <c r="L10" s="46" t="str">
        <f t="shared" si="10"/>
        <v/>
      </c>
      <c r="M10" s="46" t="str">
        <f t="shared" si="11"/>
        <v/>
      </c>
      <c r="N10" s="46">
        <f t="shared" si="12"/>
        <v>6.5430000000000001</v>
      </c>
      <c r="O10" s="46" t="str">
        <f t="shared" si="13"/>
        <v/>
      </c>
      <c r="P10" s="46" t="str">
        <f t="shared" si="14"/>
        <v/>
      </c>
      <c r="Q10" s="46">
        <f t="shared" si="15"/>
        <v>6.6630000000000003</v>
      </c>
      <c r="R10" s="46">
        <f t="shared" si="16"/>
        <v>6.9409999999999998</v>
      </c>
      <c r="S10" s="46">
        <f t="shared" si="17"/>
        <v>6.8239999999999998</v>
      </c>
      <c r="T10" s="62" t="str" cm="1">
        <f t="array" ref="T10">IF(AK10="","",IF(ABS((AK10-AVERAGE(AK$2:AK$1000))/_xlfn.STDEV.S(IF(AK$2:AK$1000&lt;&gt;"",AK$2:AK$1000)))&lt;3,"","OUTLIER"))</f>
        <v/>
      </c>
      <c r="U10" s="63" t="str" cm="1">
        <f t="array" ref="U10">IF(AL10="","",IF(ABS((AL10-AVERAGE(AL$2:AL$1000))/_xlfn.STDEV.S(IF(AL$2:AL$1000&lt;&gt;"",AL$2:AL$1000)))&lt;3,"","OUTLIER"))</f>
        <v/>
      </c>
      <c r="V10" s="63" t="str" cm="1">
        <f t="array" ref="V10">IF(AM10="","",IF(ABS((AM10-AVERAGE(AM$2:AM$1000))/_xlfn.STDEV.S(IF(AM$2:AM$1000&lt;&gt;"",AM$2:AM$1000)))&lt;3,"","OUTLIER"))</f>
        <v/>
      </c>
      <c r="W10" s="63" t="str" cm="1">
        <f t="array" ref="W10">IF(AN10="","",IF(ABS((AN10-AVERAGE(AN$2:AN$1000))/_xlfn.STDEV.S(IF(AN$2:AN$1000&lt;&gt;"",AN$2:AN$1000)))&lt;3,"","OUTLIER"))</f>
        <v/>
      </c>
      <c r="X10" s="63" t="str" cm="1">
        <f t="array" ref="X10">IF(AO10="","",IF(ABS((AO10-AVERAGE(AO$2:AO$1000))/_xlfn.STDEV.S(IF(AO$2:AO$1000&lt;&gt;"",AO$2:AO$1000)))&lt;3,"","OUTLIER"))</f>
        <v/>
      </c>
      <c r="Y10" s="63" t="str" cm="1">
        <f t="array" ref="Y10">IF(AP10="","",IF(ABS((AP10-AVERAGE(AP$2:AP$1000))/_xlfn.STDEV.S(IF(AP$2:AP$1000&lt;&gt;"",AP$2:AP$1000)))&lt;3,"","OUTLIER"))</f>
        <v/>
      </c>
      <c r="Z10" s="63" t="str" cm="1">
        <f t="array" ref="Z10">IF(AQ10="","",IF(ABS((AQ10-AVERAGE(AQ$2:AQ$1000))/_xlfn.STDEV.S(IF(AQ$2:AQ$1000&lt;&gt;"",AQ$2:AQ$1000)))&lt;3,"","OUTLIER"))</f>
        <v/>
      </c>
      <c r="AA10" s="63" t="str" cm="1">
        <f t="array" ref="AA10">IF(AR10="","",IF(ABS((AR10-AVERAGE(AR$2:AR$1000))/_xlfn.STDEV.S(IF(AR$2:AR$1000&lt;&gt;"",AR$2:AR$1000)))&lt;3,"","OUTLIER"))</f>
        <v/>
      </c>
      <c r="AB10" s="63" t="str" cm="1">
        <f t="array" ref="AB10">IF(AS10="","",IF(ABS((AS10-AVERAGE(AS$2:AS$1000))/_xlfn.STDEV.S(IF(AS$2:AS$1000&lt;&gt;"",AS$2:AS$1000)))&lt;3,"","OUTLIER"))</f>
        <v/>
      </c>
      <c r="AC10" s="63" t="str" cm="1">
        <f t="array" ref="AC10">IF(AT10="","",IF(ABS((AT10-AVERAGE(AT$2:AT$1000))/_xlfn.STDEV.S(IF(AT$2:AT$1000&lt;&gt;"",AT$2:AT$1000)))&lt;3,"","OUTLIER"))</f>
        <v/>
      </c>
      <c r="AD10" s="63" t="str" cm="1">
        <f t="array" ref="AD10">IF(AU10="","",IF(ABS((AU10-AVERAGE(AU$2:AU$1000))/_xlfn.STDEV.S(IF(AU$2:AU$1000&lt;&gt;"",AU$2:AU$1000)))&lt;3,"","OUTLIER"))</f>
        <v/>
      </c>
      <c r="AE10" s="63" t="str" cm="1">
        <f t="array" ref="AE10">IF(AV10="","",IF(ABS((AV10-AVERAGE(AV$2:AV$1000))/_xlfn.STDEV.S(IF(AV$2:AV$1000&lt;&gt;"",AV$2:AV$1000)))&lt;3,"","OUTLIER"))</f>
        <v/>
      </c>
      <c r="AF10" s="63" t="str" cm="1">
        <f t="array" ref="AF10">IF(AW10="","",IF(ABS((AW10-AVERAGE(AW$2:AW$1000))/_xlfn.STDEV.S(IF(AW$2:AW$1000&lt;&gt;"",AW$2:AW$1000)))&lt;3,"","OUTLIER"))</f>
        <v/>
      </c>
      <c r="AG10" s="63" t="str" cm="1">
        <f t="array" ref="AG10">IF(AX10="","",IF(ABS((AX10-AVERAGE(AX$2:AX$1000))/_xlfn.STDEV.S(IF(AX$2:AX$1000&lt;&gt;"",AX$2:AX$1000)))&lt;3,"","OUTLIER"))</f>
        <v/>
      </c>
      <c r="AH10" s="63" t="str" cm="1">
        <f t="array" ref="AH10">IF(AY10="","",IF(ABS((AY10-AVERAGE(AY$2:AY$1000))/_xlfn.STDEV.S(IF(AY$2:AY$1000&lt;&gt;"",AY$2:AY$1000)))&lt;3,"","OUTLIER"))</f>
        <v/>
      </c>
      <c r="AI10" s="63" t="str" cm="1">
        <f t="array" ref="AI10">IF(AZ10="","",IF(ABS((AZ10-AVERAGE(AZ$2:AZ$1000))/_xlfn.STDEV.S(IF(AZ$2:AZ$1000&lt;&gt;"",AZ$2:AZ$1000)))&lt;3,"","OUTLIER"))</f>
        <v/>
      </c>
      <c r="AJ10" s="63" t="str" cm="1">
        <f t="array" ref="AJ10">IF(BA10="","",IF(ABS((BA10-AVERAGE(BA$2:BA$1000))/_xlfn.STDEV.S(IF(BA$2:BA$1000&lt;&gt;"",BA$2:BA$1000)))&lt;3,"","OUTLIER"))</f>
        <v/>
      </c>
      <c r="AK10" s="27"/>
      <c r="AM10" s="28">
        <v>7.6710000000000003</v>
      </c>
      <c r="AN10" s="28">
        <v>7.609</v>
      </c>
      <c r="AP10" s="28">
        <v>8.2829999999999995</v>
      </c>
      <c r="AQ10" s="28">
        <v>8.5670000000000002</v>
      </c>
      <c r="AR10" s="28">
        <v>8.9540000000000006</v>
      </c>
      <c r="AS10" s="28"/>
      <c r="AT10" s="28"/>
      <c r="AU10" s="28"/>
      <c r="AV10" s="28">
        <v>6.5430000000000001</v>
      </c>
      <c r="AW10" s="28"/>
      <c r="AX10" s="28"/>
      <c r="AY10" s="28">
        <v>6.6630000000000003</v>
      </c>
      <c r="AZ10" s="28">
        <v>6.9409999999999998</v>
      </c>
      <c r="BA10" s="28">
        <v>6.8239999999999998</v>
      </c>
      <c r="BB10" s="27"/>
      <c r="BD10" s="28">
        <v>7.6289999999999997E-2</v>
      </c>
      <c r="BE10" s="28">
        <v>3.3340000000000002E-2</v>
      </c>
      <c r="BG10" s="28">
        <v>0.1036</v>
      </c>
      <c r="BH10" s="28">
        <v>5.824E-2</v>
      </c>
      <c r="BI10" s="28">
        <v>0.1321</v>
      </c>
      <c r="BJ10" s="28"/>
      <c r="BK10" s="28"/>
      <c r="BL10" s="28"/>
      <c r="BM10" s="28">
        <v>7.3450000000000001E-2</v>
      </c>
      <c r="BN10" s="28"/>
      <c r="BO10" s="28"/>
      <c r="BP10" s="28">
        <v>0.19900000000000001</v>
      </c>
      <c r="BQ10" s="28">
        <v>0.1958</v>
      </c>
      <c r="BR10" s="28">
        <v>0.1181</v>
      </c>
    </row>
    <row r="11" spans="1:70" x14ac:dyDescent="0.2">
      <c r="A11" s="83" t="s">
        <v>199</v>
      </c>
      <c r="B11" s="86" t="str">
        <f>VLOOKUP(A11,RecNames!B:G,6,FALSE)</f>
        <v>ADA2C</v>
      </c>
      <c r="C11" s="47" t="str">
        <f t="shared" si="1"/>
        <v/>
      </c>
      <c r="D11" s="46" t="str">
        <f t="shared" si="2"/>
        <v/>
      </c>
      <c r="E11" s="46">
        <f t="shared" si="3"/>
        <v>8.5969999999999995</v>
      </c>
      <c r="F11" s="46">
        <f t="shared" si="4"/>
        <v>8.7629999999999999</v>
      </c>
      <c r="G11" s="46" t="str">
        <f t="shared" si="5"/>
        <v/>
      </c>
      <c r="H11" s="46">
        <f t="shared" si="6"/>
        <v>9.3979999999999997</v>
      </c>
      <c r="I11" s="46">
        <f t="shared" si="7"/>
        <v>9.7579999999999991</v>
      </c>
      <c r="J11" s="46">
        <f t="shared" si="8"/>
        <v>10.33</v>
      </c>
      <c r="K11" s="46" t="str">
        <f t="shared" si="9"/>
        <v/>
      </c>
      <c r="L11" s="46" t="str">
        <f t="shared" si="10"/>
        <v/>
      </c>
      <c r="M11" s="46" t="str">
        <f t="shared" si="11"/>
        <v/>
      </c>
      <c r="N11" s="46">
        <f t="shared" si="12"/>
        <v>6.1580000000000004</v>
      </c>
      <c r="O11" s="46" t="str">
        <f t="shared" si="13"/>
        <v/>
      </c>
      <c r="P11" s="46" t="str">
        <f t="shared" si="14"/>
        <v/>
      </c>
      <c r="Q11" s="46">
        <f t="shared" si="15"/>
        <v>5.9530000000000003</v>
      </c>
      <c r="R11" s="46">
        <f t="shared" si="16"/>
        <v>6.1109999999999998</v>
      </c>
      <c r="S11" s="46">
        <f t="shared" si="17"/>
        <v>7.1269999999999998</v>
      </c>
      <c r="T11" s="62" t="str" cm="1">
        <f t="array" ref="T11">IF(AK11="","",IF(ABS((AK11-AVERAGE(AK$2:AK$1000))/_xlfn.STDEV.S(IF(AK$2:AK$1000&lt;&gt;"",AK$2:AK$1000)))&lt;3,"","OUTLIER"))</f>
        <v/>
      </c>
      <c r="U11" s="63" t="str" cm="1">
        <f t="array" ref="U11">IF(AL11="","",IF(ABS((AL11-AVERAGE(AL$2:AL$1000))/_xlfn.STDEV.S(IF(AL$2:AL$1000&lt;&gt;"",AL$2:AL$1000)))&lt;3,"","OUTLIER"))</f>
        <v/>
      </c>
      <c r="V11" s="63" t="str" cm="1">
        <f t="array" ref="V11">IF(AM11="","",IF(ABS((AM11-AVERAGE(AM$2:AM$1000))/_xlfn.STDEV.S(IF(AM$2:AM$1000&lt;&gt;"",AM$2:AM$1000)))&lt;3,"","OUTLIER"))</f>
        <v/>
      </c>
      <c r="W11" s="63" t="str" cm="1">
        <f t="array" ref="W11">IF(AN11="","",IF(ABS((AN11-AVERAGE(AN$2:AN$1000))/_xlfn.STDEV.S(IF(AN$2:AN$1000&lt;&gt;"",AN$2:AN$1000)))&lt;3,"","OUTLIER"))</f>
        <v/>
      </c>
      <c r="X11" s="63" t="str" cm="1">
        <f t="array" ref="X11">IF(AO11="","",IF(ABS((AO11-AVERAGE(AO$2:AO$1000))/_xlfn.STDEV.S(IF(AO$2:AO$1000&lt;&gt;"",AO$2:AO$1000)))&lt;3,"","OUTLIER"))</f>
        <v/>
      </c>
      <c r="Y11" s="63" t="str" cm="1">
        <f t="array" ref="Y11">IF(AP11="","",IF(ABS((AP11-AVERAGE(AP$2:AP$1000))/_xlfn.STDEV.S(IF(AP$2:AP$1000&lt;&gt;"",AP$2:AP$1000)))&lt;3,"","OUTLIER"))</f>
        <v/>
      </c>
      <c r="Z11" s="63" t="str" cm="1">
        <f t="array" ref="Z11">IF(AQ11="","",IF(ABS((AQ11-AVERAGE(AQ$2:AQ$1000))/_xlfn.STDEV.S(IF(AQ$2:AQ$1000&lt;&gt;"",AQ$2:AQ$1000)))&lt;3,"","OUTLIER"))</f>
        <v/>
      </c>
      <c r="AA11" s="63" t="str" cm="1">
        <f t="array" ref="AA11">IF(AR11="","",IF(ABS((AR11-AVERAGE(AR$2:AR$1000))/_xlfn.STDEV.S(IF(AR$2:AR$1000&lt;&gt;"",AR$2:AR$1000)))&lt;3,"","OUTLIER"))</f>
        <v/>
      </c>
      <c r="AB11" s="63" t="str" cm="1">
        <f t="array" ref="AB11">IF(AS11="","",IF(ABS((AS11-AVERAGE(AS$2:AS$1000))/_xlfn.STDEV.S(IF(AS$2:AS$1000&lt;&gt;"",AS$2:AS$1000)))&lt;3,"","OUTLIER"))</f>
        <v/>
      </c>
      <c r="AC11" s="63" t="str" cm="1">
        <f t="array" ref="AC11">IF(AT11="","",IF(ABS((AT11-AVERAGE(AT$2:AT$1000))/_xlfn.STDEV.S(IF(AT$2:AT$1000&lt;&gt;"",AT$2:AT$1000)))&lt;3,"","OUTLIER"))</f>
        <v/>
      </c>
      <c r="AD11" s="63" t="str" cm="1">
        <f t="array" ref="AD11">IF(AU11="","",IF(ABS((AU11-AVERAGE(AU$2:AU$1000))/_xlfn.STDEV.S(IF(AU$2:AU$1000&lt;&gt;"",AU$2:AU$1000)))&lt;3,"","OUTLIER"))</f>
        <v/>
      </c>
      <c r="AE11" s="63" t="str" cm="1">
        <f t="array" ref="AE11">IF(AV11="","",IF(ABS((AV11-AVERAGE(AV$2:AV$1000))/_xlfn.STDEV.S(IF(AV$2:AV$1000&lt;&gt;"",AV$2:AV$1000)))&lt;3,"","OUTLIER"))</f>
        <v/>
      </c>
      <c r="AF11" s="63" t="str" cm="1">
        <f t="array" ref="AF11">IF(AW11="","",IF(ABS((AW11-AVERAGE(AW$2:AW$1000))/_xlfn.STDEV.S(IF(AW$2:AW$1000&lt;&gt;"",AW$2:AW$1000)))&lt;3,"","OUTLIER"))</f>
        <v/>
      </c>
      <c r="AG11" s="63" t="str" cm="1">
        <f t="array" ref="AG11">IF(AX11="","",IF(ABS((AX11-AVERAGE(AX$2:AX$1000))/_xlfn.STDEV.S(IF(AX$2:AX$1000&lt;&gt;"",AX$2:AX$1000)))&lt;3,"","OUTLIER"))</f>
        <v/>
      </c>
      <c r="AH11" s="63" t="str" cm="1">
        <f t="array" ref="AH11">IF(AY11="","",IF(ABS((AY11-AVERAGE(AY$2:AY$1000))/_xlfn.STDEV.S(IF(AY$2:AY$1000&lt;&gt;"",AY$2:AY$1000)))&lt;3,"","OUTLIER"))</f>
        <v/>
      </c>
      <c r="AI11" s="63" t="str" cm="1">
        <f t="array" ref="AI11">IF(AZ11="","",IF(ABS((AZ11-AVERAGE(AZ$2:AZ$1000))/_xlfn.STDEV.S(IF(AZ$2:AZ$1000&lt;&gt;"",AZ$2:AZ$1000)))&lt;3,"","OUTLIER"))</f>
        <v/>
      </c>
      <c r="AJ11" s="63" t="str" cm="1">
        <f t="array" ref="AJ11">IF(BA11="","",IF(ABS((BA11-AVERAGE(BA$2:BA$1000))/_xlfn.STDEV.S(IF(BA$2:BA$1000&lt;&gt;"",BA$2:BA$1000)))&lt;3,"","OUTLIER"))</f>
        <v/>
      </c>
      <c r="AK11" s="27"/>
      <c r="AM11" s="28">
        <v>8.5969999999999995</v>
      </c>
      <c r="AN11" s="28">
        <v>8.7629999999999999</v>
      </c>
      <c r="AP11" s="28">
        <v>9.3979999999999997</v>
      </c>
      <c r="AQ11" s="28">
        <v>9.7579999999999991</v>
      </c>
      <c r="AR11" s="28">
        <v>10.33</v>
      </c>
      <c r="AS11" s="28"/>
      <c r="AT11" s="28"/>
      <c r="AU11" s="28"/>
      <c r="AV11" s="28">
        <v>6.1580000000000004</v>
      </c>
      <c r="AW11" s="28"/>
      <c r="AX11" s="28"/>
      <c r="AY11" s="28">
        <v>5.9530000000000003</v>
      </c>
      <c r="AZ11" s="28">
        <v>6.1109999999999998</v>
      </c>
      <c r="BA11" s="28">
        <v>7.1269999999999998</v>
      </c>
      <c r="BB11" s="27"/>
      <c r="BD11" s="28">
        <v>0.1638</v>
      </c>
      <c r="BE11" s="28">
        <v>0.1638</v>
      </c>
      <c r="BG11" s="28">
        <v>0.22339999999999999</v>
      </c>
      <c r="BH11" s="28">
        <v>0.26740000000000003</v>
      </c>
      <c r="BI11" s="28">
        <v>0.36330000000000001</v>
      </c>
      <c r="BJ11" s="28"/>
      <c r="BK11" s="28"/>
      <c r="BL11" s="28"/>
      <c r="BM11" s="28">
        <v>0.15129999999999999</v>
      </c>
      <c r="BN11" s="28"/>
      <c r="BO11" s="28"/>
      <c r="BP11" s="28">
        <v>0.1953</v>
      </c>
      <c r="BQ11" s="28">
        <v>0.7036</v>
      </c>
      <c r="BR11" s="28">
        <v>0.11219999999999999</v>
      </c>
    </row>
    <row r="12" spans="1:70" x14ac:dyDescent="0.2">
      <c r="A12" s="83" t="s">
        <v>203</v>
      </c>
      <c r="B12" s="86" t="str">
        <f>VLOOKUP(A12,RecNames!B:G,6,FALSE)</f>
        <v>ADRB1</v>
      </c>
      <c r="C12" s="47">
        <f t="shared" si="1"/>
        <v>9.7029999999999994</v>
      </c>
      <c r="D12" s="46" t="str">
        <f t="shared" si="2"/>
        <v/>
      </c>
      <c r="E12" s="46" t="str">
        <f t="shared" si="3"/>
        <v/>
      </c>
      <c r="F12" s="46" t="str">
        <f t="shared" si="4"/>
        <v/>
      </c>
      <c r="G12" s="46" t="str">
        <f t="shared" si="5"/>
        <v/>
      </c>
      <c r="H12" s="46">
        <f t="shared" si="6"/>
        <v>6.5730000000000004</v>
      </c>
      <c r="I12" s="46">
        <f t="shared" si="7"/>
        <v>6.5620000000000003</v>
      </c>
      <c r="J12" s="46">
        <f t="shared" si="8"/>
        <v>6.915</v>
      </c>
      <c r="K12" s="46">
        <f t="shared" si="9"/>
        <v>6.1029999999999998</v>
      </c>
      <c r="L12" s="46" t="str">
        <f t="shared" si="10"/>
        <v/>
      </c>
      <c r="M12" s="46">
        <f t="shared" si="11"/>
        <v>6.0940000000000003</v>
      </c>
      <c r="N12" s="46">
        <f t="shared" si="12"/>
        <v>8.3800000000000008</v>
      </c>
      <c r="O12" s="46" t="str">
        <f t="shared" si="13"/>
        <v/>
      </c>
      <c r="P12" s="46" t="str">
        <f t="shared" si="14"/>
        <v/>
      </c>
      <c r="Q12" s="46">
        <f t="shared" si="15"/>
        <v>6.6289999999999996</v>
      </c>
      <c r="R12" s="46">
        <f t="shared" si="16"/>
        <v>6.5529999999999999</v>
      </c>
      <c r="S12" s="46">
        <f t="shared" si="17"/>
        <v>6.7770000000000001</v>
      </c>
      <c r="T12" s="62" t="str" cm="1">
        <f t="array" ref="T12">IF(AK12="","",IF(ABS((AK12-AVERAGE(AK$2:AK$1000))/_xlfn.STDEV.S(IF(AK$2:AK$1000&lt;&gt;"",AK$2:AK$1000)))&lt;3,"","OUTLIER"))</f>
        <v/>
      </c>
      <c r="U12" s="63" t="str" cm="1">
        <f t="array" ref="U12">IF(AL12="","",IF(ABS((AL12-AVERAGE(AL$2:AL$1000))/_xlfn.STDEV.S(IF(AL$2:AL$1000&lt;&gt;"",AL$2:AL$1000)))&lt;3,"","OUTLIER"))</f>
        <v/>
      </c>
      <c r="V12" s="63" t="str" cm="1">
        <f t="array" ref="V12">IF(AM12="","",IF(ABS((AM12-AVERAGE(AM$2:AM$1000))/_xlfn.STDEV.S(IF(AM$2:AM$1000&lt;&gt;"",AM$2:AM$1000)))&lt;3,"","OUTLIER"))</f>
        <v/>
      </c>
      <c r="W12" s="63" t="str" cm="1">
        <f t="array" ref="W12">IF(AN12="","",IF(ABS((AN12-AVERAGE(AN$2:AN$1000))/_xlfn.STDEV.S(IF(AN$2:AN$1000&lt;&gt;"",AN$2:AN$1000)))&lt;3,"","OUTLIER"))</f>
        <v/>
      </c>
      <c r="X12" s="63" t="str" cm="1">
        <f t="array" ref="X12">IF(AO12="","",IF(ABS((AO12-AVERAGE(AO$2:AO$1000))/_xlfn.STDEV.S(IF(AO$2:AO$1000&lt;&gt;"",AO$2:AO$1000)))&lt;3,"","OUTLIER"))</f>
        <v/>
      </c>
      <c r="Y12" s="63" t="str" cm="1">
        <f t="array" ref="Y12">IF(AP12="","",IF(ABS((AP12-AVERAGE(AP$2:AP$1000))/_xlfn.STDEV.S(IF(AP$2:AP$1000&lt;&gt;"",AP$2:AP$1000)))&lt;3,"","OUTLIER"))</f>
        <v/>
      </c>
      <c r="Z12" s="63" t="str" cm="1">
        <f t="array" ref="Z12">IF(AQ12="","",IF(ABS((AQ12-AVERAGE(AQ$2:AQ$1000))/_xlfn.STDEV.S(IF(AQ$2:AQ$1000&lt;&gt;"",AQ$2:AQ$1000)))&lt;3,"","OUTLIER"))</f>
        <v/>
      </c>
      <c r="AA12" s="63" t="str" cm="1">
        <f t="array" ref="AA12">IF(AR12="","",IF(ABS((AR12-AVERAGE(AR$2:AR$1000))/_xlfn.STDEV.S(IF(AR$2:AR$1000&lt;&gt;"",AR$2:AR$1000)))&lt;3,"","OUTLIER"))</f>
        <v/>
      </c>
      <c r="AB12" s="63" t="str" cm="1">
        <f t="array" ref="AB12">IF(AS12="","",IF(ABS((AS12-AVERAGE(AS$2:AS$1000))/_xlfn.STDEV.S(IF(AS$2:AS$1000&lt;&gt;"",AS$2:AS$1000)))&lt;3,"","OUTLIER"))</f>
        <v/>
      </c>
      <c r="AC12" s="63" t="str" cm="1">
        <f t="array" ref="AC12">IF(AT12="","",IF(ABS((AT12-AVERAGE(AT$2:AT$1000))/_xlfn.STDEV.S(IF(AT$2:AT$1000&lt;&gt;"",AT$2:AT$1000)))&lt;3,"","OUTLIER"))</f>
        <v/>
      </c>
      <c r="AD12" s="63" t="str" cm="1">
        <f t="array" ref="AD12">IF(AU12="","",IF(ABS((AU12-AVERAGE(AU$2:AU$1000))/_xlfn.STDEV.S(IF(AU$2:AU$1000&lt;&gt;"",AU$2:AU$1000)))&lt;3,"","OUTLIER"))</f>
        <v/>
      </c>
      <c r="AE12" s="63" t="str" cm="1">
        <f t="array" ref="AE12">IF(AV12="","",IF(ABS((AV12-AVERAGE(AV$2:AV$1000))/_xlfn.STDEV.S(IF(AV$2:AV$1000&lt;&gt;"",AV$2:AV$1000)))&lt;3,"","OUTLIER"))</f>
        <v/>
      </c>
      <c r="AF12" s="63" t="str" cm="1">
        <f t="array" ref="AF12">IF(AW12="","",IF(ABS((AW12-AVERAGE(AW$2:AW$1000))/_xlfn.STDEV.S(IF(AW$2:AW$1000&lt;&gt;"",AW$2:AW$1000)))&lt;3,"","OUTLIER"))</f>
        <v/>
      </c>
      <c r="AG12" s="63" t="str" cm="1">
        <f t="array" ref="AG12">IF(AX12="","",IF(ABS((AX12-AVERAGE(AX$2:AX$1000))/_xlfn.STDEV.S(IF(AX$2:AX$1000&lt;&gt;"",AX$2:AX$1000)))&lt;3,"","OUTLIER"))</f>
        <v/>
      </c>
      <c r="AH12" s="63" t="str" cm="1">
        <f t="array" ref="AH12">IF(AY12="","",IF(ABS((AY12-AVERAGE(AY$2:AY$1000))/_xlfn.STDEV.S(IF(AY$2:AY$1000&lt;&gt;"",AY$2:AY$1000)))&lt;3,"","OUTLIER"))</f>
        <v/>
      </c>
      <c r="AI12" s="63" t="str" cm="1">
        <f t="array" ref="AI12">IF(AZ12="","",IF(ABS((AZ12-AVERAGE(AZ$2:AZ$1000))/_xlfn.STDEV.S(IF(AZ$2:AZ$1000&lt;&gt;"",AZ$2:AZ$1000)))&lt;3,"","OUTLIER"))</f>
        <v/>
      </c>
      <c r="AJ12" s="63" t="str" cm="1">
        <f t="array" ref="AJ12">IF(BA12="","",IF(ABS((BA12-AVERAGE(BA$2:BA$1000))/_xlfn.STDEV.S(IF(BA$2:BA$1000&lt;&gt;"",BA$2:BA$1000)))&lt;3,"","OUTLIER"))</f>
        <v/>
      </c>
      <c r="AK12" s="27">
        <v>9.7029999999999994</v>
      </c>
      <c r="AM12" s="30"/>
      <c r="AN12" s="30"/>
      <c r="AP12" s="28">
        <v>6.5730000000000004</v>
      </c>
      <c r="AQ12" s="28">
        <v>6.5620000000000003</v>
      </c>
      <c r="AR12" s="28">
        <v>6.915</v>
      </c>
      <c r="AS12" s="28">
        <v>6.1029999999999998</v>
      </c>
      <c r="AT12" s="28"/>
      <c r="AU12" s="28">
        <v>6.0940000000000003</v>
      </c>
      <c r="AV12" s="28">
        <v>8.3800000000000008</v>
      </c>
      <c r="AW12" s="28"/>
      <c r="AX12" s="28"/>
      <c r="AY12" s="28">
        <v>6.6289999999999996</v>
      </c>
      <c r="AZ12" s="28">
        <v>6.5529999999999999</v>
      </c>
      <c r="BA12" s="28">
        <v>6.7770000000000001</v>
      </c>
      <c r="BB12" s="27">
        <v>8.7760000000000005E-2</v>
      </c>
      <c r="BD12" s="30"/>
      <c r="BE12" s="30"/>
      <c r="BG12" s="28">
        <v>0.1366</v>
      </c>
      <c r="BH12" s="28">
        <v>0.10539999999999999</v>
      </c>
      <c r="BI12" s="28">
        <v>0.12280000000000001</v>
      </c>
      <c r="BJ12" s="28">
        <v>0.17549999999999999</v>
      </c>
      <c r="BK12" s="28"/>
      <c r="BL12" s="28">
        <v>6.8140000000000006E-2</v>
      </c>
      <c r="BM12" s="28">
        <v>5.3650000000000003E-2</v>
      </c>
      <c r="BN12" s="28"/>
      <c r="BO12" s="28"/>
      <c r="BP12" s="28">
        <v>0.15540000000000001</v>
      </c>
      <c r="BQ12" s="28">
        <v>7.9820000000000002E-2</v>
      </c>
      <c r="BR12" s="28">
        <v>8.4409999999999999E-2</v>
      </c>
    </row>
    <row r="13" spans="1:70" x14ac:dyDescent="0.2">
      <c r="A13" s="83" t="s">
        <v>206</v>
      </c>
      <c r="B13" s="86" t="str">
        <f>VLOOKUP(A13,RecNames!B:G,6,FALSE)</f>
        <v>ADRB2</v>
      </c>
      <c r="C13" s="47">
        <f t="shared" si="1"/>
        <v>8.2750000000000004</v>
      </c>
      <c r="D13" s="46" t="str">
        <f t="shared" si="2"/>
        <v/>
      </c>
      <c r="E13" s="46" t="str">
        <f t="shared" si="3"/>
        <v/>
      </c>
      <c r="F13" s="46" t="str">
        <f t="shared" si="4"/>
        <v/>
      </c>
      <c r="G13" s="46" t="str">
        <f t="shared" si="5"/>
        <v/>
      </c>
      <c r="H13" s="46" t="str">
        <f t="shared" si="6"/>
        <v/>
      </c>
      <c r="I13" s="46" t="str">
        <f t="shared" si="7"/>
        <v/>
      </c>
      <c r="J13" s="46" t="str">
        <f t="shared" si="8"/>
        <v/>
      </c>
      <c r="K13" s="46" t="str">
        <f t="shared" si="9"/>
        <v/>
      </c>
      <c r="L13" s="46" t="str">
        <f t="shared" si="10"/>
        <v/>
      </c>
      <c r="M13" s="46" t="str">
        <f t="shared" si="11"/>
        <v/>
      </c>
      <c r="N13" s="46">
        <f t="shared" si="12"/>
        <v>6.4509999999999996</v>
      </c>
      <c r="O13" s="46" t="str">
        <f t="shared" si="13"/>
        <v/>
      </c>
      <c r="P13" s="46" t="str">
        <f t="shared" si="14"/>
        <v/>
      </c>
      <c r="Q13" s="46">
        <f t="shared" si="15"/>
        <v>4.8860000000000001</v>
      </c>
      <c r="R13" s="46">
        <f t="shared" si="16"/>
        <v>4.42</v>
      </c>
      <c r="S13" s="46">
        <f t="shared" si="17"/>
        <v>5.3079999999999998</v>
      </c>
      <c r="T13" s="62" t="str" cm="1">
        <f t="array" ref="T13">IF(AK13="","",IF(ABS((AK13-AVERAGE(AK$2:AK$1000))/_xlfn.STDEV.S(IF(AK$2:AK$1000&lt;&gt;"",AK$2:AK$1000)))&lt;3,"","OUTLIER"))</f>
        <v/>
      </c>
      <c r="U13" s="63" t="str" cm="1">
        <f t="array" ref="U13">IF(AL13="","",IF(ABS((AL13-AVERAGE(AL$2:AL$1000))/_xlfn.STDEV.S(IF(AL$2:AL$1000&lt;&gt;"",AL$2:AL$1000)))&lt;3,"","OUTLIER"))</f>
        <v/>
      </c>
      <c r="V13" s="63" t="str" cm="1">
        <f t="array" ref="V13">IF(AM13="","",IF(ABS((AM13-AVERAGE(AM$2:AM$1000))/_xlfn.STDEV.S(IF(AM$2:AM$1000&lt;&gt;"",AM$2:AM$1000)))&lt;3,"","OUTLIER"))</f>
        <v/>
      </c>
      <c r="W13" s="63" t="str" cm="1">
        <f t="array" ref="W13">IF(AN13="","",IF(ABS((AN13-AVERAGE(AN$2:AN$1000))/_xlfn.STDEV.S(IF(AN$2:AN$1000&lt;&gt;"",AN$2:AN$1000)))&lt;3,"","OUTLIER"))</f>
        <v/>
      </c>
      <c r="X13" s="63" t="str" cm="1">
        <f t="array" ref="X13">IF(AO13="","",IF(ABS((AO13-AVERAGE(AO$2:AO$1000))/_xlfn.STDEV.S(IF(AO$2:AO$1000&lt;&gt;"",AO$2:AO$1000)))&lt;3,"","OUTLIER"))</f>
        <v/>
      </c>
      <c r="Y13" s="63" t="str" cm="1">
        <f t="array" ref="Y13">IF(AP13="","",IF(ABS((AP13-AVERAGE(AP$2:AP$1000))/_xlfn.STDEV.S(IF(AP$2:AP$1000&lt;&gt;"",AP$2:AP$1000)))&lt;3,"","OUTLIER"))</f>
        <v/>
      </c>
      <c r="Z13" s="63" t="str" cm="1">
        <f t="array" ref="Z13">IF(AQ13="","",IF(ABS((AQ13-AVERAGE(AQ$2:AQ$1000))/_xlfn.STDEV.S(IF(AQ$2:AQ$1000&lt;&gt;"",AQ$2:AQ$1000)))&lt;3,"","OUTLIER"))</f>
        <v/>
      </c>
      <c r="AA13" s="63" t="str" cm="1">
        <f t="array" ref="AA13">IF(AR13="","",IF(ABS((AR13-AVERAGE(AR$2:AR$1000))/_xlfn.STDEV.S(IF(AR$2:AR$1000&lt;&gt;"",AR$2:AR$1000)))&lt;3,"","OUTLIER"))</f>
        <v/>
      </c>
      <c r="AB13" s="63" t="str" cm="1">
        <f t="array" ref="AB13">IF(AS13="","",IF(ABS((AS13-AVERAGE(AS$2:AS$1000))/_xlfn.STDEV.S(IF(AS$2:AS$1000&lt;&gt;"",AS$2:AS$1000)))&lt;3,"","OUTLIER"))</f>
        <v/>
      </c>
      <c r="AC13" s="63" t="str" cm="1">
        <f t="array" ref="AC13">IF(AT13="","",IF(ABS((AT13-AVERAGE(AT$2:AT$1000))/_xlfn.STDEV.S(IF(AT$2:AT$1000&lt;&gt;"",AT$2:AT$1000)))&lt;3,"","OUTLIER"))</f>
        <v/>
      </c>
      <c r="AD13" s="63" t="str" cm="1">
        <f t="array" ref="AD13">IF(AU13="","",IF(ABS((AU13-AVERAGE(AU$2:AU$1000))/_xlfn.STDEV.S(IF(AU$2:AU$1000&lt;&gt;"",AU$2:AU$1000)))&lt;3,"","OUTLIER"))</f>
        <v/>
      </c>
      <c r="AE13" s="63" t="str" cm="1">
        <f t="array" ref="AE13">IF(AV13="","",IF(ABS((AV13-AVERAGE(AV$2:AV$1000))/_xlfn.STDEV.S(IF(AV$2:AV$1000&lt;&gt;"",AV$2:AV$1000)))&lt;3,"","OUTLIER"))</f>
        <v/>
      </c>
      <c r="AF13" s="63" t="str" cm="1">
        <f t="array" ref="AF13">IF(AW13="","",IF(ABS((AW13-AVERAGE(AW$2:AW$1000))/_xlfn.STDEV.S(IF(AW$2:AW$1000&lt;&gt;"",AW$2:AW$1000)))&lt;3,"","OUTLIER"))</f>
        <v/>
      </c>
      <c r="AG13" s="63" t="str" cm="1">
        <f t="array" ref="AG13">IF(AX13="","",IF(ABS((AX13-AVERAGE(AX$2:AX$1000))/_xlfn.STDEV.S(IF(AX$2:AX$1000&lt;&gt;"",AX$2:AX$1000)))&lt;3,"","OUTLIER"))</f>
        <v/>
      </c>
      <c r="AH13" s="63" t="str" cm="1">
        <f t="array" ref="AH13">IF(AY13="","",IF(ABS((AY13-AVERAGE(AY$2:AY$1000))/_xlfn.STDEV.S(IF(AY$2:AY$1000&lt;&gt;"",AY$2:AY$1000)))&lt;3,"","OUTLIER"))</f>
        <v/>
      </c>
      <c r="AI13" s="63" t="str" cm="1">
        <f t="array" ref="AI13">IF(AZ13="","",IF(ABS((AZ13-AVERAGE(AZ$2:AZ$1000))/_xlfn.STDEV.S(IF(AZ$2:AZ$1000&lt;&gt;"",AZ$2:AZ$1000)))&lt;3,"","OUTLIER"))</f>
        <v/>
      </c>
      <c r="AJ13" s="63" t="str" cm="1">
        <f t="array" ref="AJ13">IF(BA13="","",IF(ABS((BA13-AVERAGE(BA$2:BA$1000))/_xlfn.STDEV.S(IF(BA$2:BA$1000&lt;&gt;"",BA$2:BA$1000)))&lt;3,"","OUTLIER"))</f>
        <v/>
      </c>
      <c r="AK13" s="27">
        <v>8.2750000000000004</v>
      </c>
      <c r="AM13" s="28"/>
      <c r="AN13" s="28"/>
      <c r="AP13" s="28"/>
      <c r="AQ13" s="28"/>
      <c r="AR13" s="30"/>
      <c r="AS13" s="28"/>
      <c r="AT13" s="28"/>
      <c r="AU13" s="28"/>
      <c r="AV13" s="28">
        <v>6.4509999999999996</v>
      </c>
      <c r="AW13" s="28"/>
      <c r="AX13" s="28"/>
      <c r="AY13" s="28">
        <v>4.8860000000000001</v>
      </c>
      <c r="AZ13" s="28">
        <v>4.42</v>
      </c>
      <c r="BA13" s="28">
        <v>5.3079999999999998</v>
      </c>
      <c r="BB13" s="27">
        <v>5.6849999999999998E-2</v>
      </c>
      <c r="BD13" s="28"/>
      <c r="BE13" s="28"/>
      <c r="BG13" s="28"/>
      <c r="BH13" s="28"/>
      <c r="BI13" s="30"/>
      <c r="BJ13" s="28"/>
      <c r="BK13" s="28"/>
      <c r="BL13" s="28"/>
      <c r="BM13" s="28">
        <v>8.6720000000000005E-2</v>
      </c>
      <c r="BN13" s="28"/>
      <c r="BO13" s="28"/>
      <c r="BP13" s="28">
        <v>0.15429999999999999</v>
      </c>
      <c r="BQ13" s="28">
        <v>0.62039999999999995</v>
      </c>
      <c r="BR13" s="28">
        <v>0.11849999999999999</v>
      </c>
    </row>
    <row r="14" spans="1:70" x14ac:dyDescent="0.2">
      <c r="A14" s="83" t="s">
        <v>133</v>
      </c>
      <c r="B14" s="86" t="str">
        <f>VLOOKUP(A14,RecNames!B:G,6,FALSE)</f>
        <v>AA1R</v>
      </c>
      <c r="C14" s="47" t="str">
        <f t="shared" si="1"/>
        <v/>
      </c>
      <c r="D14" s="46" t="str">
        <f t="shared" si="2"/>
        <v/>
      </c>
      <c r="E14" s="46">
        <f t="shared" si="3"/>
        <v>7.3680000000000003</v>
      </c>
      <c r="F14" s="46" t="str">
        <f t="shared" si="4"/>
        <v/>
      </c>
      <c r="G14" s="46" t="str">
        <f t="shared" si="5"/>
        <v/>
      </c>
      <c r="H14" s="46">
        <f t="shared" si="6"/>
        <v>7.6760000000000002</v>
      </c>
      <c r="I14" s="46">
        <f t="shared" si="7"/>
        <v>7.3789999999999996</v>
      </c>
      <c r="J14" s="46">
        <f t="shared" si="8"/>
        <v>7.24</v>
      </c>
      <c r="K14" s="46" t="str">
        <f t="shared" si="9"/>
        <v/>
      </c>
      <c r="L14" s="46" t="str">
        <f t="shared" si="10"/>
        <v/>
      </c>
      <c r="M14" s="46" t="str">
        <f t="shared" si="11"/>
        <v/>
      </c>
      <c r="N14" s="46">
        <f t="shared" si="12"/>
        <v>7.6989999999999998</v>
      </c>
      <c r="O14" s="46" t="str">
        <f t="shared" si="13"/>
        <v/>
      </c>
      <c r="P14" s="46" t="str">
        <f t="shared" si="14"/>
        <v/>
      </c>
      <c r="Q14" s="46">
        <f t="shared" si="15"/>
        <v>6.5069999999999997</v>
      </c>
      <c r="R14" s="46" t="str">
        <f t="shared" si="16"/>
        <v/>
      </c>
      <c r="S14" s="46">
        <f t="shared" si="17"/>
        <v>6.3369999999999997</v>
      </c>
      <c r="T14" s="62" t="str" cm="1">
        <f t="array" ref="T14">IF(AK14="","",IF(ABS((AK14-AVERAGE(AK$2:AK$1000))/_xlfn.STDEV.S(IF(AK$2:AK$1000&lt;&gt;"",AK$2:AK$1000)))&lt;3,"","OUTLIER"))</f>
        <v/>
      </c>
      <c r="U14" s="63" t="str" cm="1">
        <f t="array" ref="U14">IF(AL14="","",IF(ABS((AL14-AVERAGE(AL$2:AL$1000))/_xlfn.STDEV.S(IF(AL$2:AL$1000&lt;&gt;"",AL$2:AL$1000)))&lt;3,"","OUTLIER"))</f>
        <v/>
      </c>
      <c r="V14" s="63" t="str" cm="1">
        <f t="array" ref="V14">IF(AM14="","",IF(ABS((AM14-AVERAGE(AM$2:AM$1000))/_xlfn.STDEV.S(IF(AM$2:AM$1000&lt;&gt;"",AM$2:AM$1000)))&lt;3,"","OUTLIER"))</f>
        <v/>
      </c>
      <c r="W14" s="63" t="str" cm="1">
        <f t="array" ref="W14">IF(AN14="","",IF(ABS((AN14-AVERAGE(AN$2:AN$1000))/_xlfn.STDEV.S(IF(AN$2:AN$1000&lt;&gt;"",AN$2:AN$1000)))&lt;3,"","OUTLIER"))</f>
        <v/>
      </c>
      <c r="X14" s="63" t="str" cm="1">
        <f t="array" ref="X14">IF(AO14="","",IF(ABS((AO14-AVERAGE(AO$2:AO$1000))/_xlfn.STDEV.S(IF(AO$2:AO$1000&lt;&gt;"",AO$2:AO$1000)))&lt;3,"","OUTLIER"))</f>
        <v/>
      </c>
      <c r="Y14" s="63" t="str" cm="1">
        <f t="array" ref="Y14">IF(AP14="","",IF(ABS((AP14-AVERAGE(AP$2:AP$1000))/_xlfn.STDEV.S(IF(AP$2:AP$1000&lt;&gt;"",AP$2:AP$1000)))&lt;3,"","OUTLIER"))</f>
        <v/>
      </c>
      <c r="Z14" s="63" t="str" cm="1">
        <f t="array" ref="Z14">IF(AQ14="","",IF(ABS((AQ14-AVERAGE(AQ$2:AQ$1000))/_xlfn.STDEV.S(IF(AQ$2:AQ$1000&lt;&gt;"",AQ$2:AQ$1000)))&lt;3,"","OUTLIER"))</f>
        <v/>
      </c>
      <c r="AA14" s="63" t="str" cm="1">
        <f t="array" ref="AA14">IF(AR14="","",IF(ABS((AR14-AVERAGE(AR$2:AR$1000))/_xlfn.STDEV.S(IF(AR$2:AR$1000&lt;&gt;"",AR$2:AR$1000)))&lt;3,"","OUTLIER"))</f>
        <v/>
      </c>
      <c r="AB14" s="63" t="str" cm="1">
        <f t="array" ref="AB14">IF(AS14="","",IF(ABS((AS14-AVERAGE(AS$2:AS$1000))/_xlfn.STDEV.S(IF(AS$2:AS$1000&lt;&gt;"",AS$2:AS$1000)))&lt;3,"","OUTLIER"))</f>
        <v/>
      </c>
      <c r="AC14" s="63" t="str" cm="1">
        <f t="array" ref="AC14">IF(AT14="","",IF(ABS((AT14-AVERAGE(AT$2:AT$1000))/_xlfn.STDEV.S(IF(AT$2:AT$1000&lt;&gt;"",AT$2:AT$1000)))&lt;3,"","OUTLIER"))</f>
        <v/>
      </c>
      <c r="AD14" s="63" t="str" cm="1">
        <f t="array" ref="AD14">IF(AU14="","",IF(ABS((AU14-AVERAGE(AU$2:AU$1000))/_xlfn.STDEV.S(IF(AU$2:AU$1000&lt;&gt;"",AU$2:AU$1000)))&lt;3,"","OUTLIER"))</f>
        <v/>
      </c>
      <c r="AE14" s="63" t="str" cm="1">
        <f t="array" ref="AE14">IF(AV14="","",IF(ABS((AV14-AVERAGE(AV$2:AV$1000))/_xlfn.STDEV.S(IF(AV$2:AV$1000&lt;&gt;"",AV$2:AV$1000)))&lt;3,"","OUTLIER"))</f>
        <v/>
      </c>
      <c r="AF14" s="63" t="str" cm="1">
        <f t="array" ref="AF14">IF(AW14="","",IF(ABS((AW14-AVERAGE(AW$2:AW$1000))/_xlfn.STDEV.S(IF(AW$2:AW$1000&lt;&gt;"",AW$2:AW$1000)))&lt;3,"","OUTLIER"))</f>
        <v/>
      </c>
      <c r="AG14" s="63" t="str" cm="1">
        <f t="array" ref="AG14">IF(AX14="","",IF(ABS((AX14-AVERAGE(AX$2:AX$1000))/_xlfn.STDEV.S(IF(AX$2:AX$1000&lt;&gt;"",AX$2:AX$1000)))&lt;3,"","OUTLIER"))</f>
        <v/>
      </c>
      <c r="AH14" s="63" t="str" cm="1">
        <f t="array" ref="AH14">IF(AY14="","",IF(ABS((AY14-AVERAGE(AY$2:AY$1000))/_xlfn.STDEV.S(IF(AY$2:AY$1000&lt;&gt;"",AY$2:AY$1000)))&lt;3,"","OUTLIER"))</f>
        <v/>
      </c>
      <c r="AI14" s="63" t="str" cm="1">
        <f t="array" ref="AI14">IF(AZ14="","",IF(ABS((AZ14-AVERAGE(AZ$2:AZ$1000))/_xlfn.STDEV.S(IF(AZ$2:AZ$1000&lt;&gt;"",AZ$2:AZ$1000)))&lt;3,"","OUTLIER"))</f>
        <v/>
      </c>
      <c r="AJ14" s="63" t="str" cm="1">
        <f t="array" ref="AJ14">IF(BA14="","",IF(ABS((BA14-AVERAGE(BA$2:BA$1000))/_xlfn.STDEV.S(IF(BA$2:BA$1000&lt;&gt;"",BA$2:BA$1000)))&lt;3,"","OUTLIER"))</f>
        <v/>
      </c>
      <c r="AK14" s="27"/>
      <c r="AM14" s="28">
        <v>7.3680000000000003</v>
      </c>
      <c r="AN14" s="28"/>
      <c r="AP14" s="28">
        <v>7.6760000000000002</v>
      </c>
      <c r="AQ14" s="28">
        <v>7.3789999999999996</v>
      </c>
      <c r="AR14" s="28">
        <v>7.24</v>
      </c>
      <c r="AS14" s="28"/>
      <c r="AT14" s="28"/>
      <c r="AU14" s="28"/>
      <c r="AV14" s="28">
        <v>7.6989999999999998</v>
      </c>
      <c r="AW14" s="28"/>
      <c r="AX14" s="28"/>
      <c r="AY14" s="28">
        <v>6.5069999999999997</v>
      </c>
      <c r="AZ14" s="28"/>
      <c r="BA14" s="28">
        <v>6.3369999999999997</v>
      </c>
      <c r="BB14" s="27"/>
      <c r="BD14" s="28">
        <v>0.1991</v>
      </c>
      <c r="BE14" s="28"/>
      <c r="BG14" s="28">
        <v>0.1565</v>
      </c>
      <c r="BH14" s="28">
        <v>0.22420000000000001</v>
      </c>
      <c r="BI14" s="28">
        <v>0.253</v>
      </c>
      <c r="BJ14" s="28"/>
      <c r="BK14" s="28"/>
      <c r="BL14" s="28"/>
      <c r="BM14" s="28">
        <v>9.5200000000000007E-2</v>
      </c>
      <c r="BN14" s="28"/>
      <c r="BO14" s="28"/>
      <c r="BP14" s="28">
        <v>0.15989999999999999</v>
      </c>
      <c r="BQ14" s="28"/>
      <c r="BR14" s="28">
        <v>0.45450000000000002</v>
      </c>
    </row>
    <row r="15" spans="1:70" x14ac:dyDescent="0.2">
      <c r="A15" s="83" t="s">
        <v>1</v>
      </c>
      <c r="B15" s="86" t="str">
        <f>VLOOKUP(A15,RecNames!B:G,6,FALSE)</f>
        <v>AA2AR</v>
      </c>
      <c r="C15" s="47">
        <f t="shared" si="1"/>
        <v>6.2990000000000004</v>
      </c>
      <c r="D15" s="46" t="str">
        <f t="shared" si="2"/>
        <v/>
      </c>
      <c r="E15" s="46" t="str">
        <f t="shared" si="3"/>
        <v/>
      </c>
      <c r="F15" s="46" t="str">
        <f t="shared" si="4"/>
        <v/>
      </c>
      <c r="G15" s="46" t="str">
        <f t="shared" si="5"/>
        <v/>
      </c>
      <c r="H15" s="46" t="str">
        <f t="shared" si="6"/>
        <v/>
      </c>
      <c r="I15" s="46" t="str">
        <f t="shared" si="7"/>
        <v/>
      </c>
      <c r="J15" s="46" t="str">
        <f t="shared" si="8"/>
        <v/>
      </c>
      <c r="K15" s="46" t="str">
        <f t="shared" si="9"/>
        <v/>
      </c>
      <c r="L15" s="46" t="str">
        <f t="shared" si="10"/>
        <v/>
      </c>
      <c r="M15" s="46" t="str">
        <f t="shared" si="11"/>
        <v/>
      </c>
      <c r="N15" s="46">
        <f t="shared" si="12"/>
        <v>6.6230000000000002</v>
      </c>
      <c r="O15" s="46" t="str">
        <f t="shared" si="13"/>
        <v/>
      </c>
      <c r="P15" s="46" t="str">
        <f t="shared" si="14"/>
        <v/>
      </c>
      <c r="Q15" s="46" t="str">
        <f t="shared" si="15"/>
        <v/>
      </c>
      <c r="R15" s="46" t="str">
        <f t="shared" si="16"/>
        <v/>
      </c>
      <c r="S15" s="46" t="str">
        <f t="shared" si="17"/>
        <v/>
      </c>
      <c r="T15" s="62" t="str" cm="1">
        <f t="array" ref="T15">IF(AK15="","",IF(ABS((AK15-AVERAGE(AK$2:AK$1000))/_xlfn.STDEV.S(IF(AK$2:AK$1000&lt;&gt;"",AK$2:AK$1000)))&lt;3,"","OUTLIER"))</f>
        <v/>
      </c>
      <c r="U15" s="63" t="str" cm="1">
        <f t="array" ref="U15">IF(AL15="","",IF(ABS((AL15-AVERAGE(AL$2:AL$1000))/_xlfn.STDEV.S(IF(AL$2:AL$1000&lt;&gt;"",AL$2:AL$1000)))&lt;3,"","OUTLIER"))</f>
        <v/>
      </c>
      <c r="V15" s="63" t="str" cm="1">
        <f t="array" ref="V15">IF(AM15="","",IF(ABS((AM15-AVERAGE(AM$2:AM$1000))/_xlfn.STDEV.S(IF(AM$2:AM$1000&lt;&gt;"",AM$2:AM$1000)))&lt;3,"","OUTLIER"))</f>
        <v/>
      </c>
      <c r="W15" s="63" t="str" cm="1">
        <f t="array" ref="W15">IF(AN15="","",IF(ABS((AN15-AVERAGE(AN$2:AN$1000))/_xlfn.STDEV.S(IF(AN$2:AN$1000&lt;&gt;"",AN$2:AN$1000)))&lt;3,"","OUTLIER"))</f>
        <v/>
      </c>
      <c r="X15" s="63" t="str" cm="1">
        <f t="array" ref="X15">IF(AO15="","",IF(ABS((AO15-AVERAGE(AO$2:AO$1000))/_xlfn.STDEV.S(IF(AO$2:AO$1000&lt;&gt;"",AO$2:AO$1000)))&lt;3,"","OUTLIER"))</f>
        <v/>
      </c>
      <c r="Y15" s="63" t="str" cm="1">
        <f t="array" ref="Y15">IF(AP15="","",IF(ABS((AP15-AVERAGE(AP$2:AP$1000))/_xlfn.STDEV.S(IF(AP$2:AP$1000&lt;&gt;"",AP$2:AP$1000)))&lt;3,"","OUTLIER"))</f>
        <v/>
      </c>
      <c r="Z15" s="63" t="str" cm="1">
        <f t="array" ref="Z15">IF(AQ15="","",IF(ABS((AQ15-AVERAGE(AQ$2:AQ$1000))/_xlfn.STDEV.S(IF(AQ$2:AQ$1000&lt;&gt;"",AQ$2:AQ$1000)))&lt;3,"","OUTLIER"))</f>
        <v/>
      </c>
      <c r="AA15" s="63" t="str" cm="1">
        <f t="array" ref="AA15">IF(AR15="","",IF(ABS((AR15-AVERAGE(AR$2:AR$1000))/_xlfn.STDEV.S(IF(AR$2:AR$1000&lt;&gt;"",AR$2:AR$1000)))&lt;3,"","OUTLIER"))</f>
        <v/>
      </c>
      <c r="AB15" s="63" t="str" cm="1">
        <f t="array" ref="AB15">IF(AS15="","",IF(ABS((AS15-AVERAGE(AS$2:AS$1000))/_xlfn.STDEV.S(IF(AS$2:AS$1000&lt;&gt;"",AS$2:AS$1000)))&lt;3,"","OUTLIER"))</f>
        <v/>
      </c>
      <c r="AC15" s="63" t="str" cm="1">
        <f t="array" ref="AC15">IF(AT15="","",IF(ABS((AT15-AVERAGE(AT$2:AT$1000))/_xlfn.STDEV.S(IF(AT$2:AT$1000&lt;&gt;"",AT$2:AT$1000)))&lt;3,"","OUTLIER"))</f>
        <v/>
      </c>
      <c r="AD15" s="63" t="str" cm="1">
        <f t="array" ref="AD15">IF(AU15="","",IF(ABS((AU15-AVERAGE(AU$2:AU$1000))/_xlfn.STDEV.S(IF(AU$2:AU$1000&lt;&gt;"",AU$2:AU$1000)))&lt;3,"","OUTLIER"))</f>
        <v/>
      </c>
      <c r="AE15" s="63" t="str" cm="1">
        <f t="array" ref="AE15">IF(AV15="","",IF(ABS((AV15-AVERAGE(AV$2:AV$1000))/_xlfn.STDEV.S(IF(AV$2:AV$1000&lt;&gt;"",AV$2:AV$1000)))&lt;3,"","OUTLIER"))</f>
        <v/>
      </c>
      <c r="AF15" s="63" t="str" cm="1">
        <f t="array" ref="AF15">IF(AW15="","",IF(ABS((AW15-AVERAGE(AW$2:AW$1000))/_xlfn.STDEV.S(IF(AW$2:AW$1000&lt;&gt;"",AW$2:AW$1000)))&lt;3,"","OUTLIER"))</f>
        <v/>
      </c>
      <c r="AG15" s="63" t="str" cm="1">
        <f t="array" ref="AG15">IF(AX15="","",IF(ABS((AX15-AVERAGE(AX$2:AX$1000))/_xlfn.STDEV.S(IF(AX$2:AX$1000&lt;&gt;"",AX$2:AX$1000)))&lt;3,"","OUTLIER"))</f>
        <v/>
      </c>
      <c r="AH15" s="63" t="str" cm="1">
        <f t="array" ref="AH15">IF(AY15="","",IF(ABS((AY15-AVERAGE(AY$2:AY$1000))/_xlfn.STDEV.S(IF(AY$2:AY$1000&lt;&gt;"",AY$2:AY$1000)))&lt;3,"","OUTLIER"))</f>
        <v/>
      </c>
      <c r="AI15" s="63" t="str" cm="1">
        <f t="array" ref="AI15">IF(AZ15="","",IF(ABS((AZ15-AVERAGE(AZ$2:AZ$1000))/_xlfn.STDEV.S(IF(AZ$2:AZ$1000&lt;&gt;"",AZ$2:AZ$1000)))&lt;3,"","OUTLIER"))</f>
        <v/>
      </c>
      <c r="AJ15" s="63" t="str" cm="1">
        <f t="array" ref="AJ15">IF(BA15="","",IF(ABS((BA15-AVERAGE(BA$2:BA$1000))/_xlfn.STDEV.S(IF(BA$2:BA$1000&lt;&gt;"",BA$2:BA$1000)))&lt;3,"","OUTLIER"))</f>
        <v/>
      </c>
      <c r="AK15" s="29">
        <v>6.2990000000000004</v>
      </c>
      <c r="AM15" s="28"/>
      <c r="AN15" s="28"/>
      <c r="AP15" s="28"/>
      <c r="AQ15" s="28"/>
      <c r="AR15" s="28"/>
      <c r="AS15" s="28"/>
      <c r="AT15" s="28"/>
      <c r="AU15" s="28"/>
      <c r="AV15" s="28">
        <v>6.6230000000000002</v>
      </c>
      <c r="AW15" s="28"/>
      <c r="AX15" s="28"/>
      <c r="AY15" s="28"/>
      <c r="AZ15" s="28"/>
      <c r="BA15" s="28"/>
      <c r="BB15" s="27">
        <v>0.29070000000000001</v>
      </c>
      <c r="BD15" s="28"/>
      <c r="BE15" s="28"/>
      <c r="BG15" s="28"/>
      <c r="BH15" s="28"/>
      <c r="BI15" s="28"/>
      <c r="BJ15" s="28"/>
      <c r="BK15" s="28"/>
      <c r="BL15" s="28"/>
      <c r="BM15" s="28">
        <v>0.29709999999999998</v>
      </c>
      <c r="BN15" s="28"/>
      <c r="BO15" s="28"/>
      <c r="BP15" s="28"/>
      <c r="BQ15" s="28"/>
      <c r="BR15" s="28"/>
    </row>
    <row r="16" spans="1:70" x14ac:dyDescent="0.2">
      <c r="A16" s="83" t="s">
        <v>138</v>
      </c>
      <c r="B16" s="86" t="str">
        <f>VLOOKUP(A16,RecNames!B:G,6,FALSE)</f>
        <v>AA2BR</v>
      </c>
      <c r="C16" s="47">
        <f t="shared" si="1"/>
        <v>6.1239999999999997</v>
      </c>
      <c r="D16" s="46" t="str">
        <f t="shared" si="2"/>
        <v/>
      </c>
      <c r="E16" s="46" t="str">
        <f t="shared" si="3"/>
        <v/>
      </c>
      <c r="F16" s="46" t="str">
        <f t="shared" si="4"/>
        <v/>
      </c>
      <c r="G16" s="46" t="str">
        <f t="shared" si="5"/>
        <v/>
      </c>
      <c r="H16" s="46" t="str">
        <f t="shared" si="6"/>
        <v/>
      </c>
      <c r="I16" s="46" t="str">
        <f t="shared" si="7"/>
        <v/>
      </c>
      <c r="J16" s="46" t="str">
        <f t="shared" si="8"/>
        <v/>
      </c>
      <c r="K16" s="46" t="str">
        <f t="shared" si="9"/>
        <v/>
      </c>
      <c r="L16" s="46" t="str">
        <f t="shared" si="10"/>
        <v/>
      </c>
      <c r="M16" s="46" t="str">
        <f t="shared" si="11"/>
        <v/>
      </c>
      <c r="N16" s="46">
        <f t="shared" si="12"/>
        <v>6.2030000000000003</v>
      </c>
      <c r="O16" s="46" t="str">
        <f t="shared" si="13"/>
        <v/>
      </c>
      <c r="P16" s="46" t="str">
        <f t="shared" si="14"/>
        <v/>
      </c>
      <c r="Q16" s="46" t="str">
        <f t="shared" si="15"/>
        <v/>
      </c>
      <c r="R16" s="46" t="str">
        <f t="shared" si="16"/>
        <v/>
      </c>
      <c r="S16" s="46" t="str">
        <f t="shared" si="17"/>
        <v/>
      </c>
      <c r="T16" s="62" t="str" cm="1">
        <f t="array" ref="T16">IF(AK16="","",IF(ABS((AK16-AVERAGE(AK$2:AK$1000))/_xlfn.STDEV.S(IF(AK$2:AK$1000&lt;&gt;"",AK$2:AK$1000)))&lt;3,"","OUTLIER"))</f>
        <v/>
      </c>
      <c r="U16" s="63" t="str" cm="1">
        <f t="array" ref="U16">IF(AL16="","",IF(ABS((AL16-AVERAGE(AL$2:AL$1000))/_xlfn.STDEV.S(IF(AL$2:AL$1000&lt;&gt;"",AL$2:AL$1000)))&lt;3,"","OUTLIER"))</f>
        <v/>
      </c>
      <c r="V16" s="63" t="str" cm="1">
        <f t="array" ref="V16">IF(AM16="","",IF(ABS((AM16-AVERAGE(AM$2:AM$1000))/_xlfn.STDEV.S(IF(AM$2:AM$1000&lt;&gt;"",AM$2:AM$1000)))&lt;3,"","OUTLIER"))</f>
        <v/>
      </c>
      <c r="W16" s="63" t="str" cm="1">
        <f t="array" ref="W16">IF(AN16="","",IF(ABS((AN16-AVERAGE(AN$2:AN$1000))/_xlfn.STDEV.S(IF(AN$2:AN$1000&lt;&gt;"",AN$2:AN$1000)))&lt;3,"","OUTLIER"))</f>
        <v/>
      </c>
      <c r="X16" s="63" t="str" cm="1">
        <f t="array" ref="X16">IF(AO16="","",IF(ABS((AO16-AVERAGE(AO$2:AO$1000))/_xlfn.STDEV.S(IF(AO$2:AO$1000&lt;&gt;"",AO$2:AO$1000)))&lt;3,"","OUTLIER"))</f>
        <v/>
      </c>
      <c r="Y16" s="63" t="str" cm="1">
        <f t="array" ref="Y16">IF(AP16="","",IF(ABS((AP16-AVERAGE(AP$2:AP$1000))/_xlfn.STDEV.S(IF(AP$2:AP$1000&lt;&gt;"",AP$2:AP$1000)))&lt;3,"","OUTLIER"))</f>
        <v/>
      </c>
      <c r="Z16" s="63" t="str" cm="1">
        <f t="array" ref="Z16">IF(AQ16="","",IF(ABS((AQ16-AVERAGE(AQ$2:AQ$1000))/_xlfn.STDEV.S(IF(AQ$2:AQ$1000&lt;&gt;"",AQ$2:AQ$1000)))&lt;3,"","OUTLIER"))</f>
        <v/>
      </c>
      <c r="AA16" s="63" t="str" cm="1">
        <f t="array" ref="AA16">IF(AR16="","",IF(ABS((AR16-AVERAGE(AR$2:AR$1000))/_xlfn.STDEV.S(IF(AR$2:AR$1000&lt;&gt;"",AR$2:AR$1000)))&lt;3,"","OUTLIER"))</f>
        <v/>
      </c>
      <c r="AB16" s="63" t="str" cm="1">
        <f t="array" ref="AB16">IF(AS16="","",IF(ABS((AS16-AVERAGE(AS$2:AS$1000))/_xlfn.STDEV.S(IF(AS$2:AS$1000&lt;&gt;"",AS$2:AS$1000)))&lt;3,"","OUTLIER"))</f>
        <v/>
      </c>
      <c r="AC16" s="63" t="str" cm="1">
        <f t="array" ref="AC16">IF(AT16="","",IF(ABS((AT16-AVERAGE(AT$2:AT$1000))/_xlfn.STDEV.S(IF(AT$2:AT$1000&lt;&gt;"",AT$2:AT$1000)))&lt;3,"","OUTLIER"))</f>
        <v/>
      </c>
      <c r="AD16" s="63" t="str" cm="1">
        <f t="array" ref="AD16">IF(AU16="","",IF(ABS((AU16-AVERAGE(AU$2:AU$1000))/_xlfn.STDEV.S(IF(AU$2:AU$1000&lt;&gt;"",AU$2:AU$1000)))&lt;3,"","OUTLIER"))</f>
        <v/>
      </c>
      <c r="AE16" s="63" t="str" cm="1">
        <f t="array" ref="AE16">IF(AV16="","",IF(ABS((AV16-AVERAGE(AV$2:AV$1000))/_xlfn.STDEV.S(IF(AV$2:AV$1000&lt;&gt;"",AV$2:AV$1000)))&lt;3,"","OUTLIER"))</f>
        <v/>
      </c>
      <c r="AF16" s="63" t="str" cm="1">
        <f t="array" ref="AF16">IF(AW16="","",IF(ABS((AW16-AVERAGE(AW$2:AW$1000))/_xlfn.STDEV.S(IF(AW$2:AW$1000&lt;&gt;"",AW$2:AW$1000)))&lt;3,"","OUTLIER"))</f>
        <v/>
      </c>
      <c r="AG16" s="63" t="str" cm="1">
        <f t="array" ref="AG16">IF(AX16="","",IF(ABS((AX16-AVERAGE(AX$2:AX$1000))/_xlfn.STDEV.S(IF(AX$2:AX$1000&lt;&gt;"",AX$2:AX$1000)))&lt;3,"","OUTLIER"))</f>
        <v/>
      </c>
      <c r="AH16" s="63" t="str" cm="1">
        <f t="array" ref="AH16">IF(AY16="","",IF(ABS((AY16-AVERAGE(AY$2:AY$1000))/_xlfn.STDEV.S(IF(AY$2:AY$1000&lt;&gt;"",AY$2:AY$1000)))&lt;3,"","OUTLIER"))</f>
        <v/>
      </c>
      <c r="AI16" s="63" t="str" cm="1">
        <f t="array" ref="AI16">IF(AZ16="","",IF(ABS((AZ16-AVERAGE(AZ$2:AZ$1000))/_xlfn.STDEV.S(IF(AZ$2:AZ$1000&lt;&gt;"",AZ$2:AZ$1000)))&lt;3,"","OUTLIER"))</f>
        <v/>
      </c>
      <c r="AJ16" s="63" t="str" cm="1">
        <f t="array" ref="AJ16">IF(BA16="","",IF(ABS((BA16-AVERAGE(BA$2:BA$1000))/_xlfn.STDEV.S(IF(BA$2:BA$1000&lt;&gt;"",BA$2:BA$1000)))&lt;3,"","OUTLIER"))</f>
        <v/>
      </c>
      <c r="AK16" s="27">
        <v>6.1239999999999997</v>
      </c>
      <c r="AM16" s="28"/>
      <c r="AN16" s="28"/>
      <c r="AP16" s="28"/>
      <c r="AQ16" s="28"/>
      <c r="AR16" s="28"/>
      <c r="AS16" s="28"/>
      <c r="AT16" s="28"/>
      <c r="AU16" s="28"/>
      <c r="AV16" s="28">
        <v>6.2030000000000003</v>
      </c>
      <c r="AW16" s="28"/>
      <c r="AX16" s="28"/>
      <c r="AY16" s="28"/>
      <c r="AZ16" s="28"/>
      <c r="BA16" s="28"/>
      <c r="BB16" s="27">
        <v>0.50539999999999996</v>
      </c>
      <c r="BD16" s="28"/>
      <c r="BE16" s="28"/>
      <c r="BG16" s="28"/>
      <c r="BH16" s="28"/>
      <c r="BI16" s="28"/>
      <c r="BJ16" s="28"/>
      <c r="BK16" s="28"/>
      <c r="BL16" s="28"/>
      <c r="BM16" s="28">
        <v>0.14949999999999999</v>
      </c>
      <c r="BN16" s="28"/>
      <c r="BO16" s="28"/>
      <c r="BP16" s="28"/>
      <c r="BQ16" s="28"/>
      <c r="BR16" s="28"/>
    </row>
    <row r="17" spans="1:70" x14ac:dyDescent="0.2">
      <c r="A17" s="83" t="s">
        <v>141</v>
      </c>
      <c r="B17" s="86" t="str">
        <f>VLOOKUP(A17,RecNames!B:G,6,FALSE)</f>
        <v>AA3R</v>
      </c>
      <c r="C17" s="47" t="str">
        <f t="shared" si="1"/>
        <v/>
      </c>
      <c r="D17" s="46" t="str">
        <f t="shared" si="2"/>
        <v/>
      </c>
      <c r="E17" s="46">
        <f t="shared" si="3"/>
        <v>6.9509999999999996</v>
      </c>
      <c r="F17" s="46">
        <f t="shared" si="4"/>
        <v>7.0289999999999999</v>
      </c>
      <c r="G17" s="46" t="str">
        <f t="shared" si="5"/>
        <v/>
      </c>
      <c r="H17" s="46">
        <f t="shared" si="6"/>
        <v>6.7279999999999998</v>
      </c>
      <c r="I17" s="46">
        <f t="shared" si="7"/>
        <v>7.4359999999999999</v>
      </c>
      <c r="J17" s="46" t="str">
        <f t="shared" si="8"/>
        <v/>
      </c>
      <c r="K17" s="46" t="str">
        <f t="shared" si="9"/>
        <v/>
      </c>
      <c r="L17" s="46" t="str">
        <f t="shared" si="10"/>
        <v/>
      </c>
      <c r="M17" s="46" t="str">
        <f t="shared" si="11"/>
        <v/>
      </c>
      <c r="N17" s="46">
        <f t="shared" si="12"/>
        <v>8.3879999999999999</v>
      </c>
      <c r="O17" s="46" t="str">
        <f t="shared" si="13"/>
        <v/>
      </c>
      <c r="P17" s="46" t="str">
        <f t="shared" si="14"/>
        <v/>
      </c>
      <c r="Q17" s="46" t="str">
        <f t="shared" si="15"/>
        <v/>
      </c>
      <c r="R17" s="46" t="str">
        <f t="shared" si="16"/>
        <v/>
      </c>
      <c r="S17" s="46" t="str">
        <f t="shared" si="17"/>
        <v/>
      </c>
      <c r="T17" s="62" t="str" cm="1">
        <f t="array" ref="T17">IF(AK17="","",IF(ABS((AK17-AVERAGE(AK$2:AK$1000))/_xlfn.STDEV.S(IF(AK$2:AK$1000&lt;&gt;"",AK$2:AK$1000)))&lt;3,"","OUTLIER"))</f>
        <v/>
      </c>
      <c r="U17" s="63" t="str" cm="1">
        <f t="array" ref="U17">IF(AL17="","",IF(ABS((AL17-AVERAGE(AL$2:AL$1000))/_xlfn.STDEV.S(IF(AL$2:AL$1000&lt;&gt;"",AL$2:AL$1000)))&lt;3,"","OUTLIER"))</f>
        <v/>
      </c>
      <c r="V17" s="63" t="str" cm="1">
        <f t="array" ref="V17">IF(AM17="","",IF(ABS((AM17-AVERAGE(AM$2:AM$1000))/_xlfn.STDEV.S(IF(AM$2:AM$1000&lt;&gt;"",AM$2:AM$1000)))&lt;3,"","OUTLIER"))</f>
        <v/>
      </c>
      <c r="W17" s="63" t="str" cm="1">
        <f t="array" ref="W17">IF(AN17="","",IF(ABS((AN17-AVERAGE(AN$2:AN$1000))/_xlfn.STDEV.S(IF(AN$2:AN$1000&lt;&gt;"",AN$2:AN$1000)))&lt;3,"","OUTLIER"))</f>
        <v/>
      </c>
      <c r="X17" s="63" t="str" cm="1">
        <f t="array" ref="X17">IF(AO17="","",IF(ABS((AO17-AVERAGE(AO$2:AO$1000))/_xlfn.STDEV.S(IF(AO$2:AO$1000&lt;&gt;"",AO$2:AO$1000)))&lt;3,"","OUTLIER"))</f>
        <v/>
      </c>
      <c r="Y17" s="63" t="str" cm="1">
        <f t="array" ref="Y17">IF(AP17="","",IF(ABS((AP17-AVERAGE(AP$2:AP$1000))/_xlfn.STDEV.S(IF(AP$2:AP$1000&lt;&gt;"",AP$2:AP$1000)))&lt;3,"","OUTLIER"))</f>
        <v/>
      </c>
      <c r="Z17" s="63" t="str" cm="1">
        <f t="array" ref="Z17">IF(AQ17="","",IF(ABS((AQ17-AVERAGE(AQ$2:AQ$1000))/_xlfn.STDEV.S(IF(AQ$2:AQ$1000&lt;&gt;"",AQ$2:AQ$1000)))&lt;3,"","OUTLIER"))</f>
        <v/>
      </c>
      <c r="AA17" s="63" t="str" cm="1">
        <f t="array" ref="AA17">IF(AR17="","",IF(ABS((AR17-AVERAGE(AR$2:AR$1000))/_xlfn.STDEV.S(IF(AR$2:AR$1000&lt;&gt;"",AR$2:AR$1000)))&lt;3,"","OUTLIER"))</f>
        <v/>
      </c>
      <c r="AB17" s="63" t="str" cm="1">
        <f t="array" ref="AB17">IF(AS17="","",IF(ABS((AS17-AVERAGE(AS$2:AS$1000))/_xlfn.STDEV.S(IF(AS$2:AS$1000&lt;&gt;"",AS$2:AS$1000)))&lt;3,"","OUTLIER"))</f>
        <v/>
      </c>
      <c r="AC17" s="63" t="str" cm="1">
        <f t="array" ref="AC17">IF(AT17="","",IF(ABS((AT17-AVERAGE(AT$2:AT$1000))/_xlfn.STDEV.S(IF(AT$2:AT$1000&lt;&gt;"",AT$2:AT$1000)))&lt;3,"","OUTLIER"))</f>
        <v/>
      </c>
      <c r="AD17" s="63" t="str" cm="1">
        <f t="array" ref="AD17">IF(AU17="","",IF(ABS((AU17-AVERAGE(AU$2:AU$1000))/_xlfn.STDEV.S(IF(AU$2:AU$1000&lt;&gt;"",AU$2:AU$1000)))&lt;3,"","OUTLIER"))</f>
        <v/>
      </c>
      <c r="AE17" s="63" t="str" cm="1">
        <f t="array" ref="AE17">IF(AV17="","",IF(ABS((AV17-AVERAGE(AV$2:AV$1000))/_xlfn.STDEV.S(IF(AV$2:AV$1000&lt;&gt;"",AV$2:AV$1000)))&lt;3,"","OUTLIER"))</f>
        <v/>
      </c>
      <c r="AF17" s="63" t="str" cm="1">
        <f t="array" ref="AF17">IF(AW17="","",IF(ABS((AW17-AVERAGE(AW$2:AW$1000))/_xlfn.STDEV.S(IF(AW$2:AW$1000&lt;&gt;"",AW$2:AW$1000)))&lt;3,"","OUTLIER"))</f>
        <v/>
      </c>
      <c r="AG17" s="63" t="str" cm="1">
        <f t="array" ref="AG17">IF(AX17="","",IF(ABS((AX17-AVERAGE(AX$2:AX$1000))/_xlfn.STDEV.S(IF(AX$2:AX$1000&lt;&gt;"",AX$2:AX$1000)))&lt;3,"","OUTLIER"))</f>
        <v/>
      </c>
      <c r="AH17" s="63" t="str" cm="1">
        <f t="array" ref="AH17">IF(AY17="","",IF(ABS((AY17-AVERAGE(AY$2:AY$1000))/_xlfn.STDEV.S(IF(AY$2:AY$1000&lt;&gt;"",AY$2:AY$1000)))&lt;3,"","OUTLIER"))</f>
        <v/>
      </c>
      <c r="AI17" s="63" t="str" cm="1">
        <f t="array" ref="AI17">IF(AZ17="","",IF(ABS((AZ17-AVERAGE(AZ$2:AZ$1000))/_xlfn.STDEV.S(IF(AZ$2:AZ$1000&lt;&gt;"",AZ$2:AZ$1000)))&lt;3,"","OUTLIER"))</f>
        <v/>
      </c>
      <c r="AJ17" s="63" t="str" cm="1">
        <f t="array" ref="AJ17">IF(BA17="","",IF(ABS((BA17-AVERAGE(BA$2:BA$1000))/_xlfn.STDEV.S(IF(BA$2:BA$1000&lt;&gt;"",BA$2:BA$1000)))&lt;3,"","OUTLIER"))</f>
        <v/>
      </c>
      <c r="AK17" s="27"/>
      <c r="AM17" s="28">
        <v>6.9509999999999996</v>
      </c>
      <c r="AN17" s="28">
        <v>7.0289999999999999</v>
      </c>
      <c r="AP17" s="28">
        <v>6.7279999999999998</v>
      </c>
      <c r="AQ17" s="28">
        <v>7.4359999999999999</v>
      </c>
      <c r="AR17" s="28"/>
      <c r="AS17" s="28"/>
      <c r="AT17" s="28"/>
      <c r="AU17" s="28"/>
      <c r="AV17" s="28">
        <v>8.3879999999999999</v>
      </c>
      <c r="AW17" s="28"/>
      <c r="AX17" s="28"/>
      <c r="AY17" s="28"/>
      <c r="AZ17" s="28"/>
      <c r="BA17" s="28"/>
      <c r="BB17" s="27"/>
      <c r="BD17" s="28">
        <v>8.9800000000000005E-2</v>
      </c>
      <c r="BE17" s="28">
        <v>9.3170000000000003E-2</v>
      </c>
      <c r="BG17" s="28">
        <v>0.21049999999999999</v>
      </c>
      <c r="BH17" s="28">
        <v>0.20860000000000001</v>
      </c>
      <c r="BI17" s="28"/>
      <c r="BJ17" s="28"/>
      <c r="BK17" s="28"/>
      <c r="BL17" s="28"/>
      <c r="BM17" s="28">
        <v>0.14119999999999999</v>
      </c>
      <c r="BN17" s="28"/>
      <c r="BO17" s="28"/>
      <c r="BP17" s="28"/>
      <c r="BQ17" s="28"/>
      <c r="BR17" s="28"/>
    </row>
    <row r="18" spans="1:70" x14ac:dyDescent="0.2">
      <c r="A18" s="83" t="s">
        <v>216</v>
      </c>
      <c r="B18" s="86" t="str">
        <f>VLOOKUP(A18,RecNames!B:G,6,FALSE)</f>
        <v>APJ</v>
      </c>
      <c r="C18" s="47" t="str">
        <f t="shared" si="1"/>
        <v/>
      </c>
      <c r="D18" s="46" t="str">
        <f t="shared" si="2"/>
        <v/>
      </c>
      <c r="E18" s="46">
        <f t="shared" si="3"/>
        <v>9.5139999999999993</v>
      </c>
      <c r="F18" s="46">
        <f t="shared" si="4"/>
        <v>9.6129999999999995</v>
      </c>
      <c r="G18" s="46" t="str">
        <f t="shared" si="5"/>
        <v/>
      </c>
      <c r="H18" s="46">
        <f t="shared" si="6"/>
        <v>9.4469999999999992</v>
      </c>
      <c r="I18" s="46">
        <f t="shared" si="7"/>
        <v>9.4380000000000006</v>
      </c>
      <c r="J18" s="46">
        <f t="shared" si="8"/>
        <v>8.7929999999999993</v>
      </c>
      <c r="K18" s="46" t="str">
        <f t="shared" si="9"/>
        <v/>
      </c>
      <c r="L18" s="46" t="str">
        <f t="shared" si="10"/>
        <v/>
      </c>
      <c r="M18" s="46" t="str">
        <f t="shared" si="11"/>
        <v/>
      </c>
      <c r="N18" s="46">
        <f t="shared" si="12"/>
        <v>7.2830000000000004</v>
      </c>
      <c r="O18" s="46" t="str">
        <f t="shared" si="13"/>
        <v/>
      </c>
      <c r="P18" s="46" t="str">
        <f t="shared" si="14"/>
        <v/>
      </c>
      <c r="Q18" s="46">
        <f t="shared" si="15"/>
        <v>7.7889999999999997</v>
      </c>
      <c r="R18" s="46">
        <f t="shared" si="16"/>
        <v>8.8160000000000007</v>
      </c>
      <c r="S18" s="46">
        <f t="shared" si="17"/>
        <v>8.9640000000000004</v>
      </c>
      <c r="T18" s="62" t="str" cm="1">
        <f t="array" ref="T18">IF(AK18="","",IF(ABS((AK18-AVERAGE(AK$2:AK$1000))/_xlfn.STDEV.S(IF(AK$2:AK$1000&lt;&gt;"",AK$2:AK$1000)))&lt;3,"","OUTLIER"))</f>
        <v/>
      </c>
      <c r="U18" s="63" t="str" cm="1">
        <f t="array" ref="U18">IF(AL18="","",IF(ABS((AL18-AVERAGE(AL$2:AL$1000))/_xlfn.STDEV.S(IF(AL$2:AL$1000&lt;&gt;"",AL$2:AL$1000)))&lt;3,"","OUTLIER"))</f>
        <v/>
      </c>
      <c r="V18" s="63" t="str" cm="1">
        <f t="array" ref="V18">IF(AM18="","",IF(ABS((AM18-AVERAGE(AM$2:AM$1000))/_xlfn.STDEV.S(IF(AM$2:AM$1000&lt;&gt;"",AM$2:AM$1000)))&lt;3,"","OUTLIER"))</f>
        <v/>
      </c>
      <c r="W18" s="63" t="str" cm="1">
        <f t="array" ref="W18">IF(AN18="","",IF(ABS((AN18-AVERAGE(AN$2:AN$1000))/_xlfn.STDEV.S(IF(AN$2:AN$1000&lt;&gt;"",AN$2:AN$1000)))&lt;3,"","OUTLIER"))</f>
        <v/>
      </c>
      <c r="X18" s="63" t="str" cm="1">
        <f t="array" ref="X18">IF(AO18="","",IF(ABS((AO18-AVERAGE(AO$2:AO$1000))/_xlfn.STDEV.S(IF(AO$2:AO$1000&lt;&gt;"",AO$2:AO$1000)))&lt;3,"","OUTLIER"))</f>
        <v/>
      </c>
      <c r="Y18" s="63" t="str" cm="1">
        <f t="array" ref="Y18">IF(AP18="","",IF(ABS((AP18-AVERAGE(AP$2:AP$1000))/_xlfn.STDEV.S(IF(AP$2:AP$1000&lt;&gt;"",AP$2:AP$1000)))&lt;3,"","OUTLIER"))</f>
        <v/>
      </c>
      <c r="Z18" s="63" t="str" cm="1">
        <f t="array" ref="Z18">IF(AQ18="","",IF(ABS((AQ18-AVERAGE(AQ$2:AQ$1000))/_xlfn.STDEV.S(IF(AQ$2:AQ$1000&lt;&gt;"",AQ$2:AQ$1000)))&lt;3,"","OUTLIER"))</f>
        <v/>
      </c>
      <c r="AA18" s="63" t="str" cm="1">
        <f t="array" ref="AA18">IF(AR18="","",IF(ABS((AR18-AVERAGE(AR$2:AR$1000))/_xlfn.STDEV.S(IF(AR$2:AR$1000&lt;&gt;"",AR$2:AR$1000)))&lt;3,"","OUTLIER"))</f>
        <v/>
      </c>
      <c r="AB18" s="63" t="str" cm="1">
        <f t="array" ref="AB18">IF(AS18="","",IF(ABS((AS18-AVERAGE(AS$2:AS$1000))/_xlfn.STDEV.S(IF(AS$2:AS$1000&lt;&gt;"",AS$2:AS$1000)))&lt;3,"","OUTLIER"))</f>
        <v/>
      </c>
      <c r="AC18" s="63" t="str" cm="1">
        <f t="array" ref="AC18">IF(AT18="","",IF(ABS((AT18-AVERAGE(AT$2:AT$1000))/_xlfn.STDEV.S(IF(AT$2:AT$1000&lt;&gt;"",AT$2:AT$1000)))&lt;3,"","OUTLIER"))</f>
        <v/>
      </c>
      <c r="AD18" s="63" t="str" cm="1">
        <f t="array" ref="AD18">IF(AU18="","",IF(ABS((AU18-AVERAGE(AU$2:AU$1000))/_xlfn.STDEV.S(IF(AU$2:AU$1000&lt;&gt;"",AU$2:AU$1000)))&lt;3,"","OUTLIER"))</f>
        <v/>
      </c>
      <c r="AE18" s="63" t="str" cm="1">
        <f t="array" ref="AE18">IF(AV18="","",IF(ABS((AV18-AVERAGE(AV$2:AV$1000))/_xlfn.STDEV.S(IF(AV$2:AV$1000&lt;&gt;"",AV$2:AV$1000)))&lt;3,"","OUTLIER"))</f>
        <v/>
      </c>
      <c r="AF18" s="63" t="str" cm="1">
        <f t="array" ref="AF18">IF(AW18="","",IF(ABS((AW18-AVERAGE(AW$2:AW$1000))/_xlfn.STDEV.S(IF(AW$2:AW$1000&lt;&gt;"",AW$2:AW$1000)))&lt;3,"","OUTLIER"))</f>
        <v/>
      </c>
      <c r="AG18" s="63" t="str" cm="1">
        <f t="array" ref="AG18">IF(AX18="","",IF(ABS((AX18-AVERAGE(AX$2:AX$1000))/_xlfn.STDEV.S(IF(AX$2:AX$1000&lt;&gt;"",AX$2:AX$1000)))&lt;3,"","OUTLIER"))</f>
        <v/>
      </c>
      <c r="AH18" s="63" t="str" cm="1">
        <f t="array" ref="AH18">IF(AY18="","",IF(ABS((AY18-AVERAGE(AY$2:AY$1000))/_xlfn.STDEV.S(IF(AY$2:AY$1000&lt;&gt;"",AY$2:AY$1000)))&lt;3,"","OUTLIER"))</f>
        <v/>
      </c>
      <c r="AI18" s="63" t="str" cm="1">
        <f t="array" ref="AI18">IF(AZ18="","",IF(ABS((AZ18-AVERAGE(AZ$2:AZ$1000))/_xlfn.STDEV.S(IF(AZ$2:AZ$1000&lt;&gt;"",AZ$2:AZ$1000)))&lt;3,"","OUTLIER"))</f>
        <v/>
      </c>
      <c r="AJ18" s="63" t="str" cm="1">
        <f t="array" ref="AJ18">IF(BA18="","",IF(ABS((BA18-AVERAGE(BA$2:BA$1000))/_xlfn.STDEV.S(IF(BA$2:BA$1000&lt;&gt;"",BA$2:BA$1000)))&lt;3,"","OUTLIER"))</f>
        <v/>
      </c>
      <c r="AK18" s="27"/>
      <c r="AM18" s="28">
        <v>9.5139999999999993</v>
      </c>
      <c r="AN18" s="28">
        <v>9.6129999999999995</v>
      </c>
      <c r="AP18" s="28">
        <v>9.4469999999999992</v>
      </c>
      <c r="AQ18" s="28">
        <v>9.4380000000000006</v>
      </c>
      <c r="AR18" s="28">
        <v>8.7929999999999993</v>
      </c>
      <c r="AS18" s="28"/>
      <c r="AT18" s="28"/>
      <c r="AU18" s="28"/>
      <c r="AV18" s="28">
        <v>7.2830000000000004</v>
      </c>
      <c r="AW18" s="28"/>
      <c r="AX18" s="28"/>
      <c r="AY18" s="28">
        <v>7.7889999999999997</v>
      </c>
      <c r="AZ18" s="28">
        <v>8.8160000000000007</v>
      </c>
      <c r="BA18" s="28">
        <v>8.9640000000000004</v>
      </c>
      <c r="BB18" s="27"/>
      <c r="BD18" s="28">
        <v>0.1376</v>
      </c>
      <c r="BE18" s="28">
        <v>0.1188</v>
      </c>
      <c r="BG18" s="28">
        <v>0.1245</v>
      </c>
      <c r="BH18" s="28">
        <v>7.3899999999999993E-2</v>
      </c>
      <c r="BI18" s="28">
        <v>0.14380000000000001</v>
      </c>
      <c r="BJ18" s="28"/>
      <c r="BK18" s="28"/>
      <c r="BL18" s="28"/>
      <c r="BM18" s="28">
        <v>0.28270000000000001</v>
      </c>
      <c r="BN18" s="28"/>
      <c r="BO18" s="28"/>
      <c r="BP18" s="28">
        <v>0.1193</v>
      </c>
      <c r="BQ18" s="28">
        <v>0.16650000000000001</v>
      </c>
      <c r="BR18" s="28">
        <v>0.13350000000000001</v>
      </c>
    </row>
    <row r="19" spans="1:70" x14ac:dyDescent="0.2">
      <c r="A19" s="83" t="s">
        <v>211</v>
      </c>
      <c r="B19" s="86" t="str">
        <f>VLOOKUP(A19,RecNames!B:G,6,FALSE)</f>
        <v>AGTR1</v>
      </c>
      <c r="C19" s="47" t="str">
        <f t="shared" si="1"/>
        <v/>
      </c>
      <c r="D19" s="46" t="str">
        <f t="shared" si="2"/>
        <v/>
      </c>
      <c r="E19" s="46">
        <f t="shared" si="3"/>
        <v>8.2680000000000007</v>
      </c>
      <c r="F19" s="46">
        <f t="shared" si="4"/>
        <v>8.1639999999999997</v>
      </c>
      <c r="G19" s="46" t="str">
        <f t="shared" si="5"/>
        <v/>
      </c>
      <c r="H19" s="46">
        <f t="shared" si="6"/>
        <v>8.4209999999999994</v>
      </c>
      <c r="I19" s="46">
        <f t="shared" si="7"/>
        <v>8.2690000000000001</v>
      </c>
      <c r="J19" s="46">
        <f t="shared" si="8"/>
        <v>7.86</v>
      </c>
      <c r="K19" s="46">
        <f t="shared" si="9"/>
        <v>9.3510000000000009</v>
      </c>
      <c r="L19" s="46">
        <f t="shared" si="10"/>
        <v>9.3360000000000003</v>
      </c>
      <c r="M19" s="46">
        <f t="shared" si="11"/>
        <v>8.8480000000000008</v>
      </c>
      <c r="N19" s="46">
        <f t="shared" si="12"/>
        <v>8.9190000000000005</v>
      </c>
      <c r="O19" s="46" t="str">
        <f t="shared" si="13"/>
        <v/>
      </c>
      <c r="P19" s="46">
        <f t="shared" si="14"/>
        <v>8.1029999999999998</v>
      </c>
      <c r="Q19" s="46">
        <f t="shared" si="15"/>
        <v>8.7789999999999999</v>
      </c>
      <c r="R19" s="46">
        <f t="shared" si="16"/>
        <v>8.64</v>
      </c>
      <c r="S19" s="46">
        <f t="shared" si="17"/>
        <v>8.84</v>
      </c>
      <c r="T19" s="62" t="str" cm="1">
        <f t="array" ref="T19">IF(AK19="","",IF(ABS((AK19-AVERAGE(AK$2:AK$1000))/_xlfn.STDEV.S(IF(AK$2:AK$1000&lt;&gt;"",AK$2:AK$1000)))&lt;3,"","OUTLIER"))</f>
        <v/>
      </c>
      <c r="U19" s="63" t="str" cm="1">
        <f t="array" ref="U19">IF(AL19="","",IF(ABS((AL19-AVERAGE(AL$2:AL$1000))/_xlfn.STDEV.S(IF(AL$2:AL$1000&lt;&gt;"",AL$2:AL$1000)))&lt;3,"","OUTLIER"))</f>
        <v/>
      </c>
      <c r="V19" s="63" t="str" cm="1">
        <f t="array" ref="V19">IF(AM19="","",IF(ABS((AM19-AVERAGE(AM$2:AM$1000))/_xlfn.STDEV.S(IF(AM$2:AM$1000&lt;&gt;"",AM$2:AM$1000)))&lt;3,"","OUTLIER"))</f>
        <v/>
      </c>
      <c r="W19" s="63" t="str" cm="1">
        <f t="array" ref="W19">IF(AN19="","",IF(ABS((AN19-AVERAGE(AN$2:AN$1000))/_xlfn.STDEV.S(IF(AN$2:AN$1000&lt;&gt;"",AN$2:AN$1000)))&lt;3,"","OUTLIER"))</f>
        <v/>
      </c>
      <c r="X19" s="63" t="str" cm="1">
        <f t="array" ref="X19">IF(AO19="","",IF(ABS((AO19-AVERAGE(AO$2:AO$1000))/_xlfn.STDEV.S(IF(AO$2:AO$1000&lt;&gt;"",AO$2:AO$1000)))&lt;3,"","OUTLIER"))</f>
        <v/>
      </c>
      <c r="Y19" s="63" t="str" cm="1">
        <f t="array" ref="Y19">IF(AP19="","",IF(ABS((AP19-AVERAGE(AP$2:AP$1000))/_xlfn.STDEV.S(IF(AP$2:AP$1000&lt;&gt;"",AP$2:AP$1000)))&lt;3,"","OUTLIER"))</f>
        <v/>
      </c>
      <c r="Z19" s="63" t="str" cm="1">
        <f t="array" ref="Z19">IF(AQ19="","",IF(ABS((AQ19-AVERAGE(AQ$2:AQ$1000))/_xlfn.STDEV.S(IF(AQ$2:AQ$1000&lt;&gt;"",AQ$2:AQ$1000)))&lt;3,"","OUTLIER"))</f>
        <v/>
      </c>
      <c r="AA19" s="63" t="str" cm="1">
        <f t="array" ref="AA19">IF(AR19="","",IF(ABS((AR19-AVERAGE(AR$2:AR$1000))/_xlfn.STDEV.S(IF(AR$2:AR$1000&lt;&gt;"",AR$2:AR$1000)))&lt;3,"","OUTLIER"))</f>
        <v/>
      </c>
      <c r="AB19" s="63" t="str" cm="1">
        <f t="array" ref="AB19">IF(AS19="","",IF(ABS((AS19-AVERAGE(AS$2:AS$1000))/_xlfn.STDEV.S(IF(AS$2:AS$1000&lt;&gt;"",AS$2:AS$1000)))&lt;3,"","OUTLIER"))</f>
        <v/>
      </c>
      <c r="AC19" s="63" t="str" cm="1">
        <f t="array" ref="AC19">IF(AT19="","",IF(ABS((AT19-AVERAGE(AT$2:AT$1000))/_xlfn.STDEV.S(IF(AT$2:AT$1000&lt;&gt;"",AT$2:AT$1000)))&lt;3,"","OUTLIER"))</f>
        <v/>
      </c>
      <c r="AD19" s="63" t="str" cm="1">
        <f t="array" ref="AD19">IF(AU19="","",IF(ABS((AU19-AVERAGE(AU$2:AU$1000))/_xlfn.STDEV.S(IF(AU$2:AU$1000&lt;&gt;"",AU$2:AU$1000)))&lt;3,"","OUTLIER"))</f>
        <v/>
      </c>
      <c r="AE19" s="63" t="str" cm="1">
        <f t="array" ref="AE19">IF(AV19="","",IF(ABS((AV19-AVERAGE(AV$2:AV$1000))/_xlfn.STDEV.S(IF(AV$2:AV$1000&lt;&gt;"",AV$2:AV$1000)))&lt;3,"","OUTLIER"))</f>
        <v/>
      </c>
      <c r="AF19" s="63" t="str" cm="1">
        <f t="array" ref="AF19">IF(AW19="","",IF(ABS((AW19-AVERAGE(AW$2:AW$1000))/_xlfn.STDEV.S(IF(AW$2:AW$1000&lt;&gt;"",AW$2:AW$1000)))&lt;3,"","OUTLIER"))</f>
        <v/>
      </c>
      <c r="AG19" s="63" t="str" cm="1">
        <f t="array" ref="AG19">IF(AX19="","",IF(ABS((AX19-AVERAGE(AX$2:AX$1000))/_xlfn.STDEV.S(IF(AX$2:AX$1000&lt;&gt;"",AX$2:AX$1000)))&lt;3,"","OUTLIER"))</f>
        <v/>
      </c>
      <c r="AH19" s="63" t="str" cm="1">
        <f t="array" ref="AH19">IF(AY19="","",IF(ABS((AY19-AVERAGE(AY$2:AY$1000))/_xlfn.STDEV.S(IF(AY$2:AY$1000&lt;&gt;"",AY$2:AY$1000)))&lt;3,"","OUTLIER"))</f>
        <v/>
      </c>
      <c r="AI19" s="63" t="str" cm="1">
        <f t="array" ref="AI19">IF(AZ19="","",IF(ABS((AZ19-AVERAGE(AZ$2:AZ$1000))/_xlfn.STDEV.S(IF(AZ$2:AZ$1000&lt;&gt;"",AZ$2:AZ$1000)))&lt;3,"","OUTLIER"))</f>
        <v/>
      </c>
      <c r="AJ19" s="63" t="str" cm="1">
        <f t="array" ref="AJ19">IF(BA19="","",IF(ABS((BA19-AVERAGE(BA$2:BA$1000))/_xlfn.STDEV.S(IF(BA$2:BA$1000&lt;&gt;"",BA$2:BA$1000)))&lt;3,"","OUTLIER"))</f>
        <v/>
      </c>
      <c r="AK19" s="27"/>
      <c r="AM19" s="28">
        <v>8.2680000000000007</v>
      </c>
      <c r="AN19" s="28">
        <v>8.1639999999999997</v>
      </c>
      <c r="AP19" s="28">
        <v>8.4209999999999994</v>
      </c>
      <c r="AQ19" s="28">
        <v>8.2690000000000001</v>
      </c>
      <c r="AR19" s="28">
        <v>7.86</v>
      </c>
      <c r="AS19" s="28">
        <v>9.3510000000000009</v>
      </c>
      <c r="AT19" s="28">
        <v>9.3360000000000003</v>
      </c>
      <c r="AU19" s="28">
        <v>8.8480000000000008</v>
      </c>
      <c r="AV19" s="28">
        <v>8.9190000000000005</v>
      </c>
      <c r="AW19" s="28"/>
      <c r="AX19" s="28">
        <v>8.1029999999999998</v>
      </c>
      <c r="AY19" s="28">
        <v>8.7789999999999999</v>
      </c>
      <c r="AZ19" s="28">
        <v>8.64</v>
      </c>
      <c r="BA19" s="28">
        <v>8.84</v>
      </c>
      <c r="BB19" s="27"/>
      <c r="BD19" s="28">
        <v>0.2326</v>
      </c>
      <c r="BE19" s="28">
        <v>0.24440000000000001</v>
      </c>
      <c r="BG19" s="28">
        <v>0.23580000000000001</v>
      </c>
      <c r="BH19" s="28">
        <v>0.22520000000000001</v>
      </c>
      <c r="BI19" s="28">
        <v>0.28820000000000001</v>
      </c>
      <c r="BJ19" s="28">
        <v>5.287E-2</v>
      </c>
      <c r="BK19" s="28">
        <v>7.6420000000000002E-2</v>
      </c>
      <c r="BL19" s="28">
        <v>5.5730000000000002E-2</v>
      </c>
      <c r="BM19" s="28">
        <v>6.2269999999999999E-2</v>
      </c>
      <c r="BN19" s="28"/>
      <c r="BO19" s="28">
        <v>0.16109999999999999</v>
      </c>
      <c r="BP19" s="28">
        <v>5.5109999999999999E-2</v>
      </c>
      <c r="BQ19" s="28">
        <v>7.4840000000000004E-2</v>
      </c>
      <c r="BR19" s="28">
        <v>5.8049999999999997E-2</v>
      </c>
    </row>
    <row r="20" spans="1:70" x14ac:dyDescent="0.2">
      <c r="A20" s="83" t="s">
        <v>732</v>
      </c>
      <c r="B20" s="86" t="str">
        <f>VLOOKUP(A20,RecNames!B:G,6,FALSE)</f>
        <v>V1AR</v>
      </c>
      <c r="C20" s="47" t="str">
        <f t="shared" si="1"/>
        <v/>
      </c>
      <c r="D20" s="46" t="str">
        <f t="shared" si="2"/>
        <v/>
      </c>
      <c r="E20" s="46">
        <f t="shared" si="3"/>
        <v>7.8049999999999997</v>
      </c>
      <c r="F20" s="46">
        <f t="shared" si="4"/>
        <v>7.907</v>
      </c>
      <c r="G20" s="46" t="str">
        <f t="shared" si="5"/>
        <v/>
      </c>
      <c r="H20" s="46">
        <f t="shared" si="6"/>
        <v>8.1310000000000002</v>
      </c>
      <c r="I20" s="46">
        <f t="shared" si="7"/>
        <v>8.0530000000000008</v>
      </c>
      <c r="J20" s="46">
        <f t="shared" si="8"/>
        <v>7.9960000000000004</v>
      </c>
      <c r="K20" s="46">
        <f t="shared" si="9"/>
        <v>8.7789999999999999</v>
      </c>
      <c r="L20" s="46">
        <f t="shared" si="10"/>
        <v>8.8260000000000005</v>
      </c>
      <c r="M20" s="46">
        <f t="shared" si="11"/>
        <v>8.1869999999999994</v>
      </c>
      <c r="N20" s="46">
        <f t="shared" si="12"/>
        <v>8.01</v>
      </c>
      <c r="O20" s="46" t="str">
        <f t="shared" si="13"/>
        <v/>
      </c>
      <c r="P20" s="46" t="str">
        <f t="shared" si="14"/>
        <v/>
      </c>
      <c r="Q20" s="46">
        <f t="shared" si="15"/>
        <v>7.8410000000000002</v>
      </c>
      <c r="R20" s="46">
        <f t="shared" si="16"/>
        <v>7.7430000000000003</v>
      </c>
      <c r="S20" s="46">
        <f t="shared" si="17"/>
        <v>7.8239999999999998</v>
      </c>
      <c r="T20" s="62" t="str" cm="1">
        <f t="array" ref="T20">IF(AK20="","",IF(ABS((AK20-AVERAGE(AK$2:AK$1000))/_xlfn.STDEV.S(IF(AK$2:AK$1000&lt;&gt;"",AK$2:AK$1000)))&lt;3,"","OUTLIER"))</f>
        <v/>
      </c>
      <c r="U20" s="63" t="str" cm="1">
        <f t="array" ref="U20">IF(AL20="","",IF(ABS((AL20-AVERAGE(AL$2:AL$1000))/_xlfn.STDEV.S(IF(AL$2:AL$1000&lt;&gt;"",AL$2:AL$1000)))&lt;3,"","OUTLIER"))</f>
        <v/>
      </c>
      <c r="V20" s="63" t="str" cm="1">
        <f t="array" ref="V20">IF(AM20="","",IF(ABS((AM20-AVERAGE(AM$2:AM$1000))/_xlfn.STDEV.S(IF(AM$2:AM$1000&lt;&gt;"",AM$2:AM$1000)))&lt;3,"","OUTLIER"))</f>
        <v/>
      </c>
      <c r="W20" s="63" t="str" cm="1">
        <f t="array" ref="W20">IF(AN20="","",IF(ABS((AN20-AVERAGE(AN$2:AN$1000))/_xlfn.STDEV.S(IF(AN$2:AN$1000&lt;&gt;"",AN$2:AN$1000)))&lt;3,"","OUTLIER"))</f>
        <v/>
      </c>
      <c r="X20" s="63" t="str" cm="1">
        <f t="array" ref="X20">IF(AO20="","",IF(ABS((AO20-AVERAGE(AO$2:AO$1000))/_xlfn.STDEV.S(IF(AO$2:AO$1000&lt;&gt;"",AO$2:AO$1000)))&lt;3,"","OUTLIER"))</f>
        <v/>
      </c>
      <c r="Y20" s="63" t="str" cm="1">
        <f t="array" ref="Y20">IF(AP20="","",IF(ABS((AP20-AVERAGE(AP$2:AP$1000))/_xlfn.STDEV.S(IF(AP$2:AP$1000&lt;&gt;"",AP$2:AP$1000)))&lt;3,"","OUTLIER"))</f>
        <v/>
      </c>
      <c r="Z20" s="63" t="str" cm="1">
        <f t="array" ref="Z20">IF(AQ20="","",IF(ABS((AQ20-AVERAGE(AQ$2:AQ$1000))/_xlfn.STDEV.S(IF(AQ$2:AQ$1000&lt;&gt;"",AQ$2:AQ$1000)))&lt;3,"","OUTLIER"))</f>
        <v/>
      </c>
      <c r="AA20" s="63" t="str" cm="1">
        <f t="array" ref="AA20">IF(AR20="","",IF(ABS((AR20-AVERAGE(AR$2:AR$1000))/_xlfn.STDEV.S(IF(AR$2:AR$1000&lt;&gt;"",AR$2:AR$1000)))&lt;3,"","OUTLIER"))</f>
        <v/>
      </c>
      <c r="AB20" s="63" t="str" cm="1">
        <f t="array" ref="AB20">IF(AS20="","",IF(ABS((AS20-AVERAGE(AS$2:AS$1000))/_xlfn.STDEV.S(IF(AS$2:AS$1000&lt;&gt;"",AS$2:AS$1000)))&lt;3,"","OUTLIER"))</f>
        <v/>
      </c>
      <c r="AC20" s="63" t="str" cm="1">
        <f t="array" ref="AC20">IF(AT20="","",IF(ABS((AT20-AVERAGE(AT$2:AT$1000))/_xlfn.STDEV.S(IF(AT$2:AT$1000&lt;&gt;"",AT$2:AT$1000)))&lt;3,"","OUTLIER"))</f>
        <v/>
      </c>
      <c r="AD20" s="63" t="str" cm="1">
        <f t="array" ref="AD20">IF(AU20="","",IF(ABS((AU20-AVERAGE(AU$2:AU$1000))/_xlfn.STDEV.S(IF(AU$2:AU$1000&lt;&gt;"",AU$2:AU$1000)))&lt;3,"","OUTLIER"))</f>
        <v/>
      </c>
      <c r="AE20" s="63" t="str" cm="1">
        <f t="array" ref="AE20">IF(AV20="","",IF(ABS((AV20-AVERAGE(AV$2:AV$1000))/_xlfn.STDEV.S(IF(AV$2:AV$1000&lt;&gt;"",AV$2:AV$1000)))&lt;3,"","OUTLIER"))</f>
        <v/>
      </c>
      <c r="AF20" s="63" t="str" cm="1">
        <f t="array" ref="AF20">IF(AW20="","",IF(ABS((AW20-AVERAGE(AW$2:AW$1000))/_xlfn.STDEV.S(IF(AW$2:AW$1000&lt;&gt;"",AW$2:AW$1000)))&lt;3,"","OUTLIER"))</f>
        <v/>
      </c>
      <c r="AG20" s="63" t="str" cm="1">
        <f t="array" ref="AG20">IF(AX20="","",IF(ABS((AX20-AVERAGE(AX$2:AX$1000))/_xlfn.STDEV.S(IF(AX$2:AX$1000&lt;&gt;"",AX$2:AX$1000)))&lt;3,"","OUTLIER"))</f>
        <v/>
      </c>
      <c r="AH20" s="63" t="str" cm="1">
        <f t="array" ref="AH20">IF(AY20="","",IF(ABS((AY20-AVERAGE(AY$2:AY$1000))/_xlfn.STDEV.S(IF(AY$2:AY$1000&lt;&gt;"",AY$2:AY$1000)))&lt;3,"","OUTLIER"))</f>
        <v/>
      </c>
      <c r="AI20" s="63" t="str" cm="1">
        <f t="array" ref="AI20">IF(AZ20="","",IF(ABS((AZ20-AVERAGE(AZ$2:AZ$1000))/_xlfn.STDEV.S(IF(AZ$2:AZ$1000&lt;&gt;"",AZ$2:AZ$1000)))&lt;3,"","OUTLIER"))</f>
        <v/>
      </c>
      <c r="AJ20" s="63" t="str" cm="1">
        <f t="array" ref="AJ20">IF(BA20="","",IF(ABS((BA20-AVERAGE(BA$2:BA$1000))/_xlfn.STDEV.S(IF(BA$2:BA$1000&lt;&gt;"",BA$2:BA$1000)))&lt;3,"","OUTLIER"))</f>
        <v/>
      </c>
      <c r="AK20" s="27"/>
      <c r="AM20" s="28">
        <v>7.8049999999999997</v>
      </c>
      <c r="AN20" s="28">
        <v>7.907</v>
      </c>
      <c r="AP20" s="28">
        <v>8.1310000000000002</v>
      </c>
      <c r="AQ20" s="28">
        <v>8.0530000000000008</v>
      </c>
      <c r="AR20" s="28">
        <v>7.9960000000000004</v>
      </c>
      <c r="AS20" s="28">
        <v>8.7789999999999999</v>
      </c>
      <c r="AT20" s="28">
        <v>8.8260000000000005</v>
      </c>
      <c r="AU20" s="28">
        <v>8.1869999999999994</v>
      </c>
      <c r="AV20" s="28">
        <v>8.01</v>
      </c>
      <c r="AW20" s="28"/>
      <c r="AX20" s="28"/>
      <c r="AY20" s="28">
        <v>7.8410000000000002</v>
      </c>
      <c r="AZ20" s="28">
        <v>7.7430000000000003</v>
      </c>
      <c r="BA20" s="28">
        <v>7.8239999999999998</v>
      </c>
      <c r="BB20" s="27"/>
      <c r="BD20" s="28">
        <v>7.8899999999999998E-2</v>
      </c>
      <c r="BE20" s="28">
        <v>0.14599999999999999</v>
      </c>
      <c r="BG20" s="28">
        <v>8.3229999999999998E-2</v>
      </c>
      <c r="BH20" s="28">
        <v>0.1081</v>
      </c>
      <c r="BI20" s="28">
        <v>0.18110000000000001</v>
      </c>
      <c r="BJ20" s="28">
        <v>7.5459999999999999E-2</v>
      </c>
      <c r="BK20" s="28">
        <v>7.0910000000000001E-2</v>
      </c>
      <c r="BL20" s="28">
        <v>6.9089999999999999E-2</v>
      </c>
      <c r="BM20" s="28">
        <v>9.3100000000000002E-2</v>
      </c>
      <c r="BN20" s="28"/>
      <c r="BO20" s="28"/>
      <c r="BP20" s="28">
        <v>8.1720000000000001E-2</v>
      </c>
      <c r="BQ20" s="28">
        <v>0.1089</v>
      </c>
      <c r="BR20" s="28">
        <v>7.0680000000000007E-2</v>
      </c>
    </row>
    <row r="21" spans="1:70" x14ac:dyDescent="0.2">
      <c r="A21" s="83" t="s">
        <v>736</v>
      </c>
      <c r="B21" s="86" t="str">
        <f>VLOOKUP(A21,RecNames!B:G,6,FALSE)</f>
        <v>V2R</v>
      </c>
      <c r="C21" s="47">
        <f t="shared" si="1"/>
        <v>10.24</v>
      </c>
      <c r="D21" s="46" t="str">
        <f t="shared" si="2"/>
        <v/>
      </c>
      <c r="E21" s="46" t="str">
        <f t="shared" si="3"/>
        <v/>
      </c>
      <c r="F21" s="46" t="str">
        <f t="shared" si="4"/>
        <v/>
      </c>
      <c r="G21" s="46" t="str">
        <f t="shared" si="5"/>
        <v/>
      </c>
      <c r="H21" s="46" t="str">
        <f t="shared" si="6"/>
        <v/>
      </c>
      <c r="I21" s="46" t="str">
        <f t="shared" si="7"/>
        <v/>
      </c>
      <c r="J21" s="46" t="str">
        <f t="shared" si="8"/>
        <v/>
      </c>
      <c r="K21" s="46">
        <f t="shared" si="9"/>
        <v>7.87</v>
      </c>
      <c r="L21" s="46">
        <f t="shared" si="10"/>
        <v>7.7759999999999998</v>
      </c>
      <c r="M21" s="46">
        <f t="shared" si="11"/>
        <v>7.694</v>
      </c>
      <c r="N21" s="46">
        <f t="shared" si="12"/>
        <v>9.0280000000000005</v>
      </c>
      <c r="O21" s="46" t="str">
        <f t="shared" si="13"/>
        <v/>
      </c>
      <c r="P21" s="46" t="str">
        <f t="shared" si="14"/>
        <v/>
      </c>
      <c r="Q21" s="46">
        <f t="shared" si="15"/>
        <v>7.5650000000000004</v>
      </c>
      <c r="R21" s="46">
        <f t="shared" si="16"/>
        <v>7.6029999999999998</v>
      </c>
      <c r="S21" s="46">
        <f t="shared" si="17"/>
        <v>7.8460000000000001</v>
      </c>
      <c r="T21" s="62" t="str" cm="1">
        <f t="array" ref="T21">IF(AK21="","",IF(ABS((AK21-AVERAGE(AK$2:AK$1000))/_xlfn.STDEV.S(IF(AK$2:AK$1000&lt;&gt;"",AK$2:AK$1000)))&lt;3,"","OUTLIER"))</f>
        <v/>
      </c>
      <c r="U21" s="63" t="str" cm="1">
        <f t="array" ref="U21">IF(AL21="","",IF(ABS((AL21-AVERAGE(AL$2:AL$1000))/_xlfn.STDEV.S(IF(AL$2:AL$1000&lt;&gt;"",AL$2:AL$1000)))&lt;3,"","OUTLIER"))</f>
        <v/>
      </c>
      <c r="V21" s="63" t="str" cm="1">
        <f t="array" ref="V21">IF(AM21="","",IF(ABS((AM21-AVERAGE(AM$2:AM$1000))/_xlfn.STDEV.S(IF(AM$2:AM$1000&lt;&gt;"",AM$2:AM$1000)))&lt;3,"","OUTLIER"))</f>
        <v/>
      </c>
      <c r="W21" s="63" t="str" cm="1">
        <f t="array" ref="W21">IF(AN21="","",IF(ABS((AN21-AVERAGE(AN$2:AN$1000))/_xlfn.STDEV.S(IF(AN$2:AN$1000&lt;&gt;"",AN$2:AN$1000)))&lt;3,"","OUTLIER"))</f>
        <v/>
      </c>
      <c r="X21" s="63" t="str" cm="1">
        <f t="array" ref="X21">IF(AO21="","",IF(ABS((AO21-AVERAGE(AO$2:AO$1000))/_xlfn.STDEV.S(IF(AO$2:AO$1000&lt;&gt;"",AO$2:AO$1000)))&lt;3,"","OUTLIER"))</f>
        <v/>
      </c>
      <c r="Y21" s="63" t="str" cm="1">
        <f t="array" ref="Y21">IF(AP21="","",IF(ABS((AP21-AVERAGE(AP$2:AP$1000))/_xlfn.STDEV.S(IF(AP$2:AP$1000&lt;&gt;"",AP$2:AP$1000)))&lt;3,"","OUTLIER"))</f>
        <v/>
      </c>
      <c r="Z21" s="63" t="str" cm="1">
        <f t="array" ref="Z21">IF(AQ21="","",IF(ABS((AQ21-AVERAGE(AQ$2:AQ$1000))/_xlfn.STDEV.S(IF(AQ$2:AQ$1000&lt;&gt;"",AQ$2:AQ$1000)))&lt;3,"","OUTLIER"))</f>
        <v/>
      </c>
      <c r="AA21" s="63" t="str" cm="1">
        <f t="array" ref="AA21">IF(AR21="","",IF(ABS((AR21-AVERAGE(AR$2:AR$1000))/_xlfn.STDEV.S(IF(AR$2:AR$1000&lt;&gt;"",AR$2:AR$1000)))&lt;3,"","OUTLIER"))</f>
        <v/>
      </c>
      <c r="AB21" s="63" t="str" cm="1">
        <f t="array" ref="AB21">IF(AS21="","",IF(ABS((AS21-AVERAGE(AS$2:AS$1000))/_xlfn.STDEV.S(IF(AS$2:AS$1000&lt;&gt;"",AS$2:AS$1000)))&lt;3,"","OUTLIER"))</f>
        <v/>
      </c>
      <c r="AC21" s="63" t="str" cm="1">
        <f t="array" ref="AC21">IF(AT21="","",IF(ABS((AT21-AVERAGE(AT$2:AT$1000))/_xlfn.STDEV.S(IF(AT$2:AT$1000&lt;&gt;"",AT$2:AT$1000)))&lt;3,"","OUTLIER"))</f>
        <v/>
      </c>
      <c r="AD21" s="63" t="str" cm="1">
        <f t="array" ref="AD21">IF(AU21="","",IF(ABS((AU21-AVERAGE(AU$2:AU$1000))/_xlfn.STDEV.S(IF(AU$2:AU$1000&lt;&gt;"",AU$2:AU$1000)))&lt;3,"","OUTLIER"))</f>
        <v/>
      </c>
      <c r="AE21" s="63" t="str" cm="1">
        <f t="array" ref="AE21">IF(AV21="","",IF(ABS((AV21-AVERAGE(AV$2:AV$1000))/_xlfn.STDEV.S(IF(AV$2:AV$1000&lt;&gt;"",AV$2:AV$1000)))&lt;3,"","OUTLIER"))</f>
        <v/>
      </c>
      <c r="AF21" s="63" t="str" cm="1">
        <f t="array" ref="AF21">IF(AW21="","",IF(ABS((AW21-AVERAGE(AW$2:AW$1000))/_xlfn.STDEV.S(IF(AW$2:AW$1000&lt;&gt;"",AW$2:AW$1000)))&lt;3,"","OUTLIER"))</f>
        <v/>
      </c>
      <c r="AG21" s="63" t="str" cm="1">
        <f t="array" ref="AG21">IF(AX21="","",IF(ABS((AX21-AVERAGE(AX$2:AX$1000))/_xlfn.STDEV.S(IF(AX$2:AX$1000&lt;&gt;"",AX$2:AX$1000)))&lt;3,"","OUTLIER"))</f>
        <v/>
      </c>
      <c r="AH21" s="63" t="str" cm="1">
        <f t="array" ref="AH21">IF(AY21="","",IF(ABS((AY21-AVERAGE(AY$2:AY$1000))/_xlfn.STDEV.S(IF(AY$2:AY$1000&lt;&gt;"",AY$2:AY$1000)))&lt;3,"","OUTLIER"))</f>
        <v/>
      </c>
      <c r="AI21" s="63" t="str" cm="1">
        <f t="array" ref="AI21">IF(AZ21="","",IF(ABS((AZ21-AVERAGE(AZ$2:AZ$1000))/_xlfn.STDEV.S(IF(AZ$2:AZ$1000&lt;&gt;"",AZ$2:AZ$1000)))&lt;3,"","OUTLIER"))</f>
        <v/>
      </c>
      <c r="AJ21" s="63" t="str" cm="1">
        <f t="array" ref="AJ21">IF(BA21="","",IF(ABS((BA21-AVERAGE(BA$2:BA$1000))/_xlfn.STDEV.S(IF(BA$2:BA$1000&lt;&gt;"",BA$2:BA$1000)))&lt;3,"","OUTLIER"))</f>
        <v/>
      </c>
      <c r="AK21" s="27">
        <v>10.24</v>
      </c>
      <c r="AM21" s="28"/>
      <c r="AN21" s="28"/>
      <c r="AP21" s="28"/>
      <c r="AQ21" s="28"/>
      <c r="AR21" s="28"/>
      <c r="AS21" s="28">
        <v>7.87</v>
      </c>
      <c r="AT21" s="28">
        <v>7.7759999999999998</v>
      </c>
      <c r="AU21" s="28">
        <v>7.694</v>
      </c>
      <c r="AV21" s="28">
        <v>9.0280000000000005</v>
      </c>
      <c r="AW21" s="28"/>
      <c r="AX21" s="28"/>
      <c r="AY21" s="28">
        <v>7.5650000000000004</v>
      </c>
      <c r="AZ21" s="28">
        <v>7.6029999999999998</v>
      </c>
      <c r="BA21" s="28">
        <v>7.8460000000000001</v>
      </c>
      <c r="BB21" s="27">
        <v>8.9880000000000002E-2</v>
      </c>
      <c r="BD21" s="28"/>
      <c r="BE21" s="28"/>
      <c r="BG21" s="28"/>
      <c r="BH21" s="28"/>
      <c r="BI21" s="28"/>
      <c r="BJ21" s="28">
        <v>8.2540000000000002E-2</v>
      </c>
      <c r="BK21" s="28">
        <v>8.2269999999999996E-2</v>
      </c>
      <c r="BL21" s="28">
        <v>0.104</v>
      </c>
      <c r="BM21" s="28">
        <v>4.6429999999999999E-2</v>
      </c>
      <c r="BN21" s="28"/>
      <c r="BO21" s="28"/>
      <c r="BP21" s="28">
        <v>7.7640000000000001E-2</v>
      </c>
      <c r="BQ21" s="28">
        <v>0.115</v>
      </c>
      <c r="BR21" s="28">
        <v>9.2869999999999994E-2</v>
      </c>
    </row>
    <row r="22" spans="1:70" x14ac:dyDescent="0.2">
      <c r="A22" s="83" t="s">
        <v>230</v>
      </c>
      <c r="B22" s="86" t="str">
        <f>VLOOKUP(A22,RecNames!B:G,6,FALSE)</f>
        <v>BKRB1</v>
      </c>
      <c r="C22" s="47" t="str">
        <f t="shared" si="1"/>
        <v/>
      </c>
      <c r="D22" s="46" t="str">
        <f t="shared" si="2"/>
        <v/>
      </c>
      <c r="E22" s="46">
        <f t="shared" si="3"/>
        <v>6.6429999999999998</v>
      </c>
      <c r="F22" s="46">
        <f t="shared" si="4"/>
        <v>6.7530000000000001</v>
      </c>
      <c r="G22" s="46" t="str">
        <f t="shared" si="5"/>
        <v/>
      </c>
      <c r="H22" s="46">
        <f t="shared" si="6"/>
        <v>6.7039999999999997</v>
      </c>
      <c r="I22" s="46">
        <f t="shared" si="7"/>
        <v>6.7750000000000004</v>
      </c>
      <c r="J22" s="46">
        <f t="shared" si="8"/>
        <v>6.9279999999999999</v>
      </c>
      <c r="K22" s="46">
        <f t="shared" si="9"/>
        <v>6.9050000000000002</v>
      </c>
      <c r="L22" s="46">
        <f t="shared" si="10"/>
        <v>6.8049999999999997</v>
      </c>
      <c r="M22" s="46">
        <f t="shared" si="11"/>
        <v>6.883</v>
      </c>
      <c r="N22" s="46">
        <f t="shared" si="12"/>
        <v>7.5359999999999996</v>
      </c>
      <c r="O22" s="46" t="str">
        <f t="shared" si="13"/>
        <v/>
      </c>
      <c r="P22" s="46" t="str">
        <f t="shared" si="14"/>
        <v/>
      </c>
      <c r="Q22" s="46" t="str">
        <f t="shared" si="15"/>
        <v/>
      </c>
      <c r="R22" s="46" t="str">
        <f t="shared" si="16"/>
        <v/>
      </c>
      <c r="S22" s="46" t="str">
        <f t="shared" si="17"/>
        <v/>
      </c>
      <c r="T22" s="62" t="str" cm="1">
        <f t="array" ref="T22">IF(AK22="","",IF(ABS((AK22-AVERAGE(AK$2:AK$1000))/_xlfn.STDEV.S(IF(AK$2:AK$1000&lt;&gt;"",AK$2:AK$1000)))&lt;3,"","OUTLIER"))</f>
        <v/>
      </c>
      <c r="U22" s="63" t="str" cm="1">
        <f t="array" ref="U22">IF(AL22="","",IF(ABS((AL22-AVERAGE(AL$2:AL$1000))/_xlfn.STDEV.S(IF(AL$2:AL$1000&lt;&gt;"",AL$2:AL$1000)))&lt;3,"","OUTLIER"))</f>
        <v/>
      </c>
      <c r="V22" s="63" t="str" cm="1">
        <f t="array" ref="V22">IF(AM22="","",IF(ABS((AM22-AVERAGE(AM$2:AM$1000))/_xlfn.STDEV.S(IF(AM$2:AM$1000&lt;&gt;"",AM$2:AM$1000)))&lt;3,"","OUTLIER"))</f>
        <v/>
      </c>
      <c r="W22" s="63" t="str" cm="1">
        <f t="array" ref="W22">IF(AN22="","",IF(ABS((AN22-AVERAGE(AN$2:AN$1000))/_xlfn.STDEV.S(IF(AN$2:AN$1000&lt;&gt;"",AN$2:AN$1000)))&lt;3,"","OUTLIER"))</f>
        <v/>
      </c>
      <c r="X22" s="63" t="str" cm="1">
        <f t="array" ref="X22">IF(AO22="","",IF(ABS((AO22-AVERAGE(AO$2:AO$1000))/_xlfn.STDEV.S(IF(AO$2:AO$1000&lt;&gt;"",AO$2:AO$1000)))&lt;3,"","OUTLIER"))</f>
        <v/>
      </c>
      <c r="Y22" s="63" t="str" cm="1">
        <f t="array" ref="Y22">IF(AP22="","",IF(ABS((AP22-AVERAGE(AP$2:AP$1000))/_xlfn.STDEV.S(IF(AP$2:AP$1000&lt;&gt;"",AP$2:AP$1000)))&lt;3,"","OUTLIER"))</f>
        <v/>
      </c>
      <c r="Z22" s="63" t="str" cm="1">
        <f t="array" ref="Z22">IF(AQ22="","",IF(ABS((AQ22-AVERAGE(AQ$2:AQ$1000))/_xlfn.STDEV.S(IF(AQ$2:AQ$1000&lt;&gt;"",AQ$2:AQ$1000)))&lt;3,"","OUTLIER"))</f>
        <v/>
      </c>
      <c r="AA22" s="63" t="str" cm="1">
        <f t="array" ref="AA22">IF(AR22="","",IF(ABS((AR22-AVERAGE(AR$2:AR$1000))/_xlfn.STDEV.S(IF(AR$2:AR$1000&lt;&gt;"",AR$2:AR$1000)))&lt;3,"","OUTLIER"))</f>
        <v/>
      </c>
      <c r="AB22" s="63" t="str" cm="1">
        <f t="array" ref="AB22">IF(AS22="","",IF(ABS((AS22-AVERAGE(AS$2:AS$1000))/_xlfn.STDEV.S(IF(AS$2:AS$1000&lt;&gt;"",AS$2:AS$1000)))&lt;3,"","OUTLIER"))</f>
        <v/>
      </c>
      <c r="AC22" s="63" t="str" cm="1">
        <f t="array" ref="AC22">IF(AT22="","",IF(ABS((AT22-AVERAGE(AT$2:AT$1000))/_xlfn.STDEV.S(IF(AT$2:AT$1000&lt;&gt;"",AT$2:AT$1000)))&lt;3,"","OUTLIER"))</f>
        <v/>
      </c>
      <c r="AD22" s="63" t="str" cm="1">
        <f t="array" ref="AD22">IF(AU22="","",IF(ABS((AU22-AVERAGE(AU$2:AU$1000))/_xlfn.STDEV.S(IF(AU$2:AU$1000&lt;&gt;"",AU$2:AU$1000)))&lt;3,"","OUTLIER"))</f>
        <v/>
      </c>
      <c r="AE22" s="63" t="str" cm="1">
        <f t="array" ref="AE22">IF(AV22="","",IF(ABS((AV22-AVERAGE(AV$2:AV$1000))/_xlfn.STDEV.S(IF(AV$2:AV$1000&lt;&gt;"",AV$2:AV$1000)))&lt;3,"","OUTLIER"))</f>
        <v/>
      </c>
      <c r="AF22" s="63" t="str" cm="1">
        <f t="array" ref="AF22">IF(AW22="","",IF(ABS((AW22-AVERAGE(AW$2:AW$1000))/_xlfn.STDEV.S(IF(AW$2:AW$1000&lt;&gt;"",AW$2:AW$1000)))&lt;3,"","OUTLIER"))</f>
        <v/>
      </c>
      <c r="AG22" s="63" t="str" cm="1">
        <f t="array" ref="AG22">IF(AX22="","",IF(ABS((AX22-AVERAGE(AX$2:AX$1000))/_xlfn.STDEV.S(IF(AX$2:AX$1000&lt;&gt;"",AX$2:AX$1000)))&lt;3,"","OUTLIER"))</f>
        <v/>
      </c>
      <c r="AH22" s="63" t="str" cm="1">
        <f t="array" ref="AH22">IF(AY22="","",IF(ABS((AY22-AVERAGE(AY$2:AY$1000))/_xlfn.STDEV.S(IF(AY$2:AY$1000&lt;&gt;"",AY$2:AY$1000)))&lt;3,"","OUTLIER"))</f>
        <v/>
      </c>
      <c r="AI22" s="63" t="str" cm="1">
        <f t="array" ref="AI22">IF(AZ22="","",IF(ABS((AZ22-AVERAGE(AZ$2:AZ$1000))/_xlfn.STDEV.S(IF(AZ$2:AZ$1000&lt;&gt;"",AZ$2:AZ$1000)))&lt;3,"","OUTLIER"))</f>
        <v/>
      </c>
      <c r="AJ22" s="63" t="str" cm="1">
        <f t="array" ref="AJ22">IF(BA22="","",IF(ABS((BA22-AVERAGE(BA$2:BA$1000))/_xlfn.STDEV.S(IF(BA$2:BA$1000&lt;&gt;"",BA$2:BA$1000)))&lt;3,"","OUTLIER"))</f>
        <v/>
      </c>
      <c r="AK22" s="27"/>
      <c r="AM22" s="28">
        <v>6.6429999999999998</v>
      </c>
      <c r="AN22" s="28">
        <v>6.7530000000000001</v>
      </c>
      <c r="AP22" s="28">
        <v>6.7039999999999997</v>
      </c>
      <c r="AQ22" s="28">
        <v>6.7750000000000004</v>
      </c>
      <c r="AR22" s="28">
        <v>6.9279999999999999</v>
      </c>
      <c r="AS22" s="28">
        <v>6.9050000000000002</v>
      </c>
      <c r="AT22" s="28">
        <v>6.8049999999999997</v>
      </c>
      <c r="AU22" s="28">
        <v>6.883</v>
      </c>
      <c r="AV22" s="28">
        <v>7.5359999999999996</v>
      </c>
      <c r="AW22" s="28"/>
      <c r="AX22" s="28"/>
      <c r="AY22" s="28"/>
      <c r="AZ22" s="28"/>
      <c r="BA22" s="28"/>
      <c r="BB22" s="27"/>
      <c r="BD22" s="28">
        <v>8.5849999999999996E-2</v>
      </c>
      <c r="BE22" s="28">
        <v>6.9220000000000004E-2</v>
      </c>
      <c r="BG22" s="28">
        <v>0.1186</v>
      </c>
      <c r="BH22" s="28">
        <v>0.1009</v>
      </c>
      <c r="BI22" s="28">
        <v>0.1522</v>
      </c>
      <c r="BJ22" s="28">
        <v>5.0680000000000003E-2</v>
      </c>
      <c r="BK22" s="28">
        <v>3.3759999999999998E-2</v>
      </c>
      <c r="BL22" s="28">
        <v>5.8999999999999997E-2</v>
      </c>
      <c r="BM22" s="28">
        <v>0.17050000000000001</v>
      </c>
      <c r="BN22" s="28"/>
      <c r="BO22" s="28"/>
      <c r="BP22" s="28"/>
      <c r="BQ22" s="28"/>
      <c r="BR22" s="28"/>
    </row>
    <row r="23" spans="1:70" x14ac:dyDescent="0.2">
      <c r="A23" s="83" t="s">
        <v>235</v>
      </c>
      <c r="B23" s="86" t="str">
        <f>VLOOKUP(A23,RecNames!B:G,6,FALSE)</f>
        <v>BKRB2</v>
      </c>
      <c r="C23" s="47" t="str">
        <f t="shared" si="1"/>
        <v/>
      </c>
      <c r="D23" s="46" t="str">
        <f t="shared" si="2"/>
        <v/>
      </c>
      <c r="E23" s="46">
        <f t="shared" si="3"/>
        <v>8.1430000000000007</v>
      </c>
      <c r="F23" s="46">
        <f t="shared" si="4"/>
        <v>7.8710000000000004</v>
      </c>
      <c r="G23" s="46" t="str">
        <f t="shared" si="5"/>
        <v/>
      </c>
      <c r="H23" s="46">
        <f t="shared" si="6"/>
        <v>7.8330000000000002</v>
      </c>
      <c r="I23" s="46">
        <f t="shared" si="7"/>
        <v>8.1359999999999992</v>
      </c>
      <c r="J23" s="46">
        <f t="shared" si="8"/>
        <v>8.6489999999999991</v>
      </c>
      <c r="K23" s="46">
        <f t="shared" si="9"/>
        <v>9.7140000000000004</v>
      </c>
      <c r="L23" s="46">
        <f t="shared" si="10"/>
        <v>9.5419999999999998</v>
      </c>
      <c r="M23" s="46">
        <f t="shared" si="11"/>
        <v>9.5350000000000001</v>
      </c>
      <c r="N23" s="46">
        <f t="shared" si="12"/>
        <v>8.7539999999999996</v>
      </c>
      <c r="O23" s="46">
        <f t="shared" si="13"/>
        <v>8.8729999999999993</v>
      </c>
      <c r="P23" s="46">
        <f t="shared" si="14"/>
        <v>8.2089999999999996</v>
      </c>
      <c r="Q23" s="46">
        <f t="shared" si="15"/>
        <v>8.5350000000000001</v>
      </c>
      <c r="R23" s="46">
        <f t="shared" si="16"/>
        <v>8.6219999999999999</v>
      </c>
      <c r="S23" s="46">
        <f t="shared" si="17"/>
        <v>8.52</v>
      </c>
      <c r="T23" s="62" t="str" cm="1">
        <f t="array" ref="T23">IF(AK23="","",IF(ABS((AK23-AVERAGE(AK$2:AK$1000))/_xlfn.STDEV.S(IF(AK$2:AK$1000&lt;&gt;"",AK$2:AK$1000)))&lt;3,"","OUTLIER"))</f>
        <v/>
      </c>
      <c r="U23" s="63" t="str" cm="1">
        <f t="array" ref="U23">IF(AL23="","",IF(ABS((AL23-AVERAGE(AL$2:AL$1000))/_xlfn.STDEV.S(IF(AL$2:AL$1000&lt;&gt;"",AL$2:AL$1000)))&lt;3,"","OUTLIER"))</f>
        <v/>
      </c>
      <c r="V23" s="63" t="str" cm="1">
        <f t="array" ref="V23">IF(AM23="","",IF(ABS((AM23-AVERAGE(AM$2:AM$1000))/_xlfn.STDEV.S(IF(AM$2:AM$1000&lt;&gt;"",AM$2:AM$1000)))&lt;3,"","OUTLIER"))</f>
        <v/>
      </c>
      <c r="W23" s="63" t="str" cm="1">
        <f t="array" ref="W23">IF(AN23="","",IF(ABS((AN23-AVERAGE(AN$2:AN$1000))/_xlfn.STDEV.S(IF(AN$2:AN$1000&lt;&gt;"",AN$2:AN$1000)))&lt;3,"","OUTLIER"))</f>
        <v/>
      </c>
      <c r="X23" s="63" t="str" cm="1">
        <f t="array" ref="X23">IF(AO23="","",IF(ABS((AO23-AVERAGE(AO$2:AO$1000))/_xlfn.STDEV.S(IF(AO$2:AO$1000&lt;&gt;"",AO$2:AO$1000)))&lt;3,"","OUTLIER"))</f>
        <v/>
      </c>
      <c r="Y23" s="63" t="str" cm="1">
        <f t="array" ref="Y23">IF(AP23="","",IF(ABS((AP23-AVERAGE(AP$2:AP$1000))/_xlfn.STDEV.S(IF(AP$2:AP$1000&lt;&gt;"",AP$2:AP$1000)))&lt;3,"","OUTLIER"))</f>
        <v/>
      </c>
      <c r="Z23" s="63" t="str" cm="1">
        <f t="array" ref="Z23">IF(AQ23="","",IF(ABS((AQ23-AVERAGE(AQ$2:AQ$1000))/_xlfn.STDEV.S(IF(AQ$2:AQ$1000&lt;&gt;"",AQ$2:AQ$1000)))&lt;3,"","OUTLIER"))</f>
        <v/>
      </c>
      <c r="AA23" s="63" t="str" cm="1">
        <f t="array" ref="AA23">IF(AR23="","",IF(ABS((AR23-AVERAGE(AR$2:AR$1000))/_xlfn.STDEV.S(IF(AR$2:AR$1000&lt;&gt;"",AR$2:AR$1000)))&lt;3,"","OUTLIER"))</f>
        <v/>
      </c>
      <c r="AB23" s="63" t="str" cm="1">
        <f t="array" ref="AB23">IF(AS23="","",IF(ABS((AS23-AVERAGE(AS$2:AS$1000))/_xlfn.STDEV.S(IF(AS$2:AS$1000&lt;&gt;"",AS$2:AS$1000)))&lt;3,"","OUTLIER"))</f>
        <v/>
      </c>
      <c r="AC23" s="63" t="str" cm="1">
        <f t="array" ref="AC23">IF(AT23="","",IF(ABS((AT23-AVERAGE(AT$2:AT$1000))/_xlfn.STDEV.S(IF(AT$2:AT$1000&lt;&gt;"",AT$2:AT$1000)))&lt;3,"","OUTLIER"))</f>
        <v/>
      </c>
      <c r="AD23" s="63" t="str" cm="1">
        <f t="array" ref="AD23">IF(AU23="","",IF(ABS((AU23-AVERAGE(AU$2:AU$1000))/_xlfn.STDEV.S(IF(AU$2:AU$1000&lt;&gt;"",AU$2:AU$1000)))&lt;3,"","OUTLIER"))</f>
        <v/>
      </c>
      <c r="AE23" s="63" t="str" cm="1">
        <f t="array" ref="AE23">IF(AV23="","",IF(ABS((AV23-AVERAGE(AV$2:AV$1000))/_xlfn.STDEV.S(IF(AV$2:AV$1000&lt;&gt;"",AV$2:AV$1000)))&lt;3,"","OUTLIER"))</f>
        <v/>
      </c>
      <c r="AF23" s="63" t="str" cm="1">
        <f t="array" ref="AF23">IF(AW23="","",IF(ABS((AW23-AVERAGE(AW$2:AW$1000))/_xlfn.STDEV.S(IF(AW$2:AW$1000&lt;&gt;"",AW$2:AW$1000)))&lt;3,"","OUTLIER"))</f>
        <v/>
      </c>
      <c r="AG23" s="63" t="str" cm="1">
        <f t="array" ref="AG23">IF(AX23="","",IF(ABS((AX23-AVERAGE(AX$2:AX$1000))/_xlfn.STDEV.S(IF(AX$2:AX$1000&lt;&gt;"",AX$2:AX$1000)))&lt;3,"","OUTLIER"))</f>
        <v/>
      </c>
      <c r="AH23" s="63" t="str" cm="1">
        <f t="array" ref="AH23">IF(AY23="","",IF(ABS((AY23-AVERAGE(AY$2:AY$1000))/_xlfn.STDEV.S(IF(AY$2:AY$1000&lt;&gt;"",AY$2:AY$1000)))&lt;3,"","OUTLIER"))</f>
        <v/>
      </c>
      <c r="AI23" s="63" t="str" cm="1">
        <f t="array" ref="AI23">IF(AZ23="","",IF(ABS((AZ23-AVERAGE(AZ$2:AZ$1000))/_xlfn.STDEV.S(IF(AZ$2:AZ$1000&lt;&gt;"",AZ$2:AZ$1000)))&lt;3,"","OUTLIER"))</f>
        <v/>
      </c>
      <c r="AJ23" s="63" t="str" cm="1">
        <f t="array" ref="AJ23">IF(BA23="","",IF(ABS((BA23-AVERAGE(BA$2:BA$1000))/_xlfn.STDEV.S(IF(BA$2:BA$1000&lt;&gt;"",BA$2:BA$1000)))&lt;3,"","OUTLIER"))</f>
        <v/>
      </c>
      <c r="AK23" s="27"/>
      <c r="AM23" s="28">
        <v>8.1430000000000007</v>
      </c>
      <c r="AN23" s="28">
        <v>7.8710000000000004</v>
      </c>
      <c r="AP23" s="28">
        <v>7.8330000000000002</v>
      </c>
      <c r="AQ23" s="28">
        <v>8.1359999999999992</v>
      </c>
      <c r="AR23" s="28">
        <v>8.6489999999999991</v>
      </c>
      <c r="AS23" s="28">
        <v>9.7140000000000004</v>
      </c>
      <c r="AT23" s="28">
        <v>9.5419999999999998</v>
      </c>
      <c r="AU23" s="28">
        <v>9.5350000000000001</v>
      </c>
      <c r="AV23" s="28">
        <v>8.7539999999999996</v>
      </c>
      <c r="AW23" s="28">
        <v>8.8729999999999993</v>
      </c>
      <c r="AX23" s="28">
        <v>8.2089999999999996</v>
      </c>
      <c r="AY23" s="28">
        <v>8.5350000000000001</v>
      </c>
      <c r="AZ23" s="28">
        <v>8.6219999999999999</v>
      </c>
      <c r="BA23" s="28">
        <v>8.52</v>
      </c>
      <c r="BB23" s="27"/>
      <c r="BD23" s="28">
        <v>0.13689999999999999</v>
      </c>
      <c r="BE23" s="28">
        <v>0.21160000000000001</v>
      </c>
      <c r="BG23" s="28">
        <v>0.159</v>
      </c>
      <c r="BH23" s="28">
        <v>0.14419999999999999</v>
      </c>
      <c r="BI23" s="28">
        <v>0.11890000000000001</v>
      </c>
      <c r="BJ23" s="28">
        <v>0.13339999999999999</v>
      </c>
      <c r="BK23" s="28">
        <v>9.6460000000000004E-2</v>
      </c>
      <c r="BL23" s="28">
        <v>0.1394</v>
      </c>
      <c r="BM23" s="28">
        <v>6.164E-2</v>
      </c>
      <c r="BN23" s="28">
        <v>0.21590000000000001</v>
      </c>
      <c r="BO23" s="28">
        <v>0.16969999999999999</v>
      </c>
      <c r="BP23" s="28">
        <v>0.1419</v>
      </c>
      <c r="BQ23" s="28">
        <v>0.1053</v>
      </c>
      <c r="BR23" s="28">
        <v>0.1022</v>
      </c>
    </row>
    <row r="24" spans="1:70" x14ac:dyDescent="0.2">
      <c r="A24" s="83" t="s">
        <v>489</v>
      </c>
      <c r="B24" s="86" t="str">
        <f>VLOOKUP(A24,RecNames!B:G,6,FALSE)</f>
        <v>LT4R1</v>
      </c>
      <c r="C24" s="47" t="str">
        <f t="shared" si="1"/>
        <v/>
      </c>
      <c r="D24" s="46" t="str">
        <f t="shared" si="2"/>
        <v/>
      </c>
      <c r="E24" s="46">
        <f t="shared" si="3"/>
        <v>10.06</v>
      </c>
      <c r="F24" s="46">
        <f t="shared" si="4"/>
        <v>10.34</v>
      </c>
      <c r="G24" s="46" t="str">
        <f t="shared" si="5"/>
        <v/>
      </c>
      <c r="H24" s="46">
        <f t="shared" si="6"/>
        <v>10.18</v>
      </c>
      <c r="I24" s="46">
        <f t="shared" si="7"/>
        <v>10.47</v>
      </c>
      <c r="J24" s="46">
        <f t="shared" si="8"/>
        <v>9.8469999999999995</v>
      </c>
      <c r="K24" s="46">
        <f t="shared" si="9"/>
        <v>7.0880000000000001</v>
      </c>
      <c r="L24" s="46" t="str">
        <f t="shared" si="10"/>
        <v/>
      </c>
      <c r="M24" s="46">
        <f t="shared" si="11"/>
        <v>6.97</v>
      </c>
      <c r="N24" s="46">
        <f t="shared" si="12"/>
        <v>9.8870000000000005</v>
      </c>
      <c r="O24" s="46">
        <f t="shared" si="13"/>
        <v>8.3620000000000001</v>
      </c>
      <c r="P24" s="46">
        <f t="shared" si="14"/>
        <v>8.1850000000000005</v>
      </c>
      <c r="Q24" s="46">
        <f t="shared" si="15"/>
        <v>7.7279999999999998</v>
      </c>
      <c r="R24" s="46">
        <f t="shared" si="16"/>
        <v>6.9880000000000004</v>
      </c>
      <c r="S24" s="46">
        <f t="shared" si="17"/>
        <v>7.8979999999999997</v>
      </c>
      <c r="T24" s="62" t="str" cm="1">
        <f t="array" ref="T24">IF(AK24="","",IF(ABS((AK24-AVERAGE(AK$2:AK$1000))/_xlfn.STDEV.S(IF(AK$2:AK$1000&lt;&gt;"",AK$2:AK$1000)))&lt;3,"","OUTLIER"))</f>
        <v/>
      </c>
      <c r="U24" s="63" t="str" cm="1">
        <f t="array" ref="U24">IF(AL24="","",IF(ABS((AL24-AVERAGE(AL$2:AL$1000))/_xlfn.STDEV.S(IF(AL$2:AL$1000&lt;&gt;"",AL$2:AL$1000)))&lt;3,"","OUTLIER"))</f>
        <v/>
      </c>
      <c r="V24" s="63" t="str" cm="1">
        <f t="array" ref="V24">IF(AM24="","",IF(ABS((AM24-AVERAGE(AM$2:AM$1000))/_xlfn.STDEV.S(IF(AM$2:AM$1000&lt;&gt;"",AM$2:AM$1000)))&lt;3,"","OUTLIER"))</f>
        <v/>
      </c>
      <c r="W24" s="63" t="str" cm="1">
        <f t="array" ref="W24">IF(AN24="","",IF(ABS((AN24-AVERAGE(AN$2:AN$1000))/_xlfn.STDEV.S(IF(AN$2:AN$1000&lt;&gt;"",AN$2:AN$1000)))&lt;3,"","OUTLIER"))</f>
        <v/>
      </c>
      <c r="X24" s="63" t="str" cm="1">
        <f t="array" ref="X24">IF(AO24="","",IF(ABS((AO24-AVERAGE(AO$2:AO$1000))/_xlfn.STDEV.S(IF(AO$2:AO$1000&lt;&gt;"",AO$2:AO$1000)))&lt;3,"","OUTLIER"))</f>
        <v/>
      </c>
      <c r="Y24" s="63" t="str" cm="1">
        <f t="array" ref="Y24">IF(AP24="","",IF(ABS((AP24-AVERAGE(AP$2:AP$1000))/_xlfn.STDEV.S(IF(AP$2:AP$1000&lt;&gt;"",AP$2:AP$1000)))&lt;3,"","OUTLIER"))</f>
        <v/>
      </c>
      <c r="Z24" s="63" t="str" cm="1">
        <f t="array" ref="Z24">IF(AQ24="","",IF(ABS((AQ24-AVERAGE(AQ$2:AQ$1000))/_xlfn.STDEV.S(IF(AQ$2:AQ$1000&lt;&gt;"",AQ$2:AQ$1000)))&lt;3,"","OUTLIER"))</f>
        <v/>
      </c>
      <c r="AA24" s="63" t="str" cm="1">
        <f t="array" ref="AA24">IF(AR24="","",IF(ABS((AR24-AVERAGE(AR$2:AR$1000))/_xlfn.STDEV.S(IF(AR$2:AR$1000&lt;&gt;"",AR$2:AR$1000)))&lt;3,"","OUTLIER"))</f>
        <v/>
      </c>
      <c r="AB24" s="63" t="str" cm="1">
        <f t="array" ref="AB24">IF(AS24="","",IF(ABS((AS24-AVERAGE(AS$2:AS$1000))/_xlfn.STDEV.S(IF(AS$2:AS$1000&lt;&gt;"",AS$2:AS$1000)))&lt;3,"","OUTLIER"))</f>
        <v/>
      </c>
      <c r="AC24" s="63" t="str" cm="1">
        <f t="array" ref="AC24">IF(AT24="","",IF(ABS((AT24-AVERAGE(AT$2:AT$1000))/_xlfn.STDEV.S(IF(AT$2:AT$1000&lt;&gt;"",AT$2:AT$1000)))&lt;3,"","OUTLIER"))</f>
        <v/>
      </c>
      <c r="AD24" s="63" t="str" cm="1">
        <f t="array" ref="AD24">IF(AU24="","",IF(ABS((AU24-AVERAGE(AU$2:AU$1000))/_xlfn.STDEV.S(IF(AU$2:AU$1000&lt;&gt;"",AU$2:AU$1000)))&lt;3,"","OUTLIER"))</f>
        <v/>
      </c>
      <c r="AE24" s="63" t="str" cm="1">
        <f t="array" ref="AE24">IF(AV24="","",IF(ABS((AV24-AVERAGE(AV$2:AV$1000))/_xlfn.STDEV.S(IF(AV$2:AV$1000&lt;&gt;"",AV$2:AV$1000)))&lt;3,"","OUTLIER"))</f>
        <v/>
      </c>
      <c r="AF24" s="63" t="str" cm="1">
        <f t="array" ref="AF24">IF(AW24="","",IF(ABS((AW24-AVERAGE(AW$2:AW$1000))/_xlfn.STDEV.S(IF(AW$2:AW$1000&lt;&gt;"",AW$2:AW$1000)))&lt;3,"","OUTLIER"))</f>
        <v/>
      </c>
      <c r="AG24" s="63" t="str" cm="1">
        <f t="array" ref="AG24">IF(AX24="","",IF(ABS((AX24-AVERAGE(AX$2:AX$1000))/_xlfn.STDEV.S(IF(AX$2:AX$1000&lt;&gt;"",AX$2:AX$1000)))&lt;3,"","OUTLIER"))</f>
        <v/>
      </c>
      <c r="AH24" s="63" t="str" cm="1">
        <f t="array" ref="AH24">IF(AY24="","",IF(ABS((AY24-AVERAGE(AY$2:AY$1000))/_xlfn.STDEV.S(IF(AY$2:AY$1000&lt;&gt;"",AY$2:AY$1000)))&lt;3,"","OUTLIER"))</f>
        <v/>
      </c>
      <c r="AI24" s="63" t="str" cm="1">
        <f t="array" ref="AI24">IF(AZ24="","",IF(ABS((AZ24-AVERAGE(AZ$2:AZ$1000))/_xlfn.STDEV.S(IF(AZ$2:AZ$1000&lt;&gt;"",AZ$2:AZ$1000)))&lt;3,"","OUTLIER"))</f>
        <v/>
      </c>
      <c r="AJ24" s="63" t="str" cm="1">
        <f t="array" ref="AJ24">IF(BA24="","",IF(ABS((BA24-AVERAGE(BA$2:BA$1000))/_xlfn.STDEV.S(IF(BA$2:BA$1000&lt;&gt;"",BA$2:BA$1000)))&lt;3,"","OUTLIER"))</f>
        <v/>
      </c>
      <c r="AK24" s="27"/>
      <c r="AM24" s="28">
        <v>10.06</v>
      </c>
      <c r="AN24" s="28">
        <v>10.34</v>
      </c>
      <c r="AP24" s="28">
        <v>10.18</v>
      </c>
      <c r="AQ24" s="28">
        <v>10.47</v>
      </c>
      <c r="AR24" s="28">
        <v>9.8469999999999995</v>
      </c>
      <c r="AS24" s="28">
        <v>7.0880000000000001</v>
      </c>
      <c r="AT24" s="28"/>
      <c r="AU24" s="28">
        <v>6.97</v>
      </c>
      <c r="AV24" s="28">
        <v>9.8870000000000005</v>
      </c>
      <c r="AW24" s="28">
        <v>8.3620000000000001</v>
      </c>
      <c r="AX24" s="28">
        <v>8.1850000000000005</v>
      </c>
      <c r="AY24" s="28">
        <v>7.7279999999999998</v>
      </c>
      <c r="AZ24" s="28">
        <v>6.9880000000000004</v>
      </c>
      <c r="BA24" s="28">
        <v>7.8979999999999997</v>
      </c>
      <c r="BB24" s="27"/>
      <c r="BD24" s="28">
        <v>9.6269999999999994E-2</v>
      </c>
      <c r="BE24" s="28">
        <v>8.1530000000000005E-2</v>
      </c>
      <c r="BG24" s="28">
        <v>6.3619999999999996E-2</v>
      </c>
      <c r="BH24" s="28">
        <v>8.1250000000000003E-2</v>
      </c>
      <c r="BI24" s="28">
        <v>0.1236</v>
      </c>
      <c r="BJ24" s="28">
        <v>0.56559999999999999</v>
      </c>
      <c r="BK24" s="28"/>
      <c r="BL24" s="28">
        <v>0.46729999999999999</v>
      </c>
      <c r="BM24" s="28">
        <v>3.9919999999999997E-2</v>
      </c>
      <c r="BN24" s="28">
        <v>0.1462</v>
      </c>
      <c r="BO24" s="28">
        <v>0.24579999999999999</v>
      </c>
      <c r="BP24" s="28">
        <v>0.1014</v>
      </c>
      <c r="BQ24" s="28">
        <v>0.26800000000000002</v>
      </c>
      <c r="BR24" s="28">
        <v>9.0770000000000003E-2</v>
      </c>
    </row>
    <row r="25" spans="1:70" x14ac:dyDescent="0.2">
      <c r="A25" s="83" t="s">
        <v>491</v>
      </c>
      <c r="B25" s="86" t="str">
        <f>VLOOKUP(A25,RecNames!B:G,6,FALSE)</f>
        <v>LT4R2</v>
      </c>
      <c r="C25" s="47" t="str">
        <f t="shared" si="1"/>
        <v/>
      </c>
      <c r="D25" s="46" t="str">
        <f t="shared" si="2"/>
        <v/>
      </c>
      <c r="E25" s="46">
        <f t="shared" si="3"/>
        <v>8.7460000000000004</v>
      </c>
      <c r="F25" s="46">
        <f t="shared" si="4"/>
        <v>8.81</v>
      </c>
      <c r="G25" s="46" t="str">
        <f t="shared" si="5"/>
        <v/>
      </c>
      <c r="H25" s="46">
        <f t="shared" si="6"/>
        <v>8.407</v>
      </c>
      <c r="I25" s="46">
        <f t="shared" si="7"/>
        <v>8.6579999999999995</v>
      </c>
      <c r="J25" s="46">
        <f t="shared" si="8"/>
        <v>7.3390000000000004</v>
      </c>
      <c r="K25" s="46" t="str">
        <f t="shared" si="9"/>
        <v/>
      </c>
      <c r="L25" s="46" t="str">
        <f t="shared" si="10"/>
        <v/>
      </c>
      <c r="M25" s="46" t="str">
        <f t="shared" si="11"/>
        <v/>
      </c>
      <c r="N25" s="46" t="str">
        <f t="shared" si="12"/>
        <v/>
      </c>
      <c r="O25" s="46" t="str">
        <f t="shared" si="13"/>
        <v/>
      </c>
      <c r="P25" s="46" t="str">
        <f t="shared" si="14"/>
        <v/>
      </c>
      <c r="Q25" s="46" t="str">
        <f t="shared" si="15"/>
        <v/>
      </c>
      <c r="R25" s="46" t="str">
        <f t="shared" si="16"/>
        <v/>
      </c>
      <c r="S25" s="46" t="str">
        <f t="shared" si="17"/>
        <v/>
      </c>
      <c r="T25" s="62" t="str" cm="1">
        <f t="array" ref="T25">IF(AK25="","",IF(ABS((AK25-AVERAGE(AK$2:AK$1000))/_xlfn.STDEV.S(IF(AK$2:AK$1000&lt;&gt;"",AK$2:AK$1000)))&lt;3,"","OUTLIER"))</f>
        <v/>
      </c>
      <c r="U25" s="63" t="str" cm="1">
        <f t="array" ref="U25">IF(AL25="","",IF(ABS((AL25-AVERAGE(AL$2:AL$1000))/_xlfn.STDEV.S(IF(AL$2:AL$1000&lt;&gt;"",AL$2:AL$1000)))&lt;3,"","OUTLIER"))</f>
        <v/>
      </c>
      <c r="V25" s="63" t="str" cm="1">
        <f t="array" ref="V25">IF(AM25="","",IF(ABS((AM25-AVERAGE(AM$2:AM$1000))/_xlfn.STDEV.S(IF(AM$2:AM$1000&lt;&gt;"",AM$2:AM$1000)))&lt;3,"","OUTLIER"))</f>
        <v/>
      </c>
      <c r="W25" s="63" t="str" cm="1">
        <f t="array" ref="W25">IF(AN25="","",IF(ABS((AN25-AVERAGE(AN$2:AN$1000))/_xlfn.STDEV.S(IF(AN$2:AN$1000&lt;&gt;"",AN$2:AN$1000)))&lt;3,"","OUTLIER"))</f>
        <v/>
      </c>
      <c r="X25" s="63" t="str" cm="1">
        <f t="array" ref="X25">IF(AO25="","",IF(ABS((AO25-AVERAGE(AO$2:AO$1000))/_xlfn.STDEV.S(IF(AO$2:AO$1000&lt;&gt;"",AO$2:AO$1000)))&lt;3,"","OUTLIER"))</f>
        <v/>
      </c>
      <c r="Y25" s="63" t="str" cm="1">
        <f t="array" ref="Y25">IF(AP25="","",IF(ABS((AP25-AVERAGE(AP$2:AP$1000))/_xlfn.STDEV.S(IF(AP$2:AP$1000&lt;&gt;"",AP$2:AP$1000)))&lt;3,"","OUTLIER"))</f>
        <v/>
      </c>
      <c r="Z25" s="63" t="str" cm="1">
        <f t="array" ref="Z25">IF(AQ25="","",IF(ABS((AQ25-AVERAGE(AQ$2:AQ$1000))/_xlfn.STDEV.S(IF(AQ$2:AQ$1000&lt;&gt;"",AQ$2:AQ$1000)))&lt;3,"","OUTLIER"))</f>
        <v/>
      </c>
      <c r="AA25" s="63" t="str" cm="1">
        <f t="array" ref="AA25">IF(AR25="","",IF(ABS((AR25-AVERAGE(AR$2:AR$1000))/_xlfn.STDEV.S(IF(AR$2:AR$1000&lt;&gt;"",AR$2:AR$1000)))&lt;3,"","OUTLIER"))</f>
        <v/>
      </c>
      <c r="AB25" s="63" t="str" cm="1">
        <f t="array" ref="AB25">IF(AS25="","",IF(ABS((AS25-AVERAGE(AS$2:AS$1000))/_xlfn.STDEV.S(IF(AS$2:AS$1000&lt;&gt;"",AS$2:AS$1000)))&lt;3,"","OUTLIER"))</f>
        <v/>
      </c>
      <c r="AC25" s="63" t="str" cm="1">
        <f t="array" ref="AC25">IF(AT25="","",IF(ABS((AT25-AVERAGE(AT$2:AT$1000))/_xlfn.STDEV.S(IF(AT$2:AT$1000&lt;&gt;"",AT$2:AT$1000)))&lt;3,"","OUTLIER"))</f>
        <v/>
      </c>
      <c r="AD25" s="63" t="str" cm="1">
        <f t="array" ref="AD25">IF(AU25="","",IF(ABS((AU25-AVERAGE(AU$2:AU$1000))/_xlfn.STDEV.S(IF(AU$2:AU$1000&lt;&gt;"",AU$2:AU$1000)))&lt;3,"","OUTLIER"))</f>
        <v/>
      </c>
      <c r="AE25" s="63" t="str" cm="1">
        <f t="array" ref="AE25">IF(AV25="","",IF(ABS((AV25-AVERAGE(AV$2:AV$1000))/_xlfn.STDEV.S(IF(AV$2:AV$1000&lt;&gt;"",AV$2:AV$1000)))&lt;3,"","OUTLIER"))</f>
        <v/>
      </c>
      <c r="AF25" s="63" t="str" cm="1">
        <f t="array" ref="AF25">IF(AW25="","",IF(ABS((AW25-AVERAGE(AW$2:AW$1000))/_xlfn.STDEV.S(IF(AW$2:AW$1000&lt;&gt;"",AW$2:AW$1000)))&lt;3,"","OUTLIER"))</f>
        <v/>
      </c>
      <c r="AG25" s="63" t="str" cm="1">
        <f t="array" ref="AG25">IF(AX25="","",IF(ABS((AX25-AVERAGE(AX$2:AX$1000))/_xlfn.STDEV.S(IF(AX$2:AX$1000&lt;&gt;"",AX$2:AX$1000)))&lt;3,"","OUTLIER"))</f>
        <v/>
      </c>
      <c r="AH25" s="63" t="str" cm="1">
        <f t="array" ref="AH25">IF(AY25="","",IF(ABS((AY25-AVERAGE(AY$2:AY$1000))/_xlfn.STDEV.S(IF(AY$2:AY$1000&lt;&gt;"",AY$2:AY$1000)))&lt;3,"","OUTLIER"))</f>
        <v/>
      </c>
      <c r="AI25" s="63" t="str" cm="1">
        <f t="array" ref="AI25">IF(AZ25="","",IF(ABS((AZ25-AVERAGE(AZ$2:AZ$1000))/_xlfn.STDEV.S(IF(AZ$2:AZ$1000&lt;&gt;"",AZ$2:AZ$1000)))&lt;3,"","OUTLIER"))</f>
        <v/>
      </c>
      <c r="AJ25" s="63" t="str" cm="1">
        <f t="array" ref="AJ25">IF(BA25="","",IF(ABS((BA25-AVERAGE(BA$2:BA$1000))/_xlfn.STDEV.S(IF(BA$2:BA$1000&lt;&gt;"",BA$2:BA$1000)))&lt;3,"","OUTLIER"))</f>
        <v/>
      </c>
      <c r="AK25" s="27"/>
      <c r="AM25" s="28">
        <v>8.7460000000000004</v>
      </c>
      <c r="AN25" s="28">
        <v>8.81</v>
      </c>
      <c r="AP25" s="28">
        <v>8.407</v>
      </c>
      <c r="AQ25" s="28">
        <v>8.6579999999999995</v>
      </c>
      <c r="AR25" s="28">
        <v>7.3390000000000004</v>
      </c>
      <c r="AS25" s="28"/>
      <c r="AT25" s="28"/>
      <c r="AU25" s="28"/>
      <c r="AV25" s="28"/>
      <c r="AW25" s="28"/>
      <c r="AX25" s="28"/>
      <c r="AY25" s="28"/>
      <c r="AZ25" s="28"/>
      <c r="BA25" s="28"/>
      <c r="BB25" s="27"/>
      <c r="BD25" s="28">
        <v>4.7030000000000002E-2</v>
      </c>
      <c r="BE25" s="28">
        <v>3.5540000000000002E-2</v>
      </c>
      <c r="BG25" s="28">
        <v>3.099E-2</v>
      </c>
      <c r="BH25" s="28">
        <v>2.708E-2</v>
      </c>
      <c r="BI25" s="28">
        <v>0.28000000000000003</v>
      </c>
      <c r="BJ25" s="28"/>
      <c r="BK25" s="28"/>
      <c r="BL25" s="28"/>
      <c r="BM25" s="28"/>
      <c r="BN25" s="28"/>
      <c r="BO25" s="28"/>
      <c r="BP25" s="28"/>
      <c r="BQ25" s="28"/>
      <c r="BR25" s="28"/>
    </row>
    <row r="26" spans="1:70" x14ac:dyDescent="0.2">
      <c r="A26" s="83" t="s">
        <v>387</v>
      </c>
      <c r="B26" s="86" t="str">
        <f>VLOOKUP(A26,RecNames!B:G,6,FALSE)</f>
        <v>C5AR1</v>
      </c>
      <c r="C26" s="47" t="str">
        <f t="shared" si="1"/>
        <v/>
      </c>
      <c r="D26" s="46" t="str">
        <f t="shared" si="2"/>
        <v/>
      </c>
      <c r="E26" s="46">
        <f t="shared" si="3"/>
        <v>9.1649999999999991</v>
      </c>
      <c r="F26" s="46">
        <f t="shared" si="4"/>
        <v>9.5210000000000008</v>
      </c>
      <c r="G26" s="46" t="str">
        <f t="shared" si="5"/>
        <v/>
      </c>
      <c r="H26" s="46">
        <f t="shared" si="6"/>
        <v>9.1669999999999998</v>
      </c>
      <c r="I26" s="46">
        <f t="shared" si="7"/>
        <v>9.4390000000000001</v>
      </c>
      <c r="J26" s="46">
        <f t="shared" si="8"/>
        <v>8.8109999999999999</v>
      </c>
      <c r="K26" s="46" t="str">
        <f t="shared" si="9"/>
        <v/>
      </c>
      <c r="L26" s="46" t="str">
        <f t="shared" si="10"/>
        <v/>
      </c>
      <c r="M26" s="46" t="str">
        <f t="shared" si="11"/>
        <v/>
      </c>
      <c r="N26" s="46">
        <f t="shared" si="12"/>
        <v>9.4410000000000007</v>
      </c>
      <c r="O26" s="46" t="str">
        <f t="shared" si="13"/>
        <v/>
      </c>
      <c r="P26" s="46" t="str">
        <f t="shared" si="14"/>
        <v/>
      </c>
      <c r="Q26" s="46">
        <f t="shared" si="15"/>
        <v>7.6890000000000001</v>
      </c>
      <c r="R26" s="46">
        <f t="shared" si="16"/>
        <v>7.77</v>
      </c>
      <c r="S26" s="46">
        <f t="shared" si="17"/>
        <v>7.6660000000000004</v>
      </c>
      <c r="T26" s="62" t="str" cm="1">
        <f t="array" ref="T26">IF(AK26="","",IF(ABS((AK26-AVERAGE(AK$2:AK$1000))/_xlfn.STDEV.S(IF(AK$2:AK$1000&lt;&gt;"",AK$2:AK$1000)))&lt;3,"","OUTLIER"))</f>
        <v/>
      </c>
      <c r="U26" s="63" t="str" cm="1">
        <f t="array" ref="U26">IF(AL26="","",IF(ABS((AL26-AVERAGE(AL$2:AL$1000))/_xlfn.STDEV.S(IF(AL$2:AL$1000&lt;&gt;"",AL$2:AL$1000)))&lt;3,"","OUTLIER"))</f>
        <v/>
      </c>
      <c r="V26" s="63" t="str" cm="1">
        <f t="array" ref="V26">IF(AM26="","",IF(ABS((AM26-AVERAGE(AM$2:AM$1000))/_xlfn.STDEV.S(IF(AM$2:AM$1000&lt;&gt;"",AM$2:AM$1000)))&lt;3,"","OUTLIER"))</f>
        <v/>
      </c>
      <c r="W26" s="63" t="str" cm="1">
        <f t="array" ref="W26">IF(AN26="","",IF(ABS((AN26-AVERAGE(AN$2:AN$1000))/_xlfn.STDEV.S(IF(AN$2:AN$1000&lt;&gt;"",AN$2:AN$1000)))&lt;3,"","OUTLIER"))</f>
        <v/>
      </c>
      <c r="X26" s="63" t="str" cm="1">
        <f t="array" ref="X26">IF(AO26="","",IF(ABS((AO26-AVERAGE(AO$2:AO$1000))/_xlfn.STDEV.S(IF(AO$2:AO$1000&lt;&gt;"",AO$2:AO$1000)))&lt;3,"","OUTLIER"))</f>
        <v/>
      </c>
      <c r="Y26" s="63" t="str" cm="1">
        <f t="array" ref="Y26">IF(AP26="","",IF(ABS((AP26-AVERAGE(AP$2:AP$1000))/_xlfn.STDEV.S(IF(AP$2:AP$1000&lt;&gt;"",AP$2:AP$1000)))&lt;3,"","OUTLIER"))</f>
        <v/>
      </c>
      <c r="Z26" s="63" t="str" cm="1">
        <f t="array" ref="Z26">IF(AQ26="","",IF(ABS((AQ26-AVERAGE(AQ$2:AQ$1000))/_xlfn.STDEV.S(IF(AQ$2:AQ$1000&lt;&gt;"",AQ$2:AQ$1000)))&lt;3,"","OUTLIER"))</f>
        <v/>
      </c>
      <c r="AA26" s="63" t="str" cm="1">
        <f t="array" ref="AA26">IF(AR26="","",IF(ABS((AR26-AVERAGE(AR$2:AR$1000))/_xlfn.STDEV.S(IF(AR$2:AR$1000&lt;&gt;"",AR$2:AR$1000)))&lt;3,"","OUTLIER"))</f>
        <v/>
      </c>
      <c r="AB26" s="63" t="str" cm="1">
        <f t="array" ref="AB26">IF(AS26="","",IF(ABS((AS26-AVERAGE(AS$2:AS$1000))/_xlfn.STDEV.S(IF(AS$2:AS$1000&lt;&gt;"",AS$2:AS$1000)))&lt;3,"","OUTLIER"))</f>
        <v/>
      </c>
      <c r="AC26" s="63" t="str" cm="1">
        <f t="array" ref="AC26">IF(AT26="","",IF(ABS((AT26-AVERAGE(AT$2:AT$1000))/_xlfn.STDEV.S(IF(AT$2:AT$1000&lt;&gt;"",AT$2:AT$1000)))&lt;3,"","OUTLIER"))</f>
        <v/>
      </c>
      <c r="AD26" s="63" t="str" cm="1">
        <f t="array" ref="AD26">IF(AU26="","",IF(ABS((AU26-AVERAGE(AU$2:AU$1000))/_xlfn.STDEV.S(IF(AU$2:AU$1000&lt;&gt;"",AU$2:AU$1000)))&lt;3,"","OUTLIER"))</f>
        <v/>
      </c>
      <c r="AE26" s="63" t="str" cm="1">
        <f t="array" ref="AE26">IF(AV26="","",IF(ABS((AV26-AVERAGE(AV$2:AV$1000))/_xlfn.STDEV.S(IF(AV$2:AV$1000&lt;&gt;"",AV$2:AV$1000)))&lt;3,"","OUTLIER"))</f>
        <v/>
      </c>
      <c r="AF26" s="63" t="str" cm="1">
        <f t="array" ref="AF26">IF(AW26="","",IF(ABS((AW26-AVERAGE(AW$2:AW$1000))/_xlfn.STDEV.S(IF(AW$2:AW$1000&lt;&gt;"",AW$2:AW$1000)))&lt;3,"","OUTLIER"))</f>
        <v/>
      </c>
      <c r="AG26" s="63" t="str" cm="1">
        <f t="array" ref="AG26">IF(AX26="","",IF(ABS((AX26-AVERAGE(AX$2:AX$1000))/_xlfn.STDEV.S(IF(AX$2:AX$1000&lt;&gt;"",AX$2:AX$1000)))&lt;3,"","OUTLIER"))</f>
        <v/>
      </c>
      <c r="AH26" s="63" t="str" cm="1">
        <f t="array" ref="AH26">IF(AY26="","",IF(ABS((AY26-AVERAGE(AY$2:AY$1000))/_xlfn.STDEV.S(IF(AY$2:AY$1000&lt;&gt;"",AY$2:AY$1000)))&lt;3,"","OUTLIER"))</f>
        <v/>
      </c>
      <c r="AI26" s="63" t="str" cm="1">
        <f t="array" ref="AI26">IF(AZ26="","",IF(ABS((AZ26-AVERAGE(AZ$2:AZ$1000))/_xlfn.STDEV.S(IF(AZ$2:AZ$1000&lt;&gt;"",AZ$2:AZ$1000)))&lt;3,"","OUTLIER"))</f>
        <v/>
      </c>
      <c r="AJ26" s="63" t="str" cm="1">
        <f t="array" ref="AJ26">IF(BA26="","",IF(ABS((BA26-AVERAGE(BA$2:BA$1000))/_xlfn.STDEV.S(IF(BA$2:BA$1000&lt;&gt;"",BA$2:BA$1000)))&lt;3,"","OUTLIER"))</f>
        <v/>
      </c>
      <c r="AK26" s="27"/>
      <c r="AM26" s="28">
        <v>9.1649999999999991</v>
      </c>
      <c r="AN26" s="28">
        <v>9.5210000000000008</v>
      </c>
      <c r="AP26" s="28">
        <v>9.1669999999999998</v>
      </c>
      <c r="AQ26" s="28">
        <v>9.4390000000000001</v>
      </c>
      <c r="AR26" s="28">
        <v>8.8109999999999999</v>
      </c>
      <c r="AS26" s="28"/>
      <c r="AT26" s="28"/>
      <c r="AU26" s="28"/>
      <c r="AV26" s="28">
        <v>9.4410000000000007</v>
      </c>
      <c r="AW26" s="28"/>
      <c r="AX26" s="28"/>
      <c r="AY26" s="28">
        <v>7.6890000000000001</v>
      </c>
      <c r="AZ26" s="28">
        <v>7.77</v>
      </c>
      <c r="BA26" s="28">
        <v>7.6660000000000004</v>
      </c>
      <c r="BB26" s="27"/>
      <c r="BD26" s="28">
        <v>5.7209999999999997E-2</v>
      </c>
      <c r="BE26" s="28">
        <v>2.7119999999999998E-2</v>
      </c>
      <c r="BG26" s="28">
        <v>5.5489999999999998E-2</v>
      </c>
      <c r="BH26" s="28">
        <v>7.2639999999999996E-2</v>
      </c>
      <c r="BI26" s="28">
        <v>8.7580000000000005E-2</v>
      </c>
      <c r="BJ26" s="28"/>
      <c r="BK26" s="28"/>
      <c r="BL26" s="28"/>
      <c r="BM26" s="28">
        <v>3.3959999999999997E-2</v>
      </c>
      <c r="BN26" s="28"/>
      <c r="BO26" s="28"/>
      <c r="BP26" s="28">
        <v>0.1565</v>
      </c>
      <c r="BQ26" s="28">
        <v>0.15840000000000001</v>
      </c>
      <c r="BR26" s="28">
        <v>0.1163</v>
      </c>
    </row>
    <row r="27" spans="1:70" x14ac:dyDescent="0.2">
      <c r="A27" s="83" t="s">
        <v>248</v>
      </c>
      <c r="B27" s="86" t="str">
        <f>VLOOKUP(A27,RecNames!B:G,6,FALSE)</f>
        <v>CNR1</v>
      </c>
      <c r="C27" s="47" t="str">
        <f t="shared" si="1"/>
        <v/>
      </c>
      <c r="D27" s="46" t="str">
        <f t="shared" si="2"/>
        <v/>
      </c>
      <c r="E27" s="46">
        <f t="shared" si="3"/>
        <v>7.7859999999999996</v>
      </c>
      <c r="F27" s="46">
        <f t="shared" si="4"/>
        <v>7.5270000000000001</v>
      </c>
      <c r="G27" s="46" t="str">
        <f t="shared" si="5"/>
        <v/>
      </c>
      <c r="H27" s="46">
        <f t="shared" si="6"/>
        <v>8</v>
      </c>
      <c r="I27" s="46">
        <f t="shared" si="7"/>
        <v>8.0180000000000007</v>
      </c>
      <c r="J27" s="46">
        <f t="shared" si="8"/>
        <v>8.1280000000000001</v>
      </c>
      <c r="K27" s="46" t="str">
        <f t="shared" si="9"/>
        <v/>
      </c>
      <c r="L27" s="46" t="str">
        <f t="shared" si="10"/>
        <v/>
      </c>
      <c r="M27" s="46" t="str">
        <f t="shared" si="11"/>
        <v/>
      </c>
      <c r="N27" s="46">
        <f t="shared" si="12"/>
        <v>7.9749999999999996</v>
      </c>
      <c r="O27" s="46">
        <f t="shared" si="13"/>
        <v>7.7850000000000001</v>
      </c>
      <c r="P27" s="46">
        <f t="shared" si="14"/>
        <v>6.7610000000000001</v>
      </c>
      <c r="Q27" s="46">
        <f t="shared" si="15"/>
        <v>5.3010000000000002</v>
      </c>
      <c r="R27" s="46" t="str">
        <f t="shared" si="16"/>
        <v/>
      </c>
      <c r="S27" s="46">
        <f t="shared" si="17"/>
        <v>6.1559999999999997</v>
      </c>
      <c r="T27" s="62" t="str" cm="1">
        <f t="array" ref="T27">IF(AK27="","",IF(ABS((AK27-AVERAGE(AK$2:AK$1000))/_xlfn.STDEV.S(IF(AK$2:AK$1000&lt;&gt;"",AK$2:AK$1000)))&lt;3,"","OUTLIER"))</f>
        <v/>
      </c>
      <c r="U27" s="63" t="str" cm="1">
        <f t="array" ref="U27">IF(AL27="","",IF(ABS((AL27-AVERAGE(AL$2:AL$1000))/_xlfn.STDEV.S(IF(AL$2:AL$1000&lt;&gt;"",AL$2:AL$1000)))&lt;3,"","OUTLIER"))</f>
        <v/>
      </c>
      <c r="V27" s="63" t="str" cm="1">
        <f t="array" ref="V27">IF(AM27="","",IF(ABS((AM27-AVERAGE(AM$2:AM$1000))/_xlfn.STDEV.S(IF(AM$2:AM$1000&lt;&gt;"",AM$2:AM$1000)))&lt;3,"","OUTLIER"))</f>
        <v/>
      </c>
      <c r="W27" s="63" t="str" cm="1">
        <f t="array" ref="W27">IF(AN27="","",IF(ABS((AN27-AVERAGE(AN$2:AN$1000))/_xlfn.STDEV.S(IF(AN$2:AN$1000&lt;&gt;"",AN$2:AN$1000)))&lt;3,"","OUTLIER"))</f>
        <v/>
      </c>
      <c r="X27" s="63" t="str" cm="1">
        <f t="array" ref="X27">IF(AO27="","",IF(ABS((AO27-AVERAGE(AO$2:AO$1000))/_xlfn.STDEV.S(IF(AO$2:AO$1000&lt;&gt;"",AO$2:AO$1000)))&lt;3,"","OUTLIER"))</f>
        <v/>
      </c>
      <c r="Y27" s="63" t="str" cm="1">
        <f t="array" ref="Y27">IF(AP27="","",IF(ABS((AP27-AVERAGE(AP$2:AP$1000))/_xlfn.STDEV.S(IF(AP$2:AP$1000&lt;&gt;"",AP$2:AP$1000)))&lt;3,"","OUTLIER"))</f>
        <v/>
      </c>
      <c r="Z27" s="63" t="str" cm="1">
        <f t="array" ref="Z27">IF(AQ27="","",IF(ABS((AQ27-AVERAGE(AQ$2:AQ$1000))/_xlfn.STDEV.S(IF(AQ$2:AQ$1000&lt;&gt;"",AQ$2:AQ$1000)))&lt;3,"","OUTLIER"))</f>
        <v/>
      </c>
      <c r="AA27" s="63" t="str" cm="1">
        <f t="array" ref="AA27">IF(AR27="","",IF(ABS((AR27-AVERAGE(AR$2:AR$1000))/_xlfn.STDEV.S(IF(AR$2:AR$1000&lt;&gt;"",AR$2:AR$1000)))&lt;3,"","OUTLIER"))</f>
        <v/>
      </c>
      <c r="AB27" s="63" t="str" cm="1">
        <f t="array" ref="AB27">IF(AS27="","",IF(ABS((AS27-AVERAGE(AS$2:AS$1000))/_xlfn.STDEV.S(IF(AS$2:AS$1000&lt;&gt;"",AS$2:AS$1000)))&lt;3,"","OUTLIER"))</f>
        <v/>
      </c>
      <c r="AC27" s="63" t="str" cm="1">
        <f t="array" ref="AC27">IF(AT27="","",IF(ABS((AT27-AVERAGE(AT$2:AT$1000))/_xlfn.STDEV.S(IF(AT$2:AT$1000&lt;&gt;"",AT$2:AT$1000)))&lt;3,"","OUTLIER"))</f>
        <v/>
      </c>
      <c r="AD27" s="63" t="str" cm="1">
        <f t="array" ref="AD27">IF(AU27="","",IF(ABS((AU27-AVERAGE(AU$2:AU$1000))/_xlfn.STDEV.S(IF(AU$2:AU$1000&lt;&gt;"",AU$2:AU$1000)))&lt;3,"","OUTLIER"))</f>
        <v/>
      </c>
      <c r="AE27" s="63" t="str" cm="1">
        <f t="array" ref="AE27">IF(AV27="","",IF(ABS((AV27-AVERAGE(AV$2:AV$1000))/_xlfn.STDEV.S(IF(AV$2:AV$1000&lt;&gt;"",AV$2:AV$1000)))&lt;3,"","OUTLIER"))</f>
        <v/>
      </c>
      <c r="AF27" s="63" t="str" cm="1">
        <f t="array" ref="AF27">IF(AW27="","",IF(ABS((AW27-AVERAGE(AW$2:AW$1000))/_xlfn.STDEV.S(IF(AW$2:AW$1000&lt;&gt;"",AW$2:AW$1000)))&lt;3,"","OUTLIER"))</f>
        <v/>
      </c>
      <c r="AG27" s="63" t="str" cm="1">
        <f t="array" ref="AG27">IF(AX27="","",IF(ABS((AX27-AVERAGE(AX$2:AX$1000))/_xlfn.STDEV.S(IF(AX$2:AX$1000&lt;&gt;"",AX$2:AX$1000)))&lt;3,"","OUTLIER"))</f>
        <v/>
      </c>
      <c r="AH27" s="63" t="str" cm="1">
        <f t="array" ref="AH27">IF(AY27="","",IF(ABS((AY27-AVERAGE(AY$2:AY$1000))/_xlfn.STDEV.S(IF(AY$2:AY$1000&lt;&gt;"",AY$2:AY$1000)))&lt;3,"","OUTLIER"))</f>
        <v/>
      </c>
      <c r="AI27" s="63" t="str" cm="1">
        <f t="array" ref="AI27">IF(AZ27="","",IF(ABS((AZ27-AVERAGE(AZ$2:AZ$1000))/_xlfn.STDEV.S(IF(AZ$2:AZ$1000&lt;&gt;"",AZ$2:AZ$1000)))&lt;3,"","OUTLIER"))</f>
        <v/>
      </c>
      <c r="AJ27" s="63" t="str" cm="1">
        <f t="array" ref="AJ27">IF(BA27="","",IF(ABS((BA27-AVERAGE(BA$2:BA$1000))/_xlfn.STDEV.S(IF(BA$2:BA$1000&lt;&gt;"",BA$2:BA$1000)))&lt;3,"","OUTLIER"))</f>
        <v/>
      </c>
      <c r="AK27" s="27"/>
      <c r="AM27" s="28">
        <v>7.7859999999999996</v>
      </c>
      <c r="AN27" s="28">
        <v>7.5270000000000001</v>
      </c>
      <c r="AP27" s="28">
        <v>8</v>
      </c>
      <c r="AQ27" s="28">
        <v>8.0180000000000007</v>
      </c>
      <c r="AR27" s="28">
        <v>8.1280000000000001</v>
      </c>
      <c r="AS27" s="28"/>
      <c r="AT27" s="28"/>
      <c r="AU27" s="28"/>
      <c r="AV27" s="28">
        <v>7.9749999999999996</v>
      </c>
      <c r="AW27" s="28">
        <v>7.7850000000000001</v>
      </c>
      <c r="AX27" s="28">
        <v>6.7610000000000001</v>
      </c>
      <c r="AY27" s="28">
        <v>5.3010000000000002</v>
      </c>
      <c r="AZ27" s="28"/>
      <c r="BA27" s="28">
        <v>6.1559999999999997</v>
      </c>
      <c r="BB27" s="27"/>
      <c r="BD27" s="28">
        <v>0.2203</v>
      </c>
      <c r="BE27" s="28">
        <v>0.14319999999999999</v>
      </c>
      <c r="BG27" s="28">
        <v>8.6720000000000005E-2</v>
      </c>
      <c r="BH27" s="28">
        <v>0.13569999999999999</v>
      </c>
      <c r="BI27" s="28">
        <v>0.32490000000000002</v>
      </c>
      <c r="BJ27" s="28"/>
      <c r="BK27" s="28"/>
      <c r="BL27" s="28"/>
      <c r="BM27" s="28">
        <v>0.14829999999999999</v>
      </c>
      <c r="BN27" s="28">
        <v>0.1651</v>
      </c>
      <c r="BO27" s="28">
        <v>0.1069</v>
      </c>
      <c r="BP27" s="28">
        <v>0.35809999999999997</v>
      </c>
      <c r="BQ27" s="28"/>
      <c r="BR27" s="28">
        <v>0.22159999999999999</v>
      </c>
    </row>
    <row r="28" spans="1:70" x14ac:dyDescent="0.2">
      <c r="A28" s="83" t="s">
        <v>252</v>
      </c>
      <c r="B28" s="86" t="str">
        <f>VLOOKUP(A28,RecNames!B:G,6,FALSE)</f>
        <v>CNR2</v>
      </c>
      <c r="C28" s="47" t="str">
        <f t="shared" si="1"/>
        <v/>
      </c>
      <c r="D28" s="46" t="str">
        <f t="shared" si="2"/>
        <v/>
      </c>
      <c r="E28" s="46">
        <f t="shared" si="3"/>
        <v>9.43</v>
      </c>
      <c r="F28" s="46">
        <f t="shared" si="4"/>
        <v>9.5120000000000005</v>
      </c>
      <c r="G28" s="46" t="str">
        <f t="shared" si="5"/>
        <v/>
      </c>
      <c r="H28" s="46">
        <f t="shared" si="6"/>
        <v>8.8729999999999993</v>
      </c>
      <c r="I28" s="46">
        <f t="shared" si="7"/>
        <v>9.2769999999999992</v>
      </c>
      <c r="J28" s="46">
        <f t="shared" si="8"/>
        <v>9.4489999999999998</v>
      </c>
      <c r="K28" s="46" t="str">
        <f t="shared" si="9"/>
        <v/>
      </c>
      <c r="L28" s="46" t="str">
        <f t="shared" si="10"/>
        <v/>
      </c>
      <c r="M28" s="46" t="str">
        <f t="shared" si="11"/>
        <v/>
      </c>
      <c r="N28" s="46" t="str">
        <f t="shared" si="12"/>
        <v/>
      </c>
      <c r="O28" s="46" t="str">
        <f t="shared" si="13"/>
        <v/>
      </c>
      <c r="P28" s="46" t="str">
        <f t="shared" si="14"/>
        <v/>
      </c>
      <c r="Q28" s="46">
        <f t="shared" si="15"/>
        <v>8.5549999999999997</v>
      </c>
      <c r="R28" s="46">
        <f t="shared" si="16"/>
        <v>8.61</v>
      </c>
      <c r="S28" s="46">
        <f t="shared" si="17"/>
        <v>8.6460000000000008</v>
      </c>
      <c r="T28" s="62" t="str" cm="1">
        <f t="array" ref="T28">IF(AK28="","",IF(ABS((AK28-AVERAGE(AK$2:AK$1000))/_xlfn.STDEV.S(IF(AK$2:AK$1000&lt;&gt;"",AK$2:AK$1000)))&lt;3,"","OUTLIER"))</f>
        <v/>
      </c>
      <c r="U28" s="63" t="str" cm="1">
        <f t="array" ref="U28">IF(AL28="","",IF(ABS((AL28-AVERAGE(AL$2:AL$1000))/_xlfn.STDEV.S(IF(AL$2:AL$1000&lt;&gt;"",AL$2:AL$1000)))&lt;3,"","OUTLIER"))</f>
        <v/>
      </c>
      <c r="V28" s="63" t="str" cm="1">
        <f t="array" ref="V28">IF(AM28="","",IF(ABS((AM28-AVERAGE(AM$2:AM$1000))/_xlfn.STDEV.S(IF(AM$2:AM$1000&lt;&gt;"",AM$2:AM$1000)))&lt;3,"","OUTLIER"))</f>
        <v/>
      </c>
      <c r="W28" s="63" t="str" cm="1">
        <f t="array" ref="W28">IF(AN28="","",IF(ABS((AN28-AVERAGE(AN$2:AN$1000))/_xlfn.STDEV.S(IF(AN$2:AN$1000&lt;&gt;"",AN$2:AN$1000)))&lt;3,"","OUTLIER"))</f>
        <v/>
      </c>
      <c r="X28" s="63" t="str" cm="1">
        <f t="array" ref="X28">IF(AO28="","",IF(ABS((AO28-AVERAGE(AO$2:AO$1000))/_xlfn.STDEV.S(IF(AO$2:AO$1000&lt;&gt;"",AO$2:AO$1000)))&lt;3,"","OUTLIER"))</f>
        <v/>
      </c>
      <c r="Y28" s="63" t="str" cm="1">
        <f t="array" ref="Y28">IF(AP28="","",IF(ABS((AP28-AVERAGE(AP$2:AP$1000))/_xlfn.STDEV.S(IF(AP$2:AP$1000&lt;&gt;"",AP$2:AP$1000)))&lt;3,"","OUTLIER"))</f>
        <v/>
      </c>
      <c r="Z28" s="63" t="str" cm="1">
        <f t="array" ref="Z28">IF(AQ28="","",IF(ABS((AQ28-AVERAGE(AQ$2:AQ$1000))/_xlfn.STDEV.S(IF(AQ$2:AQ$1000&lt;&gt;"",AQ$2:AQ$1000)))&lt;3,"","OUTLIER"))</f>
        <v/>
      </c>
      <c r="AA28" s="63" t="str" cm="1">
        <f t="array" ref="AA28">IF(AR28="","",IF(ABS((AR28-AVERAGE(AR$2:AR$1000))/_xlfn.STDEV.S(IF(AR$2:AR$1000&lt;&gt;"",AR$2:AR$1000)))&lt;3,"","OUTLIER"))</f>
        <v/>
      </c>
      <c r="AB28" s="63" t="str" cm="1">
        <f t="array" ref="AB28">IF(AS28="","",IF(ABS((AS28-AVERAGE(AS$2:AS$1000))/_xlfn.STDEV.S(IF(AS$2:AS$1000&lt;&gt;"",AS$2:AS$1000)))&lt;3,"","OUTLIER"))</f>
        <v/>
      </c>
      <c r="AC28" s="63" t="str" cm="1">
        <f t="array" ref="AC28">IF(AT28="","",IF(ABS((AT28-AVERAGE(AT$2:AT$1000))/_xlfn.STDEV.S(IF(AT$2:AT$1000&lt;&gt;"",AT$2:AT$1000)))&lt;3,"","OUTLIER"))</f>
        <v/>
      </c>
      <c r="AD28" s="63" t="str" cm="1">
        <f t="array" ref="AD28">IF(AU28="","",IF(ABS((AU28-AVERAGE(AU$2:AU$1000))/_xlfn.STDEV.S(IF(AU$2:AU$1000&lt;&gt;"",AU$2:AU$1000)))&lt;3,"","OUTLIER"))</f>
        <v/>
      </c>
      <c r="AE28" s="63" t="str" cm="1">
        <f t="array" ref="AE28">IF(AV28="","",IF(ABS((AV28-AVERAGE(AV$2:AV$1000))/_xlfn.STDEV.S(IF(AV$2:AV$1000&lt;&gt;"",AV$2:AV$1000)))&lt;3,"","OUTLIER"))</f>
        <v/>
      </c>
      <c r="AF28" s="63" t="str" cm="1">
        <f t="array" ref="AF28">IF(AW28="","",IF(ABS((AW28-AVERAGE(AW$2:AW$1000))/_xlfn.STDEV.S(IF(AW$2:AW$1000&lt;&gt;"",AW$2:AW$1000)))&lt;3,"","OUTLIER"))</f>
        <v/>
      </c>
      <c r="AG28" s="63" t="str" cm="1">
        <f t="array" ref="AG28">IF(AX28="","",IF(ABS((AX28-AVERAGE(AX$2:AX$1000))/_xlfn.STDEV.S(IF(AX$2:AX$1000&lt;&gt;"",AX$2:AX$1000)))&lt;3,"","OUTLIER"))</f>
        <v/>
      </c>
      <c r="AH28" s="63" t="str" cm="1">
        <f t="array" ref="AH28">IF(AY28="","",IF(ABS((AY28-AVERAGE(AY$2:AY$1000))/_xlfn.STDEV.S(IF(AY$2:AY$1000&lt;&gt;"",AY$2:AY$1000)))&lt;3,"","OUTLIER"))</f>
        <v/>
      </c>
      <c r="AI28" s="63" t="str" cm="1">
        <f t="array" ref="AI28">IF(AZ28="","",IF(ABS((AZ28-AVERAGE(AZ$2:AZ$1000))/_xlfn.STDEV.S(IF(AZ$2:AZ$1000&lt;&gt;"",AZ$2:AZ$1000)))&lt;3,"","OUTLIER"))</f>
        <v/>
      </c>
      <c r="AJ28" s="63" t="str" cm="1">
        <f t="array" ref="AJ28">IF(BA28="","",IF(ABS((BA28-AVERAGE(BA$2:BA$1000))/_xlfn.STDEV.S(IF(BA$2:BA$1000&lt;&gt;"",BA$2:BA$1000)))&lt;3,"","OUTLIER"))</f>
        <v/>
      </c>
      <c r="AK28" s="27"/>
      <c r="AM28" s="28">
        <v>9.43</v>
      </c>
      <c r="AN28" s="28">
        <v>9.5120000000000005</v>
      </c>
      <c r="AP28" s="28">
        <v>8.8729999999999993</v>
      </c>
      <c r="AQ28" s="28">
        <v>9.2769999999999992</v>
      </c>
      <c r="AR28" s="28">
        <v>9.4489999999999998</v>
      </c>
      <c r="AS28" s="28"/>
      <c r="AT28" s="28"/>
      <c r="AU28" s="28"/>
      <c r="AV28" s="28"/>
      <c r="AW28" s="28"/>
      <c r="AX28" s="28"/>
      <c r="AY28" s="28">
        <v>8.5549999999999997</v>
      </c>
      <c r="AZ28" s="28">
        <v>8.61</v>
      </c>
      <c r="BA28" s="28">
        <v>8.6460000000000008</v>
      </c>
      <c r="BB28" s="27"/>
      <c r="BD28" s="28">
        <v>0.14130000000000001</v>
      </c>
      <c r="BE28" s="28">
        <v>9.4589999999999994E-2</v>
      </c>
      <c r="BG28" s="28">
        <v>0.1232</v>
      </c>
      <c r="BH28" s="28">
        <v>0.1019</v>
      </c>
      <c r="BI28" s="28">
        <v>0.1804</v>
      </c>
      <c r="BJ28" s="28"/>
      <c r="BK28" s="28"/>
      <c r="BL28" s="28"/>
      <c r="BM28" s="28"/>
      <c r="BN28" s="28"/>
      <c r="BO28" s="28"/>
      <c r="BP28" s="28">
        <v>0.15540000000000001</v>
      </c>
      <c r="BQ28" s="28">
        <v>0.1174</v>
      </c>
      <c r="BR28" s="28">
        <v>8.4599999999999995E-2</v>
      </c>
    </row>
    <row r="29" spans="1:70" x14ac:dyDescent="0.2">
      <c r="A29" s="83" t="s">
        <v>282</v>
      </c>
      <c r="B29" s="86" t="str">
        <f>VLOOKUP(A29,RecNames!B:G,6,FALSE)</f>
        <v>CCKAR</v>
      </c>
      <c r="C29" s="47">
        <f t="shared" si="1"/>
        <v>8.4770000000000003</v>
      </c>
      <c r="D29" s="46" t="str">
        <f t="shared" si="2"/>
        <v/>
      </c>
      <c r="E29" s="46">
        <f t="shared" si="3"/>
        <v>8.6950000000000003</v>
      </c>
      <c r="F29" s="46">
        <f t="shared" si="4"/>
        <v>8.8520000000000003</v>
      </c>
      <c r="G29" s="46" t="str">
        <f t="shared" si="5"/>
        <v/>
      </c>
      <c r="H29" s="46">
        <f t="shared" si="6"/>
        <v>9.1289999999999996</v>
      </c>
      <c r="I29" s="46">
        <f t="shared" si="7"/>
        <v>9.0380000000000003</v>
      </c>
      <c r="J29" s="46">
        <f t="shared" si="8"/>
        <v>8.5329999999999995</v>
      </c>
      <c r="K29" s="46">
        <f t="shared" si="9"/>
        <v>9.7289999999999992</v>
      </c>
      <c r="L29" s="46">
        <f t="shared" si="10"/>
        <v>9.8859999999999992</v>
      </c>
      <c r="M29" s="46">
        <f t="shared" si="11"/>
        <v>9.9250000000000007</v>
      </c>
      <c r="N29" s="46">
        <f t="shared" si="12"/>
        <v>8.9109999999999996</v>
      </c>
      <c r="O29" s="46">
        <f t="shared" si="13"/>
        <v>8.9090000000000007</v>
      </c>
      <c r="P29" s="46">
        <f t="shared" si="14"/>
        <v>8.1319999999999997</v>
      </c>
      <c r="Q29" s="46">
        <f t="shared" si="15"/>
        <v>7.9189999999999996</v>
      </c>
      <c r="R29" s="46">
        <f t="shared" si="16"/>
        <v>8.3290000000000006</v>
      </c>
      <c r="S29" s="46">
        <f t="shared" si="17"/>
        <v>8.7210000000000001</v>
      </c>
      <c r="T29" s="62" t="str" cm="1">
        <f t="array" ref="T29">IF(AK29="","",IF(ABS((AK29-AVERAGE(AK$2:AK$1000))/_xlfn.STDEV.S(IF(AK$2:AK$1000&lt;&gt;"",AK$2:AK$1000)))&lt;3,"","OUTLIER"))</f>
        <v/>
      </c>
      <c r="U29" s="63" t="str" cm="1">
        <f t="array" ref="U29">IF(AL29="","",IF(ABS((AL29-AVERAGE(AL$2:AL$1000))/_xlfn.STDEV.S(IF(AL$2:AL$1000&lt;&gt;"",AL$2:AL$1000)))&lt;3,"","OUTLIER"))</f>
        <v/>
      </c>
      <c r="V29" s="63" t="str" cm="1">
        <f t="array" ref="V29">IF(AM29="","",IF(ABS((AM29-AVERAGE(AM$2:AM$1000))/_xlfn.STDEV.S(IF(AM$2:AM$1000&lt;&gt;"",AM$2:AM$1000)))&lt;3,"","OUTLIER"))</f>
        <v/>
      </c>
      <c r="W29" s="63" t="str" cm="1">
        <f t="array" ref="W29">IF(AN29="","",IF(ABS((AN29-AVERAGE(AN$2:AN$1000))/_xlfn.STDEV.S(IF(AN$2:AN$1000&lt;&gt;"",AN$2:AN$1000)))&lt;3,"","OUTLIER"))</f>
        <v/>
      </c>
      <c r="X29" s="63" t="str" cm="1">
        <f t="array" ref="X29">IF(AO29="","",IF(ABS((AO29-AVERAGE(AO$2:AO$1000))/_xlfn.STDEV.S(IF(AO$2:AO$1000&lt;&gt;"",AO$2:AO$1000)))&lt;3,"","OUTLIER"))</f>
        <v/>
      </c>
      <c r="Y29" s="63" t="str" cm="1">
        <f t="array" ref="Y29">IF(AP29="","",IF(ABS((AP29-AVERAGE(AP$2:AP$1000))/_xlfn.STDEV.S(IF(AP$2:AP$1000&lt;&gt;"",AP$2:AP$1000)))&lt;3,"","OUTLIER"))</f>
        <v/>
      </c>
      <c r="Z29" s="63" t="str" cm="1">
        <f t="array" ref="Z29">IF(AQ29="","",IF(ABS((AQ29-AVERAGE(AQ$2:AQ$1000))/_xlfn.STDEV.S(IF(AQ$2:AQ$1000&lt;&gt;"",AQ$2:AQ$1000)))&lt;3,"","OUTLIER"))</f>
        <v/>
      </c>
      <c r="AA29" s="63" t="str" cm="1">
        <f t="array" ref="AA29">IF(AR29="","",IF(ABS((AR29-AVERAGE(AR$2:AR$1000))/_xlfn.STDEV.S(IF(AR$2:AR$1000&lt;&gt;"",AR$2:AR$1000)))&lt;3,"","OUTLIER"))</f>
        <v/>
      </c>
      <c r="AB29" s="63" t="str" cm="1">
        <f t="array" ref="AB29">IF(AS29="","",IF(ABS((AS29-AVERAGE(AS$2:AS$1000))/_xlfn.STDEV.S(IF(AS$2:AS$1000&lt;&gt;"",AS$2:AS$1000)))&lt;3,"","OUTLIER"))</f>
        <v/>
      </c>
      <c r="AC29" s="63" t="str" cm="1">
        <f t="array" ref="AC29">IF(AT29="","",IF(ABS((AT29-AVERAGE(AT$2:AT$1000))/_xlfn.STDEV.S(IF(AT$2:AT$1000&lt;&gt;"",AT$2:AT$1000)))&lt;3,"","OUTLIER"))</f>
        <v/>
      </c>
      <c r="AD29" s="63" t="str" cm="1">
        <f t="array" ref="AD29">IF(AU29="","",IF(ABS((AU29-AVERAGE(AU$2:AU$1000))/_xlfn.STDEV.S(IF(AU$2:AU$1000&lt;&gt;"",AU$2:AU$1000)))&lt;3,"","OUTLIER"))</f>
        <v/>
      </c>
      <c r="AE29" s="63" t="str" cm="1">
        <f t="array" ref="AE29">IF(AV29="","",IF(ABS((AV29-AVERAGE(AV$2:AV$1000))/_xlfn.STDEV.S(IF(AV$2:AV$1000&lt;&gt;"",AV$2:AV$1000)))&lt;3,"","OUTLIER"))</f>
        <v/>
      </c>
      <c r="AF29" s="63" t="str" cm="1">
        <f t="array" ref="AF29">IF(AW29="","",IF(ABS((AW29-AVERAGE(AW$2:AW$1000))/_xlfn.STDEV.S(IF(AW$2:AW$1000&lt;&gt;"",AW$2:AW$1000)))&lt;3,"","OUTLIER"))</f>
        <v/>
      </c>
      <c r="AG29" s="63" t="str" cm="1">
        <f t="array" ref="AG29">IF(AX29="","",IF(ABS((AX29-AVERAGE(AX$2:AX$1000))/_xlfn.STDEV.S(IF(AX$2:AX$1000&lt;&gt;"",AX$2:AX$1000)))&lt;3,"","OUTLIER"))</f>
        <v/>
      </c>
      <c r="AH29" s="63" t="str" cm="1">
        <f t="array" ref="AH29">IF(AY29="","",IF(ABS((AY29-AVERAGE(AY$2:AY$1000))/_xlfn.STDEV.S(IF(AY$2:AY$1000&lt;&gt;"",AY$2:AY$1000)))&lt;3,"","OUTLIER"))</f>
        <v/>
      </c>
      <c r="AI29" s="63" t="str" cm="1">
        <f t="array" ref="AI29">IF(AZ29="","",IF(ABS((AZ29-AVERAGE(AZ$2:AZ$1000))/_xlfn.STDEV.S(IF(AZ$2:AZ$1000&lt;&gt;"",AZ$2:AZ$1000)))&lt;3,"","OUTLIER"))</f>
        <v/>
      </c>
      <c r="AJ29" s="63" t="str" cm="1">
        <f t="array" ref="AJ29">IF(BA29="","",IF(ABS((BA29-AVERAGE(BA$2:BA$1000))/_xlfn.STDEV.S(IF(BA$2:BA$1000&lt;&gt;"",BA$2:BA$1000)))&lt;3,"","OUTLIER"))</f>
        <v/>
      </c>
      <c r="AK29" s="27">
        <v>8.4770000000000003</v>
      </c>
      <c r="AM29" s="28">
        <v>8.6950000000000003</v>
      </c>
      <c r="AN29" s="28">
        <v>8.8520000000000003</v>
      </c>
      <c r="AP29" s="28">
        <v>9.1289999999999996</v>
      </c>
      <c r="AQ29" s="28">
        <v>9.0380000000000003</v>
      </c>
      <c r="AR29" s="28">
        <v>8.5329999999999995</v>
      </c>
      <c r="AS29" s="28">
        <v>9.7289999999999992</v>
      </c>
      <c r="AT29" s="28">
        <v>9.8859999999999992</v>
      </c>
      <c r="AU29" s="28">
        <v>9.9250000000000007</v>
      </c>
      <c r="AV29" s="28">
        <v>8.9109999999999996</v>
      </c>
      <c r="AW29" s="28">
        <v>8.9090000000000007</v>
      </c>
      <c r="AX29" s="28">
        <v>8.1319999999999997</v>
      </c>
      <c r="AY29" s="28">
        <v>7.9189999999999996</v>
      </c>
      <c r="AZ29" s="28">
        <v>8.3290000000000006</v>
      </c>
      <c r="BA29" s="28">
        <v>8.7210000000000001</v>
      </c>
      <c r="BB29" s="27">
        <v>0.18279999999999999</v>
      </c>
      <c r="BD29" s="28">
        <v>9.3700000000000006E-2</v>
      </c>
      <c r="BE29" s="28">
        <v>5.7750000000000003E-2</v>
      </c>
      <c r="BG29" s="28">
        <v>9.0499999999999997E-2</v>
      </c>
      <c r="BH29" s="28">
        <v>5.2479999999999999E-2</v>
      </c>
      <c r="BI29" s="28">
        <v>0.1007</v>
      </c>
      <c r="BJ29" s="28">
        <v>9.8760000000000001E-2</v>
      </c>
      <c r="BK29" s="28">
        <v>0.13239999999999999</v>
      </c>
      <c r="BL29" s="28">
        <v>9.5060000000000006E-2</v>
      </c>
      <c r="BM29" s="28">
        <v>3.6040000000000003E-2</v>
      </c>
      <c r="BN29" s="28">
        <v>0.1018</v>
      </c>
      <c r="BO29" s="28">
        <v>6.1370000000000001E-2</v>
      </c>
      <c r="BP29" s="28">
        <v>8.8020000000000001E-2</v>
      </c>
      <c r="BQ29" s="28">
        <v>0.11749999999999999</v>
      </c>
      <c r="BR29" s="28">
        <v>5.6610000000000001E-2</v>
      </c>
    </row>
    <row r="30" spans="1:70" x14ac:dyDescent="0.2">
      <c r="A30" s="83" t="s">
        <v>267</v>
      </c>
      <c r="B30" s="86" t="str">
        <f>VLOOKUP(A30,RecNames!B:G,6,FALSE)</f>
        <v>CCR5</v>
      </c>
      <c r="C30" s="47" t="str">
        <f t="shared" si="1"/>
        <v/>
      </c>
      <c r="D30" s="46" t="str">
        <f t="shared" si="2"/>
        <v/>
      </c>
      <c r="E30" s="46">
        <f t="shared" si="3"/>
        <v>9.1509999999999998</v>
      </c>
      <c r="F30" s="46">
        <f t="shared" si="4"/>
        <v>9.19</v>
      </c>
      <c r="G30" s="46" t="str">
        <f t="shared" si="5"/>
        <v/>
      </c>
      <c r="H30" s="46">
        <f t="shared" si="6"/>
        <v>9.2040000000000006</v>
      </c>
      <c r="I30" s="46">
        <f t="shared" si="7"/>
        <v>9.3140000000000001</v>
      </c>
      <c r="J30" s="46">
        <f t="shared" si="8"/>
        <v>10.029999999999999</v>
      </c>
      <c r="K30" s="46" t="str">
        <f t="shared" si="9"/>
        <v/>
      </c>
      <c r="L30" s="46" t="str">
        <f t="shared" si="10"/>
        <v/>
      </c>
      <c r="M30" s="46" t="str">
        <f t="shared" si="11"/>
        <v/>
      </c>
      <c r="N30" s="46">
        <f t="shared" si="12"/>
        <v>7.5949999999999998</v>
      </c>
      <c r="O30" s="46" t="str">
        <f t="shared" si="13"/>
        <v/>
      </c>
      <c r="P30" s="46" t="str">
        <f t="shared" si="14"/>
        <v/>
      </c>
      <c r="Q30" s="46">
        <f t="shared" si="15"/>
        <v>7.58</v>
      </c>
      <c r="R30" s="46">
        <f t="shared" si="16"/>
        <v>8.1809999999999992</v>
      </c>
      <c r="S30" s="46">
        <f t="shared" si="17"/>
        <v>8.2569999999999997</v>
      </c>
      <c r="T30" s="62" t="str" cm="1">
        <f t="array" ref="T30">IF(AK30="","",IF(ABS((AK30-AVERAGE(AK$2:AK$1000))/_xlfn.STDEV.S(IF(AK$2:AK$1000&lt;&gt;"",AK$2:AK$1000)))&lt;3,"","OUTLIER"))</f>
        <v/>
      </c>
      <c r="U30" s="63" t="str" cm="1">
        <f t="array" ref="U30">IF(AL30="","",IF(ABS((AL30-AVERAGE(AL$2:AL$1000))/_xlfn.STDEV.S(IF(AL$2:AL$1000&lt;&gt;"",AL$2:AL$1000)))&lt;3,"","OUTLIER"))</f>
        <v/>
      </c>
      <c r="V30" s="63" t="str" cm="1">
        <f t="array" ref="V30">IF(AM30="","",IF(ABS((AM30-AVERAGE(AM$2:AM$1000))/_xlfn.STDEV.S(IF(AM$2:AM$1000&lt;&gt;"",AM$2:AM$1000)))&lt;3,"","OUTLIER"))</f>
        <v/>
      </c>
      <c r="W30" s="63" t="str" cm="1">
        <f t="array" ref="W30">IF(AN30="","",IF(ABS((AN30-AVERAGE(AN$2:AN$1000))/_xlfn.STDEV.S(IF(AN$2:AN$1000&lt;&gt;"",AN$2:AN$1000)))&lt;3,"","OUTLIER"))</f>
        <v/>
      </c>
      <c r="X30" s="63" t="str" cm="1">
        <f t="array" ref="X30">IF(AO30="","",IF(ABS((AO30-AVERAGE(AO$2:AO$1000))/_xlfn.STDEV.S(IF(AO$2:AO$1000&lt;&gt;"",AO$2:AO$1000)))&lt;3,"","OUTLIER"))</f>
        <v/>
      </c>
      <c r="Y30" s="63" t="str" cm="1">
        <f t="array" ref="Y30">IF(AP30="","",IF(ABS((AP30-AVERAGE(AP$2:AP$1000))/_xlfn.STDEV.S(IF(AP$2:AP$1000&lt;&gt;"",AP$2:AP$1000)))&lt;3,"","OUTLIER"))</f>
        <v/>
      </c>
      <c r="Z30" s="63" t="str" cm="1">
        <f t="array" ref="Z30">IF(AQ30="","",IF(ABS((AQ30-AVERAGE(AQ$2:AQ$1000))/_xlfn.STDEV.S(IF(AQ$2:AQ$1000&lt;&gt;"",AQ$2:AQ$1000)))&lt;3,"","OUTLIER"))</f>
        <v/>
      </c>
      <c r="AA30" s="63" t="str" cm="1">
        <f t="array" ref="AA30">IF(AR30="","",IF(ABS((AR30-AVERAGE(AR$2:AR$1000))/_xlfn.STDEV.S(IF(AR$2:AR$1000&lt;&gt;"",AR$2:AR$1000)))&lt;3,"","OUTLIER"))</f>
        <v/>
      </c>
      <c r="AB30" s="63" t="str" cm="1">
        <f t="array" ref="AB30">IF(AS30="","",IF(ABS((AS30-AVERAGE(AS$2:AS$1000))/_xlfn.STDEV.S(IF(AS$2:AS$1000&lt;&gt;"",AS$2:AS$1000)))&lt;3,"","OUTLIER"))</f>
        <v/>
      </c>
      <c r="AC30" s="63" t="str" cm="1">
        <f t="array" ref="AC30">IF(AT30="","",IF(ABS((AT30-AVERAGE(AT$2:AT$1000))/_xlfn.STDEV.S(IF(AT$2:AT$1000&lt;&gt;"",AT$2:AT$1000)))&lt;3,"","OUTLIER"))</f>
        <v/>
      </c>
      <c r="AD30" s="63" t="str" cm="1">
        <f t="array" ref="AD30">IF(AU30="","",IF(ABS((AU30-AVERAGE(AU$2:AU$1000))/_xlfn.STDEV.S(IF(AU$2:AU$1000&lt;&gt;"",AU$2:AU$1000)))&lt;3,"","OUTLIER"))</f>
        <v/>
      </c>
      <c r="AE30" s="63" t="str" cm="1">
        <f t="array" ref="AE30">IF(AV30="","",IF(ABS((AV30-AVERAGE(AV$2:AV$1000))/_xlfn.STDEV.S(IF(AV$2:AV$1000&lt;&gt;"",AV$2:AV$1000)))&lt;3,"","OUTLIER"))</f>
        <v/>
      </c>
      <c r="AF30" s="63" t="str" cm="1">
        <f t="array" ref="AF30">IF(AW30="","",IF(ABS((AW30-AVERAGE(AW$2:AW$1000))/_xlfn.STDEV.S(IF(AW$2:AW$1000&lt;&gt;"",AW$2:AW$1000)))&lt;3,"","OUTLIER"))</f>
        <v/>
      </c>
      <c r="AG30" s="63" t="str" cm="1">
        <f t="array" ref="AG30">IF(AX30="","",IF(ABS((AX30-AVERAGE(AX$2:AX$1000))/_xlfn.STDEV.S(IF(AX$2:AX$1000&lt;&gt;"",AX$2:AX$1000)))&lt;3,"","OUTLIER"))</f>
        <v/>
      </c>
      <c r="AH30" s="63" t="str" cm="1">
        <f t="array" ref="AH30">IF(AY30="","",IF(ABS((AY30-AVERAGE(AY$2:AY$1000))/_xlfn.STDEV.S(IF(AY$2:AY$1000&lt;&gt;"",AY$2:AY$1000)))&lt;3,"","OUTLIER"))</f>
        <v/>
      </c>
      <c r="AI30" s="63" t="str" cm="1">
        <f t="array" ref="AI30">IF(AZ30="","",IF(ABS((AZ30-AVERAGE(AZ$2:AZ$1000))/_xlfn.STDEV.S(IF(AZ$2:AZ$1000&lt;&gt;"",AZ$2:AZ$1000)))&lt;3,"","OUTLIER"))</f>
        <v/>
      </c>
      <c r="AJ30" s="63" t="str" cm="1">
        <f t="array" ref="AJ30">IF(BA30="","",IF(ABS((BA30-AVERAGE(BA$2:BA$1000))/_xlfn.STDEV.S(IF(BA$2:BA$1000&lt;&gt;"",BA$2:BA$1000)))&lt;3,"","OUTLIER"))</f>
        <v/>
      </c>
      <c r="AK30" s="27"/>
      <c r="AM30" s="28">
        <v>9.1509999999999998</v>
      </c>
      <c r="AN30" s="28">
        <v>9.19</v>
      </c>
      <c r="AP30" s="28">
        <v>9.2040000000000006</v>
      </c>
      <c r="AQ30" s="28">
        <v>9.3140000000000001</v>
      </c>
      <c r="AR30" s="28">
        <v>10.029999999999999</v>
      </c>
      <c r="AS30" s="28"/>
      <c r="AT30" s="28"/>
      <c r="AU30" s="28"/>
      <c r="AV30" s="28">
        <v>7.5949999999999998</v>
      </c>
      <c r="AW30" s="28"/>
      <c r="AX30" s="28"/>
      <c r="AY30" s="28">
        <v>7.58</v>
      </c>
      <c r="AZ30" s="28">
        <v>8.1809999999999992</v>
      </c>
      <c r="BA30" s="28">
        <v>8.2569999999999997</v>
      </c>
      <c r="BB30" s="27"/>
      <c r="BD30" s="28">
        <v>0.1055</v>
      </c>
      <c r="BE30" s="28">
        <v>6.6210000000000005E-2</v>
      </c>
      <c r="BG30" s="28">
        <v>8.7480000000000002E-2</v>
      </c>
      <c r="BH30" s="28">
        <v>0.10539999999999999</v>
      </c>
      <c r="BI30" s="28">
        <v>0.1646</v>
      </c>
      <c r="BJ30" s="28"/>
      <c r="BK30" s="28"/>
      <c r="BL30" s="28"/>
      <c r="BM30" s="28">
        <v>0.3987</v>
      </c>
      <c r="BN30" s="28"/>
      <c r="BO30" s="28"/>
      <c r="BP30" s="28">
        <v>0.26350000000000001</v>
      </c>
      <c r="BQ30" s="28">
        <v>9.7689999999999999E-2</v>
      </c>
      <c r="BR30" s="28">
        <v>0.10920000000000001</v>
      </c>
    </row>
    <row r="31" spans="1:70" x14ac:dyDescent="0.2">
      <c r="A31" s="83" t="s">
        <v>268</v>
      </c>
      <c r="B31" s="86" t="str">
        <f>VLOOKUP(A31,RecNames!B:G,6,FALSE)</f>
        <v>CCR6</v>
      </c>
      <c r="C31" s="47" t="str">
        <f t="shared" si="1"/>
        <v/>
      </c>
      <c r="D31" s="46" t="str">
        <f t="shared" si="2"/>
        <v/>
      </c>
      <c r="E31" s="46">
        <f t="shared" si="3"/>
        <v>7.6760000000000002</v>
      </c>
      <c r="F31" s="46">
        <f t="shared" si="4"/>
        <v>8.6809999999999992</v>
      </c>
      <c r="G31" s="46" t="str">
        <f t="shared" si="5"/>
        <v/>
      </c>
      <c r="H31" s="46">
        <f t="shared" si="6"/>
        <v>8.33</v>
      </c>
      <c r="I31" s="46">
        <f t="shared" si="7"/>
        <v>8.6649999999999991</v>
      </c>
      <c r="J31" s="46">
        <f t="shared" si="8"/>
        <v>9.0459999999999994</v>
      </c>
      <c r="K31" s="46" t="str">
        <f t="shared" si="9"/>
        <v/>
      </c>
      <c r="L31" s="46" t="str">
        <f t="shared" si="10"/>
        <v/>
      </c>
      <c r="M31" s="46" t="str">
        <f t="shared" si="11"/>
        <v/>
      </c>
      <c r="N31" s="46">
        <f t="shared" si="12"/>
        <v>9.0150000000000006</v>
      </c>
      <c r="O31" s="46" t="str">
        <f t="shared" si="13"/>
        <v/>
      </c>
      <c r="P31" s="46" t="str">
        <f t="shared" si="14"/>
        <v/>
      </c>
      <c r="Q31" s="46">
        <f t="shared" si="15"/>
        <v>7.8040000000000003</v>
      </c>
      <c r="R31" s="46">
        <f t="shared" si="16"/>
        <v>7.5720000000000001</v>
      </c>
      <c r="S31" s="46">
        <f t="shared" si="17"/>
        <v>7.5149999999999997</v>
      </c>
      <c r="T31" s="62" t="str" cm="1">
        <f t="array" ref="T31">IF(AK31="","",IF(ABS((AK31-AVERAGE(AK$2:AK$1000))/_xlfn.STDEV.S(IF(AK$2:AK$1000&lt;&gt;"",AK$2:AK$1000)))&lt;3,"","OUTLIER"))</f>
        <v/>
      </c>
      <c r="U31" s="63" t="str" cm="1">
        <f t="array" ref="U31">IF(AL31="","",IF(ABS((AL31-AVERAGE(AL$2:AL$1000))/_xlfn.STDEV.S(IF(AL$2:AL$1000&lt;&gt;"",AL$2:AL$1000)))&lt;3,"","OUTLIER"))</f>
        <v/>
      </c>
      <c r="V31" s="63" t="str" cm="1">
        <f t="array" ref="V31">IF(AM31="","",IF(ABS((AM31-AVERAGE(AM$2:AM$1000))/_xlfn.STDEV.S(IF(AM$2:AM$1000&lt;&gt;"",AM$2:AM$1000)))&lt;3,"","OUTLIER"))</f>
        <v/>
      </c>
      <c r="W31" s="63" t="str" cm="1">
        <f t="array" ref="W31">IF(AN31="","",IF(ABS((AN31-AVERAGE(AN$2:AN$1000))/_xlfn.STDEV.S(IF(AN$2:AN$1000&lt;&gt;"",AN$2:AN$1000)))&lt;3,"","OUTLIER"))</f>
        <v/>
      </c>
      <c r="X31" s="63" t="str" cm="1">
        <f t="array" ref="X31">IF(AO31="","",IF(ABS((AO31-AVERAGE(AO$2:AO$1000))/_xlfn.STDEV.S(IF(AO$2:AO$1000&lt;&gt;"",AO$2:AO$1000)))&lt;3,"","OUTLIER"))</f>
        <v/>
      </c>
      <c r="Y31" s="63" t="str" cm="1">
        <f t="array" ref="Y31">IF(AP31="","",IF(ABS((AP31-AVERAGE(AP$2:AP$1000))/_xlfn.STDEV.S(IF(AP$2:AP$1000&lt;&gt;"",AP$2:AP$1000)))&lt;3,"","OUTLIER"))</f>
        <v/>
      </c>
      <c r="Z31" s="63" t="str" cm="1">
        <f t="array" ref="Z31">IF(AQ31="","",IF(ABS((AQ31-AVERAGE(AQ$2:AQ$1000))/_xlfn.STDEV.S(IF(AQ$2:AQ$1000&lt;&gt;"",AQ$2:AQ$1000)))&lt;3,"","OUTLIER"))</f>
        <v/>
      </c>
      <c r="AA31" s="63" t="str" cm="1">
        <f t="array" ref="AA31">IF(AR31="","",IF(ABS((AR31-AVERAGE(AR$2:AR$1000))/_xlfn.STDEV.S(IF(AR$2:AR$1000&lt;&gt;"",AR$2:AR$1000)))&lt;3,"","OUTLIER"))</f>
        <v/>
      </c>
      <c r="AB31" s="63" t="str" cm="1">
        <f t="array" ref="AB31">IF(AS31="","",IF(ABS((AS31-AVERAGE(AS$2:AS$1000))/_xlfn.STDEV.S(IF(AS$2:AS$1000&lt;&gt;"",AS$2:AS$1000)))&lt;3,"","OUTLIER"))</f>
        <v/>
      </c>
      <c r="AC31" s="63" t="str" cm="1">
        <f t="array" ref="AC31">IF(AT31="","",IF(ABS((AT31-AVERAGE(AT$2:AT$1000))/_xlfn.STDEV.S(IF(AT$2:AT$1000&lt;&gt;"",AT$2:AT$1000)))&lt;3,"","OUTLIER"))</f>
        <v/>
      </c>
      <c r="AD31" s="63" t="str" cm="1">
        <f t="array" ref="AD31">IF(AU31="","",IF(ABS((AU31-AVERAGE(AU$2:AU$1000))/_xlfn.STDEV.S(IF(AU$2:AU$1000&lt;&gt;"",AU$2:AU$1000)))&lt;3,"","OUTLIER"))</f>
        <v/>
      </c>
      <c r="AE31" s="63" t="str" cm="1">
        <f t="array" ref="AE31">IF(AV31="","",IF(ABS((AV31-AVERAGE(AV$2:AV$1000))/_xlfn.STDEV.S(IF(AV$2:AV$1000&lt;&gt;"",AV$2:AV$1000)))&lt;3,"","OUTLIER"))</f>
        <v/>
      </c>
      <c r="AF31" s="63" t="str" cm="1">
        <f t="array" ref="AF31">IF(AW31="","",IF(ABS((AW31-AVERAGE(AW$2:AW$1000))/_xlfn.STDEV.S(IF(AW$2:AW$1000&lt;&gt;"",AW$2:AW$1000)))&lt;3,"","OUTLIER"))</f>
        <v/>
      </c>
      <c r="AG31" s="63" t="str" cm="1">
        <f t="array" ref="AG31">IF(AX31="","",IF(ABS((AX31-AVERAGE(AX$2:AX$1000))/_xlfn.STDEV.S(IF(AX$2:AX$1000&lt;&gt;"",AX$2:AX$1000)))&lt;3,"","OUTLIER"))</f>
        <v/>
      </c>
      <c r="AH31" s="63" t="str" cm="1">
        <f t="array" ref="AH31">IF(AY31="","",IF(ABS((AY31-AVERAGE(AY$2:AY$1000))/_xlfn.STDEV.S(IF(AY$2:AY$1000&lt;&gt;"",AY$2:AY$1000)))&lt;3,"","OUTLIER"))</f>
        <v/>
      </c>
      <c r="AI31" s="63" t="str" cm="1">
        <f t="array" ref="AI31">IF(AZ31="","",IF(ABS((AZ31-AVERAGE(AZ$2:AZ$1000))/_xlfn.STDEV.S(IF(AZ$2:AZ$1000&lt;&gt;"",AZ$2:AZ$1000)))&lt;3,"","OUTLIER"))</f>
        <v/>
      </c>
      <c r="AJ31" s="63" t="str" cm="1">
        <f t="array" ref="AJ31">IF(BA31="","",IF(ABS((BA31-AVERAGE(BA$2:BA$1000))/_xlfn.STDEV.S(IF(BA$2:BA$1000&lt;&gt;"",BA$2:BA$1000)))&lt;3,"","OUTLIER"))</f>
        <v/>
      </c>
      <c r="AK31" s="27"/>
      <c r="AM31" s="28">
        <v>7.6760000000000002</v>
      </c>
      <c r="AN31" s="28">
        <v>8.6809999999999992</v>
      </c>
      <c r="AP31" s="28">
        <v>8.33</v>
      </c>
      <c r="AQ31" s="28">
        <v>8.6649999999999991</v>
      </c>
      <c r="AR31" s="28">
        <v>9.0459999999999994</v>
      </c>
      <c r="AS31" s="28"/>
      <c r="AT31" s="28"/>
      <c r="AU31" s="28"/>
      <c r="AV31" s="28">
        <v>9.0150000000000006</v>
      </c>
      <c r="AW31" s="28"/>
      <c r="AX31" s="28"/>
      <c r="AY31" s="28">
        <v>7.8040000000000003</v>
      </c>
      <c r="AZ31" s="28">
        <v>7.5720000000000001</v>
      </c>
      <c r="BA31" s="28">
        <v>7.5149999999999997</v>
      </c>
      <c r="BB31" s="27"/>
      <c r="BD31" s="28">
        <v>1.19</v>
      </c>
      <c r="BE31" s="28">
        <v>0.35680000000000001</v>
      </c>
      <c r="BG31" s="28">
        <v>0.49320000000000003</v>
      </c>
      <c r="BH31" s="28">
        <v>0.39379999999999998</v>
      </c>
      <c r="BI31" s="28">
        <v>0.17399999999999999</v>
      </c>
      <c r="BJ31" s="28"/>
      <c r="BK31" s="28"/>
      <c r="BL31" s="28"/>
      <c r="BM31" s="28">
        <v>0.39960000000000001</v>
      </c>
      <c r="BN31" s="28"/>
      <c r="BO31" s="28"/>
      <c r="BP31" s="28">
        <v>0.67889999999999995</v>
      </c>
      <c r="BQ31" s="28">
        <v>0.56589999999999996</v>
      </c>
      <c r="BR31" s="28">
        <v>0.50549999999999995</v>
      </c>
    </row>
    <row r="32" spans="1:70" x14ac:dyDescent="0.2">
      <c r="A32" s="83" t="s">
        <v>391</v>
      </c>
      <c r="B32" s="86" t="str">
        <f>VLOOKUP(A32,RecNames!B:G,6,FALSE)</f>
        <v>CRFR2</v>
      </c>
      <c r="C32" s="47">
        <f t="shared" si="1"/>
        <v>10.35</v>
      </c>
      <c r="D32" s="46" t="str">
        <f t="shared" si="2"/>
        <v/>
      </c>
      <c r="E32" s="46">
        <f t="shared" si="3"/>
        <v>8.1959999999999997</v>
      </c>
      <c r="F32" s="46">
        <f t="shared" si="4"/>
        <v>8.2799999999999994</v>
      </c>
      <c r="G32" s="46" t="str">
        <f t="shared" si="5"/>
        <v/>
      </c>
      <c r="H32" s="46">
        <f t="shared" si="6"/>
        <v>8.327</v>
      </c>
      <c r="I32" s="46">
        <f t="shared" si="7"/>
        <v>8.3670000000000009</v>
      </c>
      <c r="J32" s="46">
        <f t="shared" si="8"/>
        <v>8.1989999999999998</v>
      </c>
      <c r="K32" s="46" t="str">
        <f t="shared" si="9"/>
        <v/>
      </c>
      <c r="L32" s="46" t="str">
        <f t="shared" si="10"/>
        <v/>
      </c>
      <c r="M32" s="46" t="str">
        <f t="shared" si="11"/>
        <v/>
      </c>
      <c r="N32" s="46">
        <f t="shared" si="12"/>
        <v>8.77</v>
      </c>
      <c r="O32" s="46" t="str">
        <f t="shared" si="13"/>
        <v/>
      </c>
      <c r="P32" s="46">
        <f t="shared" si="14"/>
        <v>8.1140000000000008</v>
      </c>
      <c r="Q32" s="46">
        <f t="shared" si="15"/>
        <v>7.9809999999999999</v>
      </c>
      <c r="R32" s="46">
        <f t="shared" si="16"/>
        <v>8.077</v>
      </c>
      <c r="S32" s="46">
        <f t="shared" si="17"/>
        <v>8.1630000000000003</v>
      </c>
      <c r="T32" s="62" t="str" cm="1">
        <f t="array" ref="T32">IF(AK32="","",IF(ABS((AK32-AVERAGE(AK$2:AK$1000))/_xlfn.STDEV.S(IF(AK$2:AK$1000&lt;&gt;"",AK$2:AK$1000)))&lt;3,"","OUTLIER"))</f>
        <v/>
      </c>
      <c r="U32" s="63" t="str" cm="1">
        <f t="array" ref="U32">IF(AL32="","",IF(ABS((AL32-AVERAGE(AL$2:AL$1000))/_xlfn.STDEV.S(IF(AL$2:AL$1000&lt;&gt;"",AL$2:AL$1000)))&lt;3,"","OUTLIER"))</f>
        <v/>
      </c>
      <c r="V32" s="63" t="str" cm="1">
        <f t="array" ref="V32">IF(AM32="","",IF(ABS((AM32-AVERAGE(AM$2:AM$1000))/_xlfn.STDEV.S(IF(AM$2:AM$1000&lt;&gt;"",AM$2:AM$1000)))&lt;3,"","OUTLIER"))</f>
        <v/>
      </c>
      <c r="W32" s="63" t="str" cm="1">
        <f t="array" ref="W32">IF(AN32="","",IF(ABS((AN32-AVERAGE(AN$2:AN$1000))/_xlfn.STDEV.S(IF(AN$2:AN$1000&lt;&gt;"",AN$2:AN$1000)))&lt;3,"","OUTLIER"))</f>
        <v/>
      </c>
      <c r="X32" s="63" t="str" cm="1">
        <f t="array" ref="X32">IF(AO32="","",IF(ABS((AO32-AVERAGE(AO$2:AO$1000))/_xlfn.STDEV.S(IF(AO$2:AO$1000&lt;&gt;"",AO$2:AO$1000)))&lt;3,"","OUTLIER"))</f>
        <v/>
      </c>
      <c r="Y32" s="63" t="str" cm="1">
        <f t="array" ref="Y32">IF(AP32="","",IF(ABS((AP32-AVERAGE(AP$2:AP$1000))/_xlfn.STDEV.S(IF(AP$2:AP$1000&lt;&gt;"",AP$2:AP$1000)))&lt;3,"","OUTLIER"))</f>
        <v/>
      </c>
      <c r="Z32" s="63" t="str" cm="1">
        <f t="array" ref="Z32">IF(AQ32="","",IF(ABS((AQ32-AVERAGE(AQ$2:AQ$1000))/_xlfn.STDEV.S(IF(AQ$2:AQ$1000&lt;&gt;"",AQ$2:AQ$1000)))&lt;3,"","OUTLIER"))</f>
        <v/>
      </c>
      <c r="AA32" s="63" t="str" cm="1">
        <f t="array" ref="AA32">IF(AR32="","",IF(ABS((AR32-AVERAGE(AR$2:AR$1000))/_xlfn.STDEV.S(IF(AR$2:AR$1000&lt;&gt;"",AR$2:AR$1000)))&lt;3,"","OUTLIER"))</f>
        <v/>
      </c>
      <c r="AB32" s="63" t="str" cm="1">
        <f t="array" ref="AB32">IF(AS32="","",IF(ABS((AS32-AVERAGE(AS$2:AS$1000))/_xlfn.STDEV.S(IF(AS$2:AS$1000&lt;&gt;"",AS$2:AS$1000)))&lt;3,"","OUTLIER"))</f>
        <v/>
      </c>
      <c r="AC32" s="63" t="str" cm="1">
        <f t="array" ref="AC32">IF(AT32="","",IF(ABS((AT32-AVERAGE(AT$2:AT$1000))/_xlfn.STDEV.S(IF(AT$2:AT$1000&lt;&gt;"",AT$2:AT$1000)))&lt;3,"","OUTLIER"))</f>
        <v/>
      </c>
      <c r="AD32" s="63" t="str" cm="1">
        <f t="array" ref="AD32">IF(AU32="","",IF(ABS((AU32-AVERAGE(AU$2:AU$1000))/_xlfn.STDEV.S(IF(AU$2:AU$1000&lt;&gt;"",AU$2:AU$1000)))&lt;3,"","OUTLIER"))</f>
        <v/>
      </c>
      <c r="AE32" s="63" t="str" cm="1">
        <f t="array" ref="AE32">IF(AV32="","",IF(ABS((AV32-AVERAGE(AV$2:AV$1000))/_xlfn.STDEV.S(IF(AV$2:AV$1000&lt;&gt;"",AV$2:AV$1000)))&lt;3,"","OUTLIER"))</f>
        <v/>
      </c>
      <c r="AF32" s="63" t="str" cm="1">
        <f t="array" ref="AF32">IF(AW32="","",IF(ABS((AW32-AVERAGE(AW$2:AW$1000))/_xlfn.STDEV.S(IF(AW$2:AW$1000&lt;&gt;"",AW$2:AW$1000)))&lt;3,"","OUTLIER"))</f>
        <v/>
      </c>
      <c r="AG32" s="63" t="str" cm="1">
        <f t="array" ref="AG32">IF(AX32="","",IF(ABS((AX32-AVERAGE(AX$2:AX$1000))/_xlfn.STDEV.S(IF(AX$2:AX$1000&lt;&gt;"",AX$2:AX$1000)))&lt;3,"","OUTLIER"))</f>
        <v/>
      </c>
      <c r="AH32" s="63" t="str" cm="1">
        <f t="array" ref="AH32">IF(AY32="","",IF(ABS((AY32-AVERAGE(AY$2:AY$1000))/_xlfn.STDEV.S(IF(AY$2:AY$1000&lt;&gt;"",AY$2:AY$1000)))&lt;3,"","OUTLIER"))</f>
        <v/>
      </c>
      <c r="AI32" s="63" t="str" cm="1">
        <f t="array" ref="AI32">IF(AZ32="","",IF(ABS((AZ32-AVERAGE(AZ$2:AZ$1000))/_xlfn.STDEV.S(IF(AZ$2:AZ$1000&lt;&gt;"",AZ$2:AZ$1000)))&lt;3,"","OUTLIER"))</f>
        <v/>
      </c>
      <c r="AJ32" s="63" t="str" cm="1">
        <f t="array" ref="AJ32">IF(BA32="","",IF(ABS((BA32-AVERAGE(BA$2:BA$1000))/_xlfn.STDEV.S(IF(BA$2:BA$1000&lt;&gt;"",BA$2:BA$1000)))&lt;3,"","OUTLIER"))</f>
        <v/>
      </c>
      <c r="AK32" s="27">
        <v>10.35</v>
      </c>
      <c r="AM32" s="28">
        <v>8.1959999999999997</v>
      </c>
      <c r="AN32" s="28">
        <v>8.2799999999999994</v>
      </c>
      <c r="AP32" s="28">
        <v>8.327</v>
      </c>
      <c r="AQ32" s="28">
        <v>8.3670000000000009</v>
      </c>
      <c r="AR32" s="28">
        <v>8.1989999999999998</v>
      </c>
      <c r="AS32" s="28"/>
      <c r="AT32" s="28"/>
      <c r="AU32" s="28"/>
      <c r="AV32" s="28">
        <v>8.77</v>
      </c>
      <c r="AW32" s="28"/>
      <c r="AX32" s="28">
        <v>8.1140000000000008</v>
      </c>
      <c r="AY32" s="28">
        <v>7.9809999999999999</v>
      </c>
      <c r="AZ32" s="28">
        <v>8.077</v>
      </c>
      <c r="BA32" s="28">
        <v>8.1630000000000003</v>
      </c>
      <c r="BB32" s="27">
        <v>9.4189999999999996E-2</v>
      </c>
      <c r="BD32" s="28">
        <v>7.3980000000000004E-2</v>
      </c>
      <c r="BE32" s="28">
        <v>5.1920000000000001E-2</v>
      </c>
      <c r="BG32" s="28">
        <v>9.7390000000000004E-2</v>
      </c>
      <c r="BH32" s="28">
        <v>5.731E-2</v>
      </c>
      <c r="BI32" s="28">
        <v>0.17849999999999999</v>
      </c>
      <c r="BJ32" s="28"/>
      <c r="BK32" s="28"/>
      <c r="BL32" s="28"/>
      <c r="BM32" s="28">
        <v>6.1359999999999998E-2</v>
      </c>
      <c r="BN32" s="28"/>
      <c r="BO32" s="28">
        <v>0.16969999999999999</v>
      </c>
      <c r="BP32" s="28">
        <v>1.6299999999999999E-2</v>
      </c>
      <c r="BQ32" s="28">
        <v>4.0590000000000001E-2</v>
      </c>
      <c r="BR32" s="28">
        <v>5.0310000000000001E-2</v>
      </c>
    </row>
    <row r="33" spans="1:70" x14ac:dyDescent="0.2">
      <c r="A33" s="83" t="s">
        <v>389</v>
      </c>
      <c r="B33" s="86" t="str">
        <f>VLOOKUP(A33,RecNames!B:G,6,FALSE)</f>
        <v>CRFR1</v>
      </c>
      <c r="C33" s="47">
        <f t="shared" si="1"/>
        <v>7.8140000000000001</v>
      </c>
      <c r="D33" s="46" t="str">
        <f t="shared" si="2"/>
        <v/>
      </c>
      <c r="E33" s="46">
        <f t="shared" si="3"/>
        <v>7.742</v>
      </c>
      <c r="F33" s="46">
        <f t="shared" si="4"/>
        <v>7.4950000000000001</v>
      </c>
      <c r="G33" s="46" t="str">
        <f t="shared" si="5"/>
        <v/>
      </c>
      <c r="H33" s="46" t="str">
        <f t="shared" si="6"/>
        <v/>
      </c>
      <c r="I33" s="46">
        <f t="shared" si="7"/>
        <v>7.8979999999999997</v>
      </c>
      <c r="J33" s="46">
        <f t="shared" si="8"/>
        <v>7.0819999999999999</v>
      </c>
      <c r="K33" s="46" t="str">
        <f t="shared" si="9"/>
        <v/>
      </c>
      <c r="L33" s="46" t="str">
        <f t="shared" si="10"/>
        <v/>
      </c>
      <c r="M33" s="46" t="str">
        <f t="shared" si="11"/>
        <v/>
      </c>
      <c r="N33" s="46">
        <f t="shared" si="12"/>
        <v>6.9939999999999998</v>
      </c>
      <c r="O33" s="46" t="str">
        <f t="shared" si="13"/>
        <v/>
      </c>
      <c r="P33" s="46" t="str">
        <f t="shared" si="14"/>
        <v/>
      </c>
      <c r="Q33" s="46">
        <f t="shared" si="15"/>
        <v>6.8810000000000002</v>
      </c>
      <c r="R33" s="46">
        <f t="shared" si="16"/>
        <v>7.3879999999999999</v>
      </c>
      <c r="S33" s="46">
        <f t="shared" si="17"/>
        <v>6.77</v>
      </c>
      <c r="T33" s="62" t="str" cm="1">
        <f t="array" ref="T33">IF(AK33="","",IF(ABS((AK33-AVERAGE(AK$2:AK$1000))/_xlfn.STDEV.S(IF(AK$2:AK$1000&lt;&gt;"",AK$2:AK$1000)))&lt;3,"","OUTLIER"))</f>
        <v/>
      </c>
      <c r="U33" s="63" t="str" cm="1">
        <f t="array" ref="U33">IF(AL33="","",IF(ABS((AL33-AVERAGE(AL$2:AL$1000))/_xlfn.STDEV.S(IF(AL$2:AL$1000&lt;&gt;"",AL$2:AL$1000)))&lt;3,"","OUTLIER"))</f>
        <v/>
      </c>
      <c r="V33" s="63" t="str" cm="1">
        <f t="array" ref="V33">IF(AM33="","",IF(ABS((AM33-AVERAGE(AM$2:AM$1000))/_xlfn.STDEV.S(IF(AM$2:AM$1000&lt;&gt;"",AM$2:AM$1000)))&lt;3,"","OUTLIER"))</f>
        <v/>
      </c>
      <c r="W33" s="63" t="str" cm="1">
        <f t="array" ref="W33">IF(AN33="","",IF(ABS((AN33-AVERAGE(AN$2:AN$1000))/_xlfn.STDEV.S(IF(AN$2:AN$1000&lt;&gt;"",AN$2:AN$1000)))&lt;3,"","OUTLIER"))</f>
        <v/>
      </c>
      <c r="X33" s="63" t="str" cm="1">
        <f t="array" ref="X33">IF(AO33="","",IF(ABS((AO33-AVERAGE(AO$2:AO$1000))/_xlfn.STDEV.S(IF(AO$2:AO$1000&lt;&gt;"",AO$2:AO$1000)))&lt;3,"","OUTLIER"))</f>
        <v/>
      </c>
      <c r="Y33" s="63" t="str" cm="1">
        <f t="array" ref="Y33">IF(AP33="","",IF(ABS((AP33-AVERAGE(AP$2:AP$1000))/_xlfn.STDEV.S(IF(AP$2:AP$1000&lt;&gt;"",AP$2:AP$1000)))&lt;3,"","OUTLIER"))</f>
        <v/>
      </c>
      <c r="Z33" s="63" t="str" cm="1">
        <f t="array" ref="Z33">IF(AQ33="","",IF(ABS((AQ33-AVERAGE(AQ$2:AQ$1000))/_xlfn.STDEV.S(IF(AQ$2:AQ$1000&lt;&gt;"",AQ$2:AQ$1000)))&lt;3,"","OUTLIER"))</f>
        <v/>
      </c>
      <c r="AA33" s="63" t="str" cm="1">
        <f t="array" ref="AA33">IF(AR33="","",IF(ABS((AR33-AVERAGE(AR$2:AR$1000))/_xlfn.STDEV.S(IF(AR$2:AR$1000&lt;&gt;"",AR$2:AR$1000)))&lt;3,"","OUTLIER"))</f>
        <v/>
      </c>
      <c r="AB33" s="63" t="str" cm="1">
        <f t="array" ref="AB33">IF(AS33="","",IF(ABS((AS33-AVERAGE(AS$2:AS$1000))/_xlfn.STDEV.S(IF(AS$2:AS$1000&lt;&gt;"",AS$2:AS$1000)))&lt;3,"","OUTLIER"))</f>
        <v/>
      </c>
      <c r="AC33" s="63" t="str" cm="1">
        <f t="array" ref="AC33">IF(AT33="","",IF(ABS((AT33-AVERAGE(AT$2:AT$1000))/_xlfn.STDEV.S(IF(AT$2:AT$1000&lt;&gt;"",AT$2:AT$1000)))&lt;3,"","OUTLIER"))</f>
        <v/>
      </c>
      <c r="AD33" s="63" t="str" cm="1">
        <f t="array" ref="AD33">IF(AU33="","",IF(ABS((AU33-AVERAGE(AU$2:AU$1000))/_xlfn.STDEV.S(IF(AU$2:AU$1000&lt;&gt;"",AU$2:AU$1000)))&lt;3,"","OUTLIER"))</f>
        <v/>
      </c>
      <c r="AE33" s="63" t="str" cm="1">
        <f t="array" ref="AE33">IF(AV33="","",IF(ABS((AV33-AVERAGE(AV$2:AV$1000))/_xlfn.STDEV.S(IF(AV$2:AV$1000&lt;&gt;"",AV$2:AV$1000)))&lt;3,"","OUTLIER"))</f>
        <v/>
      </c>
      <c r="AF33" s="63" t="str" cm="1">
        <f t="array" ref="AF33">IF(AW33="","",IF(ABS((AW33-AVERAGE(AW$2:AW$1000))/_xlfn.STDEV.S(IF(AW$2:AW$1000&lt;&gt;"",AW$2:AW$1000)))&lt;3,"","OUTLIER"))</f>
        <v/>
      </c>
      <c r="AG33" s="63" t="str" cm="1">
        <f t="array" ref="AG33">IF(AX33="","",IF(ABS((AX33-AVERAGE(AX$2:AX$1000))/_xlfn.STDEV.S(IF(AX$2:AX$1000&lt;&gt;"",AX$2:AX$1000)))&lt;3,"","OUTLIER"))</f>
        <v/>
      </c>
      <c r="AH33" s="63" t="str" cm="1">
        <f t="array" ref="AH33">IF(AY33="","",IF(ABS((AY33-AVERAGE(AY$2:AY$1000))/_xlfn.STDEV.S(IF(AY$2:AY$1000&lt;&gt;"",AY$2:AY$1000)))&lt;3,"","OUTLIER"))</f>
        <v/>
      </c>
      <c r="AI33" s="63" t="str" cm="1">
        <f t="array" ref="AI33">IF(AZ33="","",IF(ABS((AZ33-AVERAGE(AZ$2:AZ$1000))/_xlfn.STDEV.S(IF(AZ$2:AZ$1000&lt;&gt;"",AZ$2:AZ$1000)))&lt;3,"","OUTLIER"))</f>
        <v/>
      </c>
      <c r="AJ33" s="63" t="str" cm="1">
        <f t="array" ref="AJ33">IF(BA33="","",IF(ABS((BA33-AVERAGE(BA$2:BA$1000))/_xlfn.STDEV.S(IF(BA$2:BA$1000&lt;&gt;"",BA$2:BA$1000)))&lt;3,"","OUTLIER"))</f>
        <v/>
      </c>
      <c r="AK33" s="27">
        <v>7.8140000000000001</v>
      </c>
      <c r="AM33" s="28">
        <v>7.742</v>
      </c>
      <c r="AN33" s="28">
        <v>7.4950000000000001</v>
      </c>
      <c r="AP33" s="28"/>
      <c r="AQ33" s="28">
        <v>7.8979999999999997</v>
      </c>
      <c r="AR33" s="28">
        <v>7.0819999999999999</v>
      </c>
      <c r="AS33" s="28"/>
      <c r="AT33" s="28"/>
      <c r="AU33" s="28"/>
      <c r="AV33" s="28">
        <v>6.9939999999999998</v>
      </c>
      <c r="AW33" s="28"/>
      <c r="AX33" s="28"/>
      <c r="AY33" s="28">
        <v>6.8810000000000002</v>
      </c>
      <c r="AZ33" s="28">
        <v>7.3879999999999999</v>
      </c>
      <c r="BA33" s="28">
        <v>6.77</v>
      </c>
      <c r="BB33" s="27">
        <v>0.23910000000000001</v>
      </c>
      <c r="BD33" s="28">
        <v>0.1278</v>
      </c>
      <c r="BE33" s="28">
        <v>0.21240000000000001</v>
      </c>
      <c r="BG33" s="28"/>
      <c r="BH33" s="28">
        <v>0.26800000000000002</v>
      </c>
      <c r="BI33" s="28">
        <v>0.50890000000000002</v>
      </c>
      <c r="BJ33" s="28"/>
      <c r="BK33" s="28"/>
      <c r="BL33" s="28"/>
      <c r="BM33" s="28">
        <v>0.27479999999999999</v>
      </c>
      <c r="BN33" s="28"/>
      <c r="BO33" s="28"/>
      <c r="BP33" s="28">
        <v>0.26869999999999999</v>
      </c>
      <c r="BQ33" s="28">
        <v>5.5570000000000001E-2</v>
      </c>
      <c r="BR33" s="28">
        <v>0.17169999999999999</v>
      </c>
    </row>
    <row r="34" spans="1:70" x14ac:dyDescent="0.2">
      <c r="A34" s="83" t="s">
        <v>588</v>
      </c>
      <c r="B34" s="86" t="str">
        <f>VLOOKUP(A34,RecNames!B:G,6,FALSE)</f>
        <v>OX2R</v>
      </c>
      <c r="C34" s="47" t="str">
        <f t="shared" si="1"/>
        <v/>
      </c>
      <c r="D34" s="46" t="str">
        <f t="shared" si="2"/>
        <v/>
      </c>
      <c r="E34" s="46">
        <f t="shared" si="3"/>
        <v>7.5620000000000003</v>
      </c>
      <c r="F34" s="46">
        <f t="shared" si="4"/>
        <v>7.601</v>
      </c>
      <c r="G34" s="46" t="str">
        <f t="shared" si="5"/>
        <v/>
      </c>
      <c r="H34" s="46">
        <f t="shared" si="6"/>
        <v>7.9989999999999997</v>
      </c>
      <c r="I34" s="46">
        <f t="shared" si="7"/>
        <v>8.3409999999999993</v>
      </c>
      <c r="J34" s="46">
        <f t="shared" si="8"/>
        <v>9.2390000000000008</v>
      </c>
      <c r="K34" s="46">
        <f t="shared" si="9"/>
        <v>9.5470000000000006</v>
      </c>
      <c r="L34" s="46">
        <f t="shared" si="10"/>
        <v>9.3789999999999996</v>
      </c>
      <c r="M34" s="46">
        <f t="shared" si="11"/>
        <v>8.8439999999999994</v>
      </c>
      <c r="N34" s="46">
        <f t="shared" si="12"/>
        <v>7.6609999999999996</v>
      </c>
      <c r="O34" s="46">
        <f t="shared" si="13"/>
        <v>8.0760000000000005</v>
      </c>
      <c r="P34" s="46">
        <f t="shared" si="14"/>
        <v>7.64</v>
      </c>
      <c r="Q34" s="46">
        <f t="shared" si="15"/>
        <v>8.407</v>
      </c>
      <c r="R34" s="46">
        <f t="shared" si="16"/>
        <v>8.4710000000000001</v>
      </c>
      <c r="S34" s="46">
        <f t="shared" si="17"/>
        <v>8.5579999999999998</v>
      </c>
      <c r="T34" s="62" t="str" cm="1">
        <f t="array" ref="T34">IF(AK34="","",IF(ABS((AK34-AVERAGE(AK$2:AK$1000))/_xlfn.STDEV.S(IF(AK$2:AK$1000&lt;&gt;"",AK$2:AK$1000)))&lt;3,"","OUTLIER"))</f>
        <v/>
      </c>
      <c r="U34" s="63" t="str" cm="1">
        <f t="array" ref="U34">IF(AL34="","",IF(ABS((AL34-AVERAGE(AL$2:AL$1000))/_xlfn.STDEV.S(IF(AL$2:AL$1000&lt;&gt;"",AL$2:AL$1000)))&lt;3,"","OUTLIER"))</f>
        <v/>
      </c>
      <c r="V34" s="63" t="str" cm="1">
        <f t="array" ref="V34">IF(AM34="","",IF(ABS((AM34-AVERAGE(AM$2:AM$1000))/_xlfn.STDEV.S(IF(AM$2:AM$1000&lt;&gt;"",AM$2:AM$1000)))&lt;3,"","OUTLIER"))</f>
        <v/>
      </c>
      <c r="W34" s="63" t="str" cm="1">
        <f t="array" ref="W34">IF(AN34="","",IF(ABS((AN34-AVERAGE(AN$2:AN$1000))/_xlfn.STDEV.S(IF(AN$2:AN$1000&lt;&gt;"",AN$2:AN$1000)))&lt;3,"","OUTLIER"))</f>
        <v/>
      </c>
      <c r="X34" s="63" t="str" cm="1">
        <f t="array" ref="X34">IF(AO34="","",IF(ABS((AO34-AVERAGE(AO$2:AO$1000))/_xlfn.STDEV.S(IF(AO$2:AO$1000&lt;&gt;"",AO$2:AO$1000)))&lt;3,"","OUTLIER"))</f>
        <v/>
      </c>
      <c r="Y34" s="63" t="str" cm="1">
        <f t="array" ref="Y34">IF(AP34="","",IF(ABS((AP34-AVERAGE(AP$2:AP$1000))/_xlfn.STDEV.S(IF(AP$2:AP$1000&lt;&gt;"",AP$2:AP$1000)))&lt;3,"","OUTLIER"))</f>
        <v/>
      </c>
      <c r="Z34" s="63" t="str" cm="1">
        <f t="array" ref="Z34">IF(AQ34="","",IF(ABS((AQ34-AVERAGE(AQ$2:AQ$1000))/_xlfn.STDEV.S(IF(AQ$2:AQ$1000&lt;&gt;"",AQ$2:AQ$1000)))&lt;3,"","OUTLIER"))</f>
        <v/>
      </c>
      <c r="AA34" s="63" t="str" cm="1">
        <f t="array" ref="AA34">IF(AR34="","",IF(ABS((AR34-AVERAGE(AR$2:AR$1000))/_xlfn.STDEV.S(IF(AR$2:AR$1000&lt;&gt;"",AR$2:AR$1000)))&lt;3,"","OUTLIER"))</f>
        <v/>
      </c>
      <c r="AB34" s="63" t="str" cm="1">
        <f t="array" ref="AB34">IF(AS34="","",IF(ABS((AS34-AVERAGE(AS$2:AS$1000))/_xlfn.STDEV.S(IF(AS$2:AS$1000&lt;&gt;"",AS$2:AS$1000)))&lt;3,"","OUTLIER"))</f>
        <v/>
      </c>
      <c r="AC34" s="63" t="str" cm="1">
        <f t="array" ref="AC34">IF(AT34="","",IF(ABS((AT34-AVERAGE(AT$2:AT$1000))/_xlfn.STDEV.S(IF(AT$2:AT$1000&lt;&gt;"",AT$2:AT$1000)))&lt;3,"","OUTLIER"))</f>
        <v/>
      </c>
      <c r="AD34" s="63" t="str" cm="1">
        <f t="array" ref="AD34">IF(AU34="","",IF(ABS((AU34-AVERAGE(AU$2:AU$1000))/_xlfn.STDEV.S(IF(AU$2:AU$1000&lt;&gt;"",AU$2:AU$1000)))&lt;3,"","OUTLIER"))</f>
        <v/>
      </c>
      <c r="AE34" s="63" t="str" cm="1">
        <f t="array" ref="AE34">IF(AV34="","",IF(ABS((AV34-AVERAGE(AV$2:AV$1000))/_xlfn.STDEV.S(IF(AV$2:AV$1000&lt;&gt;"",AV$2:AV$1000)))&lt;3,"","OUTLIER"))</f>
        <v/>
      </c>
      <c r="AF34" s="63" t="str" cm="1">
        <f t="array" ref="AF34">IF(AW34="","",IF(ABS((AW34-AVERAGE(AW$2:AW$1000))/_xlfn.STDEV.S(IF(AW$2:AW$1000&lt;&gt;"",AW$2:AW$1000)))&lt;3,"","OUTLIER"))</f>
        <v/>
      </c>
      <c r="AG34" s="63" t="str" cm="1">
        <f t="array" ref="AG34">IF(AX34="","",IF(ABS((AX34-AVERAGE(AX$2:AX$1000))/_xlfn.STDEV.S(IF(AX$2:AX$1000&lt;&gt;"",AX$2:AX$1000)))&lt;3,"","OUTLIER"))</f>
        <v/>
      </c>
      <c r="AH34" s="63" t="str" cm="1">
        <f t="array" ref="AH34">IF(AY34="","",IF(ABS((AY34-AVERAGE(AY$2:AY$1000))/_xlfn.STDEV.S(IF(AY$2:AY$1000&lt;&gt;"",AY$2:AY$1000)))&lt;3,"","OUTLIER"))</f>
        <v/>
      </c>
      <c r="AI34" s="63" t="str" cm="1">
        <f t="array" ref="AI34">IF(AZ34="","",IF(ABS((AZ34-AVERAGE(AZ$2:AZ$1000))/_xlfn.STDEV.S(IF(AZ$2:AZ$1000&lt;&gt;"",AZ$2:AZ$1000)))&lt;3,"","OUTLIER"))</f>
        <v/>
      </c>
      <c r="AJ34" s="63" t="str" cm="1">
        <f t="array" ref="AJ34">IF(BA34="","",IF(ABS((BA34-AVERAGE(BA$2:BA$1000))/_xlfn.STDEV.S(IF(BA$2:BA$1000&lt;&gt;"",BA$2:BA$1000)))&lt;3,"","OUTLIER"))</f>
        <v/>
      </c>
      <c r="AK34" s="27"/>
      <c r="AM34" s="28">
        <v>7.5620000000000003</v>
      </c>
      <c r="AN34" s="28">
        <v>7.601</v>
      </c>
      <c r="AP34" s="28">
        <v>7.9989999999999997</v>
      </c>
      <c r="AQ34" s="28">
        <v>8.3409999999999993</v>
      </c>
      <c r="AR34" s="28">
        <v>9.2390000000000008</v>
      </c>
      <c r="AS34" s="28">
        <v>9.5470000000000006</v>
      </c>
      <c r="AT34" s="28">
        <v>9.3789999999999996</v>
      </c>
      <c r="AU34" s="28">
        <v>8.8439999999999994</v>
      </c>
      <c r="AV34" s="28">
        <v>7.6609999999999996</v>
      </c>
      <c r="AW34" s="28">
        <v>8.0760000000000005</v>
      </c>
      <c r="AX34" s="28">
        <v>7.64</v>
      </c>
      <c r="AY34" s="28">
        <v>8.407</v>
      </c>
      <c r="AZ34" s="28">
        <v>8.4710000000000001</v>
      </c>
      <c r="BA34" s="28">
        <v>8.5579999999999998</v>
      </c>
      <c r="BB34" s="27"/>
      <c r="BD34" s="28">
        <v>0.182</v>
      </c>
      <c r="BE34" s="28">
        <v>0.25090000000000001</v>
      </c>
      <c r="BG34" s="28">
        <v>0.1825</v>
      </c>
      <c r="BH34" s="28">
        <v>0.15079999999999999</v>
      </c>
      <c r="BI34" s="28">
        <v>0.2351</v>
      </c>
      <c r="BJ34" s="28">
        <v>8.412E-2</v>
      </c>
      <c r="BK34" s="28">
        <v>7.0510000000000003E-2</v>
      </c>
      <c r="BL34" s="28">
        <v>7.5679999999999997E-2</v>
      </c>
      <c r="BM34" s="28">
        <v>0.1111</v>
      </c>
      <c r="BN34" s="28">
        <v>0.191</v>
      </c>
      <c r="BO34" s="28">
        <v>0.1694</v>
      </c>
      <c r="BP34" s="28">
        <v>8.6319999999999994E-2</v>
      </c>
      <c r="BQ34" s="28">
        <v>6.794E-2</v>
      </c>
      <c r="BR34" s="28">
        <v>9.7739999999999994E-2</v>
      </c>
    </row>
    <row r="35" spans="1:70" x14ac:dyDescent="0.2">
      <c r="A35" s="83" t="s">
        <v>238</v>
      </c>
      <c r="B35" s="86" t="str">
        <f>VLOOKUP(A35,RecNames!B:G,6,FALSE)</f>
        <v>CALCR</v>
      </c>
      <c r="C35" s="47">
        <f t="shared" si="1"/>
        <v>11.98</v>
      </c>
      <c r="D35" s="46" t="str">
        <f t="shared" si="2"/>
        <v/>
      </c>
      <c r="E35" s="46">
        <f t="shared" si="3"/>
        <v>8.3520000000000003</v>
      </c>
      <c r="F35" s="46">
        <f t="shared" si="4"/>
        <v>8.4939999999999998</v>
      </c>
      <c r="G35" s="46" t="str">
        <f t="shared" si="5"/>
        <v/>
      </c>
      <c r="H35" s="46">
        <f t="shared" si="6"/>
        <v>8.5429999999999993</v>
      </c>
      <c r="I35" s="46">
        <f t="shared" si="7"/>
        <v>9.0570000000000004</v>
      </c>
      <c r="J35" s="46">
        <f t="shared" si="8"/>
        <v>8.26</v>
      </c>
      <c r="K35" s="46">
        <f t="shared" si="9"/>
        <v>8.65</v>
      </c>
      <c r="L35" s="46">
        <f t="shared" si="10"/>
        <v>8.218</v>
      </c>
      <c r="M35" s="46">
        <f t="shared" si="11"/>
        <v>8.4280000000000008</v>
      </c>
      <c r="N35" s="46">
        <f t="shared" si="12"/>
        <v>10.6</v>
      </c>
      <c r="O35" s="46" t="str">
        <f t="shared" si="13"/>
        <v/>
      </c>
      <c r="P35" s="46">
        <f t="shared" si="14"/>
        <v>8.8520000000000003</v>
      </c>
      <c r="Q35" s="46">
        <f t="shared" si="15"/>
        <v>8.1690000000000005</v>
      </c>
      <c r="R35" s="46">
        <f t="shared" si="16"/>
        <v>8.2769999999999992</v>
      </c>
      <c r="S35" s="46">
        <f t="shared" si="17"/>
        <v>8.2089999999999996</v>
      </c>
      <c r="T35" s="62" t="str" cm="1">
        <f t="array" ref="T35">IF(AK35="","",IF(ABS((AK35-AVERAGE(AK$2:AK$1000))/_xlfn.STDEV.S(IF(AK$2:AK$1000&lt;&gt;"",AK$2:AK$1000)))&lt;3,"","OUTLIER"))</f>
        <v/>
      </c>
      <c r="U35" s="63" t="str" cm="1">
        <f t="array" ref="U35">IF(AL35="","",IF(ABS((AL35-AVERAGE(AL$2:AL$1000))/_xlfn.STDEV.S(IF(AL$2:AL$1000&lt;&gt;"",AL$2:AL$1000)))&lt;3,"","OUTLIER"))</f>
        <v/>
      </c>
      <c r="V35" s="63" t="str" cm="1">
        <f t="array" ref="V35">IF(AM35="","",IF(ABS((AM35-AVERAGE(AM$2:AM$1000))/_xlfn.STDEV.S(IF(AM$2:AM$1000&lt;&gt;"",AM$2:AM$1000)))&lt;3,"","OUTLIER"))</f>
        <v/>
      </c>
      <c r="W35" s="63" t="str" cm="1">
        <f t="array" ref="W35">IF(AN35="","",IF(ABS((AN35-AVERAGE(AN$2:AN$1000))/_xlfn.STDEV.S(IF(AN$2:AN$1000&lt;&gt;"",AN$2:AN$1000)))&lt;3,"","OUTLIER"))</f>
        <v/>
      </c>
      <c r="X35" s="63" t="str" cm="1">
        <f t="array" ref="X35">IF(AO35="","",IF(ABS((AO35-AVERAGE(AO$2:AO$1000))/_xlfn.STDEV.S(IF(AO$2:AO$1000&lt;&gt;"",AO$2:AO$1000)))&lt;3,"","OUTLIER"))</f>
        <v/>
      </c>
      <c r="Y35" s="63" t="str" cm="1">
        <f t="array" ref="Y35">IF(AP35="","",IF(ABS((AP35-AVERAGE(AP$2:AP$1000))/_xlfn.STDEV.S(IF(AP$2:AP$1000&lt;&gt;"",AP$2:AP$1000)))&lt;3,"","OUTLIER"))</f>
        <v/>
      </c>
      <c r="Z35" s="63" t="str" cm="1">
        <f t="array" ref="Z35">IF(AQ35="","",IF(ABS((AQ35-AVERAGE(AQ$2:AQ$1000))/_xlfn.STDEV.S(IF(AQ$2:AQ$1000&lt;&gt;"",AQ$2:AQ$1000)))&lt;3,"","OUTLIER"))</f>
        <v/>
      </c>
      <c r="AA35" s="63" t="str" cm="1">
        <f t="array" ref="AA35">IF(AR35="","",IF(ABS((AR35-AVERAGE(AR$2:AR$1000))/_xlfn.STDEV.S(IF(AR$2:AR$1000&lt;&gt;"",AR$2:AR$1000)))&lt;3,"","OUTLIER"))</f>
        <v/>
      </c>
      <c r="AB35" s="63" t="str" cm="1">
        <f t="array" ref="AB35">IF(AS35="","",IF(ABS((AS35-AVERAGE(AS$2:AS$1000))/_xlfn.STDEV.S(IF(AS$2:AS$1000&lt;&gt;"",AS$2:AS$1000)))&lt;3,"","OUTLIER"))</f>
        <v/>
      </c>
      <c r="AC35" s="63" t="str" cm="1">
        <f t="array" ref="AC35">IF(AT35="","",IF(ABS((AT35-AVERAGE(AT$2:AT$1000))/_xlfn.STDEV.S(IF(AT$2:AT$1000&lt;&gt;"",AT$2:AT$1000)))&lt;3,"","OUTLIER"))</f>
        <v/>
      </c>
      <c r="AD35" s="63" t="str" cm="1">
        <f t="array" ref="AD35">IF(AU35="","",IF(ABS((AU35-AVERAGE(AU$2:AU$1000))/_xlfn.STDEV.S(IF(AU$2:AU$1000&lt;&gt;"",AU$2:AU$1000)))&lt;3,"","OUTLIER"))</f>
        <v/>
      </c>
      <c r="AE35" s="63" t="str" cm="1">
        <f t="array" ref="AE35">IF(AV35="","",IF(ABS((AV35-AVERAGE(AV$2:AV$1000))/_xlfn.STDEV.S(IF(AV$2:AV$1000&lt;&gt;"",AV$2:AV$1000)))&lt;3,"","OUTLIER"))</f>
        <v/>
      </c>
      <c r="AF35" s="63" t="str" cm="1">
        <f t="array" ref="AF35">IF(AW35="","",IF(ABS((AW35-AVERAGE(AW$2:AW$1000))/_xlfn.STDEV.S(IF(AW$2:AW$1000&lt;&gt;"",AW$2:AW$1000)))&lt;3,"","OUTLIER"))</f>
        <v/>
      </c>
      <c r="AG35" s="63" t="str" cm="1">
        <f t="array" ref="AG35">IF(AX35="","",IF(ABS((AX35-AVERAGE(AX$2:AX$1000))/_xlfn.STDEV.S(IF(AX$2:AX$1000&lt;&gt;"",AX$2:AX$1000)))&lt;3,"","OUTLIER"))</f>
        <v/>
      </c>
      <c r="AH35" s="63" t="str" cm="1">
        <f t="array" ref="AH35">IF(AY35="","",IF(ABS((AY35-AVERAGE(AY$2:AY$1000))/_xlfn.STDEV.S(IF(AY$2:AY$1000&lt;&gt;"",AY$2:AY$1000)))&lt;3,"","OUTLIER"))</f>
        <v/>
      </c>
      <c r="AI35" s="63" t="str" cm="1">
        <f t="array" ref="AI35">IF(AZ35="","",IF(ABS((AZ35-AVERAGE(AZ$2:AZ$1000))/_xlfn.STDEV.S(IF(AZ$2:AZ$1000&lt;&gt;"",AZ$2:AZ$1000)))&lt;3,"","OUTLIER"))</f>
        <v/>
      </c>
      <c r="AJ35" s="63" t="str" cm="1">
        <f t="array" ref="AJ35">IF(BA35="","",IF(ABS((BA35-AVERAGE(BA$2:BA$1000))/_xlfn.STDEV.S(IF(BA$2:BA$1000&lt;&gt;"",BA$2:BA$1000)))&lt;3,"","OUTLIER"))</f>
        <v/>
      </c>
      <c r="AK35" s="27">
        <v>11.98</v>
      </c>
      <c r="AM35" s="28">
        <v>8.3520000000000003</v>
      </c>
      <c r="AN35" s="28">
        <v>8.4939999999999998</v>
      </c>
      <c r="AP35" s="28">
        <v>8.5429999999999993</v>
      </c>
      <c r="AQ35" s="28">
        <v>9.0570000000000004</v>
      </c>
      <c r="AR35" s="28">
        <v>8.26</v>
      </c>
      <c r="AS35" s="28">
        <v>8.65</v>
      </c>
      <c r="AT35" s="28">
        <v>8.218</v>
      </c>
      <c r="AU35" s="28">
        <v>8.4280000000000008</v>
      </c>
      <c r="AV35" s="28">
        <v>10.6</v>
      </c>
      <c r="AW35" s="28"/>
      <c r="AX35" s="28">
        <v>8.8520000000000003</v>
      </c>
      <c r="AY35" s="28">
        <v>8.1690000000000005</v>
      </c>
      <c r="AZ35" s="28">
        <v>8.2769999999999992</v>
      </c>
      <c r="BA35" s="28">
        <v>8.2089999999999996</v>
      </c>
      <c r="BB35" s="27">
        <v>0.23139999999999999</v>
      </c>
      <c r="BD35" s="28">
        <v>8.2280000000000006E-2</v>
      </c>
      <c r="BE35" s="28">
        <v>7.6119999999999993E-2</v>
      </c>
      <c r="BG35" s="28">
        <v>0.13109999999999999</v>
      </c>
      <c r="BH35" s="28">
        <v>0.16239999999999999</v>
      </c>
      <c r="BI35" s="28">
        <v>0.2354</v>
      </c>
      <c r="BJ35" s="28">
        <v>4.2689999999999999E-2</v>
      </c>
      <c r="BK35" s="28">
        <v>6.0639999999999999E-2</v>
      </c>
      <c r="BL35" s="28">
        <v>5.5480000000000002E-2</v>
      </c>
      <c r="BM35" s="28">
        <v>0.14829999999999999</v>
      </c>
      <c r="BN35" s="28"/>
      <c r="BO35" s="28">
        <v>0.13930000000000001</v>
      </c>
      <c r="BP35" s="28">
        <v>0.1105</v>
      </c>
      <c r="BQ35" s="28">
        <v>0.2437</v>
      </c>
      <c r="BR35" s="28">
        <v>7.2489999999999999E-2</v>
      </c>
    </row>
    <row r="36" spans="1:70" x14ac:dyDescent="0.2">
      <c r="A36" s="83" t="s">
        <v>240</v>
      </c>
      <c r="B36" s="86" t="str">
        <f>VLOOKUP(A36,RecNames!B:G,6,FALSE)</f>
        <v>Amylin, Not in UniProt</v>
      </c>
      <c r="C36" s="47">
        <f t="shared" si="1"/>
        <v>7.7850000000000001</v>
      </c>
      <c r="D36" s="46" t="str">
        <f t="shared" si="2"/>
        <v/>
      </c>
      <c r="E36" s="46" t="str">
        <f t="shared" si="3"/>
        <v/>
      </c>
      <c r="F36" s="46" t="str">
        <f t="shared" si="4"/>
        <v/>
      </c>
      <c r="G36" s="46" t="str">
        <f t="shared" si="5"/>
        <v/>
      </c>
      <c r="H36" s="46" t="str">
        <f t="shared" si="6"/>
        <v/>
      </c>
      <c r="I36" s="46" t="str">
        <f t="shared" si="7"/>
        <v/>
      </c>
      <c r="J36" s="46" t="str">
        <f t="shared" si="8"/>
        <v/>
      </c>
      <c r="K36" s="46" t="str">
        <f t="shared" si="9"/>
        <v/>
      </c>
      <c r="L36" s="46" t="str">
        <f t="shared" si="10"/>
        <v/>
      </c>
      <c r="M36" s="46" t="str">
        <f t="shared" si="11"/>
        <v/>
      </c>
      <c r="N36" s="46">
        <f t="shared" si="12"/>
        <v>7.2190000000000003</v>
      </c>
      <c r="O36" s="46" t="str">
        <f t="shared" si="13"/>
        <v/>
      </c>
      <c r="P36" s="46" t="str">
        <f t="shared" si="14"/>
        <v/>
      </c>
      <c r="Q36" s="46" t="str">
        <f t="shared" si="15"/>
        <v/>
      </c>
      <c r="R36" s="46" t="str">
        <f t="shared" si="16"/>
        <v/>
      </c>
      <c r="S36" s="46" t="str">
        <f t="shared" si="17"/>
        <v/>
      </c>
      <c r="T36" s="62" t="str" cm="1">
        <f t="array" ref="T36">IF(AK36="","",IF(ABS((AK36-AVERAGE(AK$2:AK$1000))/_xlfn.STDEV.S(IF(AK$2:AK$1000&lt;&gt;"",AK$2:AK$1000)))&lt;3,"","OUTLIER"))</f>
        <v/>
      </c>
      <c r="U36" s="63" t="str" cm="1">
        <f t="array" ref="U36">IF(AL36="","",IF(ABS((AL36-AVERAGE(AL$2:AL$1000))/_xlfn.STDEV.S(IF(AL$2:AL$1000&lt;&gt;"",AL$2:AL$1000)))&lt;3,"","OUTLIER"))</f>
        <v/>
      </c>
      <c r="V36" s="63" t="str" cm="1">
        <f t="array" ref="V36">IF(AM36="","",IF(ABS((AM36-AVERAGE(AM$2:AM$1000))/_xlfn.STDEV.S(IF(AM$2:AM$1000&lt;&gt;"",AM$2:AM$1000)))&lt;3,"","OUTLIER"))</f>
        <v/>
      </c>
      <c r="W36" s="63" t="str" cm="1">
        <f t="array" ref="W36">IF(AN36="","",IF(ABS((AN36-AVERAGE(AN$2:AN$1000))/_xlfn.STDEV.S(IF(AN$2:AN$1000&lt;&gt;"",AN$2:AN$1000)))&lt;3,"","OUTLIER"))</f>
        <v/>
      </c>
      <c r="X36" s="63" t="str" cm="1">
        <f t="array" ref="X36">IF(AO36="","",IF(ABS((AO36-AVERAGE(AO$2:AO$1000))/_xlfn.STDEV.S(IF(AO$2:AO$1000&lt;&gt;"",AO$2:AO$1000)))&lt;3,"","OUTLIER"))</f>
        <v/>
      </c>
      <c r="Y36" s="63" t="str" cm="1">
        <f t="array" ref="Y36">IF(AP36="","",IF(ABS((AP36-AVERAGE(AP$2:AP$1000))/_xlfn.STDEV.S(IF(AP$2:AP$1000&lt;&gt;"",AP$2:AP$1000)))&lt;3,"","OUTLIER"))</f>
        <v/>
      </c>
      <c r="Z36" s="63" t="str" cm="1">
        <f t="array" ref="Z36">IF(AQ36="","",IF(ABS((AQ36-AVERAGE(AQ$2:AQ$1000))/_xlfn.STDEV.S(IF(AQ$2:AQ$1000&lt;&gt;"",AQ$2:AQ$1000)))&lt;3,"","OUTLIER"))</f>
        <v/>
      </c>
      <c r="AA36" s="63" t="str" cm="1">
        <f t="array" ref="AA36">IF(AR36="","",IF(ABS((AR36-AVERAGE(AR$2:AR$1000))/_xlfn.STDEV.S(IF(AR$2:AR$1000&lt;&gt;"",AR$2:AR$1000)))&lt;3,"","OUTLIER"))</f>
        <v/>
      </c>
      <c r="AB36" s="63" t="str" cm="1">
        <f t="array" ref="AB36">IF(AS36="","",IF(ABS((AS36-AVERAGE(AS$2:AS$1000))/_xlfn.STDEV.S(IF(AS$2:AS$1000&lt;&gt;"",AS$2:AS$1000)))&lt;3,"","OUTLIER"))</f>
        <v/>
      </c>
      <c r="AC36" s="63" t="str" cm="1">
        <f t="array" ref="AC36">IF(AT36="","",IF(ABS((AT36-AVERAGE(AT$2:AT$1000))/_xlfn.STDEV.S(IF(AT$2:AT$1000&lt;&gt;"",AT$2:AT$1000)))&lt;3,"","OUTLIER"))</f>
        <v/>
      </c>
      <c r="AD36" s="63" t="str" cm="1">
        <f t="array" ref="AD36">IF(AU36="","",IF(ABS((AU36-AVERAGE(AU$2:AU$1000))/_xlfn.STDEV.S(IF(AU$2:AU$1000&lt;&gt;"",AU$2:AU$1000)))&lt;3,"","OUTLIER"))</f>
        <v/>
      </c>
      <c r="AE36" s="63" t="str" cm="1">
        <f t="array" ref="AE36">IF(AV36="","",IF(ABS((AV36-AVERAGE(AV$2:AV$1000))/_xlfn.STDEV.S(IF(AV$2:AV$1000&lt;&gt;"",AV$2:AV$1000)))&lt;3,"","OUTLIER"))</f>
        <v/>
      </c>
      <c r="AF36" s="63" t="str" cm="1">
        <f t="array" ref="AF36">IF(AW36="","",IF(ABS((AW36-AVERAGE(AW$2:AW$1000))/_xlfn.STDEV.S(IF(AW$2:AW$1000&lt;&gt;"",AW$2:AW$1000)))&lt;3,"","OUTLIER"))</f>
        <v/>
      </c>
      <c r="AG36" s="63" t="str" cm="1">
        <f t="array" ref="AG36">IF(AX36="","",IF(ABS((AX36-AVERAGE(AX$2:AX$1000))/_xlfn.STDEV.S(IF(AX$2:AX$1000&lt;&gt;"",AX$2:AX$1000)))&lt;3,"","OUTLIER"))</f>
        <v/>
      </c>
      <c r="AH36" s="63" t="str" cm="1">
        <f t="array" ref="AH36">IF(AY36="","",IF(ABS((AY36-AVERAGE(AY$2:AY$1000))/_xlfn.STDEV.S(IF(AY$2:AY$1000&lt;&gt;"",AY$2:AY$1000)))&lt;3,"","OUTLIER"))</f>
        <v/>
      </c>
      <c r="AI36" s="63" t="str" cm="1">
        <f t="array" ref="AI36">IF(AZ36="","",IF(ABS((AZ36-AVERAGE(AZ$2:AZ$1000))/_xlfn.STDEV.S(IF(AZ$2:AZ$1000&lt;&gt;"",AZ$2:AZ$1000)))&lt;3,"","OUTLIER"))</f>
        <v/>
      </c>
      <c r="AJ36" s="63" t="str" cm="1">
        <f t="array" ref="AJ36">IF(BA36="","",IF(ABS((BA36-AVERAGE(BA$2:BA$1000))/_xlfn.STDEV.S(IF(BA$2:BA$1000&lt;&gt;"",BA$2:BA$1000)))&lt;3,"","OUTLIER"))</f>
        <v/>
      </c>
      <c r="AK36" s="27">
        <v>7.7850000000000001</v>
      </c>
      <c r="AM36" s="28"/>
      <c r="AN36" s="28"/>
      <c r="AP36" s="28"/>
      <c r="AQ36" s="28"/>
      <c r="AR36" s="28"/>
      <c r="AS36" s="28"/>
      <c r="AT36" s="28"/>
      <c r="AU36" s="28"/>
      <c r="AV36" s="28">
        <v>7.2190000000000003</v>
      </c>
      <c r="AW36" s="28"/>
      <c r="AX36" s="28"/>
      <c r="AY36" s="28"/>
      <c r="AZ36" s="28"/>
      <c r="BA36" s="28"/>
      <c r="BB36" s="27">
        <v>0.28100000000000003</v>
      </c>
      <c r="BD36" s="28"/>
      <c r="BE36" s="28"/>
      <c r="BG36" s="28"/>
      <c r="BH36" s="28"/>
      <c r="BI36" s="28"/>
      <c r="BJ36" s="28"/>
      <c r="BK36" s="28"/>
      <c r="BL36" s="28"/>
      <c r="BM36" s="28">
        <v>0.2097</v>
      </c>
      <c r="BN36" s="28"/>
      <c r="BO36" s="28"/>
      <c r="BP36" s="28"/>
      <c r="BQ36" s="28"/>
      <c r="BR36" s="28"/>
    </row>
    <row r="37" spans="1:70" x14ac:dyDescent="0.2">
      <c r="A37" s="83" t="s">
        <v>275</v>
      </c>
      <c r="B37" s="86" t="str">
        <f>VLOOKUP(A37,RecNames!B:G,6,FALSE)</f>
        <v>CXCR2</v>
      </c>
      <c r="C37" s="47" t="str">
        <f t="shared" si="1"/>
        <v/>
      </c>
      <c r="D37" s="46" t="str">
        <f t="shared" si="2"/>
        <v/>
      </c>
      <c r="E37" s="46">
        <f t="shared" si="3"/>
        <v>9.6950000000000003</v>
      </c>
      <c r="F37" s="46">
        <f t="shared" si="4"/>
        <v>9.9290000000000003</v>
      </c>
      <c r="G37" s="46" t="str">
        <f t="shared" si="5"/>
        <v/>
      </c>
      <c r="H37" s="46">
        <f t="shared" si="6"/>
        <v>9.8249999999999993</v>
      </c>
      <c r="I37" s="46">
        <f t="shared" si="7"/>
        <v>9.9849999999999994</v>
      </c>
      <c r="J37" s="46">
        <f t="shared" si="8"/>
        <v>9.3659999999999997</v>
      </c>
      <c r="K37" s="46" t="str">
        <f t="shared" si="9"/>
        <v/>
      </c>
      <c r="L37" s="46" t="str">
        <f t="shared" si="10"/>
        <v/>
      </c>
      <c r="M37" s="46" t="str">
        <f t="shared" si="11"/>
        <v/>
      </c>
      <c r="N37" s="46">
        <f t="shared" si="12"/>
        <v>8.5</v>
      </c>
      <c r="O37" s="46" t="str">
        <f t="shared" si="13"/>
        <v/>
      </c>
      <c r="P37" s="46" t="str">
        <f t="shared" si="14"/>
        <v/>
      </c>
      <c r="Q37" s="46">
        <f t="shared" si="15"/>
        <v>7.9770000000000003</v>
      </c>
      <c r="R37" s="46">
        <f t="shared" si="16"/>
        <v>8.6440000000000001</v>
      </c>
      <c r="S37" s="46">
        <f t="shared" si="17"/>
        <v>8.1790000000000003</v>
      </c>
      <c r="T37" s="62" t="str" cm="1">
        <f t="array" ref="T37">IF(AK37="","",IF(ABS((AK37-AVERAGE(AK$2:AK$1000))/_xlfn.STDEV.S(IF(AK$2:AK$1000&lt;&gt;"",AK$2:AK$1000)))&lt;3,"","OUTLIER"))</f>
        <v/>
      </c>
      <c r="U37" s="63" t="str" cm="1">
        <f t="array" ref="U37">IF(AL37="","",IF(ABS((AL37-AVERAGE(AL$2:AL$1000))/_xlfn.STDEV.S(IF(AL$2:AL$1000&lt;&gt;"",AL$2:AL$1000)))&lt;3,"","OUTLIER"))</f>
        <v/>
      </c>
      <c r="V37" s="63" t="str" cm="1">
        <f t="array" ref="V37">IF(AM37="","",IF(ABS((AM37-AVERAGE(AM$2:AM$1000))/_xlfn.STDEV.S(IF(AM$2:AM$1000&lt;&gt;"",AM$2:AM$1000)))&lt;3,"","OUTLIER"))</f>
        <v/>
      </c>
      <c r="W37" s="63" t="str" cm="1">
        <f t="array" ref="W37">IF(AN37="","",IF(ABS((AN37-AVERAGE(AN$2:AN$1000))/_xlfn.STDEV.S(IF(AN$2:AN$1000&lt;&gt;"",AN$2:AN$1000)))&lt;3,"","OUTLIER"))</f>
        <v/>
      </c>
      <c r="X37" s="63" t="str" cm="1">
        <f t="array" ref="X37">IF(AO37="","",IF(ABS((AO37-AVERAGE(AO$2:AO$1000))/_xlfn.STDEV.S(IF(AO$2:AO$1000&lt;&gt;"",AO$2:AO$1000)))&lt;3,"","OUTLIER"))</f>
        <v/>
      </c>
      <c r="Y37" s="63" t="str" cm="1">
        <f t="array" ref="Y37">IF(AP37="","",IF(ABS((AP37-AVERAGE(AP$2:AP$1000))/_xlfn.STDEV.S(IF(AP$2:AP$1000&lt;&gt;"",AP$2:AP$1000)))&lt;3,"","OUTLIER"))</f>
        <v/>
      </c>
      <c r="Z37" s="63" t="str" cm="1">
        <f t="array" ref="Z37">IF(AQ37="","",IF(ABS((AQ37-AVERAGE(AQ$2:AQ$1000))/_xlfn.STDEV.S(IF(AQ$2:AQ$1000&lt;&gt;"",AQ$2:AQ$1000)))&lt;3,"","OUTLIER"))</f>
        <v/>
      </c>
      <c r="AA37" s="63" t="str" cm="1">
        <f t="array" ref="AA37">IF(AR37="","",IF(ABS((AR37-AVERAGE(AR$2:AR$1000))/_xlfn.STDEV.S(IF(AR$2:AR$1000&lt;&gt;"",AR$2:AR$1000)))&lt;3,"","OUTLIER"))</f>
        <v/>
      </c>
      <c r="AB37" s="63" t="str" cm="1">
        <f t="array" ref="AB37">IF(AS37="","",IF(ABS((AS37-AVERAGE(AS$2:AS$1000))/_xlfn.STDEV.S(IF(AS$2:AS$1000&lt;&gt;"",AS$2:AS$1000)))&lt;3,"","OUTLIER"))</f>
        <v/>
      </c>
      <c r="AC37" s="63" t="str" cm="1">
        <f t="array" ref="AC37">IF(AT37="","",IF(ABS((AT37-AVERAGE(AT$2:AT$1000))/_xlfn.STDEV.S(IF(AT$2:AT$1000&lt;&gt;"",AT$2:AT$1000)))&lt;3,"","OUTLIER"))</f>
        <v/>
      </c>
      <c r="AD37" s="63" t="str" cm="1">
        <f t="array" ref="AD37">IF(AU37="","",IF(ABS((AU37-AVERAGE(AU$2:AU$1000))/_xlfn.STDEV.S(IF(AU$2:AU$1000&lt;&gt;"",AU$2:AU$1000)))&lt;3,"","OUTLIER"))</f>
        <v/>
      </c>
      <c r="AE37" s="63" t="str" cm="1">
        <f t="array" ref="AE37">IF(AV37="","",IF(ABS((AV37-AVERAGE(AV$2:AV$1000))/_xlfn.STDEV.S(IF(AV$2:AV$1000&lt;&gt;"",AV$2:AV$1000)))&lt;3,"","OUTLIER"))</f>
        <v/>
      </c>
      <c r="AF37" s="63" t="str" cm="1">
        <f t="array" ref="AF37">IF(AW37="","",IF(ABS((AW37-AVERAGE(AW$2:AW$1000))/_xlfn.STDEV.S(IF(AW$2:AW$1000&lt;&gt;"",AW$2:AW$1000)))&lt;3,"","OUTLIER"))</f>
        <v/>
      </c>
      <c r="AG37" s="63" t="str" cm="1">
        <f t="array" ref="AG37">IF(AX37="","",IF(ABS((AX37-AVERAGE(AX$2:AX$1000))/_xlfn.STDEV.S(IF(AX$2:AX$1000&lt;&gt;"",AX$2:AX$1000)))&lt;3,"","OUTLIER"))</f>
        <v/>
      </c>
      <c r="AH37" s="63" t="str" cm="1">
        <f t="array" ref="AH37">IF(AY37="","",IF(ABS((AY37-AVERAGE(AY$2:AY$1000))/_xlfn.STDEV.S(IF(AY$2:AY$1000&lt;&gt;"",AY$2:AY$1000)))&lt;3,"","OUTLIER"))</f>
        <v/>
      </c>
      <c r="AI37" s="63" t="str" cm="1">
        <f t="array" ref="AI37">IF(AZ37="","",IF(ABS((AZ37-AVERAGE(AZ$2:AZ$1000))/_xlfn.STDEV.S(IF(AZ$2:AZ$1000&lt;&gt;"",AZ$2:AZ$1000)))&lt;3,"","OUTLIER"))</f>
        <v/>
      </c>
      <c r="AJ37" s="63" t="str" cm="1">
        <f t="array" ref="AJ37">IF(BA37="","",IF(ABS((BA37-AVERAGE(BA$2:BA$1000))/_xlfn.STDEV.S(IF(BA$2:BA$1000&lt;&gt;"",BA$2:BA$1000)))&lt;3,"","OUTLIER"))</f>
        <v/>
      </c>
      <c r="AK37" s="27"/>
      <c r="AM37" s="28">
        <v>9.6950000000000003</v>
      </c>
      <c r="AN37" s="28">
        <v>9.9290000000000003</v>
      </c>
      <c r="AP37" s="28">
        <v>9.8249999999999993</v>
      </c>
      <c r="AQ37" s="28">
        <v>9.9849999999999994</v>
      </c>
      <c r="AR37" s="28">
        <v>9.3659999999999997</v>
      </c>
      <c r="AS37" s="28"/>
      <c r="AT37" s="28"/>
      <c r="AU37" s="28"/>
      <c r="AV37" s="28">
        <v>8.5</v>
      </c>
      <c r="AW37" s="28"/>
      <c r="AX37" s="28"/>
      <c r="AY37" s="28">
        <v>7.9770000000000003</v>
      </c>
      <c r="AZ37" s="28">
        <v>8.6440000000000001</v>
      </c>
      <c r="BA37" s="28">
        <v>8.1790000000000003</v>
      </c>
      <c r="BB37" s="27"/>
      <c r="BD37" s="28">
        <v>0.1043</v>
      </c>
      <c r="BE37" s="28">
        <v>0.1018</v>
      </c>
      <c r="BG37" s="28">
        <v>8.5290000000000005E-2</v>
      </c>
      <c r="BH37" s="28">
        <v>9.1880000000000003E-2</v>
      </c>
      <c r="BI37" s="28">
        <v>9.5710000000000003E-2</v>
      </c>
      <c r="BJ37" s="28"/>
      <c r="BK37" s="28"/>
      <c r="BL37" s="28"/>
      <c r="BM37" s="28">
        <v>8.1860000000000002E-2</v>
      </c>
      <c r="BN37" s="28"/>
      <c r="BO37" s="28"/>
      <c r="BP37" s="28">
        <v>0.1203</v>
      </c>
      <c r="BQ37" s="28">
        <v>6.1580000000000003E-2</v>
      </c>
      <c r="BR37" s="28">
        <v>0.1231</v>
      </c>
    </row>
    <row r="38" spans="1:70" x14ac:dyDescent="0.2">
      <c r="A38" s="83" t="s">
        <v>277</v>
      </c>
      <c r="B38" s="86" t="str">
        <f>VLOOKUP(A38,RecNames!B:G,6,FALSE)</f>
        <v>CXCR4</v>
      </c>
      <c r="C38" s="47" t="str">
        <f t="shared" si="1"/>
        <v/>
      </c>
      <c r="D38" s="46" t="str">
        <f t="shared" si="2"/>
        <v/>
      </c>
      <c r="E38" s="46">
        <f t="shared" si="3"/>
        <v>8.7029999999999994</v>
      </c>
      <c r="F38" s="46">
        <f t="shared" si="4"/>
        <v>9.1560000000000006</v>
      </c>
      <c r="G38" s="46" t="str">
        <f t="shared" si="5"/>
        <v/>
      </c>
      <c r="H38" s="46">
        <f t="shared" si="6"/>
        <v>8.6630000000000003</v>
      </c>
      <c r="I38" s="46">
        <f t="shared" si="7"/>
        <v>8.7349999999999994</v>
      </c>
      <c r="J38" s="46">
        <f t="shared" si="8"/>
        <v>8.3829999999999991</v>
      </c>
      <c r="K38" s="46" t="str">
        <f t="shared" si="9"/>
        <v/>
      </c>
      <c r="L38" s="46" t="str">
        <f t="shared" si="10"/>
        <v/>
      </c>
      <c r="M38" s="46" t="str">
        <f t="shared" si="11"/>
        <v/>
      </c>
      <c r="N38" s="46" t="str">
        <f t="shared" si="12"/>
        <v/>
      </c>
      <c r="O38" s="46" t="str">
        <f t="shared" si="13"/>
        <v/>
      </c>
      <c r="P38" s="46" t="str">
        <f t="shared" si="14"/>
        <v/>
      </c>
      <c r="Q38" s="46" t="str">
        <f t="shared" si="15"/>
        <v/>
      </c>
      <c r="R38" s="46">
        <f t="shared" si="16"/>
        <v>8.4420000000000002</v>
      </c>
      <c r="S38" s="46" t="str">
        <f t="shared" si="17"/>
        <v/>
      </c>
      <c r="T38" s="62" t="str" cm="1">
        <f t="array" ref="T38">IF(AK38="","",IF(ABS((AK38-AVERAGE(AK$2:AK$1000))/_xlfn.STDEV.S(IF(AK$2:AK$1000&lt;&gt;"",AK$2:AK$1000)))&lt;3,"","OUTLIER"))</f>
        <v/>
      </c>
      <c r="U38" s="63" t="str" cm="1">
        <f t="array" ref="U38">IF(AL38="","",IF(ABS((AL38-AVERAGE(AL$2:AL$1000))/_xlfn.STDEV.S(IF(AL$2:AL$1000&lt;&gt;"",AL$2:AL$1000)))&lt;3,"","OUTLIER"))</f>
        <v/>
      </c>
      <c r="V38" s="63" t="str" cm="1">
        <f t="array" ref="V38">IF(AM38="","",IF(ABS((AM38-AVERAGE(AM$2:AM$1000))/_xlfn.STDEV.S(IF(AM$2:AM$1000&lt;&gt;"",AM$2:AM$1000)))&lt;3,"","OUTLIER"))</f>
        <v/>
      </c>
      <c r="W38" s="63" t="str" cm="1">
        <f t="array" ref="W38">IF(AN38="","",IF(ABS((AN38-AVERAGE(AN$2:AN$1000))/_xlfn.STDEV.S(IF(AN$2:AN$1000&lt;&gt;"",AN$2:AN$1000)))&lt;3,"","OUTLIER"))</f>
        <v/>
      </c>
      <c r="X38" s="63" t="str" cm="1">
        <f t="array" ref="X38">IF(AO38="","",IF(ABS((AO38-AVERAGE(AO$2:AO$1000))/_xlfn.STDEV.S(IF(AO$2:AO$1000&lt;&gt;"",AO$2:AO$1000)))&lt;3,"","OUTLIER"))</f>
        <v/>
      </c>
      <c r="Y38" s="63" t="str" cm="1">
        <f t="array" ref="Y38">IF(AP38="","",IF(ABS((AP38-AVERAGE(AP$2:AP$1000))/_xlfn.STDEV.S(IF(AP$2:AP$1000&lt;&gt;"",AP$2:AP$1000)))&lt;3,"","OUTLIER"))</f>
        <v/>
      </c>
      <c r="Z38" s="63" t="str" cm="1">
        <f t="array" ref="Z38">IF(AQ38="","",IF(ABS((AQ38-AVERAGE(AQ$2:AQ$1000))/_xlfn.STDEV.S(IF(AQ$2:AQ$1000&lt;&gt;"",AQ$2:AQ$1000)))&lt;3,"","OUTLIER"))</f>
        <v/>
      </c>
      <c r="AA38" s="63" t="str" cm="1">
        <f t="array" ref="AA38">IF(AR38="","",IF(ABS((AR38-AVERAGE(AR$2:AR$1000))/_xlfn.STDEV.S(IF(AR$2:AR$1000&lt;&gt;"",AR$2:AR$1000)))&lt;3,"","OUTLIER"))</f>
        <v/>
      </c>
      <c r="AB38" s="63" t="str" cm="1">
        <f t="array" ref="AB38">IF(AS38="","",IF(ABS((AS38-AVERAGE(AS$2:AS$1000))/_xlfn.STDEV.S(IF(AS$2:AS$1000&lt;&gt;"",AS$2:AS$1000)))&lt;3,"","OUTLIER"))</f>
        <v/>
      </c>
      <c r="AC38" s="63" t="str" cm="1">
        <f t="array" ref="AC38">IF(AT38="","",IF(ABS((AT38-AVERAGE(AT$2:AT$1000))/_xlfn.STDEV.S(IF(AT$2:AT$1000&lt;&gt;"",AT$2:AT$1000)))&lt;3,"","OUTLIER"))</f>
        <v/>
      </c>
      <c r="AD38" s="63" t="str" cm="1">
        <f t="array" ref="AD38">IF(AU38="","",IF(ABS((AU38-AVERAGE(AU$2:AU$1000))/_xlfn.STDEV.S(IF(AU$2:AU$1000&lt;&gt;"",AU$2:AU$1000)))&lt;3,"","OUTLIER"))</f>
        <v/>
      </c>
      <c r="AE38" s="63" t="str" cm="1">
        <f t="array" ref="AE38">IF(AV38="","",IF(ABS((AV38-AVERAGE(AV$2:AV$1000))/_xlfn.STDEV.S(IF(AV$2:AV$1000&lt;&gt;"",AV$2:AV$1000)))&lt;3,"","OUTLIER"))</f>
        <v/>
      </c>
      <c r="AF38" s="63" t="str" cm="1">
        <f t="array" ref="AF38">IF(AW38="","",IF(ABS((AW38-AVERAGE(AW$2:AW$1000))/_xlfn.STDEV.S(IF(AW$2:AW$1000&lt;&gt;"",AW$2:AW$1000)))&lt;3,"","OUTLIER"))</f>
        <v/>
      </c>
      <c r="AG38" s="63" t="str" cm="1">
        <f t="array" ref="AG38">IF(AX38="","",IF(ABS((AX38-AVERAGE(AX$2:AX$1000))/_xlfn.STDEV.S(IF(AX$2:AX$1000&lt;&gt;"",AX$2:AX$1000)))&lt;3,"","OUTLIER"))</f>
        <v/>
      </c>
      <c r="AH38" s="63" t="str" cm="1">
        <f t="array" ref="AH38">IF(AY38="","",IF(ABS((AY38-AVERAGE(AY$2:AY$1000))/_xlfn.STDEV.S(IF(AY$2:AY$1000&lt;&gt;"",AY$2:AY$1000)))&lt;3,"","OUTLIER"))</f>
        <v/>
      </c>
      <c r="AI38" s="63" t="str" cm="1">
        <f t="array" ref="AI38">IF(AZ38="","",IF(ABS((AZ38-AVERAGE(AZ$2:AZ$1000))/_xlfn.STDEV.S(IF(AZ$2:AZ$1000&lt;&gt;"",AZ$2:AZ$1000)))&lt;3,"","OUTLIER"))</f>
        <v/>
      </c>
      <c r="AJ38" s="63" t="str" cm="1">
        <f t="array" ref="AJ38">IF(BA38="","",IF(ABS((BA38-AVERAGE(BA$2:BA$1000))/_xlfn.STDEV.S(IF(BA$2:BA$1000&lt;&gt;"",BA$2:BA$1000)))&lt;3,"","OUTLIER"))</f>
        <v/>
      </c>
      <c r="AK38" s="27"/>
      <c r="AM38" s="28">
        <v>8.7029999999999994</v>
      </c>
      <c r="AN38" s="28">
        <v>9.1560000000000006</v>
      </c>
      <c r="AP38" s="28">
        <v>8.6630000000000003</v>
      </c>
      <c r="AQ38" s="28">
        <v>8.7349999999999994</v>
      </c>
      <c r="AR38" s="28">
        <v>8.3829999999999991</v>
      </c>
      <c r="AS38" s="28"/>
      <c r="AT38" s="28"/>
      <c r="AU38" s="28"/>
      <c r="AV38" s="28"/>
      <c r="AW38" s="28"/>
      <c r="AX38" s="28"/>
      <c r="AY38" s="28"/>
      <c r="AZ38" s="28">
        <v>8.4420000000000002</v>
      </c>
      <c r="BA38" s="28"/>
      <c r="BB38" s="27"/>
      <c r="BD38" s="28">
        <v>0.23230000000000001</v>
      </c>
      <c r="BE38" s="28">
        <v>9.2420000000000002E-2</v>
      </c>
      <c r="BG38" s="28">
        <v>9.0139999999999998E-2</v>
      </c>
      <c r="BH38" s="28">
        <v>7.0129999999999998E-2</v>
      </c>
      <c r="BI38" s="28">
        <v>9.4829999999999998E-2</v>
      </c>
      <c r="BJ38" s="28"/>
      <c r="BK38" s="28"/>
      <c r="BL38" s="28"/>
      <c r="BM38" s="28"/>
      <c r="BN38" s="28"/>
      <c r="BO38" s="28"/>
      <c r="BP38" s="28"/>
      <c r="BQ38" s="28">
        <v>0.18590000000000001</v>
      </c>
      <c r="BR38" s="28"/>
    </row>
    <row r="39" spans="1:70" x14ac:dyDescent="0.2">
      <c r="A39" s="83" t="s">
        <v>278</v>
      </c>
      <c r="B39" s="86" t="str">
        <f>VLOOKUP(A39,RecNames!B:G,6,FALSE)</f>
        <v>CXCR5</v>
      </c>
      <c r="C39" s="47" t="str">
        <f t="shared" si="1"/>
        <v/>
      </c>
      <c r="D39" s="46" t="str">
        <f t="shared" si="2"/>
        <v/>
      </c>
      <c r="E39" s="46">
        <f t="shared" si="3"/>
        <v>7.7859999999999996</v>
      </c>
      <c r="F39" s="46">
        <f t="shared" si="4"/>
        <v>7.7750000000000004</v>
      </c>
      <c r="G39" s="46" t="str">
        <f t="shared" si="5"/>
        <v/>
      </c>
      <c r="H39" s="46">
        <f t="shared" si="6"/>
        <v>8.3659999999999997</v>
      </c>
      <c r="I39" s="46">
        <f t="shared" si="7"/>
        <v>8.4309999999999992</v>
      </c>
      <c r="J39" s="46">
        <f t="shared" si="8"/>
        <v>8.7170000000000005</v>
      </c>
      <c r="K39" s="46" t="str">
        <f t="shared" si="9"/>
        <v/>
      </c>
      <c r="L39" s="46" t="str">
        <f t="shared" si="10"/>
        <v/>
      </c>
      <c r="M39" s="46" t="str">
        <f t="shared" si="11"/>
        <v/>
      </c>
      <c r="N39" s="46" t="str">
        <f t="shared" si="12"/>
        <v/>
      </c>
      <c r="O39" s="46" t="str">
        <f t="shared" si="13"/>
        <v/>
      </c>
      <c r="P39" s="46">
        <f t="shared" si="14"/>
        <v>7.4480000000000004</v>
      </c>
      <c r="Q39" s="46">
        <f t="shared" si="15"/>
        <v>6.81</v>
      </c>
      <c r="R39" s="46">
        <f t="shared" si="16"/>
        <v>6.8559999999999999</v>
      </c>
      <c r="S39" s="46">
        <f t="shared" si="17"/>
        <v>7.0039999999999996</v>
      </c>
      <c r="T39" s="62" t="str" cm="1">
        <f t="array" ref="T39">IF(AK39="","",IF(ABS((AK39-AVERAGE(AK$2:AK$1000))/_xlfn.STDEV.S(IF(AK$2:AK$1000&lt;&gt;"",AK$2:AK$1000)))&lt;3,"","OUTLIER"))</f>
        <v/>
      </c>
      <c r="U39" s="63" t="str" cm="1">
        <f t="array" ref="U39">IF(AL39="","",IF(ABS((AL39-AVERAGE(AL$2:AL$1000))/_xlfn.STDEV.S(IF(AL$2:AL$1000&lt;&gt;"",AL$2:AL$1000)))&lt;3,"","OUTLIER"))</f>
        <v/>
      </c>
      <c r="V39" s="63" t="str" cm="1">
        <f t="array" ref="V39">IF(AM39="","",IF(ABS((AM39-AVERAGE(AM$2:AM$1000))/_xlfn.STDEV.S(IF(AM$2:AM$1000&lt;&gt;"",AM$2:AM$1000)))&lt;3,"","OUTLIER"))</f>
        <v/>
      </c>
      <c r="W39" s="63" t="str" cm="1">
        <f t="array" ref="W39">IF(AN39="","",IF(ABS((AN39-AVERAGE(AN$2:AN$1000))/_xlfn.STDEV.S(IF(AN$2:AN$1000&lt;&gt;"",AN$2:AN$1000)))&lt;3,"","OUTLIER"))</f>
        <v/>
      </c>
      <c r="X39" s="63" t="str" cm="1">
        <f t="array" ref="X39">IF(AO39="","",IF(ABS((AO39-AVERAGE(AO$2:AO$1000))/_xlfn.STDEV.S(IF(AO$2:AO$1000&lt;&gt;"",AO$2:AO$1000)))&lt;3,"","OUTLIER"))</f>
        <v/>
      </c>
      <c r="Y39" s="63" t="str" cm="1">
        <f t="array" ref="Y39">IF(AP39="","",IF(ABS((AP39-AVERAGE(AP$2:AP$1000))/_xlfn.STDEV.S(IF(AP$2:AP$1000&lt;&gt;"",AP$2:AP$1000)))&lt;3,"","OUTLIER"))</f>
        <v/>
      </c>
      <c r="Z39" s="63" t="str" cm="1">
        <f t="array" ref="Z39">IF(AQ39="","",IF(ABS((AQ39-AVERAGE(AQ$2:AQ$1000))/_xlfn.STDEV.S(IF(AQ$2:AQ$1000&lt;&gt;"",AQ$2:AQ$1000)))&lt;3,"","OUTLIER"))</f>
        <v/>
      </c>
      <c r="AA39" s="63" t="str" cm="1">
        <f t="array" ref="AA39">IF(AR39="","",IF(ABS((AR39-AVERAGE(AR$2:AR$1000))/_xlfn.STDEV.S(IF(AR$2:AR$1000&lt;&gt;"",AR$2:AR$1000)))&lt;3,"","OUTLIER"))</f>
        <v/>
      </c>
      <c r="AB39" s="63" t="str" cm="1">
        <f t="array" ref="AB39">IF(AS39="","",IF(ABS((AS39-AVERAGE(AS$2:AS$1000))/_xlfn.STDEV.S(IF(AS$2:AS$1000&lt;&gt;"",AS$2:AS$1000)))&lt;3,"","OUTLIER"))</f>
        <v/>
      </c>
      <c r="AC39" s="63" t="str" cm="1">
        <f t="array" ref="AC39">IF(AT39="","",IF(ABS((AT39-AVERAGE(AT$2:AT$1000))/_xlfn.STDEV.S(IF(AT$2:AT$1000&lt;&gt;"",AT$2:AT$1000)))&lt;3,"","OUTLIER"))</f>
        <v/>
      </c>
      <c r="AD39" s="63" t="str" cm="1">
        <f t="array" ref="AD39">IF(AU39="","",IF(ABS((AU39-AVERAGE(AU$2:AU$1000))/_xlfn.STDEV.S(IF(AU$2:AU$1000&lt;&gt;"",AU$2:AU$1000)))&lt;3,"","OUTLIER"))</f>
        <v/>
      </c>
      <c r="AE39" s="63" t="str" cm="1">
        <f t="array" ref="AE39">IF(AV39="","",IF(ABS((AV39-AVERAGE(AV$2:AV$1000))/_xlfn.STDEV.S(IF(AV$2:AV$1000&lt;&gt;"",AV$2:AV$1000)))&lt;3,"","OUTLIER"))</f>
        <v/>
      </c>
      <c r="AF39" s="63" t="str" cm="1">
        <f t="array" ref="AF39">IF(AW39="","",IF(ABS((AW39-AVERAGE(AW$2:AW$1000))/_xlfn.STDEV.S(IF(AW$2:AW$1000&lt;&gt;"",AW$2:AW$1000)))&lt;3,"","OUTLIER"))</f>
        <v/>
      </c>
      <c r="AG39" s="63" t="str" cm="1">
        <f t="array" ref="AG39">IF(AX39="","",IF(ABS((AX39-AVERAGE(AX$2:AX$1000))/_xlfn.STDEV.S(IF(AX$2:AX$1000&lt;&gt;"",AX$2:AX$1000)))&lt;3,"","OUTLIER"))</f>
        <v/>
      </c>
      <c r="AH39" s="63" t="str" cm="1">
        <f t="array" ref="AH39">IF(AY39="","",IF(ABS((AY39-AVERAGE(AY$2:AY$1000))/_xlfn.STDEV.S(IF(AY$2:AY$1000&lt;&gt;"",AY$2:AY$1000)))&lt;3,"","OUTLIER"))</f>
        <v/>
      </c>
      <c r="AI39" s="63" t="str" cm="1">
        <f t="array" ref="AI39">IF(AZ39="","",IF(ABS((AZ39-AVERAGE(AZ$2:AZ$1000))/_xlfn.STDEV.S(IF(AZ$2:AZ$1000&lt;&gt;"",AZ$2:AZ$1000)))&lt;3,"","OUTLIER"))</f>
        <v/>
      </c>
      <c r="AJ39" s="63" t="str" cm="1">
        <f t="array" ref="AJ39">IF(BA39="","",IF(ABS((BA39-AVERAGE(BA$2:BA$1000))/_xlfn.STDEV.S(IF(BA$2:BA$1000&lt;&gt;"",BA$2:BA$1000)))&lt;3,"","OUTLIER"))</f>
        <v/>
      </c>
      <c r="AK39" s="27"/>
      <c r="AM39" s="28">
        <v>7.7859999999999996</v>
      </c>
      <c r="AN39" s="28">
        <v>7.7750000000000004</v>
      </c>
      <c r="AP39" s="28">
        <v>8.3659999999999997</v>
      </c>
      <c r="AQ39" s="28">
        <v>8.4309999999999992</v>
      </c>
      <c r="AR39" s="28">
        <v>8.7170000000000005</v>
      </c>
      <c r="AS39" s="28"/>
      <c r="AT39" s="28"/>
      <c r="AU39" s="28"/>
      <c r="AV39" s="28"/>
      <c r="AW39" s="28"/>
      <c r="AX39" s="28">
        <v>7.4480000000000004</v>
      </c>
      <c r="AY39" s="28">
        <v>6.81</v>
      </c>
      <c r="AZ39" s="28">
        <v>6.8559999999999999</v>
      </c>
      <c r="BA39" s="28">
        <v>7.0039999999999996</v>
      </c>
      <c r="BB39" s="27"/>
      <c r="BD39" s="28">
        <v>9.1560000000000002E-2</v>
      </c>
      <c r="BE39" s="28">
        <v>3.4700000000000002E-2</v>
      </c>
      <c r="BG39" s="28">
        <v>2.299E-2</v>
      </c>
      <c r="BH39" s="28">
        <v>2.6720000000000001E-2</v>
      </c>
      <c r="BI39" s="28">
        <v>7.0050000000000001E-2</v>
      </c>
      <c r="BJ39" s="28"/>
      <c r="BK39" s="28"/>
      <c r="BL39" s="28"/>
      <c r="BM39" s="28"/>
      <c r="BN39" s="28"/>
      <c r="BO39" s="28">
        <v>0.27310000000000001</v>
      </c>
      <c r="BP39" s="28">
        <v>0.38179999999999997</v>
      </c>
      <c r="BQ39" s="28">
        <v>0.45050000000000001</v>
      </c>
      <c r="BR39" s="28">
        <v>0.15659999999999999</v>
      </c>
    </row>
    <row r="40" spans="1:70" x14ac:dyDescent="0.2">
      <c r="A40" s="83" t="s">
        <v>482</v>
      </c>
      <c r="B40" s="86" t="str">
        <f>VLOOKUP(A40,RecNames!B:G,6,FALSE)</f>
        <v>CLTR1</v>
      </c>
      <c r="C40" s="47" t="str">
        <f t="shared" si="1"/>
        <v/>
      </c>
      <c r="D40" s="46" t="str">
        <f t="shared" si="2"/>
        <v/>
      </c>
      <c r="E40" s="46">
        <f t="shared" si="3"/>
        <v>8.1620000000000008</v>
      </c>
      <c r="F40" s="46">
        <f t="shared" si="4"/>
        <v>8.5760000000000005</v>
      </c>
      <c r="G40" s="46" t="str">
        <f t="shared" si="5"/>
        <v/>
      </c>
      <c r="H40" s="46">
        <f t="shared" si="6"/>
        <v>8.1010000000000009</v>
      </c>
      <c r="I40" s="46">
        <f t="shared" si="7"/>
        <v>8.4510000000000005</v>
      </c>
      <c r="J40" s="46">
        <f t="shared" si="8"/>
        <v>8.9629999999999992</v>
      </c>
      <c r="K40" s="46">
        <f t="shared" si="9"/>
        <v>7.2469999999999999</v>
      </c>
      <c r="L40" s="46">
        <f t="shared" si="10"/>
        <v>7.0549999999999997</v>
      </c>
      <c r="M40" s="46">
        <f t="shared" si="11"/>
        <v>7.01</v>
      </c>
      <c r="N40" s="46">
        <f t="shared" si="12"/>
        <v>7.4829999999999997</v>
      </c>
      <c r="O40" s="46" t="str">
        <f t="shared" si="13"/>
        <v/>
      </c>
      <c r="P40" s="46" t="str">
        <f t="shared" si="14"/>
        <v/>
      </c>
      <c r="Q40" s="46">
        <f t="shared" si="15"/>
        <v>6.7160000000000002</v>
      </c>
      <c r="R40" s="46">
        <f t="shared" si="16"/>
        <v>6.4349999999999996</v>
      </c>
      <c r="S40" s="46">
        <f t="shared" si="17"/>
        <v>6.5890000000000004</v>
      </c>
      <c r="T40" s="62" t="str" cm="1">
        <f t="array" ref="T40">IF(AK40="","",IF(ABS((AK40-AVERAGE(AK$2:AK$1000))/_xlfn.STDEV.S(IF(AK$2:AK$1000&lt;&gt;"",AK$2:AK$1000)))&lt;3,"","OUTLIER"))</f>
        <v/>
      </c>
      <c r="U40" s="63" t="str" cm="1">
        <f t="array" ref="U40">IF(AL40="","",IF(ABS((AL40-AVERAGE(AL$2:AL$1000))/_xlfn.STDEV.S(IF(AL$2:AL$1000&lt;&gt;"",AL$2:AL$1000)))&lt;3,"","OUTLIER"))</f>
        <v/>
      </c>
      <c r="V40" s="63" t="str" cm="1">
        <f t="array" ref="V40">IF(AM40="","",IF(ABS((AM40-AVERAGE(AM$2:AM$1000))/_xlfn.STDEV.S(IF(AM$2:AM$1000&lt;&gt;"",AM$2:AM$1000)))&lt;3,"","OUTLIER"))</f>
        <v/>
      </c>
      <c r="W40" s="63" t="str" cm="1">
        <f t="array" ref="W40">IF(AN40="","",IF(ABS((AN40-AVERAGE(AN$2:AN$1000))/_xlfn.STDEV.S(IF(AN$2:AN$1000&lt;&gt;"",AN$2:AN$1000)))&lt;3,"","OUTLIER"))</f>
        <v/>
      </c>
      <c r="X40" s="63" t="str" cm="1">
        <f t="array" ref="X40">IF(AO40="","",IF(ABS((AO40-AVERAGE(AO$2:AO$1000))/_xlfn.STDEV.S(IF(AO$2:AO$1000&lt;&gt;"",AO$2:AO$1000)))&lt;3,"","OUTLIER"))</f>
        <v/>
      </c>
      <c r="Y40" s="63" t="str" cm="1">
        <f t="array" ref="Y40">IF(AP40="","",IF(ABS((AP40-AVERAGE(AP$2:AP$1000))/_xlfn.STDEV.S(IF(AP$2:AP$1000&lt;&gt;"",AP$2:AP$1000)))&lt;3,"","OUTLIER"))</f>
        <v/>
      </c>
      <c r="Z40" s="63" t="str" cm="1">
        <f t="array" ref="Z40">IF(AQ40="","",IF(ABS((AQ40-AVERAGE(AQ$2:AQ$1000))/_xlfn.STDEV.S(IF(AQ$2:AQ$1000&lt;&gt;"",AQ$2:AQ$1000)))&lt;3,"","OUTLIER"))</f>
        <v/>
      </c>
      <c r="AA40" s="63" t="str" cm="1">
        <f t="array" ref="AA40">IF(AR40="","",IF(ABS((AR40-AVERAGE(AR$2:AR$1000))/_xlfn.STDEV.S(IF(AR$2:AR$1000&lt;&gt;"",AR$2:AR$1000)))&lt;3,"","OUTLIER"))</f>
        <v/>
      </c>
      <c r="AB40" s="63" t="str" cm="1">
        <f t="array" ref="AB40">IF(AS40="","",IF(ABS((AS40-AVERAGE(AS$2:AS$1000))/_xlfn.STDEV.S(IF(AS$2:AS$1000&lt;&gt;"",AS$2:AS$1000)))&lt;3,"","OUTLIER"))</f>
        <v/>
      </c>
      <c r="AC40" s="63" t="str" cm="1">
        <f t="array" ref="AC40">IF(AT40="","",IF(ABS((AT40-AVERAGE(AT$2:AT$1000))/_xlfn.STDEV.S(IF(AT$2:AT$1000&lt;&gt;"",AT$2:AT$1000)))&lt;3,"","OUTLIER"))</f>
        <v/>
      </c>
      <c r="AD40" s="63" t="str" cm="1">
        <f t="array" ref="AD40">IF(AU40="","",IF(ABS((AU40-AVERAGE(AU$2:AU$1000))/_xlfn.STDEV.S(IF(AU$2:AU$1000&lt;&gt;"",AU$2:AU$1000)))&lt;3,"","OUTLIER"))</f>
        <v/>
      </c>
      <c r="AE40" s="63" t="str" cm="1">
        <f t="array" ref="AE40">IF(AV40="","",IF(ABS((AV40-AVERAGE(AV$2:AV$1000))/_xlfn.STDEV.S(IF(AV$2:AV$1000&lt;&gt;"",AV$2:AV$1000)))&lt;3,"","OUTLIER"))</f>
        <v/>
      </c>
      <c r="AF40" s="63" t="str" cm="1">
        <f t="array" ref="AF40">IF(AW40="","",IF(ABS((AW40-AVERAGE(AW$2:AW$1000))/_xlfn.STDEV.S(IF(AW$2:AW$1000&lt;&gt;"",AW$2:AW$1000)))&lt;3,"","OUTLIER"))</f>
        <v/>
      </c>
      <c r="AG40" s="63" t="str" cm="1">
        <f t="array" ref="AG40">IF(AX40="","",IF(ABS((AX40-AVERAGE(AX$2:AX$1000))/_xlfn.STDEV.S(IF(AX$2:AX$1000&lt;&gt;"",AX$2:AX$1000)))&lt;3,"","OUTLIER"))</f>
        <v/>
      </c>
      <c r="AH40" s="63" t="str" cm="1">
        <f t="array" ref="AH40">IF(AY40="","",IF(ABS((AY40-AVERAGE(AY$2:AY$1000))/_xlfn.STDEV.S(IF(AY$2:AY$1000&lt;&gt;"",AY$2:AY$1000)))&lt;3,"","OUTLIER"))</f>
        <v/>
      </c>
      <c r="AI40" s="63" t="str" cm="1">
        <f t="array" ref="AI40">IF(AZ40="","",IF(ABS((AZ40-AVERAGE(AZ$2:AZ$1000))/_xlfn.STDEV.S(IF(AZ$2:AZ$1000&lt;&gt;"",AZ$2:AZ$1000)))&lt;3,"","OUTLIER"))</f>
        <v/>
      </c>
      <c r="AJ40" s="63" t="str" cm="1">
        <f t="array" ref="AJ40">IF(BA40="","",IF(ABS((BA40-AVERAGE(BA$2:BA$1000))/_xlfn.STDEV.S(IF(BA$2:BA$1000&lt;&gt;"",BA$2:BA$1000)))&lt;3,"","OUTLIER"))</f>
        <v/>
      </c>
      <c r="AK40" s="27"/>
      <c r="AM40" s="28">
        <v>8.1620000000000008</v>
      </c>
      <c r="AN40" s="28">
        <v>8.5760000000000005</v>
      </c>
      <c r="AP40" s="28">
        <v>8.1010000000000009</v>
      </c>
      <c r="AQ40" s="28">
        <v>8.4510000000000005</v>
      </c>
      <c r="AR40" s="28">
        <v>8.9629999999999992</v>
      </c>
      <c r="AS40" s="28">
        <v>7.2469999999999999</v>
      </c>
      <c r="AT40" s="28">
        <v>7.0549999999999997</v>
      </c>
      <c r="AU40" s="28">
        <v>7.01</v>
      </c>
      <c r="AV40" s="28">
        <v>7.4829999999999997</v>
      </c>
      <c r="AW40" s="28"/>
      <c r="AX40" s="28"/>
      <c r="AY40" s="28">
        <v>6.7160000000000002</v>
      </c>
      <c r="AZ40" s="28">
        <v>6.4349999999999996</v>
      </c>
      <c r="BA40" s="28">
        <v>6.5890000000000004</v>
      </c>
      <c r="BB40" s="27"/>
      <c r="BD40" s="28">
        <v>0.1124</v>
      </c>
      <c r="BE40" s="28">
        <v>0.18029999999999999</v>
      </c>
      <c r="BG40" s="28">
        <v>0.1178</v>
      </c>
      <c r="BH40" s="28">
        <v>8.48E-2</v>
      </c>
      <c r="BI40" s="28">
        <v>0.19689999999999999</v>
      </c>
      <c r="BJ40" s="28">
        <v>0.26440000000000002</v>
      </c>
      <c r="BK40" s="28">
        <v>0.38319999999999999</v>
      </c>
      <c r="BL40" s="28">
        <v>0.25819999999999999</v>
      </c>
      <c r="BM40" s="28">
        <v>8.0689999999999998E-2</v>
      </c>
      <c r="BN40" s="28"/>
      <c r="BO40" s="28"/>
      <c r="BP40" s="28">
        <v>0.31430000000000002</v>
      </c>
      <c r="BQ40" s="28">
        <v>0.48599999999999999</v>
      </c>
      <c r="BR40" s="28">
        <v>0.57979999999999998</v>
      </c>
    </row>
    <row r="41" spans="1:70" x14ac:dyDescent="0.2">
      <c r="A41" s="83" t="s">
        <v>486</v>
      </c>
      <c r="B41" s="86" t="str">
        <f>VLOOKUP(A41,RecNames!B:G,6,FALSE)</f>
        <v>CLTR2</v>
      </c>
      <c r="C41" s="47" t="str">
        <f t="shared" si="1"/>
        <v/>
      </c>
      <c r="D41" s="46" t="str">
        <f t="shared" si="2"/>
        <v/>
      </c>
      <c r="E41" s="46">
        <f t="shared" si="3"/>
        <v>7.18</v>
      </c>
      <c r="F41" s="46">
        <f t="shared" si="4"/>
        <v>7.2880000000000003</v>
      </c>
      <c r="G41" s="46" t="str">
        <f t="shared" si="5"/>
        <v/>
      </c>
      <c r="H41" s="46">
        <f t="shared" si="6"/>
        <v>7.4029999999999996</v>
      </c>
      <c r="I41" s="46">
        <f t="shared" si="7"/>
        <v>7.7969999999999997</v>
      </c>
      <c r="J41" s="46">
        <f t="shared" si="8"/>
        <v>9.0869999999999997</v>
      </c>
      <c r="K41" s="46">
        <f t="shared" si="9"/>
        <v>8.9339999999999993</v>
      </c>
      <c r="L41" s="46">
        <f t="shared" si="10"/>
        <v>8.4969999999999999</v>
      </c>
      <c r="M41" s="46">
        <f t="shared" si="11"/>
        <v>8.9719999999999995</v>
      </c>
      <c r="N41" s="46">
        <f t="shared" si="12"/>
        <v>9.6180000000000003</v>
      </c>
      <c r="O41" s="46">
        <f t="shared" si="13"/>
        <v>8.1440000000000001</v>
      </c>
      <c r="P41" s="46">
        <f t="shared" si="14"/>
        <v>7.2750000000000004</v>
      </c>
      <c r="Q41" s="46" t="str">
        <f t="shared" si="15"/>
        <v/>
      </c>
      <c r="R41" s="46">
        <f t="shared" si="16"/>
        <v>6.8949999999999996</v>
      </c>
      <c r="S41" s="46">
        <f t="shared" si="17"/>
        <v>7.6269999999999998</v>
      </c>
      <c r="T41" s="62" t="str" cm="1">
        <f t="array" ref="T41">IF(AK41="","",IF(ABS((AK41-AVERAGE(AK$2:AK$1000))/_xlfn.STDEV.S(IF(AK$2:AK$1000&lt;&gt;"",AK$2:AK$1000)))&lt;3,"","OUTLIER"))</f>
        <v/>
      </c>
      <c r="U41" s="63" t="str" cm="1">
        <f t="array" ref="U41">IF(AL41="","",IF(ABS((AL41-AVERAGE(AL$2:AL$1000))/_xlfn.STDEV.S(IF(AL$2:AL$1000&lt;&gt;"",AL$2:AL$1000)))&lt;3,"","OUTLIER"))</f>
        <v/>
      </c>
      <c r="V41" s="63" t="str" cm="1">
        <f t="array" ref="V41">IF(AM41="","",IF(ABS((AM41-AVERAGE(AM$2:AM$1000))/_xlfn.STDEV.S(IF(AM$2:AM$1000&lt;&gt;"",AM$2:AM$1000)))&lt;3,"","OUTLIER"))</f>
        <v/>
      </c>
      <c r="W41" s="63" t="str" cm="1">
        <f t="array" ref="W41">IF(AN41="","",IF(ABS((AN41-AVERAGE(AN$2:AN$1000))/_xlfn.STDEV.S(IF(AN$2:AN$1000&lt;&gt;"",AN$2:AN$1000)))&lt;3,"","OUTLIER"))</f>
        <v/>
      </c>
      <c r="X41" s="63" t="str" cm="1">
        <f t="array" ref="X41">IF(AO41="","",IF(ABS((AO41-AVERAGE(AO$2:AO$1000))/_xlfn.STDEV.S(IF(AO$2:AO$1000&lt;&gt;"",AO$2:AO$1000)))&lt;3,"","OUTLIER"))</f>
        <v/>
      </c>
      <c r="Y41" s="63" t="str" cm="1">
        <f t="array" ref="Y41">IF(AP41="","",IF(ABS((AP41-AVERAGE(AP$2:AP$1000))/_xlfn.STDEV.S(IF(AP$2:AP$1000&lt;&gt;"",AP$2:AP$1000)))&lt;3,"","OUTLIER"))</f>
        <v/>
      </c>
      <c r="Z41" s="63" t="str" cm="1">
        <f t="array" ref="Z41">IF(AQ41="","",IF(ABS((AQ41-AVERAGE(AQ$2:AQ$1000))/_xlfn.STDEV.S(IF(AQ$2:AQ$1000&lt;&gt;"",AQ$2:AQ$1000)))&lt;3,"","OUTLIER"))</f>
        <v/>
      </c>
      <c r="AA41" s="63" t="str" cm="1">
        <f t="array" ref="AA41">IF(AR41="","",IF(ABS((AR41-AVERAGE(AR$2:AR$1000))/_xlfn.STDEV.S(IF(AR$2:AR$1000&lt;&gt;"",AR$2:AR$1000)))&lt;3,"","OUTLIER"))</f>
        <v/>
      </c>
      <c r="AB41" s="63" t="str" cm="1">
        <f t="array" ref="AB41">IF(AS41="","",IF(ABS((AS41-AVERAGE(AS$2:AS$1000))/_xlfn.STDEV.S(IF(AS$2:AS$1000&lt;&gt;"",AS$2:AS$1000)))&lt;3,"","OUTLIER"))</f>
        <v/>
      </c>
      <c r="AC41" s="63" t="str" cm="1">
        <f t="array" ref="AC41">IF(AT41="","",IF(ABS((AT41-AVERAGE(AT$2:AT$1000))/_xlfn.STDEV.S(IF(AT$2:AT$1000&lt;&gt;"",AT$2:AT$1000)))&lt;3,"","OUTLIER"))</f>
        <v/>
      </c>
      <c r="AD41" s="63" t="str" cm="1">
        <f t="array" ref="AD41">IF(AU41="","",IF(ABS((AU41-AVERAGE(AU$2:AU$1000))/_xlfn.STDEV.S(IF(AU$2:AU$1000&lt;&gt;"",AU$2:AU$1000)))&lt;3,"","OUTLIER"))</f>
        <v/>
      </c>
      <c r="AE41" s="63" t="str" cm="1">
        <f t="array" ref="AE41">IF(AV41="","",IF(ABS((AV41-AVERAGE(AV$2:AV$1000))/_xlfn.STDEV.S(IF(AV$2:AV$1000&lt;&gt;"",AV$2:AV$1000)))&lt;3,"","OUTLIER"))</f>
        <v/>
      </c>
      <c r="AF41" s="63" t="str" cm="1">
        <f t="array" ref="AF41">IF(AW41="","",IF(ABS((AW41-AVERAGE(AW$2:AW$1000))/_xlfn.STDEV.S(IF(AW$2:AW$1000&lt;&gt;"",AW$2:AW$1000)))&lt;3,"","OUTLIER"))</f>
        <v/>
      </c>
      <c r="AG41" s="63" t="str" cm="1">
        <f t="array" ref="AG41">IF(AX41="","",IF(ABS((AX41-AVERAGE(AX$2:AX$1000))/_xlfn.STDEV.S(IF(AX$2:AX$1000&lt;&gt;"",AX$2:AX$1000)))&lt;3,"","OUTLIER"))</f>
        <v/>
      </c>
      <c r="AH41" s="63" t="str" cm="1">
        <f t="array" ref="AH41">IF(AY41="","",IF(ABS((AY41-AVERAGE(AY$2:AY$1000))/_xlfn.STDEV.S(IF(AY$2:AY$1000&lt;&gt;"",AY$2:AY$1000)))&lt;3,"","OUTLIER"))</f>
        <v/>
      </c>
      <c r="AI41" s="63" t="str" cm="1">
        <f t="array" ref="AI41">IF(AZ41="","",IF(ABS((AZ41-AVERAGE(AZ$2:AZ$1000))/_xlfn.STDEV.S(IF(AZ$2:AZ$1000&lt;&gt;"",AZ$2:AZ$1000)))&lt;3,"","OUTLIER"))</f>
        <v/>
      </c>
      <c r="AJ41" s="63" t="str" cm="1">
        <f t="array" ref="AJ41">IF(BA41="","",IF(ABS((BA41-AVERAGE(BA$2:BA$1000))/_xlfn.STDEV.S(IF(BA$2:BA$1000&lt;&gt;"",BA$2:BA$1000)))&lt;3,"","OUTLIER"))</f>
        <v/>
      </c>
      <c r="AK41" s="27"/>
      <c r="AM41" s="28">
        <v>7.18</v>
      </c>
      <c r="AN41" s="28">
        <v>7.2880000000000003</v>
      </c>
      <c r="AP41" s="28">
        <v>7.4029999999999996</v>
      </c>
      <c r="AQ41" s="28">
        <v>7.7969999999999997</v>
      </c>
      <c r="AR41" s="28">
        <v>9.0869999999999997</v>
      </c>
      <c r="AS41" s="28">
        <v>8.9339999999999993</v>
      </c>
      <c r="AT41" s="28">
        <v>8.4969999999999999</v>
      </c>
      <c r="AU41" s="28">
        <v>8.9719999999999995</v>
      </c>
      <c r="AV41" s="28">
        <v>9.6180000000000003</v>
      </c>
      <c r="AW41" s="28">
        <v>8.1440000000000001</v>
      </c>
      <c r="AX41" s="28">
        <v>7.2750000000000004</v>
      </c>
      <c r="AY41" s="28"/>
      <c r="AZ41" s="28">
        <v>6.8949999999999996</v>
      </c>
      <c r="BA41" s="28">
        <v>7.6269999999999998</v>
      </c>
      <c r="BB41" s="27"/>
      <c r="BD41" s="28">
        <v>0.16270000000000001</v>
      </c>
      <c r="BE41" s="28">
        <v>0.16239999999999999</v>
      </c>
      <c r="BG41" s="28">
        <v>6.8570000000000006E-2</v>
      </c>
      <c r="BH41" s="28">
        <v>9.7360000000000002E-2</v>
      </c>
      <c r="BI41" s="28">
        <v>0.1905</v>
      </c>
      <c r="BJ41" s="28">
        <v>6.1859999999999998E-2</v>
      </c>
      <c r="BK41" s="28">
        <v>5.4690000000000003E-2</v>
      </c>
      <c r="BL41" s="28">
        <v>4.8030000000000003E-2</v>
      </c>
      <c r="BM41" s="28">
        <v>6.096E-2</v>
      </c>
      <c r="BN41" s="28">
        <v>0.1183</v>
      </c>
      <c r="BO41" s="28">
        <v>0.1241</v>
      </c>
      <c r="BP41" s="28"/>
      <c r="BQ41" s="28">
        <v>0.68620000000000003</v>
      </c>
      <c r="BR41" s="28">
        <v>9.9390000000000006E-2</v>
      </c>
    </row>
    <row r="42" spans="1:70" x14ac:dyDescent="0.2">
      <c r="A42" s="83" t="s">
        <v>393</v>
      </c>
      <c r="B42" s="86" t="str">
        <f>VLOOKUP(A42,RecNames!B:G,6,FALSE)</f>
        <v>DRD1</v>
      </c>
      <c r="C42" s="47">
        <f t="shared" si="1"/>
        <v>8.81</v>
      </c>
      <c r="D42" s="46" t="str">
        <f t="shared" si="2"/>
        <v/>
      </c>
      <c r="E42" s="46" t="str">
        <f t="shared" si="3"/>
        <v/>
      </c>
      <c r="F42" s="46" t="str">
        <f t="shared" si="4"/>
        <v/>
      </c>
      <c r="G42" s="46" t="str">
        <f t="shared" si="5"/>
        <v/>
      </c>
      <c r="H42" s="46" t="str">
        <f t="shared" si="6"/>
        <v/>
      </c>
      <c r="I42" s="46">
        <f t="shared" si="7"/>
        <v>5.6040000000000001</v>
      </c>
      <c r="J42" s="46">
        <f t="shared" si="8"/>
        <v>5.9859999999999998</v>
      </c>
      <c r="K42" s="46" t="str">
        <f t="shared" si="9"/>
        <v/>
      </c>
      <c r="L42" s="46" t="str">
        <f t="shared" si="10"/>
        <v/>
      </c>
      <c r="M42" s="46" t="str">
        <f t="shared" si="11"/>
        <v/>
      </c>
      <c r="N42" s="46">
        <f t="shared" si="12"/>
        <v>7.657</v>
      </c>
      <c r="O42" s="46" t="str">
        <f t="shared" si="13"/>
        <v/>
      </c>
      <c r="P42" s="46" t="str">
        <f t="shared" si="14"/>
        <v/>
      </c>
      <c r="Q42" s="46">
        <f t="shared" si="15"/>
        <v>5.2930000000000001</v>
      </c>
      <c r="R42" s="46">
        <f t="shared" si="16"/>
        <v>5.5629999999999997</v>
      </c>
      <c r="S42" s="46">
        <f t="shared" si="17"/>
        <v>5.6360000000000001</v>
      </c>
      <c r="T42" s="62" t="str" cm="1">
        <f t="array" ref="T42">IF(AK42="","",IF(ABS((AK42-AVERAGE(AK$2:AK$1000))/_xlfn.STDEV.S(IF(AK$2:AK$1000&lt;&gt;"",AK$2:AK$1000)))&lt;3,"","OUTLIER"))</f>
        <v/>
      </c>
      <c r="U42" s="63" t="str" cm="1">
        <f t="array" ref="U42">IF(AL42="","",IF(ABS((AL42-AVERAGE(AL$2:AL$1000))/_xlfn.STDEV.S(IF(AL$2:AL$1000&lt;&gt;"",AL$2:AL$1000)))&lt;3,"","OUTLIER"))</f>
        <v/>
      </c>
      <c r="V42" s="63" t="str" cm="1">
        <f t="array" ref="V42">IF(AM42="","",IF(ABS((AM42-AVERAGE(AM$2:AM$1000))/_xlfn.STDEV.S(IF(AM$2:AM$1000&lt;&gt;"",AM$2:AM$1000)))&lt;3,"","OUTLIER"))</f>
        <v/>
      </c>
      <c r="W42" s="63" t="str" cm="1">
        <f t="array" ref="W42">IF(AN42="","",IF(ABS((AN42-AVERAGE(AN$2:AN$1000))/_xlfn.STDEV.S(IF(AN$2:AN$1000&lt;&gt;"",AN$2:AN$1000)))&lt;3,"","OUTLIER"))</f>
        <v/>
      </c>
      <c r="X42" s="63" t="str" cm="1">
        <f t="array" ref="X42">IF(AO42="","",IF(ABS((AO42-AVERAGE(AO$2:AO$1000))/_xlfn.STDEV.S(IF(AO$2:AO$1000&lt;&gt;"",AO$2:AO$1000)))&lt;3,"","OUTLIER"))</f>
        <v/>
      </c>
      <c r="Y42" s="63" t="str" cm="1">
        <f t="array" ref="Y42">IF(AP42="","",IF(ABS((AP42-AVERAGE(AP$2:AP$1000))/_xlfn.STDEV.S(IF(AP$2:AP$1000&lt;&gt;"",AP$2:AP$1000)))&lt;3,"","OUTLIER"))</f>
        <v/>
      </c>
      <c r="Z42" s="63" t="str" cm="1">
        <f t="array" ref="Z42">IF(AQ42="","",IF(ABS((AQ42-AVERAGE(AQ$2:AQ$1000))/_xlfn.STDEV.S(IF(AQ$2:AQ$1000&lt;&gt;"",AQ$2:AQ$1000)))&lt;3,"","OUTLIER"))</f>
        <v/>
      </c>
      <c r="AA42" s="63" t="str" cm="1">
        <f t="array" ref="AA42">IF(AR42="","",IF(ABS((AR42-AVERAGE(AR$2:AR$1000))/_xlfn.STDEV.S(IF(AR$2:AR$1000&lt;&gt;"",AR$2:AR$1000)))&lt;3,"","OUTLIER"))</f>
        <v/>
      </c>
      <c r="AB42" s="63" t="str" cm="1">
        <f t="array" ref="AB42">IF(AS42="","",IF(ABS((AS42-AVERAGE(AS$2:AS$1000))/_xlfn.STDEV.S(IF(AS$2:AS$1000&lt;&gt;"",AS$2:AS$1000)))&lt;3,"","OUTLIER"))</f>
        <v/>
      </c>
      <c r="AC42" s="63" t="str" cm="1">
        <f t="array" ref="AC42">IF(AT42="","",IF(ABS((AT42-AVERAGE(AT$2:AT$1000))/_xlfn.STDEV.S(IF(AT$2:AT$1000&lt;&gt;"",AT$2:AT$1000)))&lt;3,"","OUTLIER"))</f>
        <v/>
      </c>
      <c r="AD42" s="63" t="str" cm="1">
        <f t="array" ref="AD42">IF(AU42="","",IF(ABS((AU42-AVERAGE(AU$2:AU$1000))/_xlfn.STDEV.S(IF(AU$2:AU$1000&lt;&gt;"",AU$2:AU$1000)))&lt;3,"","OUTLIER"))</f>
        <v/>
      </c>
      <c r="AE42" s="63" t="str" cm="1">
        <f t="array" ref="AE42">IF(AV42="","",IF(ABS((AV42-AVERAGE(AV$2:AV$1000))/_xlfn.STDEV.S(IF(AV$2:AV$1000&lt;&gt;"",AV$2:AV$1000)))&lt;3,"","OUTLIER"))</f>
        <v/>
      </c>
      <c r="AF42" s="63" t="str" cm="1">
        <f t="array" ref="AF42">IF(AW42="","",IF(ABS((AW42-AVERAGE(AW$2:AW$1000))/_xlfn.STDEV.S(IF(AW$2:AW$1000&lt;&gt;"",AW$2:AW$1000)))&lt;3,"","OUTLIER"))</f>
        <v/>
      </c>
      <c r="AG42" s="63" t="str" cm="1">
        <f t="array" ref="AG42">IF(AX42="","",IF(ABS((AX42-AVERAGE(AX$2:AX$1000))/_xlfn.STDEV.S(IF(AX$2:AX$1000&lt;&gt;"",AX$2:AX$1000)))&lt;3,"","OUTLIER"))</f>
        <v/>
      </c>
      <c r="AH42" s="63" t="str" cm="1">
        <f t="array" ref="AH42">IF(AY42="","",IF(ABS((AY42-AVERAGE(AY$2:AY$1000))/_xlfn.STDEV.S(IF(AY$2:AY$1000&lt;&gt;"",AY$2:AY$1000)))&lt;3,"","OUTLIER"))</f>
        <v/>
      </c>
      <c r="AI42" s="63" t="str" cm="1">
        <f t="array" ref="AI42">IF(AZ42="","",IF(ABS((AZ42-AVERAGE(AZ$2:AZ$1000))/_xlfn.STDEV.S(IF(AZ$2:AZ$1000&lt;&gt;"",AZ$2:AZ$1000)))&lt;3,"","OUTLIER"))</f>
        <v/>
      </c>
      <c r="AJ42" s="63" t="str" cm="1">
        <f t="array" ref="AJ42">IF(BA42="","",IF(ABS((BA42-AVERAGE(BA$2:BA$1000))/_xlfn.STDEV.S(IF(BA$2:BA$1000&lt;&gt;"",BA$2:BA$1000)))&lt;3,"","OUTLIER"))</f>
        <v/>
      </c>
      <c r="AK42" s="27">
        <v>8.81</v>
      </c>
      <c r="AM42" s="28"/>
      <c r="AN42" s="28"/>
      <c r="AP42" s="28"/>
      <c r="AQ42" s="28">
        <v>5.6040000000000001</v>
      </c>
      <c r="AR42" s="28">
        <v>5.9859999999999998</v>
      </c>
      <c r="AS42" s="28"/>
      <c r="AT42" s="28"/>
      <c r="AU42" s="28"/>
      <c r="AV42" s="28">
        <v>7.657</v>
      </c>
      <c r="AW42" s="28"/>
      <c r="AX42" s="28"/>
      <c r="AY42" s="28">
        <v>5.2930000000000001</v>
      </c>
      <c r="AZ42" s="28">
        <v>5.5629999999999997</v>
      </c>
      <c r="BA42" s="28">
        <v>5.6360000000000001</v>
      </c>
      <c r="BB42" s="27">
        <v>0.14849999999999999</v>
      </c>
      <c r="BD42" s="28"/>
      <c r="BE42" s="28"/>
      <c r="BG42" s="28"/>
      <c r="BH42" s="28">
        <v>0.13689999999999999</v>
      </c>
      <c r="BI42" s="28">
        <v>0.19550000000000001</v>
      </c>
      <c r="BJ42" s="28"/>
      <c r="BK42" s="28"/>
      <c r="BL42" s="28"/>
      <c r="BM42" s="28">
        <v>0.12559999999999999</v>
      </c>
      <c r="BN42" s="28"/>
      <c r="BO42" s="28"/>
      <c r="BP42" s="28">
        <v>0.20369999999999999</v>
      </c>
      <c r="BQ42" s="28">
        <v>0.19139999999999999</v>
      </c>
      <c r="BR42" s="28">
        <v>8.5949999999999999E-2</v>
      </c>
    </row>
    <row r="43" spans="1:70" x14ac:dyDescent="0.2">
      <c r="A43" s="83" t="s">
        <v>396</v>
      </c>
      <c r="B43" s="86" t="str">
        <f>VLOOKUP(A43,RecNames!B:G,6,FALSE)</f>
        <v>DRD2</v>
      </c>
      <c r="C43" s="47" t="str">
        <f t="shared" si="1"/>
        <v/>
      </c>
      <c r="D43" s="46" t="str">
        <f t="shared" si="2"/>
        <v/>
      </c>
      <c r="E43" s="46">
        <f t="shared" si="3"/>
        <v>8.1440000000000001</v>
      </c>
      <c r="F43" s="46">
        <f t="shared" si="4"/>
        <v>7.9160000000000004</v>
      </c>
      <c r="G43" s="46" t="str">
        <f t="shared" si="5"/>
        <v/>
      </c>
      <c r="H43" s="46">
        <f t="shared" si="6"/>
        <v>8.6170000000000009</v>
      </c>
      <c r="I43" s="46">
        <f t="shared" si="7"/>
        <v>9.0739999999999998</v>
      </c>
      <c r="J43" s="46">
        <f t="shared" si="8"/>
        <v>8.2390000000000008</v>
      </c>
      <c r="K43" s="46" t="str">
        <f t="shared" si="9"/>
        <v/>
      </c>
      <c r="L43" s="46" t="str">
        <f t="shared" si="10"/>
        <v/>
      </c>
      <c r="M43" s="46" t="str">
        <f t="shared" si="11"/>
        <v/>
      </c>
      <c r="N43" s="46" t="str">
        <f t="shared" si="12"/>
        <v/>
      </c>
      <c r="O43" s="46" t="str">
        <f t="shared" si="13"/>
        <v/>
      </c>
      <c r="P43" s="46" t="str">
        <f t="shared" si="14"/>
        <v/>
      </c>
      <c r="Q43" s="46">
        <f t="shared" si="15"/>
        <v>6.8410000000000002</v>
      </c>
      <c r="R43" s="46">
        <f t="shared" si="16"/>
        <v>7.1310000000000002</v>
      </c>
      <c r="S43" s="46">
        <f t="shared" si="17"/>
        <v>7.17</v>
      </c>
      <c r="T43" s="62" t="str" cm="1">
        <f t="array" ref="T43">IF(AK43="","",IF(ABS((AK43-AVERAGE(AK$2:AK$1000))/_xlfn.STDEV.S(IF(AK$2:AK$1000&lt;&gt;"",AK$2:AK$1000)))&lt;3,"","OUTLIER"))</f>
        <v/>
      </c>
      <c r="U43" s="63" t="str" cm="1">
        <f t="array" ref="U43">IF(AL43="","",IF(ABS((AL43-AVERAGE(AL$2:AL$1000))/_xlfn.STDEV.S(IF(AL$2:AL$1000&lt;&gt;"",AL$2:AL$1000)))&lt;3,"","OUTLIER"))</f>
        <v/>
      </c>
      <c r="V43" s="63" t="str" cm="1">
        <f t="array" ref="V43">IF(AM43="","",IF(ABS((AM43-AVERAGE(AM$2:AM$1000))/_xlfn.STDEV.S(IF(AM$2:AM$1000&lt;&gt;"",AM$2:AM$1000)))&lt;3,"","OUTLIER"))</f>
        <v/>
      </c>
      <c r="W43" s="63" t="str" cm="1">
        <f t="array" ref="W43">IF(AN43="","",IF(ABS((AN43-AVERAGE(AN$2:AN$1000))/_xlfn.STDEV.S(IF(AN$2:AN$1000&lt;&gt;"",AN$2:AN$1000)))&lt;3,"","OUTLIER"))</f>
        <v/>
      </c>
      <c r="X43" s="63" t="str" cm="1">
        <f t="array" ref="X43">IF(AO43="","",IF(ABS((AO43-AVERAGE(AO$2:AO$1000))/_xlfn.STDEV.S(IF(AO$2:AO$1000&lt;&gt;"",AO$2:AO$1000)))&lt;3,"","OUTLIER"))</f>
        <v/>
      </c>
      <c r="Y43" s="63" t="str" cm="1">
        <f t="array" ref="Y43">IF(AP43="","",IF(ABS((AP43-AVERAGE(AP$2:AP$1000))/_xlfn.STDEV.S(IF(AP$2:AP$1000&lt;&gt;"",AP$2:AP$1000)))&lt;3,"","OUTLIER"))</f>
        <v/>
      </c>
      <c r="Z43" s="63" t="str" cm="1">
        <f t="array" ref="Z43">IF(AQ43="","",IF(ABS((AQ43-AVERAGE(AQ$2:AQ$1000))/_xlfn.STDEV.S(IF(AQ$2:AQ$1000&lt;&gt;"",AQ$2:AQ$1000)))&lt;3,"","OUTLIER"))</f>
        <v/>
      </c>
      <c r="AA43" s="63" t="str" cm="1">
        <f t="array" ref="AA43">IF(AR43="","",IF(ABS((AR43-AVERAGE(AR$2:AR$1000))/_xlfn.STDEV.S(IF(AR$2:AR$1000&lt;&gt;"",AR$2:AR$1000)))&lt;3,"","OUTLIER"))</f>
        <v/>
      </c>
      <c r="AB43" s="63" t="str" cm="1">
        <f t="array" ref="AB43">IF(AS43="","",IF(ABS((AS43-AVERAGE(AS$2:AS$1000))/_xlfn.STDEV.S(IF(AS$2:AS$1000&lt;&gt;"",AS$2:AS$1000)))&lt;3,"","OUTLIER"))</f>
        <v/>
      </c>
      <c r="AC43" s="63" t="str" cm="1">
        <f t="array" ref="AC43">IF(AT43="","",IF(ABS((AT43-AVERAGE(AT$2:AT$1000))/_xlfn.STDEV.S(IF(AT$2:AT$1000&lt;&gt;"",AT$2:AT$1000)))&lt;3,"","OUTLIER"))</f>
        <v/>
      </c>
      <c r="AD43" s="63" t="str" cm="1">
        <f t="array" ref="AD43">IF(AU43="","",IF(ABS((AU43-AVERAGE(AU$2:AU$1000))/_xlfn.STDEV.S(IF(AU$2:AU$1000&lt;&gt;"",AU$2:AU$1000)))&lt;3,"","OUTLIER"))</f>
        <v/>
      </c>
      <c r="AE43" s="63" t="str" cm="1">
        <f t="array" ref="AE43">IF(AV43="","",IF(ABS((AV43-AVERAGE(AV$2:AV$1000))/_xlfn.STDEV.S(IF(AV$2:AV$1000&lt;&gt;"",AV$2:AV$1000)))&lt;3,"","OUTLIER"))</f>
        <v/>
      </c>
      <c r="AF43" s="63" t="str" cm="1">
        <f t="array" ref="AF43">IF(AW43="","",IF(ABS((AW43-AVERAGE(AW$2:AW$1000))/_xlfn.STDEV.S(IF(AW$2:AW$1000&lt;&gt;"",AW$2:AW$1000)))&lt;3,"","OUTLIER"))</f>
        <v/>
      </c>
      <c r="AG43" s="63" t="str" cm="1">
        <f t="array" ref="AG43">IF(AX43="","",IF(ABS((AX43-AVERAGE(AX$2:AX$1000))/_xlfn.STDEV.S(IF(AX$2:AX$1000&lt;&gt;"",AX$2:AX$1000)))&lt;3,"","OUTLIER"))</f>
        <v/>
      </c>
      <c r="AH43" s="63" t="str" cm="1">
        <f t="array" ref="AH43">IF(AY43="","",IF(ABS((AY43-AVERAGE(AY$2:AY$1000))/_xlfn.STDEV.S(IF(AY$2:AY$1000&lt;&gt;"",AY$2:AY$1000)))&lt;3,"","OUTLIER"))</f>
        <v/>
      </c>
      <c r="AI43" s="63" t="str" cm="1">
        <f t="array" ref="AI43">IF(AZ43="","",IF(ABS((AZ43-AVERAGE(AZ$2:AZ$1000))/_xlfn.STDEV.S(IF(AZ$2:AZ$1000&lt;&gt;"",AZ$2:AZ$1000)))&lt;3,"","OUTLIER"))</f>
        <v/>
      </c>
      <c r="AJ43" s="63" t="str" cm="1">
        <f t="array" ref="AJ43">IF(BA43="","",IF(ABS((BA43-AVERAGE(BA$2:BA$1000))/_xlfn.STDEV.S(IF(BA$2:BA$1000&lt;&gt;"",BA$2:BA$1000)))&lt;3,"","OUTLIER"))</f>
        <v/>
      </c>
      <c r="AK43" s="27"/>
      <c r="AM43" s="28">
        <v>8.1440000000000001</v>
      </c>
      <c r="AN43" s="28">
        <v>7.9160000000000004</v>
      </c>
      <c r="AP43" s="28">
        <v>8.6170000000000009</v>
      </c>
      <c r="AQ43" s="28">
        <v>9.0739999999999998</v>
      </c>
      <c r="AR43" s="28">
        <v>8.2390000000000008</v>
      </c>
      <c r="AS43" s="28"/>
      <c r="AT43" s="28"/>
      <c r="AU43" s="28"/>
      <c r="AV43" s="28"/>
      <c r="AW43" s="28"/>
      <c r="AX43" s="28"/>
      <c r="AY43" s="28">
        <v>6.8410000000000002</v>
      </c>
      <c r="AZ43" s="28">
        <v>7.1310000000000002</v>
      </c>
      <c r="BA43" s="28">
        <v>7.17</v>
      </c>
      <c r="BB43" s="27"/>
      <c r="BD43" s="28">
        <v>8.0100000000000005E-2</v>
      </c>
      <c r="BE43" s="28">
        <v>0.1454</v>
      </c>
      <c r="BG43" s="28">
        <v>7.9479999999999995E-2</v>
      </c>
      <c r="BH43" s="28">
        <v>7.2459999999999997E-2</v>
      </c>
      <c r="BI43" s="28">
        <v>0.23599999999999999</v>
      </c>
      <c r="BJ43" s="28"/>
      <c r="BK43" s="28"/>
      <c r="BL43" s="28"/>
      <c r="BM43" s="28"/>
      <c r="BN43" s="28"/>
      <c r="BO43" s="28"/>
      <c r="BP43" s="28">
        <v>0.21160000000000001</v>
      </c>
      <c r="BQ43" s="28">
        <v>0.15340000000000001</v>
      </c>
      <c r="BR43" s="28">
        <v>0.13139999999999999</v>
      </c>
    </row>
    <row r="44" spans="1:70" x14ac:dyDescent="0.2">
      <c r="A44" s="83" t="s">
        <v>400</v>
      </c>
      <c r="B44" s="86" t="str">
        <f>VLOOKUP(A44,RecNames!B:G,6,FALSE)</f>
        <v>DRD5</v>
      </c>
      <c r="C44" s="47">
        <f t="shared" si="1"/>
        <v>8.56</v>
      </c>
      <c r="D44" s="46" t="str">
        <f t="shared" si="2"/>
        <v/>
      </c>
      <c r="E44" s="46" t="str">
        <f t="shared" si="3"/>
        <v/>
      </c>
      <c r="F44" s="46" t="str">
        <f t="shared" si="4"/>
        <v/>
      </c>
      <c r="G44" s="46" t="str">
        <f t="shared" si="5"/>
        <v/>
      </c>
      <c r="H44" s="46" t="str">
        <f t="shared" si="6"/>
        <v/>
      </c>
      <c r="I44" s="46">
        <f t="shared" si="7"/>
        <v>6.8470000000000004</v>
      </c>
      <c r="J44" s="46" t="str">
        <f t="shared" si="8"/>
        <v/>
      </c>
      <c r="K44" s="46" t="str">
        <f t="shared" si="9"/>
        <v/>
      </c>
      <c r="L44" s="46" t="str">
        <f t="shared" si="10"/>
        <v/>
      </c>
      <c r="M44" s="46" t="str">
        <f t="shared" si="11"/>
        <v/>
      </c>
      <c r="N44" s="46">
        <f t="shared" si="12"/>
        <v>7.8540000000000001</v>
      </c>
      <c r="O44" s="46" t="str">
        <f t="shared" si="13"/>
        <v/>
      </c>
      <c r="P44" s="46" t="str">
        <f t="shared" si="14"/>
        <v/>
      </c>
      <c r="Q44" s="46">
        <f t="shared" si="15"/>
        <v>6.6909999999999998</v>
      </c>
      <c r="R44" s="46">
        <f t="shared" si="16"/>
        <v>6.7530000000000001</v>
      </c>
      <c r="S44" s="46">
        <f t="shared" si="17"/>
        <v>6.9420000000000002</v>
      </c>
      <c r="T44" s="62" t="str" cm="1">
        <f t="array" ref="T44">IF(AK44="","",IF(ABS((AK44-AVERAGE(AK$2:AK$1000))/_xlfn.STDEV.S(IF(AK$2:AK$1000&lt;&gt;"",AK$2:AK$1000)))&lt;3,"","OUTLIER"))</f>
        <v/>
      </c>
      <c r="U44" s="63" t="str" cm="1">
        <f t="array" ref="U44">IF(AL44="","",IF(ABS((AL44-AVERAGE(AL$2:AL$1000))/_xlfn.STDEV.S(IF(AL$2:AL$1000&lt;&gt;"",AL$2:AL$1000)))&lt;3,"","OUTLIER"))</f>
        <v/>
      </c>
      <c r="V44" s="63" t="str" cm="1">
        <f t="array" ref="V44">IF(AM44="","",IF(ABS((AM44-AVERAGE(AM$2:AM$1000))/_xlfn.STDEV.S(IF(AM$2:AM$1000&lt;&gt;"",AM$2:AM$1000)))&lt;3,"","OUTLIER"))</f>
        <v/>
      </c>
      <c r="W44" s="63" t="str" cm="1">
        <f t="array" ref="W44">IF(AN44="","",IF(ABS((AN44-AVERAGE(AN$2:AN$1000))/_xlfn.STDEV.S(IF(AN$2:AN$1000&lt;&gt;"",AN$2:AN$1000)))&lt;3,"","OUTLIER"))</f>
        <v/>
      </c>
      <c r="X44" s="63" t="str" cm="1">
        <f t="array" ref="X44">IF(AO44="","",IF(ABS((AO44-AVERAGE(AO$2:AO$1000))/_xlfn.STDEV.S(IF(AO$2:AO$1000&lt;&gt;"",AO$2:AO$1000)))&lt;3,"","OUTLIER"))</f>
        <v/>
      </c>
      <c r="Y44" s="63" t="str" cm="1">
        <f t="array" ref="Y44">IF(AP44="","",IF(ABS((AP44-AVERAGE(AP$2:AP$1000))/_xlfn.STDEV.S(IF(AP$2:AP$1000&lt;&gt;"",AP$2:AP$1000)))&lt;3,"","OUTLIER"))</f>
        <v/>
      </c>
      <c r="Z44" s="63" t="str" cm="1">
        <f t="array" ref="Z44">IF(AQ44="","",IF(ABS((AQ44-AVERAGE(AQ$2:AQ$1000))/_xlfn.STDEV.S(IF(AQ$2:AQ$1000&lt;&gt;"",AQ$2:AQ$1000)))&lt;3,"","OUTLIER"))</f>
        <v/>
      </c>
      <c r="AA44" s="63" t="str" cm="1">
        <f t="array" ref="AA44">IF(AR44="","",IF(ABS((AR44-AVERAGE(AR$2:AR$1000))/_xlfn.STDEV.S(IF(AR$2:AR$1000&lt;&gt;"",AR$2:AR$1000)))&lt;3,"","OUTLIER"))</f>
        <v/>
      </c>
      <c r="AB44" s="63" t="str" cm="1">
        <f t="array" ref="AB44">IF(AS44="","",IF(ABS((AS44-AVERAGE(AS$2:AS$1000))/_xlfn.STDEV.S(IF(AS$2:AS$1000&lt;&gt;"",AS$2:AS$1000)))&lt;3,"","OUTLIER"))</f>
        <v/>
      </c>
      <c r="AC44" s="63" t="str" cm="1">
        <f t="array" ref="AC44">IF(AT44="","",IF(ABS((AT44-AVERAGE(AT$2:AT$1000))/_xlfn.STDEV.S(IF(AT$2:AT$1000&lt;&gt;"",AT$2:AT$1000)))&lt;3,"","OUTLIER"))</f>
        <v/>
      </c>
      <c r="AD44" s="63" t="str" cm="1">
        <f t="array" ref="AD44">IF(AU44="","",IF(ABS((AU44-AVERAGE(AU$2:AU$1000))/_xlfn.STDEV.S(IF(AU$2:AU$1000&lt;&gt;"",AU$2:AU$1000)))&lt;3,"","OUTLIER"))</f>
        <v/>
      </c>
      <c r="AE44" s="63" t="str" cm="1">
        <f t="array" ref="AE44">IF(AV44="","",IF(ABS((AV44-AVERAGE(AV$2:AV$1000))/_xlfn.STDEV.S(IF(AV$2:AV$1000&lt;&gt;"",AV$2:AV$1000)))&lt;3,"","OUTLIER"))</f>
        <v/>
      </c>
      <c r="AF44" s="63" t="str" cm="1">
        <f t="array" ref="AF44">IF(AW44="","",IF(ABS((AW44-AVERAGE(AW$2:AW$1000))/_xlfn.STDEV.S(IF(AW$2:AW$1000&lt;&gt;"",AW$2:AW$1000)))&lt;3,"","OUTLIER"))</f>
        <v/>
      </c>
      <c r="AG44" s="63" t="str" cm="1">
        <f t="array" ref="AG44">IF(AX44="","",IF(ABS((AX44-AVERAGE(AX$2:AX$1000))/_xlfn.STDEV.S(IF(AX$2:AX$1000&lt;&gt;"",AX$2:AX$1000)))&lt;3,"","OUTLIER"))</f>
        <v/>
      </c>
      <c r="AH44" s="63" t="str" cm="1">
        <f t="array" ref="AH44">IF(AY44="","",IF(ABS((AY44-AVERAGE(AY$2:AY$1000))/_xlfn.STDEV.S(IF(AY$2:AY$1000&lt;&gt;"",AY$2:AY$1000)))&lt;3,"","OUTLIER"))</f>
        <v/>
      </c>
      <c r="AI44" s="63" t="str" cm="1">
        <f t="array" ref="AI44">IF(AZ44="","",IF(ABS((AZ44-AVERAGE(AZ$2:AZ$1000))/_xlfn.STDEV.S(IF(AZ$2:AZ$1000&lt;&gt;"",AZ$2:AZ$1000)))&lt;3,"","OUTLIER"))</f>
        <v/>
      </c>
      <c r="AJ44" s="63" t="str" cm="1">
        <f t="array" ref="AJ44">IF(BA44="","",IF(ABS((BA44-AVERAGE(BA$2:BA$1000))/_xlfn.STDEV.S(IF(BA$2:BA$1000&lt;&gt;"",BA$2:BA$1000)))&lt;3,"","OUTLIER"))</f>
        <v/>
      </c>
      <c r="AK44" s="27">
        <v>8.56</v>
      </c>
      <c r="AM44" s="28"/>
      <c r="AN44" s="28"/>
      <c r="AP44" s="28"/>
      <c r="AQ44" s="28">
        <v>6.8470000000000004</v>
      </c>
      <c r="AR44" s="28"/>
      <c r="AS44" s="28"/>
      <c r="AT44" s="28"/>
      <c r="AU44" s="28"/>
      <c r="AV44" s="28">
        <v>7.8540000000000001</v>
      </c>
      <c r="AW44" s="28"/>
      <c r="AX44" s="28"/>
      <c r="AY44" s="28">
        <v>6.6909999999999998</v>
      </c>
      <c r="AZ44" s="28">
        <v>6.7530000000000001</v>
      </c>
      <c r="BA44" s="28">
        <v>6.9420000000000002</v>
      </c>
      <c r="BB44" s="27">
        <v>6.8790000000000004E-2</v>
      </c>
      <c r="BD44" s="28"/>
      <c r="BE44" s="28"/>
      <c r="BG44" s="28"/>
      <c r="BH44" s="28">
        <v>0.14660000000000001</v>
      </c>
      <c r="BI44" s="28"/>
      <c r="BJ44" s="28"/>
      <c r="BK44" s="28"/>
      <c r="BL44" s="28"/>
      <c r="BM44" s="28">
        <v>8.9590000000000003E-2</v>
      </c>
      <c r="BN44" s="28"/>
      <c r="BO44" s="28"/>
      <c r="BP44" s="28">
        <v>0.1346</v>
      </c>
      <c r="BQ44" s="28">
        <v>0.31640000000000001</v>
      </c>
      <c r="BR44" s="28">
        <v>0.1663</v>
      </c>
    </row>
    <row r="45" spans="1:70" x14ac:dyDescent="0.2">
      <c r="A45" s="83" t="s">
        <v>564</v>
      </c>
      <c r="B45" s="86" t="str">
        <f>VLOOKUP(A45,RecNames!B:G,6,FALSE)</f>
        <v>OPRD</v>
      </c>
      <c r="C45" s="47" t="str">
        <f t="shared" si="1"/>
        <v/>
      </c>
      <c r="D45" s="46" t="str">
        <f t="shared" si="2"/>
        <v/>
      </c>
      <c r="E45" s="46">
        <f t="shared" si="3"/>
        <v>9.1709999999999994</v>
      </c>
      <c r="F45" s="46">
        <f t="shared" si="4"/>
        <v>9.1129999999999995</v>
      </c>
      <c r="G45" s="46" t="str">
        <f t="shared" si="5"/>
        <v/>
      </c>
      <c r="H45" s="46">
        <f t="shared" si="6"/>
        <v>9.5139999999999993</v>
      </c>
      <c r="I45" s="46">
        <f t="shared" si="7"/>
        <v>9.8409999999999993</v>
      </c>
      <c r="J45" s="46">
        <f t="shared" si="8"/>
        <v>10.3</v>
      </c>
      <c r="K45" s="46" t="str">
        <f t="shared" si="9"/>
        <v/>
      </c>
      <c r="L45" s="46" t="str">
        <f t="shared" si="10"/>
        <v/>
      </c>
      <c r="M45" s="46">
        <f t="shared" si="11"/>
        <v>6.85</v>
      </c>
      <c r="N45" s="46">
        <f t="shared" si="12"/>
        <v>7.24</v>
      </c>
      <c r="O45" s="46" t="str">
        <f t="shared" si="13"/>
        <v/>
      </c>
      <c r="P45" s="46" t="str">
        <f t="shared" si="14"/>
        <v/>
      </c>
      <c r="Q45" s="46">
        <f t="shared" si="15"/>
        <v>6.8869999999999996</v>
      </c>
      <c r="R45" s="46">
        <f t="shared" si="16"/>
        <v>7.0730000000000004</v>
      </c>
      <c r="S45" s="46">
        <f t="shared" si="17"/>
        <v>7.4930000000000003</v>
      </c>
      <c r="T45" s="62" t="str" cm="1">
        <f t="array" ref="T45">IF(AK45="","",IF(ABS((AK45-AVERAGE(AK$2:AK$1000))/_xlfn.STDEV.S(IF(AK$2:AK$1000&lt;&gt;"",AK$2:AK$1000)))&lt;3,"","OUTLIER"))</f>
        <v/>
      </c>
      <c r="U45" s="63" t="str" cm="1">
        <f t="array" ref="U45">IF(AL45="","",IF(ABS((AL45-AVERAGE(AL$2:AL$1000))/_xlfn.STDEV.S(IF(AL$2:AL$1000&lt;&gt;"",AL$2:AL$1000)))&lt;3,"","OUTLIER"))</f>
        <v/>
      </c>
      <c r="V45" s="63" t="str" cm="1">
        <f t="array" ref="V45">IF(AM45="","",IF(ABS((AM45-AVERAGE(AM$2:AM$1000))/_xlfn.STDEV.S(IF(AM$2:AM$1000&lt;&gt;"",AM$2:AM$1000)))&lt;3,"","OUTLIER"))</f>
        <v/>
      </c>
      <c r="W45" s="63" t="str" cm="1">
        <f t="array" ref="W45">IF(AN45="","",IF(ABS((AN45-AVERAGE(AN$2:AN$1000))/_xlfn.STDEV.S(IF(AN$2:AN$1000&lt;&gt;"",AN$2:AN$1000)))&lt;3,"","OUTLIER"))</f>
        <v/>
      </c>
      <c r="X45" s="63" t="str" cm="1">
        <f t="array" ref="X45">IF(AO45="","",IF(ABS((AO45-AVERAGE(AO$2:AO$1000))/_xlfn.STDEV.S(IF(AO$2:AO$1000&lt;&gt;"",AO$2:AO$1000)))&lt;3,"","OUTLIER"))</f>
        <v/>
      </c>
      <c r="Y45" s="63" t="str" cm="1">
        <f t="array" ref="Y45">IF(AP45="","",IF(ABS((AP45-AVERAGE(AP$2:AP$1000))/_xlfn.STDEV.S(IF(AP$2:AP$1000&lt;&gt;"",AP$2:AP$1000)))&lt;3,"","OUTLIER"))</f>
        <v/>
      </c>
      <c r="Z45" s="63" t="str" cm="1">
        <f t="array" ref="Z45">IF(AQ45="","",IF(ABS((AQ45-AVERAGE(AQ$2:AQ$1000))/_xlfn.STDEV.S(IF(AQ$2:AQ$1000&lt;&gt;"",AQ$2:AQ$1000)))&lt;3,"","OUTLIER"))</f>
        <v/>
      </c>
      <c r="AA45" s="63" t="str" cm="1">
        <f t="array" ref="AA45">IF(AR45="","",IF(ABS((AR45-AVERAGE(AR$2:AR$1000))/_xlfn.STDEV.S(IF(AR$2:AR$1000&lt;&gt;"",AR$2:AR$1000)))&lt;3,"","OUTLIER"))</f>
        <v/>
      </c>
      <c r="AB45" s="63" t="str" cm="1">
        <f t="array" ref="AB45">IF(AS45="","",IF(ABS((AS45-AVERAGE(AS$2:AS$1000))/_xlfn.STDEV.S(IF(AS$2:AS$1000&lt;&gt;"",AS$2:AS$1000)))&lt;3,"","OUTLIER"))</f>
        <v/>
      </c>
      <c r="AC45" s="63" t="str" cm="1">
        <f t="array" ref="AC45">IF(AT45="","",IF(ABS((AT45-AVERAGE(AT$2:AT$1000))/_xlfn.STDEV.S(IF(AT$2:AT$1000&lt;&gt;"",AT$2:AT$1000)))&lt;3,"","OUTLIER"))</f>
        <v/>
      </c>
      <c r="AD45" s="63" t="str" cm="1">
        <f t="array" ref="AD45">IF(AU45="","",IF(ABS((AU45-AVERAGE(AU$2:AU$1000))/_xlfn.STDEV.S(IF(AU$2:AU$1000&lt;&gt;"",AU$2:AU$1000)))&lt;3,"","OUTLIER"))</f>
        <v/>
      </c>
      <c r="AE45" s="63" t="str" cm="1">
        <f t="array" ref="AE45">IF(AV45="","",IF(ABS((AV45-AVERAGE(AV$2:AV$1000))/_xlfn.STDEV.S(IF(AV$2:AV$1000&lt;&gt;"",AV$2:AV$1000)))&lt;3,"","OUTLIER"))</f>
        <v/>
      </c>
      <c r="AF45" s="63" t="str" cm="1">
        <f t="array" ref="AF45">IF(AW45="","",IF(ABS((AW45-AVERAGE(AW$2:AW$1000))/_xlfn.STDEV.S(IF(AW$2:AW$1000&lt;&gt;"",AW$2:AW$1000)))&lt;3,"","OUTLIER"))</f>
        <v/>
      </c>
      <c r="AG45" s="63" t="str" cm="1">
        <f t="array" ref="AG45">IF(AX45="","",IF(ABS((AX45-AVERAGE(AX$2:AX$1000))/_xlfn.STDEV.S(IF(AX$2:AX$1000&lt;&gt;"",AX$2:AX$1000)))&lt;3,"","OUTLIER"))</f>
        <v/>
      </c>
      <c r="AH45" s="63" t="str" cm="1">
        <f t="array" ref="AH45">IF(AY45="","",IF(ABS((AY45-AVERAGE(AY$2:AY$1000))/_xlfn.STDEV.S(IF(AY$2:AY$1000&lt;&gt;"",AY$2:AY$1000)))&lt;3,"","OUTLIER"))</f>
        <v/>
      </c>
      <c r="AI45" s="63" t="str" cm="1">
        <f t="array" ref="AI45">IF(AZ45="","",IF(ABS((AZ45-AVERAGE(AZ$2:AZ$1000))/_xlfn.STDEV.S(IF(AZ$2:AZ$1000&lt;&gt;"",AZ$2:AZ$1000)))&lt;3,"","OUTLIER"))</f>
        <v/>
      </c>
      <c r="AJ45" s="63" t="str" cm="1">
        <f t="array" ref="AJ45">IF(BA45="","",IF(ABS((BA45-AVERAGE(BA$2:BA$1000))/_xlfn.STDEV.S(IF(BA$2:BA$1000&lt;&gt;"",BA$2:BA$1000)))&lt;3,"","OUTLIER"))</f>
        <v/>
      </c>
      <c r="AK45" s="27"/>
      <c r="AM45" s="28">
        <v>9.1709999999999994</v>
      </c>
      <c r="AN45" s="28">
        <v>9.1129999999999995</v>
      </c>
      <c r="AP45" s="28">
        <v>9.5139999999999993</v>
      </c>
      <c r="AQ45" s="28">
        <v>9.8409999999999993</v>
      </c>
      <c r="AR45" s="28">
        <v>10.3</v>
      </c>
      <c r="AS45" s="28"/>
      <c r="AT45" s="28"/>
      <c r="AU45" s="28">
        <v>6.85</v>
      </c>
      <c r="AV45" s="28">
        <v>7.24</v>
      </c>
      <c r="AW45" s="28"/>
      <c r="AX45" s="28"/>
      <c r="AY45" s="28">
        <v>6.8869999999999996</v>
      </c>
      <c r="AZ45" s="28">
        <v>7.0730000000000004</v>
      </c>
      <c r="BA45" s="28">
        <v>7.4930000000000003</v>
      </c>
      <c r="BB45" s="27"/>
      <c r="BD45" s="28">
        <v>0.1084</v>
      </c>
      <c r="BE45" s="28">
        <v>7.4770000000000003E-2</v>
      </c>
      <c r="BG45" s="28">
        <v>8.6319999999999994E-2</v>
      </c>
      <c r="BH45" s="28">
        <v>6.4589999999999995E-2</v>
      </c>
      <c r="BI45" s="28">
        <v>0.2147</v>
      </c>
      <c r="BJ45" s="28"/>
      <c r="BK45" s="28"/>
      <c r="BL45" s="28">
        <v>0.73370000000000002</v>
      </c>
      <c r="BM45" s="28">
        <v>0.1071</v>
      </c>
      <c r="BN45" s="28"/>
      <c r="BO45" s="28"/>
      <c r="BP45" s="28">
        <v>0.12529999999999999</v>
      </c>
      <c r="BQ45" s="28">
        <v>0.26329999999999998</v>
      </c>
      <c r="BR45" s="28">
        <v>0.12740000000000001</v>
      </c>
    </row>
    <row r="46" spans="1:70" x14ac:dyDescent="0.2">
      <c r="A46" s="83" t="s">
        <v>631</v>
      </c>
      <c r="B46" s="86" t="str">
        <f>VLOOKUP(A46,RecNames!B:G,6,FALSE)</f>
        <v>PE2R1</v>
      </c>
      <c r="C46" s="47" t="str">
        <f t="shared" si="1"/>
        <v/>
      </c>
      <c r="D46" s="46" t="str">
        <f t="shared" si="2"/>
        <v/>
      </c>
      <c r="E46" s="46">
        <f t="shared" si="3"/>
        <v>6.43</v>
      </c>
      <c r="F46" s="46">
        <f t="shared" si="4"/>
        <v>7.3659999999999997</v>
      </c>
      <c r="G46" s="46" t="str">
        <f t="shared" si="5"/>
        <v/>
      </c>
      <c r="H46" s="46">
        <f t="shared" si="6"/>
        <v>8</v>
      </c>
      <c r="I46" s="46">
        <f t="shared" si="7"/>
        <v>7.46</v>
      </c>
      <c r="J46" s="46" t="str">
        <f t="shared" si="8"/>
        <v/>
      </c>
      <c r="K46" s="46">
        <f t="shared" si="9"/>
        <v>8.3209999999999997</v>
      </c>
      <c r="L46" s="46">
        <f t="shared" si="10"/>
        <v>8.2739999999999991</v>
      </c>
      <c r="M46" s="46">
        <f t="shared" si="11"/>
        <v>7.9459999999999997</v>
      </c>
      <c r="N46" s="46">
        <f t="shared" si="12"/>
        <v>9.2929999999999993</v>
      </c>
      <c r="O46" s="46">
        <f t="shared" si="13"/>
        <v>8.1270000000000007</v>
      </c>
      <c r="P46" s="46" t="str">
        <f t="shared" si="14"/>
        <v/>
      </c>
      <c r="Q46" s="46">
        <f t="shared" si="15"/>
        <v>7.407</v>
      </c>
      <c r="R46" s="46" t="str">
        <f t="shared" si="16"/>
        <v/>
      </c>
      <c r="S46" s="46" t="str">
        <f t="shared" si="17"/>
        <v/>
      </c>
      <c r="T46" s="62" t="str" cm="1">
        <f t="array" ref="T46">IF(AK46="","",IF(ABS((AK46-AVERAGE(AK$2:AK$1000))/_xlfn.STDEV.S(IF(AK$2:AK$1000&lt;&gt;"",AK$2:AK$1000)))&lt;3,"","OUTLIER"))</f>
        <v/>
      </c>
      <c r="U46" s="63" t="str" cm="1">
        <f t="array" ref="U46">IF(AL46="","",IF(ABS((AL46-AVERAGE(AL$2:AL$1000))/_xlfn.STDEV.S(IF(AL$2:AL$1000&lt;&gt;"",AL$2:AL$1000)))&lt;3,"","OUTLIER"))</f>
        <v/>
      </c>
      <c r="V46" s="63" t="str" cm="1">
        <f t="array" ref="V46">IF(AM46="","",IF(ABS((AM46-AVERAGE(AM$2:AM$1000))/_xlfn.STDEV.S(IF(AM$2:AM$1000&lt;&gt;"",AM$2:AM$1000)))&lt;3,"","OUTLIER"))</f>
        <v/>
      </c>
      <c r="W46" s="63" t="str" cm="1">
        <f t="array" ref="W46">IF(AN46="","",IF(ABS((AN46-AVERAGE(AN$2:AN$1000))/_xlfn.STDEV.S(IF(AN$2:AN$1000&lt;&gt;"",AN$2:AN$1000)))&lt;3,"","OUTLIER"))</f>
        <v/>
      </c>
      <c r="X46" s="63" t="str" cm="1">
        <f t="array" ref="X46">IF(AO46="","",IF(ABS((AO46-AVERAGE(AO$2:AO$1000))/_xlfn.STDEV.S(IF(AO$2:AO$1000&lt;&gt;"",AO$2:AO$1000)))&lt;3,"","OUTLIER"))</f>
        <v/>
      </c>
      <c r="Y46" s="63" t="str" cm="1">
        <f t="array" ref="Y46">IF(AP46="","",IF(ABS((AP46-AVERAGE(AP$2:AP$1000))/_xlfn.STDEV.S(IF(AP$2:AP$1000&lt;&gt;"",AP$2:AP$1000)))&lt;3,"","OUTLIER"))</f>
        <v/>
      </c>
      <c r="Z46" s="63" t="str" cm="1">
        <f t="array" ref="Z46">IF(AQ46="","",IF(ABS((AQ46-AVERAGE(AQ$2:AQ$1000))/_xlfn.STDEV.S(IF(AQ$2:AQ$1000&lt;&gt;"",AQ$2:AQ$1000)))&lt;3,"","OUTLIER"))</f>
        <v/>
      </c>
      <c r="AA46" s="63" t="str" cm="1">
        <f t="array" ref="AA46">IF(AR46="","",IF(ABS((AR46-AVERAGE(AR$2:AR$1000))/_xlfn.STDEV.S(IF(AR$2:AR$1000&lt;&gt;"",AR$2:AR$1000)))&lt;3,"","OUTLIER"))</f>
        <v/>
      </c>
      <c r="AB46" s="63" t="str" cm="1">
        <f t="array" ref="AB46">IF(AS46="","",IF(ABS((AS46-AVERAGE(AS$2:AS$1000))/_xlfn.STDEV.S(IF(AS$2:AS$1000&lt;&gt;"",AS$2:AS$1000)))&lt;3,"","OUTLIER"))</f>
        <v/>
      </c>
      <c r="AC46" s="63" t="str" cm="1">
        <f t="array" ref="AC46">IF(AT46="","",IF(ABS((AT46-AVERAGE(AT$2:AT$1000))/_xlfn.STDEV.S(IF(AT$2:AT$1000&lt;&gt;"",AT$2:AT$1000)))&lt;3,"","OUTLIER"))</f>
        <v/>
      </c>
      <c r="AD46" s="63" t="str" cm="1">
        <f t="array" ref="AD46">IF(AU46="","",IF(ABS((AU46-AVERAGE(AU$2:AU$1000))/_xlfn.STDEV.S(IF(AU$2:AU$1000&lt;&gt;"",AU$2:AU$1000)))&lt;3,"","OUTLIER"))</f>
        <v/>
      </c>
      <c r="AE46" s="63" t="str" cm="1">
        <f t="array" ref="AE46">IF(AV46="","",IF(ABS((AV46-AVERAGE(AV$2:AV$1000))/_xlfn.STDEV.S(IF(AV$2:AV$1000&lt;&gt;"",AV$2:AV$1000)))&lt;3,"","OUTLIER"))</f>
        <v/>
      </c>
      <c r="AF46" s="63" t="str" cm="1">
        <f t="array" ref="AF46">IF(AW46="","",IF(ABS((AW46-AVERAGE(AW$2:AW$1000))/_xlfn.STDEV.S(IF(AW$2:AW$1000&lt;&gt;"",AW$2:AW$1000)))&lt;3,"","OUTLIER"))</f>
        <v/>
      </c>
      <c r="AG46" s="63" t="str" cm="1">
        <f t="array" ref="AG46">IF(AX46="","",IF(ABS((AX46-AVERAGE(AX$2:AX$1000))/_xlfn.STDEV.S(IF(AX$2:AX$1000&lt;&gt;"",AX$2:AX$1000)))&lt;3,"","OUTLIER"))</f>
        <v/>
      </c>
      <c r="AH46" s="63" t="str" cm="1">
        <f t="array" ref="AH46">IF(AY46="","",IF(ABS((AY46-AVERAGE(AY$2:AY$1000))/_xlfn.STDEV.S(IF(AY$2:AY$1000&lt;&gt;"",AY$2:AY$1000)))&lt;3,"","OUTLIER"))</f>
        <v/>
      </c>
      <c r="AI46" s="63" t="str" cm="1">
        <f t="array" ref="AI46">IF(AZ46="","",IF(ABS((AZ46-AVERAGE(AZ$2:AZ$1000))/_xlfn.STDEV.S(IF(AZ$2:AZ$1000&lt;&gt;"",AZ$2:AZ$1000)))&lt;3,"","OUTLIER"))</f>
        <v/>
      </c>
      <c r="AJ46" s="63" t="str" cm="1">
        <f t="array" ref="AJ46">IF(BA46="","",IF(ABS((BA46-AVERAGE(BA$2:BA$1000))/_xlfn.STDEV.S(IF(BA$2:BA$1000&lt;&gt;"",BA$2:BA$1000)))&lt;3,"","OUTLIER"))</f>
        <v/>
      </c>
      <c r="AK46" s="27"/>
      <c r="AM46" s="28">
        <v>6.43</v>
      </c>
      <c r="AN46" s="28">
        <v>7.3659999999999997</v>
      </c>
      <c r="AP46" s="28">
        <v>8</v>
      </c>
      <c r="AQ46" s="28">
        <v>7.46</v>
      </c>
      <c r="AR46" s="28"/>
      <c r="AS46" s="28">
        <v>8.3209999999999997</v>
      </c>
      <c r="AT46" s="28">
        <v>8.2739999999999991</v>
      </c>
      <c r="AU46" s="28">
        <v>7.9459999999999997</v>
      </c>
      <c r="AV46" s="28">
        <v>9.2929999999999993</v>
      </c>
      <c r="AW46" s="28">
        <v>8.1270000000000007</v>
      </c>
      <c r="AX46" s="28"/>
      <c r="AY46" s="28">
        <v>7.407</v>
      </c>
      <c r="AZ46" s="28"/>
      <c r="BA46" s="28"/>
      <c r="BB46" s="27"/>
      <c r="BD46" s="28">
        <v>0.79300000000000004</v>
      </c>
      <c r="BE46" s="28">
        <v>0.311</v>
      </c>
      <c r="BG46" s="28">
        <v>0.61280000000000001</v>
      </c>
      <c r="BH46" s="28">
        <v>0.31590000000000001</v>
      </c>
      <c r="BI46" s="28"/>
      <c r="BJ46" s="28">
        <v>6.9000000000000006E-2</v>
      </c>
      <c r="BK46" s="28">
        <v>8.362E-2</v>
      </c>
      <c r="BL46" s="28">
        <v>9.6890000000000004E-2</v>
      </c>
      <c r="BM46" s="28">
        <v>3.4569999999999997E-2</v>
      </c>
      <c r="BN46" s="28">
        <v>0.34720000000000001</v>
      </c>
      <c r="BO46" s="28"/>
      <c r="BP46" s="28">
        <v>0.4859</v>
      </c>
      <c r="BQ46" s="28"/>
      <c r="BR46" s="28"/>
    </row>
    <row r="47" spans="1:70" x14ac:dyDescent="0.2">
      <c r="A47" s="83" t="s">
        <v>634</v>
      </c>
      <c r="B47" s="86" t="str">
        <f>VLOOKUP(A47,RecNames!B:G,6,FALSE)</f>
        <v>PE2R2</v>
      </c>
      <c r="C47" s="47">
        <f t="shared" si="1"/>
        <v>9.4550000000000001</v>
      </c>
      <c r="D47" s="46" t="str">
        <f t="shared" si="2"/>
        <v/>
      </c>
      <c r="E47" s="46" t="str">
        <f t="shared" si="3"/>
        <v/>
      </c>
      <c r="F47" s="46" t="str">
        <f t="shared" si="4"/>
        <v/>
      </c>
      <c r="G47" s="46" t="str">
        <f t="shared" si="5"/>
        <v/>
      </c>
      <c r="H47" s="46" t="str">
        <f t="shared" si="6"/>
        <v/>
      </c>
      <c r="I47" s="46" t="str">
        <f t="shared" si="7"/>
        <v/>
      </c>
      <c r="J47" s="46">
        <f t="shared" si="8"/>
        <v>6.4279999999999999</v>
      </c>
      <c r="K47" s="46" t="str">
        <f t="shared" si="9"/>
        <v/>
      </c>
      <c r="L47" s="46" t="str">
        <f t="shared" si="10"/>
        <v/>
      </c>
      <c r="M47" s="46" t="str">
        <f t="shared" si="11"/>
        <v/>
      </c>
      <c r="N47" s="46">
        <f t="shared" si="12"/>
        <v>6.6219999999999999</v>
      </c>
      <c r="O47" s="46" t="str">
        <f t="shared" si="13"/>
        <v/>
      </c>
      <c r="P47" s="46" t="str">
        <f t="shared" si="14"/>
        <v/>
      </c>
      <c r="Q47" s="46">
        <f t="shared" si="15"/>
        <v>7.2629999999999999</v>
      </c>
      <c r="R47" s="46">
        <f t="shared" si="16"/>
        <v>6.5149999999999997</v>
      </c>
      <c r="S47" s="46">
        <f t="shared" si="17"/>
        <v>6.9249999999999998</v>
      </c>
      <c r="T47" s="62" t="str" cm="1">
        <f t="array" ref="T47">IF(AK47="","",IF(ABS((AK47-AVERAGE(AK$2:AK$1000))/_xlfn.STDEV.S(IF(AK$2:AK$1000&lt;&gt;"",AK$2:AK$1000)))&lt;3,"","OUTLIER"))</f>
        <v/>
      </c>
      <c r="U47" s="63" t="str" cm="1">
        <f t="array" ref="U47">IF(AL47="","",IF(ABS((AL47-AVERAGE(AL$2:AL$1000))/_xlfn.STDEV.S(IF(AL$2:AL$1000&lt;&gt;"",AL$2:AL$1000)))&lt;3,"","OUTLIER"))</f>
        <v/>
      </c>
      <c r="V47" s="63" t="str" cm="1">
        <f t="array" ref="V47">IF(AM47="","",IF(ABS((AM47-AVERAGE(AM$2:AM$1000))/_xlfn.STDEV.S(IF(AM$2:AM$1000&lt;&gt;"",AM$2:AM$1000)))&lt;3,"","OUTLIER"))</f>
        <v/>
      </c>
      <c r="W47" s="63" t="str" cm="1">
        <f t="array" ref="W47">IF(AN47="","",IF(ABS((AN47-AVERAGE(AN$2:AN$1000))/_xlfn.STDEV.S(IF(AN$2:AN$1000&lt;&gt;"",AN$2:AN$1000)))&lt;3,"","OUTLIER"))</f>
        <v/>
      </c>
      <c r="X47" s="63" t="str" cm="1">
        <f t="array" ref="X47">IF(AO47="","",IF(ABS((AO47-AVERAGE(AO$2:AO$1000))/_xlfn.STDEV.S(IF(AO$2:AO$1000&lt;&gt;"",AO$2:AO$1000)))&lt;3,"","OUTLIER"))</f>
        <v/>
      </c>
      <c r="Y47" s="63" t="str" cm="1">
        <f t="array" ref="Y47">IF(AP47="","",IF(ABS((AP47-AVERAGE(AP$2:AP$1000))/_xlfn.STDEV.S(IF(AP$2:AP$1000&lt;&gt;"",AP$2:AP$1000)))&lt;3,"","OUTLIER"))</f>
        <v/>
      </c>
      <c r="Z47" s="63" t="str" cm="1">
        <f t="array" ref="Z47">IF(AQ47="","",IF(ABS((AQ47-AVERAGE(AQ$2:AQ$1000))/_xlfn.STDEV.S(IF(AQ$2:AQ$1000&lt;&gt;"",AQ$2:AQ$1000)))&lt;3,"","OUTLIER"))</f>
        <v/>
      </c>
      <c r="AA47" s="63" t="str" cm="1">
        <f t="array" ref="AA47">IF(AR47="","",IF(ABS((AR47-AVERAGE(AR$2:AR$1000))/_xlfn.STDEV.S(IF(AR$2:AR$1000&lt;&gt;"",AR$2:AR$1000)))&lt;3,"","OUTLIER"))</f>
        <v/>
      </c>
      <c r="AB47" s="63" t="str" cm="1">
        <f t="array" ref="AB47">IF(AS47="","",IF(ABS((AS47-AVERAGE(AS$2:AS$1000))/_xlfn.STDEV.S(IF(AS$2:AS$1000&lt;&gt;"",AS$2:AS$1000)))&lt;3,"","OUTLIER"))</f>
        <v/>
      </c>
      <c r="AC47" s="63" t="str" cm="1">
        <f t="array" ref="AC47">IF(AT47="","",IF(ABS((AT47-AVERAGE(AT$2:AT$1000))/_xlfn.STDEV.S(IF(AT$2:AT$1000&lt;&gt;"",AT$2:AT$1000)))&lt;3,"","OUTLIER"))</f>
        <v/>
      </c>
      <c r="AD47" s="63" t="str" cm="1">
        <f t="array" ref="AD47">IF(AU47="","",IF(ABS((AU47-AVERAGE(AU$2:AU$1000))/_xlfn.STDEV.S(IF(AU$2:AU$1000&lt;&gt;"",AU$2:AU$1000)))&lt;3,"","OUTLIER"))</f>
        <v/>
      </c>
      <c r="AE47" s="63" t="str" cm="1">
        <f t="array" ref="AE47">IF(AV47="","",IF(ABS((AV47-AVERAGE(AV$2:AV$1000))/_xlfn.STDEV.S(IF(AV$2:AV$1000&lt;&gt;"",AV$2:AV$1000)))&lt;3,"","OUTLIER"))</f>
        <v/>
      </c>
      <c r="AF47" s="63" t="str" cm="1">
        <f t="array" ref="AF47">IF(AW47="","",IF(ABS((AW47-AVERAGE(AW$2:AW$1000))/_xlfn.STDEV.S(IF(AW$2:AW$1000&lt;&gt;"",AW$2:AW$1000)))&lt;3,"","OUTLIER"))</f>
        <v/>
      </c>
      <c r="AG47" s="63" t="str" cm="1">
        <f t="array" ref="AG47">IF(AX47="","",IF(ABS((AX47-AVERAGE(AX$2:AX$1000))/_xlfn.STDEV.S(IF(AX$2:AX$1000&lt;&gt;"",AX$2:AX$1000)))&lt;3,"","OUTLIER"))</f>
        <v/>
      </c>
      <c r="AH47" s="63" t="str" cm="1">
        <f t="array" ref="AH47">IF(AY47="","",IF(ABS((AY47-AVERAGE(AY$2:AY$1000))/_xlfn.STDEV.S(IF(AY$2:AY$1000&lt;&gt;"",AY$2:AY$1000)))&lt;3,"","OUTLIER"))</f>
        <v/>
      </c>
      <c r="AI47" s="63" t="str" cm="1">
        <f t="array" ref="AI47">IF(AZ47="","",IF(ABS((AZ47-AVERAGE(AZ$2:AZ$1000))/_xlfn.STDEV.S(IF(AZ$2:AZ$1000&lt;&gt;"",AZ$2:AZ$1000)))&lt;3,"","OUTLIER"))</f>
        <v/>
      </c>
      <c r="AJ47" s="63" t="str" cm="1">
        <f t="array" ref="AJ47">IF(BA47="","",IF(ABS((BA47-AVERAGE(BA$2:BA$1000))/_xlfn.STDEV.S(IF(BA$2:BA$1000&lt;&gt;"",BA$2:BA$1000)))&lt;3,"","OUTLIER"))</f>
        <v/>
      </c>
      <c r="AK47" s="27">
        <v>9.4550000000000001</v>
      </c>
      <c r="AM47" s="28"/>
      <c r="AN47" s="28"/>
      <c r="AP47" s="28"/>
      <c r="AQ47" s="28"/>
      <c r="AR47" s="28">
        <v>6.4279999999999999</v>
      </c>
      <c r="AS47" s="28"/>
      <c r="AT47" s="28"/>
      <c r="AU47" s="28"/>
      <c r="AV47" s="28">
        <v>6.6219999999999999</v>
      </c>
      <c r="AW47" s="28"/>
      <c r="AX47" s="28"/>
      <c r="AY47" s="28">
        <v>7.2629999999999999</v>
      </c>
      <c r="AZ47" s="28">
        <v>6.5149999999999997</v>
      </c>
      <c r="BA47" s="28">
        <v>6.9249999999999998</v>
      </c>
      <c r="BB47" s="27">
        <v>7.2179999999999994E-2</v>
      </c>
      <c r="BD47" s="28"/>
      <c r="BE47" s="28"/>
      <c r="BG47" s="28"/>
      <c r="BH47" s="28"/>
      <c r="BI47" s="28">
        <v>0.61609999999999998</v>
      </c>
      <c r="BJ47" s="28"/>
      <c r="BK47" s="28"/>
      <c r="BL47" s="28"/>
      <c r="BM47" s="28">
        <v>0.21779999999999999</v>
      </c>
      <c r="BN47" s="28"/>
      <c r="BO47" s="28"/>
      <c r="BP47" s="28">
        <v>0.21379999999999999</v>
      </c>
      <c r="BQ47" s="28">
        <v>0.39069999999999999</v>
      </c>
      <c r="BR47" s="28">
        <v>0.15709999999999999</v>
      </c>
    </row>
    <row r="48" spans="1:70" x14ac:dyDescent="0.2">
      <c r="A48" s="83" t="s">
        <v>637</v>
      </c>
      <c r="B48" s="86" t="str">
        <f>VLOOKUP(A48,RecNames!B:G,6,FALSE)</f>
        <v>PE2R3</v>
      </c>
      <c r="C48" s="47" t="str">
        <f t="shared" si="1"/>
        <v/>
      </c>
      <c r="D48" s="46" t="str">
        <f t="shared" si="2"/>
        <v/>
      </c>
      <c r="E48" s="46">
        <f t="shared" si="3"/>
        <v>9.7080000000000002</v>
      </c>
      <c r="F48" s="46">
        <f t="shared" si="4"/>
        <v>9.6460000000000008</v>
      </c>
      <c r="G48" s="46" t="str">
        <f t="shared" si="5"/>
        <v/>
      </c>
      <c r="H48" s="46">
        <f t="shared" si="6"/>
        <v>9.7409999999999997</v>
      </c>
      <c r="I48" s="46">
        <f t="shared" si="7"/>
        <v>9.5980000000000008</v>
      </c>
      <c r="J48" s="46">
        <f t="shared" si="8"/>
        <v>10.44</v>
      </c>
      <c r="K48" s="46" t="str">
        <f t="shared" si="9"/>
        <v/>
      </c>
      <c r="L48" s="46" t="str">
        <f t="shared" si="10"/>
        <v/>
      </c>
      <c r="M48" s="46" t="str">
        <f t="shared" si="11"/>
        <v/>
      </c>
      <c r="N48" s="46">
        <f t="shared" si="12"/>
        <v>7.7130000000000001</v>
      </c>
      <c r="O48" s="46" t="str">
        <f t="shared" si="13"/>
        <v/>
      </c>
      <c r="P48" s="46">
        <f t="shared" si="14"/>
        <v>7.95</v>
      </c>
      <c r="Q48" s="46" t="str">
        <f t="shared" si="15"/>
        <v/>
      </c>
      <c r="R48" s="46" t="str">
        <f t="shared" si="16"/>
        <v/>
      </c>
      <c r="S48" s="46" t="str">
        <f t="shared" si="17"/>
        <v/>
      </c>
      <c r="T48" s="62" t="str" cm="1">
        <f t="array" ref="T48">IF(AK48="","",IF(ABS((AK48-AVERAGE(AK$2:AK$1000))/_xlfn.STDEV.S(IF(AK$2:AK$1000&lt;&gt;"",AK$2:AK$1000)))&lt;3,"","OUTLIER"))</f>
        <v/>
      </c>
      <c r="U48" s="63" t="str" cm="1">
        <f t="array" ref="U48">IF(AL48="","",IF(ABS((AL48-AVERAGE(AL$2:AL$1000))/_xlfn.STDEV.S(IF(AL$2:AL$1000&lt;&gt;"",AL$2:AL$1000)))&lt;3,"","OUTLIER"))</f>
        <v/>
      </c>
      <c r="V48" s="63" t="str" cm="1">
        <f t="array" ref="V48">IF(AM48="","",IF(ABS((AM48-AVERAGE(AM$2:AM$1000))/_xlfn.STDEV.S(IF(AM$2:AM$1000&lt;&gt;"",AM$2:AM$1000)))&lt;3,"","OUTLIER"))</f>
        <v/>
      </c>
      <c r="W48" s="63" t="str" cm="1">
        <f t="array" ref="W48">IF(AN48="","",IF(ABS((AN48-AVERAGE(AN$2:AN$1000))/_xlfn.STDEV.S(IF(AN$2:AN$1000&lt;&gt;"",AN$2:AN$1000)))&lt;3,"","OUTLIER"))</f>
        <v/>
      </c>
      <c r="X48" s="63" t="str" cm="1">
        <f t="array" ref="X48">IF(AO48="","",IF(ABS((AO48-AVERAGE(AO$2:AO$1000))/_xlfn.STDEV.S(IF(AO$2:AO$1000&lt;&gt;"",AO$2:AO$1000)))&lt;3,"","OUTLIER"))</f>
        <v/>
      </c>
      <c r="Y48" s="63" t="str" cm="1">
        <f t="array" ref="Y48">IF(AP48="","",IF(ABS((AP48-AVERAGE(AP$2:AP$1000))/_xlfn.STDEV.S(IF(AP$2:AP$1000&lt;&gt;"",AP$2:AP$1000)))&lt;3,"","OUTLIER"))</f>
        <v/>
      </c>
      <c r="Z48" s="63" t="str" cm="1">
        <f t="array" ref="Z48">IF(AQ48="","",IF(ABS((AQ48-AVERAGE(AQ$2:AQ$1000))/_xlfn.STDEV.S(IF(AQ$2:AQ$1000&lt;&gt;"",AQ$2:AQ$1000)))&lt;3,"","OUTLIER"))</f>
        <v/>
      </c>
      <c r="AA48" s="63" t="str" cm="1">
        <f t="array" ref="AA48">IF(AR48="","",IF(ABS((AR48-AVERAGE(AR$2:AR$1000))/_xlfn.STDEV.S(IF(AR$2:AR$1000&lt;&gt;"",AR$2:AR$1000)))&lt;3,"","OUTLIER"))</f>
        <v/>
      </c>
      <c r="AB48" s="63" t="str" cm="1">
        <f t="array" ref="AB48">IF(AS48="","",IF(ABS((AS48-AVERAGE(AS$2:AS$1000))/_xlfn.STDEV.S(IF(AS$2:AS$1000&lt;&gt;"",AS$2:AS$1000)))&lt;3,"","OUTLIER"))</f>
        <v/>
      </c>
      <c r="AC48" s="63" t="str" cm="1">
        <f t="array" ref="AC48">IF(AT48="","",IF(ABS((AT48-AVERAGE(AT$2:AT$1000))/_xlfn.STDEV.S(IF(AT$2:AT$1000&lt;&gt;"",AT$2:AT$1000)))&lt;3,"","OUTLIER"))</f>
        <v/>
      </c>
      <c r="AD48" s="63" t="str" cm="1">
        <f t="array" ref="AD48">IF(AU48="","",IF(ABS((AU48-AVERAGE(AU$2:AU$1000))/_xlfn.STDEV.S(IF(AU$2:AU$1000&lt;&gt;"",AU$2:AU$1000)))&lt;3,"","OUTLIER"))</f>
        <v/>
      </c>
      <c r="AE48" s="63" t="str" cm="1">
        <f t="array" ref="AE48">IF(AV48="","",IF(ABS((AV48-AVERAGE(AV$2:AV$1000))/_xlfn.STDEV.S(IF(AV$2:AV$1000&lt;&gt;"",AV$2:AV$1000)))&lt;3,"","OUTLIER"))</f>
        <v/>
      </c>
      <c r="AF48" s="63" t="str" cm="1">
        <f t="array" ref="AF48">IF(AW48="","",IF(ABS((AW48-AVERAGE(AW$2:AW$1000))/_xlfn.STDEV.S(IF(AW$2:AW$1000&lt;&gt;"",AW$2:AW$1000)))&lt;3,"","OUTLIER"))</f>
        <v/>
      </c>
      <c r="AG48" s="63" t="str" cm="1">
        <f t="array" ref="AG48">IF(AX48="","",IF(ABS((AX48-AVERAGE(AX$2:AX$1000))/_xlfn.STDEV.S(IF(AX$2:AX$1000&lt;&gt;"",AX$2:AX$1000)))&lt;3,"","OUTLIER"))</f>
        <v/>
      </c>
      <c r="AH48" s="63" t="str" cm="1">
        <f t="array" ref="AH48">IF(AY48="","",IF(ABS((AY48-AVERAGE(AY$2:AY$1000))/_xlfn.STDEV.S(IF(AY$2:AY$1000&lt;&gt;"",AY$2:AY$1000)))&lt;3,"","OUTLIER"))</f>
        <v/>
      </c>
      <c r="AI48" s="63" t="str" cm="1">
        <f t="array" ref="AI48">IF(AZ48="","",IF(ABS((AZ48-AVERAGE(AZ$2:AZ$1000))/_xlfn.STDEV.S(IF(AZ$2:AZ$1000&lt;&gt;"",AZ$2:AZ$1000)))&lt;3,"","OUTLIER"))</f>
        <v/>
      </c>
      <c r="AJ48" s="63" t="str" cm="1">
        <f t="array" ref="AJ48">IF(BA48="","",IF(ABS((BA48-AVERAGE(BA$2:BA$1000))/_xlfn.STDEV.S(IF(BA$2:BA$1000&lt;&gt;"",BA$2:BA$1000)))&lt;3,"","OUTLIER"))</f>
        <v/>
      </c>
      <c r="AK48" s="27"/>
      <c r="AM48" s="28">
        <v>9.7080000000000002</v>
      </c>
      <c r="AN48" s="28">
        <v>9.6460000000000008</v>
      </c>
      <c r="AP48" s="28">
        <v>9.7409999999999997</v>
      </c>
      <c r="AQ48" s="28">
        <v>9.5980000000000008</v>
      </c>
      <c r="AR48" s="28">
        <v>10.44</v>
      </c>
      <c r="AS48" s="28"/>
      <c r="AT48" s="28"/>
      <c r="AU48" s="28"/>
      <c r="AV48" s="28">
        <v>7.7130000000000001</v>
      </c>
      <c r="AW48" s="28"/>
      <c r="AX48" s="28">
        <v>7.95</v>
      </c>
      <c r="AY48" s="28"/>
      <c r="AZ48" s="28"/>
      <c r="BA48" s="28"/>
      <c r="BB48" s="27"/>
      <c r="BD48" s="28">
        <v>6.83E-2</v>
      </c>
      <c r="BE48" s="28">
        <v>0.1096</v>
      </c>
      <c r="BG48" s="28">
        <v>0.10059999999999999</v>
      </c>
      <c r="BH48" s="28">
        <v>9.5070000000000002E-2</v>
      </c>
      <c r="BI48" s="28">
        <v>0.1467</v>
      </c>
      <c r="BJ48" s="28"/>
      <c r="BK48" s="28"/>
      <c r="BL48" s="28"/>
      <c r="BM48" s="28">
        <v>7.5990000000000002E-2</v>
      </c>
      <c r="BN48" s="28"/>
      <c r="BO48" s="28">
        <v>0.1439</v>
      </c>
      <c r="BP48" s="28"/>
      <c r="BQ48" s="28"/>
      <c r="BR48" s="28"/>
    </row>
    <row r="49" spans="1:70" x14ac:dyDescent="0.2">
      <c r="A49" s="83" t="s">
        <v>640</v>
      </c>
      <c r="B49" s="86" t="str">
        <f>VLOOKUP(A49,RecNames!B:G,6,FALSE)</f>
        <v>PE2R4</v>
      </c>
      <c r="C49" s="47">
        <f t="shared" si="1"/>
        <v>10.61</v>
      </c>
      <c r="D49" s="46" t="str">
        <f t="shared" si="2"/>
        <v/>
      </c>
      <c r="E49" s="46">
        <f t="shared" si="3"/>
        <v>9.1579999999999995</v>
      </c>
      <c r="F49" s="46">
        <f t="shared" si="4"/>
        <v>8.8849999999999998</v>
      </c>
      <c r="G49" s="46" t="str">
        <f t="shared" si="5"/>
        <v/>
      </c>
      <c r="H49" s="46" t="str">
        <f t="shared" si="6"/>
        <v/>
      </c>
      <c r="I49" s="46">
        <f t="shared" si="7"/>
        <v>8.2170000000000005</v>
      </c>
      <c r="J49" s="46">
        <f t="shared" si="8"/>
        <v>8.2530000000000001</v>
      </c>
      <c r="K49" s="46" t="str">
        <f t="shared" si="9"/>
        <v/>
      </c>
      <c r="L49" s="46" t="str">
        <f t="shared" si="10"/>
        <v/>
      </c>
      <c r="M49" s="46" t="str">
        <f t="shared" si="11"/>
        <v/>
      </c>
      <c r="N49" s="46">
        <f t="shared" si="12"/>
        <v>8.8680000000000003</v>
      </c>
      <c r="O49" s="46">
        <f t="shared" si="13"/>
        <v>8.9860000000000007</v>
      </c>
      <c r="P49" s="46">
        <f t="shared" si="14"/>
        <v>8.6639999999999997</v>
      </c>
      <c r="Q49" s="46">
        <f t="shared" si="15"/>
        <v>8.59</v>
      </c>
      <c r="R49" s="46">
        <f t="shared" si="16"/>
        <v>8.9209999999999994</v>
      </c>
      <c r="S49" s="46">
        <f t="shared" si="17"/>
        <v>9.25</v>
      </c>
      <c r="T49" s="62" t="str" cm="1">
        <f t="array" ref="T49">IF(AK49="","",IF(ABS((AK49-AVERAGE(AK$2:AK$1000))/_xlfn.STDEV.S(IF(AK$2:AK$1000&lt;&gt;"",AK$2:AK$1000)))&lt;3,"","OUTLIER"))</f>
        <v/>
      </c>
      <c r="U49" s="63" t="str" cm="1">
        <f t="array" ref="U49">IF(AL49="","",IF(ABS((AL49-AVERAGE(AL$2:AL$1000))/_xlfn.STDEV.S(IF(AL$2:AL$1000&lt;&gt;"",AL$2:AL$1000)))&lt;3,"","OUTLIER"))</f>
        <v/>
      </c>
      <c r="V49" s="63" t="str" cm="1">
        <f t="array" ref="V49">IF(AM49="","",IF(ABS((AM49-AVERAGE(AM$2:AM$1000))/_xlfn.STDEV.S(IF(AM$2:AM$1000&lt;&gt;"",AM$2:AM$1000)))&lt;3,"","OUTLIER"))</f>
        <v/>
      </c>
      <c r="W49" s="63" t="str" cm="1">
        <f t="array" ref="W49">IF(AN49="","",IF(ABS((AN49-AVERAGE(AN$2:AN$1000))/_xlfn.STDEV.S(IF(AN$2:AN$1000&lt;&gt;"",AN$2:AN$1000)))&lt;3,"","OUTLIER"))</f>
        <v/>
      </c>
      <c r="X49" s="63" t="str" cm="1">
        <f t="array" ref="X49">IF(AO49="","",IF(ABS((AO49-AVERAGE(AO$2:AO$1000))/_xlfn.STDEV.S(IF(AO$2:AO$1000&lt;&gt;"",AO$2:AO$1000)))&lt;3,"","OUTLIER"))</f>
        <v/>
      </c>
      <c r="Y49" s="63" t="str" cm="1">
        <f t="array" ref="Y49">IF(AP49="","",IF(ABS((AP49-AVERAGE(AP$2:AP$1000))/_xlfn.STDEV.S(IF(AP$2:AP$1000&lt;&gt;"",AP$2:AP$1000)))&lt;3,"","OUTLIER"))</f>
        <v/>
      </c>
      <c r="Z49" s="63" t="str" cm="1">
        <f t="array" ref="Z49">IF(AQ49="","",IF(ABS((AQ49-AVERAGE(AQ$2:AQ$1000))/_xlfn.STDEV.S(IF(AQ$2:AQ$1000&lt;&gt;"",AQ$2:AQ$1000)))&lt;3,"","OUTLIER"))</f>
        <v/>
      </c>
      <c r="AA49" s="63" t="str" cm="1">
        <f t="array" ref="AA49">IF(AR49="","",IF(ABS((AR49-AVERAGE(AR$2:AR$1000))/_xlfn.STDEV.S(IF(AR$2:AR$1000&lt;&gt;"",AR$2:AR$1000)))&lt;3,"","OUTLIER"))</f>
        <v/>
      </c>
      <c r="AB49" s="63" t="str" cm="1">
        <f t="array" ref="AB49">IF(AS49="","",IF(ABS((AS49-AVERAGE(AS$2:AS$1000))/_xlfn.STDEV.S(IF(AS$2:AS$1000&lt;&gt;"",AS$2:AS$1000)))&lt;3,"","OUTLIER"))</f>
        <v/>
      </c>
      <c r="AC49" s="63" t="str" cm="1">
        <f t="array" ref="AC49">IF(AT49="","",IF(ABS((AT49-AVERAGE(AT$2:AT$1000))/_xlfn.STDEV.S(IF(AT$2:AT$1000&lt;&gt;"",AT$2:AT$1000)))&lt;3,"","OUTLIER"))</f>
        <v/>
      </c>
      <c r="AD49" s="63" t="str" cm="1">
        <f t="array" ref="AD49">IF(AU49="","",IF(ABS((AU49-AVERAGE(AU$2:AU$1000))/_xlfn.STDEV.S(IF(AU$2:AU$1000&lt;&gt;"",AU$2:AU$1000)))&lt;3,"","OUTLIER"))</f>
        <v/>
      </c>
      <c r="AE49" s="63" t="str" cm="1">
        <f t="array" ref="AE49">IF(AV49="","",IF(ABS((AV49-AVERAGE(AV$2:AV$1000))/_xlfn.STDEV.S(IF(AV$2:AV$1000&lt;&gt;"",AV$2:AV$1000)))&lt;3,"","OUTLIER"))</f>
        <v/>
      </c>
      <c r="AF49" s="63" t="str" cm="1">
        <f t="array" ref="AF49">IF(AW49="","",IF(ABS((AW49-AVERAGE(AW$2:AW$1000))/_xlfn.STDEV.S(IF(AW$2:AW$1000&lt;&gt;"",AW$2:AW$1000)))&lt;3,"","OUTLIER"))</f>
        <v/>
      </c>
      <c r="AG49" s="63" t="str" cm="1">
        <f t="array" ref="AG49">IF(AX49="","",IF(ABS((AX49-AVERAGE(AX$2:AX$1000))/_xlfn.STDEV.S(IF(AX$2:AX$1000&lt;&gt;"",AX$2:AX$1000)))&lt;3,"","OUTLIER"))</f>
        <v/>
      </c>
      <c r="AH49" s="63" t="str" cm="1">
        <f t="array" ref="AH49">IF(AY49="","",IF(ABS((AY49-AVERAGE(AY$2:AY$1000))/_xlfn.STDEV.S(IF(AY$2:AY$1000&lt;&gt;"",AY$2:AY$1000)))&lt;3,"","OUTLIER"))</f>
        <v/>
      </c>
      <c r="AI49" s="63" t="str" cm="1">
        <f t="array" ref="AI49">IF(AZ49="","",IF(ABS((AZ49-AVERAGE(AZ$2:AZ$1000))/_xlfn.STDEV.S(IF(AZ$2:AZ$1000&lt;&gt;"",AZ$2:AZ$1000)))&lt;3,"","OUTLIER"))</f>
        <v/>
      </c>
      <c r="AJ49" s="63" t="str" cm="1">
        <f t="array" ref="AJ49">IF(BA49="","",IF(ABS((BA49-AVERAGE(BA$2:BA$1000))/_xlfn.STDEV.S(IF(BA$2:BA$1000&lt;&gt;"",BA$2:BA$1000)))&lt;3,"","OUTLIER"))</f>
        <v/>
      </c>
      <c r="AK49" s="27">
        <v>10.61</v>
      </c>
      <c r="AM49" s="28">
        <v>9.1579999999999995</v>
      </c>
      <c r="AN49" s="28">
        <v>8.8849999999999998</v>
      </c>
      <c r="AP49" s="28"/>
      <c r="AQ49" s="28">
        <v>8.2170000000000005</v>
      </c>
      <c r="AR49" s="28">
        <v>8.2530000000000001</v>
      </c>
      <c r="AS49" s="28"/>
      <c r="AT49" s="28"/>
      <c r="AU49" s="28"/>
      <c r="AV49" s="28">
        <v>8.8680000000000003</v>
      </c>
      <c r="AW49" s="28">
        <v>8.9860000000000007</v>
      </c>
      <c r="AX49" s="28">
        <v>8.6639999999999997</v>
      </c>
      <c r="AY49" s="28">
        <v>8.59</v>
      </c>
      <c r="AZ49" s="28">
        <v>8.9209999999999994</v>
      </c>
      <c r="BA49" s="28">
        <v>9.25</v>
      </c>
      <c r="BB49" s="27">
        <v>7.5039999999999996E-2</v>
      </c>
      <c r="BD49" s="28">
        <v>0.10349999999999999</v>
      </c>
      <c r="BE49" s="28">
        <v>5.9130000000000002E-2</v>
      </c>
      <c r="BG49" s="28"/>
      <c r="BH49" s="28">
        <v>0.21379999999999999</v>
      </c>
      <c r="BI49" s="28">
        <v>0.19589999999999999</v>
      </c>
      <c r="BJ49" s="28"/>
      <c r="BK49" s="28"/>
      <c r="BL49" s="28"/>
      <c r="BM49" s="28">
        <v>5.5660000000000001E-2</v>
      </c>
      <c r="BN49" s="28">
        <v>0.33679999999999999</v>
      </c>
      <c r="BO49" s="28">
        <v>0.26329999999999998</v>
      </c>
      <c r="BP49" s="28">
        <v>9.042E-2</v>
      </c>
      <c r="BQ49" s="28">
        <v>0.113</v>
      </c>
      <c r="BR49" s="28">
        <v>9.6290000000000001E-2</v>
      </c>
    </row>
    <row r="50" spans="1:70" x14ac:dyDescent="0.2">
      <c r="A50" s="83" t="s">
        <v>402</v>
      </c>
      <c r="B50" s="86" t="str">
        <f>VLOOKUP(A50,RecNames!B:G,6,FALSE)</f>
        <v>EDNRA</v>
      </c>
      <c r="C50" s="47">
        <f t="shared" si="1"/>
        <v>8.5730000000000004</v>
      </c>
      <c r="D50" s="46" t="str">
        <f t="shared" si="2"/>
        <v/>
      </c>
      <c r="E50" s="46">
        <f t="shared" si="3"/>
        <v>9.3729999999999993</v>
      </c>
      <c r="F50" s="46">
        <f t="shared" si="4"/>
        <v>9.65</v>
      </c>
      <c r="G50" s="46" t="str">
        <f t="shared" si="5"/>
        <v/>
      </c>
      <c r="H50" s="46">
        <f t="shared" si="6"/>
        <v>9.76</v>
      </c>
      <c r="I50" s="46">
        <f t="shared" si="7"/>
        <v>9.9440000000000008</v>
      </c>
      <c r="J50" s="46">
        <f t="shared" si="8"/>
        <v>10.46</v>
      </c>
      <c r="K50" s="46">
        <f t="shared" si="9"/>
        <v>9.8149999999999995</v>
      </c>
      <c r="L50" s="46">
        <f t="shared" si="10"/>
        <v>9.6769999999999996</v>
      </c>
      <c r="M50" s="46">
        <f t="shared" si="11"/>
        <v>9.7520000000000007</v>
      </c>
      <c r="N50" s="46">
        <f t="shared" si="12"/>
        <v>8.6419999999999995</v>
      </c>
      <c r="O50" s="46">
        <f t="shared" si="13"/>
        <v>10.85</v>
      </c>
      <c r="P50" s="46">
        <f t="shared" si="14"/>
        <v>9.3170000000000002</v>
      </c>
      <c r="Q50" s="46">
        <f t="shared" si="15"/>
        <v>8.5459999999999994</v>
      </c>
      <c r="R50" s="46">
        <f t="shared" si="16"/>
        <v>8.2319999999999993</v>
      </c>
      <c r="S50" s="46">
        <f t="shared" si="17"/>
        <v>8.3810000000000002</v>
      </c>
      <c r="T50" s="62" t="str" cm="1">
        <f t="array" ref="T50">IF(AK50="","",IF(ABS((AK50-AVERAGE(AK$2:AK$1000))/_xlfn.STDEV.S(IF(AK$2:AK$1000&lt;&gt;"",AK$2:AK$1000)))&lt;3,"","OUTLIER"))</f>
        <v/>
      </c>
      <c r="U50" s="63" t="str" cm="1">
        <f t="array" ref="U50">IF(AL50="","",IF(ABS((AL50-AVERAGE(AL$2:AL$1000))/_xlfn.STDEV.S(IF(AL$2:AL$1000&lt;&gt;"",AL$2:AL$1000)))&lt;3,"","OUTLIER"))</f>
        <v/>
      </c>
      <c r="V50" s="63" t="str" cm="1">
        <f t="array" ref="V50">IF(AM50="","",IF(ABS((AM50-AVERAGE(AM$2:AM$1000))/_xlfn.STDEV.S(IF(AM$2:AM$1000&lt;&gt;"",AM$2:AM$1000)))&lt;3,"","OUTLIER"))</f>
        <v/>
      </c>
      <c r="W50" s="63" t="str" cm="1">
        <f t="array" ref="W50">IF(AN50="","",IF(ABS((AN50-AVERAGE(AN$2:AN$1000))/_xlfn.STDEV.S(IF(AN$2:AN$1000&lt;&gt;"",AN$2:AN$1000)))&lt;3,"","OUTLIER"))</f>
        <v/>
      </c>
      <c r="X50" s="63" t="str" cm="1">
        <f t="array" ref="X50">IF(AO50="","",IF(ABS((AO50-AVERAGE(AO$2:AO$1000))/_xlfn.STDEV.S(IF(AO$2:AO$1000&lt;&gt;"",AO$2:AO$1000)))&lt;3,"","OUTLIER"))</f>
        <v/>
      </c>
      <c r="Y50" s="63" t="str" cm="1">
        <f t="array" ref="Y50">IF(AP50="","",IF(ABS((AP50-AVERAGE(AP$2:AP$1000))/_xlfn.STDEV.S(IF(AP$2:AP$1000&lt;&gt;"",AP$2:AP$1000)))&lt;3,"","OUTLIER"))</f>
        <v/>
      </c>
      <c r="Z50" s="63" t="str" cm="1">
        <f t="array" ref="Z50">IF(AQ50="","",IF(ABS((AQ50-AVERAGE(AQ$2:AQ$1000))/_xlfn.STDEV.S(IF(AQ$2:AQ$1000&lt;&gt;"",AQ$2:AQ$1000)))&lt;3,"","OUTLIER"))</f>
        <v/>
      </c>
      <c r="AA50" s="63" t="str" cm="1">
        <f t="array" ref="AA50">IF(AR50="","",IF(ABS((AR50-AVERAGE(AR$2:AR$1000))/_xlfn.STDEV.S(IF(AR$2:AR$1000&lt;&gt;"",AR$2:AR$1000)))&lt;3,"","OUTLIER"))</f>
        <v/>
      </c>
      <c r="AB50" s="63" t="str" cm="1">
        <f t="array" ref="AB50">IF(AS50="","",IF(ABS((AS50-AVERAGE(AS$2:AS$1000))/_xlfn.STDEV.S(IF(AS$2:AS$1000&lt;&gt;"",AS$2:AS$1000)))&lt;3,"","OUTLIER"))</f>
        <v/>
      </c>
      <c r="AC50" s="63" t="str" cm="1">
        <f t="array" ref="AC50">IF(AT50="","",IF(ABS((AT50-AVERAGE(AT$2:AT$1000))/_xlfn.STDEV.S(IF(AT$2:AT$1000&lt;&gt;"",AT$2:AT$1000)))&lt;3,"","OUTLIER"))</f>
        <v/>
      </c>
      <c r="AD50" s="63" t="str" cm="1">
        <f t="array" ref="AD50">IF(AU50="","",IF(ABS((AU50-AVERAGE(AU$2:AU$1000))/_xlfn.STDEV.S(IF(AU$2:AU$1000&lt;&gt;"",AU$2:AU$1000)))&lt;3,"","OUTLIER"))</f>
        <v/>
      </c>
      <c r="AE50" s="63" t="str" cm="1">
        <f t="array" ref="AE50">IF(AV50="","",IF(ABS((AV50-AVERAGE(AV$2:AV$1000))/_xlfn.STDEV.S(IF(AV$2:AV$1000&lt;&gt;"",AV$2:AV$1000)))&lt;3,"","OUTLIER"))</f>
        <v/>
      </c>
      <c r="AF50" s="63" t="str" cm="1">
        <f t="array" ref="AF50">IF(AW50="","",IF(ABS((AW50-AVERAGE(AW$2:AW$1000))/_xlfn.STDEV.S(IF(AW$2:AW$1000&lt;&gt;"",AW$2:AW$1000)))&lt;3,"","OUTLIER"))</f>
        <v/>
      </c>
      <c r="AG50" s="63" t="str" cm="1">
        <f t="array" ref="AG50">IF(AX50="","",IF(ABS((AX50-AVERAGE(AX$2:AX$1000))/_xlfn.STDEV.S(IF(AX$2:AX$1000&lt;&gt;"",AX$2:AX$1000)))&lt;3,"","OUTLIER"))</f>
        <v/>
      </c>
      <c r="AH50" s="63" t="str" cm="1">
        <f t="array" ref="AH50">IF(AY50="","",IF(ABS((AY50-AVERAGE(AY$2:AY$1000))/_xlfn.STDEV.S(IF(AY$2:AY$1000&lt;&gt;"",AY$2:AY$1000)))&lt;3,"","OUTLIER"))</f>
        <v/>
      </c>
      <c r="AI50" s="63" t="str" cm="1">
        <f t="array" ref="AI50">IF(AZ50="","",IF(ABS((AZ50-AVERAGE(AZ$2:AZ$1000))/_xlfn.STDEV.S(IF(AZ$2:AZ$1000&lt;&gt;"",AZ$2:AZ$1000)))&lt;3,"","OUTLIER"))</f>
        <v/>
      </c>
      <c r="AJ50" s="63" t="str" cm="1">
        <f t="array" ref="AJ50">IF(BA50="","",IF(ABS((BA50-AVERAGE(BA$2:BA$1000))/_xlfn.STDEV.S(IF(BA$2:BA$1000&lt;&gt;"",BA$2:BA$1000)))&lt;3,"","OUTLIER"))</f>
        <v/>
      </c>
      <c r="AK50" s="27">
        <v>8.5730000000000004</v>
      </c>
      <c r="AM50" s="28">
        <v>9.3729999999999993</v>
      </c>
      <c r="AN50" s="28">
        <v>9.65</v>
      </c>
      <c r="AP50" s="28">
        <v>9.76</v>
      </c>
      <c r="AQ50" s="28">
        <v>9.9440000000000008</v>
      </c>
      <c r="AR50" s="28">
        <v>10.46</v>
      </c>
      <c r="AS50" s="28">
        <v>9.8149999999999995</v>
      </c>
      <c r="AT50" s="28">
        <v>9.6769999999999996</v>
      </c>
      <c r="AU50" s="28">
        <v>9.7520000000000007</v>
      </c>
      <c r="AV50" s="28">
        <v>8.6419999999999995</v>
      </c>
      <c r="AW50" s="28">
        <v>10.85</v>
      </c>
      <c r="AX50" s="28">
        <v>9.3170000000000002</v>
      </c>
      <c r="AY50" s="28">
        <v>8.5459999999999994</v>
      </c>
      <c r="AZ50" s="28">
        <v>8.2319999999999993</v>
      </c>
      <c r="BA50" s="28">
        <v>8.3810000000000002</v>
      </c>
      <c r="BB50" s="27">
        <v>0.12670000000000001</v>
      </c>
      <c r="BD50" s="28">
        <v>0.1111</v>
      </c>
      <c r="BE50" s="28">
        <v>7.3800000000000004E-2</v>
      </c>
      <c r="BG50" s="28">
        <v>8.6919999999999997E-2</v>
      </c>
      <c r="BH50" s="28">
        <v>5.1319999999999998E-2</v>
      </c>
      <c r="BI50" s="28">
        <v>0.13969999999999999</v>
      </c>
      <c r="BJ50" s="28">
        <v>3.8289999999999998E-2</v>
      </c>
      <c r="BK50" s="28">
        <v>6.053E-2</v>
      </c>
      <c r="BL50" s="28">
        <v>5.2319999999999998E-2</v>
      </c>
      <c r="BM50" s="28">
        <v>4.5659999999999999E-2</v>
      </c>
      <c r="BN50" s="28">
        <v>0.1157</v>
      </c>
      <c r="BO50" s="28">
        <v>9.5009999999999997E-2</v>
      </c>
      <c r="BP50" s="28">
        <v>6.7430000000000004E-2</v>
      </c>
      <c r="BQ50" s="28">
        <v>3.5049999999999998E-2</v>
      </c>
      <c r="BR50" s="28">
        <v>7.6569999999999999E-2</v>
      </c>
    </row>
    <row r="51" spans="1:70" x14ac:dyDescent="0.2">
      <c r="A51" s="83" t="s">
        <v>643</v>
      </c>
      <c r="B51" s="86" t="str">
        <f>VLOOKUP(A51,RecNames!B:G,6,FALSE)</f>
        <v>PF2R</v>
      </c>
      <c r="C51" s="47" t="str">
        <f t="shared" si="1"/>
        <v/>
      </c>
      <c r="D51" s="46" t="str">
        <f t="shared" si="2"/>
        <v/>
      </c>
      <c r="E51" s="46" t="str">
        <f t="shared" si="3"/>
        <v/>
      </c>
      <c r="F51" s="46" t="str">
        <f t="shared" si="4"/>
        <v/>
      </c>
      <c r="G51" s="46" t="str">
        <f t="shared" si="5"/>
        <v/>
      </c>
      <c r="H51" s="46">
        <f t="shared" si="6"/>
        <v>6.92</v>
      </c>
      <c r="I51" s="46">
        <f t="shared" si="7"/>
        <v>6.9909999999999997</v>
      </c>
      <c r="J51" s="46">
        <f t="shared" si="8"/>
        <v>7.4640000000000004</v>
      </c>
      <c r="K51" s="46">
        <f t="shared" si="9"/>
        <v>8.734</v>
      </c>
      <c r="L51" s="46">
        <f t="shared" si="10"/>
        <v>8.6639999999999997</v>
      </c>
      <c r="M51" s="46">
        <f t="shared" si="11"/>
        <v>8.1739999999999995</v>
      </c>
      <c r="N51" s="46">
        <f t="shared" si="12"/>
        <v>8.8770000000000007</v>
      </c>
      <c r="O51" s="46" t="str">
        <f t="shared" si="13"/>
        <v/>
      </c>
      <c r="P51" s="46">
        <f t="shared" si="14"/>
        <v>8.1869999999999994</v>
      </c>
      <c r="Q51" s="46" t="str">
        <f t="shared" si="15"/>
        <v/>
      </c>
      <c r="R51" s="46" t="str">
        <f t="shared" si="16"/>
        <v/>
      </c>
      <c r="S51" s="46" t="str">
        <f t="shared" si="17"/>
        <v/>
      </c>
      <c r="T51" s="62" t="str" cm="1">
        <f t="array" ref="T51">IF(AK51="","",IF(ABS((AK51-AVERAGE(AK$2:AK$1000))/_xlfn.STDEV.S(IF(AK$2:AK$1000&lt;&gt;"",AK$2:AK$1000)))&lt;3,"","OUTLIER"))</f>
        <v/>
      </c>
      <c r="U51" s="63" t="str" cm="1">
        <f t="array" ref="U51">IF(AL51="","",IF(ABS((AL51-AVERAGE(AL$2:AL$1000))/_xlfn.STDEV.S(IF(AL$2:AL$1000&lt;&gt;"",AL$2:AL$1000)))&lt;3,"","OUTLIER"))</f>
        <v/>
      </c>
      <c r="V51" s="63" t="str" cm="1">
        <f t="array" ref="V51">IF(AM51="","",IF(ABS((AM51-AVERAGE(AM$2:AM$1000))/_xlfn.STDEV.S(IF(AM$2:AM$1000&lt;&gt;"",AM$2:AM$1000)))&lt;3,"","OUTLIER"))</f>
        <v/>
      </c>
      <c r="W51" s="63" t="str" cm="1">
        <f t="array" ref="W51">IF(AN51="","",IF(ABS((AN51-AVERAGE(AN$2:AN$1000))/_xlfn.STDEV.S(IF(AN$2:AN$1000&lt;&gt;"",AN$2:AN$1000)))&lt;3,"","OUTLIER"))</f>
        <v/>
      </c>
      <c r="X51" s="63" t="str" cm="1">
        <f t="array" ref="X51">IF(AO51="","",IF(ABS((AO51-AVERAGE(AO$2:AO$1000))/_xlfn.STDEV.S(IF(AO$2:AO$1000&lt;&gt;"",AO$2:AO$1000)))&lt;3,"","OUTLIER"))</f>
        <v/>
      </c>
      <c r="Y51" s="63" t="str" cm="1">
        <f t="array" ref="Y51">IF(AP51="","",IF(ABS((AP51-AVERAGE(AP$2:AP$1000))/_xlfn.STDEV.S(IF(AP$2:AP$1000&lt;&gt;"",AP$2:AP$1000)))&lt;3,"","OUTLIER"))</f>
        <v/>
      </c>
      <c r="Z51" s="63" t="str" cm="1">
        <f t="array" ref="Z51">IF(AQ51="","",IF(ABS((AQ51-AVERAGE(AQ$2:AQ$1000))/_xlfn.STDEV.S(IF(AQ$2:AQ$1000&lt;&gt;"",AQ$2:AQ$1000)))&lt;3,"","OUTLIER"))</f>
        <v/>
      </c>
      <c r="AA51" s="63" t="str" cm="1">
        <f t="array" ref="AA51">IF(AR51="","",IF(ABS((AR51-AVERAGE(AR$2:AR$1000))/_xlfn.STDEV.S(IF(AR$2:AR$1000&lt;&gt;"",AR$2:AR$1000)))&lt;3,"","OUTLIER"))</f>
        <v/>
      </c>
      <c r="AB51" s="63" t="str" cm="1">
        <f t="array" ref="AB51">IF(AS51="","",IF(ABS((AS51-AVERAGE(AS$2:AS$1000))/_xlfn.STDEV.S(IF(AS$2:AS$1000&lt;&gt;"",AS$2:AS$1000)))&lt;3,"","OUTLIER"))</f>
        <v/>
      </c>
      <c r="AC51" s="63" t="str" cm="1">
        <f t="array" ref="AC51">IF(AT51="","",IF(ABS((AT51-AVERAGE(AT$2:AT$1000))/_xlfn.STDEV.S(IF(AT$2:AT$1000&lt;&gt;"",AT$2:AT$1000)))&lt;3,"","OUTLIER"))</f>
        <v/>
      </c>
      <c r="AD51" s="63" t="str" cm="1">
        <f t="array" ref="AD51">IF(AU51="","",IF(ABS((AU51-AVERAGE(AU$2:AU$1000))/_xlfn.STDEV.S(IF(AU$2:AU$1000&lt;&gt;"",AU$2:AU$1000)))&lt;3,"","OUTLIER"))</f>
        <v/>
      </c>
      <c r="AE51" s="63" t="str" cm="1">
        <f t="array" ref="AE51">IF(AV51="","",IF(ABS((AV51-AVERAGE(AV$2:AV$1000))/_xlfn.STDEV.S(IF(AV$2:AV$1000&lt;&gt;"",AV$2:AV$1000)))&lt;3,"","OUTLIER"))</f>
        <v/>
      </c>
      <c r="AF51" s="63" t="str" cm="1">
        <f t="array" ref="AF51">IF(AW51="","",IF(ABS((AW51-AVERAGE(AW$2:AW$1000))/_xlfn.STDEV.S(IF(AW$2:AW$1000&lt;&gt;"",AW$2:AW$1000)))&lt;3,"","OUTLIER"))</f>
        <v/>
      </c>
      <c r="AG51" s="63" t="str" cm="1">
        <f t="array" ref="AG51">IF(AX51="","",IF(ABS((AX51-AVERAGE(AX$2:AX$1000))/_xlfn.STDEV.S(IF(AX$2:AX$1000&lt;&gt;"",AX$2:AX$1000)))&lt;3,"","OUTLIER"))</f>
        <v/>
      </c>
      <c r="AH51" s="63" t="str" cm="1">
        <f t="array" ref="AH51">IF(AY51="","",IF(ABS((AY51-AVERAGE(AY$2:AY$1000))/_xlfn.STDEV.S(IF(AY$2:AY$1000&lt;&gt;"",AY$2:AY$1000)))&lt;3,"","OUTLIER"))</f>
        <v/>
      </c>
      <c r="AI51" s="63" t="str" cm="1">
        <f t="array" ref="AI51">IF(AZ51="","",IF(ABS((AZ51-AVERAGE(AZ$2:AZ$1000))/_xlfn.STDEV.S(IF(AZ$2:AZ$1000&lt;&gt;"",AZ$2:AZ$1000)))&lt;3,"","OUTLIER"))</f>
        <v/>
      </c>
      <c r="AJ51" s="63" t="str" cm="1">
        <f t="array" ref="AJ51">IF(BA51="","",IF(ABS((BA51-AVERAGE(BA$2:BA$1000))/_xlfn.STDEV.S(IF(BA$2:BA$1000&lt;&gt;"",BA$2:BA$1000)))&lt;3,"","OUTLIER"))</f>
        <v/>
      </c>
      <c r="AK51" s="27"/>
      <c r="AM51" s="28"/>
      <c r="AN51" s="28"/>
      <c r="AP51" s="28">
        <v>6.92</v>
      </c>
      <c r="AQ51" s="28">
        <v>6.9909999999999997</v>
      </c>
      <c r="AR51" s="28">
        <v>7.4640000000000004</v>
      </c>
      <c r="AS51" s="28">
        <v>8.734</v>
      </c>
      <c r="AT51" s="28">
        <v>8.6639999999999997</v>
      </c>
      <c r="AU51" s="28">
        <v>8.1739999999999995</v>
      </c>
      <c r="AV51" s="28">
        <v>8.8770000000000007</v>
      </c>
      <c r="AW51" s="28"/>
      <c r="AX51" s="28">
        <v>8.1869999999999994</v>
      </c>
      <c r="AY51" s="28"/>
      <c r="AZ51" s="28"/>
      <c r="BA51" s="28"/>
      <c r="BB51" s="27"/>
      <c r="BD51" s="28"/>
      <c r="BE51" s="28"/>
      <c r="BG51" s="28">
        <v>0.41620000000000001</v>
      </c>
      <c r="BH51" s="28">
        <v>0.18909999999999999</v>
      </c>
      <c r="BI51" s="28">
        <v>0.25159999999999999</v>
      </c>
      <c r="BJ51" s="28">
        <v>6.1120000000000001E-2</v>
      </c>
      <c r="BK51" s="28">
        <v>4.1640000000000003E-2</v>
      </c>
      <c r="BL51" s="28">
        <v>5.0599999999999999E-2</v>
      </c>
      <c r="BM51" s="28">
        <v>2.9309999999999999E-2</v>
      </c>
      <c r="BN51" s="28"/>
      <c r="BO51" s="28">
        <v>8.6499999999999994E-2</v>
      </c>
      <c r="BP51" s="28"/>
      <c r="BQ51" s="28"/>
      <c r="BR51" s="28"/>
    </row>
    <row r="52" spans="1:70" x14ac:dyDescent="0.2">
      <c r="A52" s="83" t="s">
        <v>451</v>
      </c>
      <c r="B52" s="86" t="str">
        <f>VLOOKUP(A52,RecNames!B:G,6,FALSE)</f>
        <v>GLR</v>
      </c>
      <c r="C52" s="47">
        <f t="shared" si="1"/>
        <v>11.1</v>
      </c>
      <c r="D52" s="46" t="str">
        <f t="shared" si="2"/>
        <v/>
      </c>
      <c r="E52" s="46">
        <f t="shared" si="3"/>
        <v>8.1539999999999999</v>
      </c>
      <c r="F52" s="46">
        <f t="shared" si="4"/>
        <v>8.0739999999999998</v>
      </c>
      <c r="G52" s="46" t="str">
        <f t="shared" si="5"/>
        <v/>
      </c>
      <c r="H52" s="46">
        <f t="shared" si="6"/>
        <v>8.8450000000000006</v>
      </c>
      <c r="I52" s="46">
        <f t="shared" si="7"/>
        <v>9.0220000000000002</v>
      </c>
      <c r="J52" s="46">
        <f t="shared" si="8"/>
        <v>8.6120000000000001</v>
      </c>
      <c r="K52" s="46">
        <f t="shared" si="9"/>
        <v>7.3239999999999998</v>
      </c>
      <c r="L52" s="46">
        <f t="shared" si="10"/>
        <v>7.4690000000000003</v>
      </c>
      <c r="M52" s="46">
        <f t="shared" si="11"/>
        <v>7.4240000000000004</v>
      </c>
      <c r="N52" s="46">
        <f t="shared" si="12"/>
        <v>9.1219999999999999</v>
      </c>
      <c r="O52" s="46" t="str">
        <f t="shared" si="13"/>
        <v/>
      </c>
      <c r="P52" s="46" t="str">
        <f t="shared" si="14"/>
        <v/>
      </c>
      <c r="Q52" s="46">
        <f t="shared" si="15"/>
        <v>7.6520000000000001</v>
      </c>
      <c r="R52" s="46">
        <f t="shared" si="16"/>
        <v>7.5060000000000002</v>
      </c>
      <c r="S52" s="46">
        <f t="shared" si="17"/>
        <v>8.2170000000000005</v>
      </c>
      <c r="T52" s="62" t="str" cm="1">
        <f t="array" ref="T52">IF(AK52="","",IF(ABS((AK52-AVERAGE(AK$2:AK$1000))/_xlfn.STDEV.S(IF(AK$2:AK$1000&lt;&gt;"",AK$2:AK$1000)))&lt;3,"","OUTLIER"))</f>
        <v/>
      </c>
      <c r="U52" s="63" t="str" cm="1">
        <f t="array" ref="U52">IF(AL52="","",IF(ABS((AL52-AVERAGE(AL$2:AL$1000))/_xlfn.STDEV.S(IF(AL$2:AL$1000&lt;&gt;"",AL$2:AL$1000)))&lt;3,"","OUTLIER"))</f>
        <v/>
      </c>
      <c r="V52" s="63" t="str" cm="1">
        <f t="array" ref="V52">IF(AM52="","",IF(ABS((AM52-AVERAGE(AM$2:AM$1000))/_xlfn.STDEV.S(IF(AM$2:AM$1000&lt;&gt;"",AM$2:AM$1000)))&lt;3,"","OUTLIER"))</f>
        <v/>
      </c>
      <c r="W52" s="63" t="str" cm="1">
        <f t="array" ref="W52">IF(AN52="","",IF(ABS((AN52-AVERAGE(AN$2:AN$1000))/_xlfn.STDEV.S(IF(AN$2:AN$1000&lt;&gt;"",AN$2:AN$1000)))&lt;3,"","OUTLIER"))</f>
        <v/>
      </c>
      <c r="X52" s="63" t="str" cm="1">
        <f t="array" ref="X52">IF(AO52="","",IF(ABS((AO52-AVERAGE(AO$2:AO$1000))/_xlfn.STDEV.S(IF(AO$2:AO$1000&lt;&gt;"",AO$2:AO$1000)))&lt;3,"","OUTLIER"))</f>
        <v/>
      </c>
      <c r="Y52" s="63" t="str" cm="1">
        <f t="array" ref="Y52">IF(AP52="","",IF(ABS((AP52-AVERAGE(AP$2:AP$1000))/_xlfn.STDEV.S(IF(AP$2:AP$1000&lt;&gt;"",AP$2:AP$1000)))&lt;3,"","OUTLIER"))</f>
        <v/>
      </c>
      <c r="Z52" s="63" t="str" cm="1">
        <f t="array" ref="Z52">IF(AQ52="","",IF(ABS((AQ52-AVERAGE(AQ$2:AQ$1000))/_xlfn.STDEV.S(IF(AQ$2:AQ$1000&lt;&gt;"",AQ$2:AQ$1000)))&lt;3,"","OUTLIER"))</f>
        <v/>
      </c>
      <c r="AA52" s="63" t="str" cm="1">
        <f t="array" ref="AA52">IF(AR52="","",IF(ABS((AR52-AVERAGE(AR$2:AR$1000))/_xlfn.STDEV.S(IF(AR$2:AR$1000&lt;&gt;"",AR$2:AR$1000)))&lt;3,"","OUTLIER"))</f>
        <v/>
      </c>
      <c r="AB52" s="63" t="str" cm="1">
        <f t="array" ref="AB52">IF(AS52="","",IF(ABS((AS52-AVERAGE(AS$2:AS$1000))/_xlfn.STDEV.S(IF(AS$2:AS$1000&lt;&gt;"",AS$2:AS$1000)))&lt;3,"","OUTLIER"))</f>
        <v/>
      </c>
      <c r="AC52" s="63" t="str" cm="1">
        <f t="array" ref="AC52">IF(AT52="","",IF(ABS((AT52-AVERAGE(AT$2:AT$1000))/_xlfn.STDEV.S(IF(AT$2:AT$1000&lt;&gt;"",AT$2:AT$1000)))&lt;3,"","OUTLIER"))</f>
        <v/>
      </c>
      <c r="AD52" s="63" t="str" cm="1">
        <f t="array" ref="AD52">IF(AU52="","",IF(ABS((AU52-AVERAGE(AU$2:AU$1000))/_xlfn.STDEV.S(IF(AU$2:AU$1000&lt;&gt;"",AU$2:AU$1000)))&lt;3,"","OUTLIER"))</f>
        <v/>
      </c>
      <c r="AE52" s="63" t="str" cm="1">
        <f t="array" ref="AE52">IF(AV52="","",IF(ABS((AV52-AVERAGE(AV$2:AV$1000))/_xlfn.STDEV.S(IF(AV$2:AV$1000&lt;&gt;"",AV$2:AV$1000)))&lt;3,"","OUTLIER"))</f>
        <v/>
      </c>
      <c r="AF52" s="63" t="str" cm="1">
        <f t="array" ref="AF52">IF(AW52="","",IF(ABS((AW52-AVERAGE(AW$2:AW$1000))/_xlfn.STDEV.S(IF(AW$2:AW$1000&lt;&gt;"",AW$2:AW$1000)))&lt;3,"","OUTLIER"))</f>
        <v/>
      </c>
      <c r="AG52" s="63" t="str" cm="1">
        <f t="array" ref="AG52">IF(AX52="","",IF(ABS((AX52-AVERAGE(AX$2:AX$1000))/_xlfn.STDEV.S(IF(AX$2:AX$1000&lt;&gt;"",AX$2:AX$1000)))&lt;3,"","OUTLIER"))</f>
        <v/>
      </c>
      <c r="AH52" s="63" t="str" cm="1">
        <f t="array" ref="AH52">IF(AY52="","",IF(ABS((AY52-AVERAGE(AY$2:AY$1000))/_xlfn.STDEV.S(IF(AY$2:AY$1000&lt;&gt;"",AY$2:AY$1000)))&lt;3,"","OUTLIER"))</f>
        <v/>
      </c>
      <c r="AI52" s="63" t="str" cm="1">
        <f t="array" ref="AI52">IF(AZ52="","",IF(ABS((AZ52-AVERAGE(AZ$2:AZ$1000))/_xlfn.STDEV.S(IF(AZ$2:AZ$1000&lt;&gt;"",AZ$2:AZ$1000)))&lt;3,"","OUTLIER"))</f>
        <v/>
      </c>
      <c r="AJ52" s="63" t="str" cm="1">
        <f t="array" ref="AJ52">IF(BA52="","",IF(ABS((BA52-AVERAGE(BA$2:BA$1000))/_xlfn.STDEV.S(IF(BA$2:BA$1000&lt;&gt;"",BA$2:BA$1000)))&lt;3,"","OUTLIER"))</f>
        <v/>
      </c>
      <c r="AK52" s="27">
        <v>11.1</v>
      </c>
      <c r="AM52" s="28">
        <v>8.1539999999999999</v>
      </c>
      <c r="AN52" s="28">
        <v>8.0739999999999998</v>
      </c>
      <c r="AP52" s="28">
        <v>8.8450000000000006</v>
      </c>
      <c r="AQ52" s="28">
        <v>9.0220000000000002</v>
      </c>
      <c r="AR52" s="28">
        <v>8.6120000000000001</v>
      </c>
      <c r="AS52" s="28">
        <v>7.3239999999999998</v>
      </c>
      <c r="AT52" s="28">
        <v>7.4690000000000003</v>
      </c>
      <c r="AU52" s="28">
        <v>7.4240000000000004</v>
      </c>
      <c r="AV52" s="28">
        <v>9.1219999999999999</v>
      </c>
      <c r="AW52" s="28"/>
      <c r="AX52" s="28"/>
      <c r="AY52" s="28">
        <v>7.6520000000000001</v>
      </c>
      <c r="AZ52" s="28">
        <v>7.5060000000000002</v>
      </c>
      <c r="BA52" s="28">
        <v>8.2170000000000005</v>
      </c>
      <c r="BB52" s="27">
        <v>0.13789999999999999</v>
      </c>
      <c r="BD52" s="28">
        <v>9.3659999999999993E-2</v>
      </c>
      <c r="BE52" s="28">
        <v>8.763E-2</v>
      </c>
      <c r="BG52" s="28">
        <v>7.4399999999999994E-2</v>
      </c>
      <c r="BH52" s="28">
        <v>8.9520000000000002E-2</v>
      </c>
      <c r="BI52" s="28">
        <v>0.1245</v>
      </c>
      <c r="BJ52" s="28">
        <v>0.15759999999999999</v>
      </c>
      <c r="BK52" s="28">
        <v>0.12690000000000001</v>
      </c>
      <c r="BL52" s="28">
        <v>0.1396</v>
      </c>
      <c r="BM52" s="28">
        <v>6.2740000000000004E-2</v>
      </c>
      <c r="BN52" s="28"/>
      <c r="BO52" s="28"/>
      <c r="BP52" s="28">
        <v>0.11700000000000001</v>
      </c>
      <c r="BQ52" s="28">
        <v>0.1084</v>
      </c>
      <c r="BR52" s="28">
        <v>8.4879999999999997E-2</v>
      </c>
    </row>
    <row r="53" spans="1:70" x14ac:dyDescent="0.2">
      <c r="A53" s="83" t="s">
        <v>441</v>
      </c>
      <c r="B53" s="86" t="str">
        <f>VLOOKUP(A53,RecNames!B:G,6,FALSE)</f>
        <v>GHSR</v>
      </c>
      <c r="C53" s="47" t="str">
        <f t="shared" si="1"/>
        <v/>
      </c>
      <c r="D53" s="46" t="str">
        <f t="shared" si="2"/>
        <v/>
      </c>
      <c r="E53" s="46">
        <f t="shared" si="3"/>
        <v>8.5820000000000007</v>
      </c>
      <c r="F53" s="46">
        <f t="shared" si="4"/>
        <v>8.6140000000000008</v>
      </c>
      <c r="G53" s="46" t="str">
        <f t="shared" si="5"/>
        <v/>
      </c>
      <c r="H53" s="46">
        <f t="shared" si="6"/>
        <v>8.7949999999999999</v>
      </c>
      <c r="I53" s="46">
        <f t="shared" si="7"/>
        <v>8.8339999999999996</v>
      </c>
      <c r="J53" s="46">
        <f t="shared" si="8"/>
        <v>9.0869999999999997</v>
      </c>
      <c r="K53" s="46">
        <f t="shared" si="9"/>
        <v>9.282</v>
      </c>
      <c r="L53" s="46">
        <f t="shared" si="10"/>
        <v>9.6</v>
      </c>
      <c r="M53" s="46">
        <f t="shared" si="11"/>
        <v>8.8970000000000002</v>
      </c>
      <c r="N53" s="46">
        <f t="shared" si="12"/>
        <v>9.2170000000000005</v>
      </c>
      <c r="O53" s="46">
        <f t="shared" si="13"/>
        <v>9.1560000000000006</v>
      </c>
      <c r="P53" s="46">
        <f t="shared" si="14"/>
        <v>8.5120000000000005</v>
      </c>
      <c r="Q53" s="46">
        <f t="shared" si="15"/>
        <v>8.7799999999999994</v>
      </c>
      <c r="R53" s="46">
        <f t="shared" si="16"/>
        <v>8.2490000000000006</v>
      </c>
      <c r="S53" s="46">
        <f t="shared" si="17"/>
        <v>8.5150000000000006</v>
      </c>
      <c r="T53" s="62" t="str" cm="1">
        <f t="array" ref="T53">IF(AK53="","",IF(ABS((AK53-AVERAGE(AK$2:AK$1000))/_xlfn.STDEV.S(IF(AK$2:AK$1000&lt;&gt;"",AK$2:AK$1000)))&lt;3,"","OUTLIER"))</f>
        <v/>
      </c>
      <c r="U53" s="63" t="str" cm="1">
        <f t="array" ref="U53">IF(AL53="","",IF(ABS((AL53-AVERAGE(AL$2:AL$1000))/_xlfn.STDEV.S(IF(AL$2:AL$1000&lt;&gt;"",AL$2:AL$1000)))&lt;3,"","OUTLIER"))</f>
        <v/>
      </c>
      <c r="V53" s="63" t="str" cm="1">
        <f t="array" ref="V53">IF(AM53="","",IF(ABS((AM53-AVERAGE(AM$2:AM$1000))/_xlfn.STDEV.S(IF(AM$2:AM$1000&lt;&gt;"",AM$2:AM$1000)))&lt;3,"","OUTLIER"))</f>
        <v/>
      </c>
      <c r="W53" s="63" t="str" cm="1">
        <f t="array" ref="W53">IF(AN53="","",IF(ABS((AN53-AVERAGE(AN$2:AN$1000))/_xlfn.STDEV.S(IF(AN$2:AN$1000&lt;&gt;"",AN$2:AN$1000)))&lt;3,"","OUTLIER"))</f>
        <v/>
      </c>
      <c r="X53" s="63" t="str" cm="1">
        <f t="array" ref="X53">IF(AO53="","",IF(ABS((AO53-AVERAGE(AO$2:AO$1000))/_xlfn.STDEV.S(IF(AO$2:AO$1000&lt;&gt;"",AO$2:AO$1000)))&lt;3,"","OUTLIER"))</f>
        <v/>
      </c>
      <c r="Y53" s="63" t="str" cm="1">
        <f t="array" ref="Y53">IF(AP53="","",IF(ABS((AP53-AVERAGE(AP$2:AP$1000))/_xlfn.STDEV.S(IF(AP$2:AP$1000&lt;&gt;"",AP$2:AP$1000)))&lt;3,"","OUTLIER"))</f>
        <v/>
      </c>
      <c r="Z53" s="63" t="str" cm="1">
        <f t="array" ref="Z53">IF(AQ53="","",IF(ABS((AQ53-AVERAGE(AQ$2:AQ$1000))/_xlfn.STDEV.S(IF(AQ$2:AQ$1000&lt;&gt;"",AQ$2:AQ$1000)))&lt;3,"","OUTLIER"))</f>
        <v/>
      </c>
      <c r="AA53" s="63" t="str" cm="1">
        <f t="array" ref="AA53">IF(AR53="","",IF(ABS((AR53-AVERAGE(AR$2:AR$1000))/_xlfn.STDEV.S(IF(AR$2:AR$1000&lt;&gt;"",AR$2:AR$1000)))&lt;3,"","OUTLIER"))</f>
        <v/>
      </c>
      <c r="AB53" s="63" t="str" cm="1">
        <f t="array" ref="AB53">IF(AS53="","",IF(ABS((AS53-AVERAGE(AS$2:AS$1000))/_xlfn.STDEV.S(IF(AS$2:AS$1000&lt;&gt;"",AS$2:AS$1000)))&lt;3,"","OUTLIER"))</f>
        <v/>
      </c>
      <c r="AC53" s="63" t="str" cm="1">
        <f t="array" ref="AC53">IF(AT53="","",IF(ABS((AT53-AVERAGE(AT$2:AT$1000))/_xlfn.STDEV.S(IF(AT$2:AT$1000&lt;&gt;"",AT$2:AT$1000)))&lt;3,"","OUTLIER"))</f>
        <v/>
      </c>
      <c r="AD53" s="63" t="str" cm="1">
        <f t="array" ref="AD53">IF(AU53="","",IF(ABS((AU53-AVERAGE(AU$2:AU$1000))/_xlfn.STDEV.S(IF(AU$2:AU$1000&lt;&gt;"",AU$2:AU$1000)))&lt;3,"","OUTLIER"))</f>
        <v/>
      </c>
      <c r="AE53" s="63" t="str" cm="1">
        <f t="array" ref="AE53">IF(AV53="","",IF(ABS((AV53-AVERAGE(AV$2:AV$1000))/_xlfn.STDEV.S(IF(AV$2:AV$1000&lt;&gt;"",AV$2:AV$1000)))&lt;3,"","OUTLIER"))</f>
        <v/>
      </c>
      <c r="AF53" s="63" t="str" cm="1">
        <f t="array" ref="AF53">IF(AW53="","",IF(ABS((AW53-AVERAGE(AW$2:AW$1000))/_xlfn.STDEV.S(IF(AW$2:AW$1000&lt;&gt;"",AW$2:AW$1000)))&lt;3,"","OUTLIER"))</f>
        <v/>
      </c>
      <c r="AG53" s="63" t="str" cm="1">
        <f t="array" ref="AG53">IF(AX53="","",IF(ABS((AX53-AVERAGE(AX$2:AX$1000))/_xlfn.STDEV.S(IF(AX$2:AX$1000&lt;&gt;"",AX$2:AX$1000)))&lt;3,"","OUTLIER"))</f>
        <v/>
      </c>
      <c r="AH53" s="63" t="str" cm="1">
        <f t="array" ref="AH53">IF(AY53="","",IF(ABS((AY53-AVERAGE(AY$2:AY$1000))/_xlfn.STDEV.S(IF(AY$2:AY$1000&lt;&gt;"",AY$2:AY$1000)))&lt;3,"","OUTLIER"))</f>
        <v/>
      </c>
      <c r="AI53" s="63" t="str" cm="1">
        <f t="array" ref="AI53">IF(AZ53="","",IF(ABS((AZ53-AVERAGE(AZ$2:AZ$1000))/_xlfn.STDEV.S(IF(AZ$2:AZ$1000&lt;&gt;"",AZ$2:AZ$1000)))&lt;3,"","OUTLIER"))</f>
        <v/>
      </c>
      <c r="AJ53" s="63" t="str" cm="1">
        <f t="array" ref="AJ53">IF(BA53="","",IF(ABS((BA53-AVERAGE(BA$2:BA$1000))/_xlfn.STDEV.S(IF(BA$2:BA$1000&lt;&gt;"",BA$2:BA$1000)))&lt;3,"","OUTLIER"))</f>
        <v/>
      </c>
      <c r="AK53" s="27"/>
      <c r="AM53" s="28">
        <v>8.5820000000000007</v>
      </c>
      <c r="AN53" s="28">
        <v>8.6140000000000008</v>
      </c>
      <c r="AP53" s="28">
        <v>8.7949999999999999</v>
      </c>
      <c r="AQ53" s="28">
        <v>8.8339999999999996</v>
      </c>
      <c r="AR53" s="28">
        <v>9.0869999999999997</v>
      </c>
      <c r="AS53" s="28">
        <v>9.282</v>
      </c>
      <c r="AT53" s="28">
        <v>9.6</v>
      </c>
      <c r="AU53" s="28">
        <v>8.8970000000000002</v>
      </c>
      <c r="AV53" s="28">
        <v>9.2170000000000005</v>
      </c>
      <c r="AW53" s="28">
        <v>9.1560000000000006</v>
      </c>
      <c r="AX53" s="28">
        <v>8.5120000000000005</v>
      </c>
      <c r="AY53" s="28">
        <v>8.7799999999999994</v>
      </c>
      <c r="AZ53" s="28">
        <v>8.2490000000000006</v>
      </c>
      <c r="BA53" s="28">
        <v>8.5150000000000006</v>
      </c>
      <c r="BB53" s="27"/>
      <c r="BD53" s="28">
        <v>7.5190000000000007E-2</v>
      </c>
      <c r="BE53" s="28">
        <v>6.9769999999999999E-2</v>
      </c>
      <c r="BG53" s="28">
        <v>6.8269999999999997E-2</v>
      </c>
      <c r="BH53" s="28">
        <v>6.1210000000000001E-2</v>
      </c>
      <c r="BI53" s="28">
        <v>6.8629999999999997E-2</v>
      </c>
      <c r="BJ53" s="28">
        <v>0.1135</v>
      </c>
      <c r="BK53" s="28">
        <v>0.13159999999999999</v>
      </c>
      <c r="BL53" s="28">
        <v>4.1779999999999998E-2</v>
      </c>
      <c r="BM53" s="28">
        <v>8.4500000000000006E-2</v>
      </c>
      <c r="BN53" s="28">
        <v>9.5100000000000004E-2</v>
      </c>
      <c r="BO53" s="28">
        <v>7.8229999999999994E-2</v>
      </c>
      <c r="BP53" s="28">
        <v>8.4110000000000004E-2</v>
      </c>
      <c r="BQ53" s="28">
        <v>0.21129999999999999</v>
      </c>
      <c r="BR53" s="28">
        <v>8.1780000000000005E-2</v>
      </c>
    </row>
    <row r="54" spans="1:70" x14ac:dyDescent="0.2">
      <c r="A54" s="83" t="s">
        <v>445</v>
      </c>
      <c r="B54" s="86" t="str">
        <f>VLOOKUP(A54,RecNames!B:G,6,FALSE)</f>
        <v>GIPR</v>
      </c>
      <c r="C54" s="47">
        <f t="shared" si="1"/>
        <v>10.47</v>
      </c>
      <c r="D54" s="46" t="str">
        <f t="shared" si="2"/>
        <v/>
      </c>
      <c r="E54" s="46">
        <f t="shared" si="3"/>
        <v>8.8680000000000003</v>
      </c>
      <c r="F54" s="46">
        <f t="shared" si="4"/>
        <v>9.0519999999999996</v>
      </c>
      <c r="G54" s="46" t="str">
        <f t="shared" si="5"/>
        <v/>
      </c>
      <c r="H54" s="46">
        <f t="shared" si="6"/>
        <v>9.0820000000000007</v>
      </c>
      <c r="I54" s="46">
        <f t="shared" si="7"/>
        <v>9.2170000000000005</v>
      </c>
      <c r="J54" s="46">
        <f t="shared" si="8"/>
        <v>9.2899999999999991</v>
      </c>
      <c r="K54" s="46" t="str">
        <f t="shared" si="9"/>
        <v/>
      </c>
      <c r="L54" s="46" t="str">
        <f t="shared" si="10"/>
        <v/>
      </c>
      <c r="M54" s="46" t="str">
        <f t="shared" si="11"/>
        <v/>
      </c>
      <c r="N54" s="46">
        <f t="shared" si="12"/>
        <v>9.0860000000000003</v>
      </c>
      <c r="O54" s="46" t="str">
        <f t="shared" si="13"/>
        <v/>
      </c>
      <c r="P54" s="46" t="str">
        <f t="shared" si="14"/>
        <v/>
      </c>
      <c r="Q54" s="46">
        <f t="shared" si="15"/>
        <v>8.4369999999999994</v>
      </c>
      <c r="R54" s="46">
        <f t="shared" si="16"/>
        <v>7.3849999999999998</v>
      </c>
      <c r="S54" s="46">
        <f t="shared" si="17"/>
        <v>8.3989999999999991</v>
      </c>
      <c r="T54" s="62" t="str" cm="1">
        <f t="array" ref="T54">IF(AK54="","",IF(ABS((AK54-AVERAGE(AK$2:AK$1000))/_xlfn.STDEV.S(IF(AK$2:AK$1000&lt;&gt;"",AK$2:AK$1000)))&lt;3,"","OUTLIER"))</f>
        <v/>
      </c>
      <c r="U54" s="63" t="str" cm="1">
        <f t="array" ref="U54">IF(AL54="","",IF(ABS((AL54-AVERAGE(AL$2:AL$1000))/_xlfn.STDEV.S(IF(AL$2:AL$1000&lt;&gt;"",AL$2:AL$1000)))&lt;3,"","OUTLIER"))</f>
        <v/>
      </c>
      <c r="V54" s="63" t="str" cm="1">
        <f t="array" ref="V54">IF(AM54="","",IF(ABS((AM54-AVERAGE(AM$2:AM$1000))/_xlfn.STDEV.S(IF(AM$2:AM$1000&lt;&gt;"",AM$2:AM$1000)))&lt;3,"","OUTLIER"))</f>
        <v/>
      </c>
      <c r="W54" s="63" t="str" cm="1">
        <f t="array" ref="W54">IF(AN54="","",IF(ABS((AN54-AVERAGE(AN$2:AN$1000))/_xlfn.STDEV.S(IF(AN$2:AN$1000&lt;&gt;"",AN$2:AN$1000)))&lt;3,"","OUTLIER"))</f>
        <v/>
      </c>
      <c r="X54" s="63" t="str" cm="1">
        <f t="array" ref="X54">IF(AO54="","",IF(ABS((AO54-AVERAGE(AO$2:AO$1000))/_xlfn.STDEV.S(IF(AO$2:AO$1000&lt;&gt;"",AO$2:AO$1000)))&lt;3,"","OUTLIER"))</f>
        <v/>
      </c>
      <c r="Y54" s="63" t="str" cm="1">
        <f t="array" ref="Y54">IF(AP54="","",IF(ABS((AP54-AVERAGE(AP$2:AP$1000))/_xlfn.STDEV.S(IF(AP$2:AP$1000&lt;&gt;"",AP$2:AP$1000)))&lt;3,"","OUTLIER"))</f>
        <v/>
      </c>
      <c r="Z54" s="63" t="str" cm="1">
        <f t="array" ref="Z54">IF(AQ54="","",IF(ABS((AQ54-AVERAGE(AQ$2:AQ$1000))/_xlfn.STDEV.S(IF(AQ$2:AQ$1000&lt;&gt;"",AQ$2:AQ$1000)))&lt;3,"","OUTLIER"))</f>
        <v/>
      </c>
      <c r="AA54" s="63" t="str" cm="1">
        <f t="array" ref="AA54">IF(AR54="","",IF(ABS((AR54-AVERAGE(AR$2:AR$1000))/_xlfn.STDEV.S(IF(AR$2:AR$1000&lt;&gt;"",AR$2:AR$1000)))&lt;3,"","OUTLIER"))</f>
        <v/>
      </c>
      <c r="AB54" s="63" t="str" cm="1">
        <f t="array" ref="AB54">IF(AS54="","",IF(ABS((AS54-AVERAGE(AS$2:AS$1000))/_xlfn.STDEV.S(IF(AS$2:AS$1000&lt;&gt;"",AS$2:AS$1000)))&lt;3,"","OUTLIER"))</f>
        <v/>
      </c>
      <c r="AC54" s="63" t="str" cm="1">
        <f t="array" ref="AC54">IF(AT54="","",IF(ABS((AT54-AVERAGE(AT$2:AT$1000))/_xlfn.STDEV.S(IF(AT$2:AT$1000&lt;&gt;"",AT$2:AT$1000)))&lt;3,"","OUTLIER"))</f>
        <v/>
      </c>
      <c r="AD54" s="63" t="str" cm="1">
        <f t="array" ref="AD54">IF(AU54="","",IF(ABS((AU54-AVERAGE(AU$2:AU$1000))/_xlfn.STDEV.S(IF(AU$2:AU$1000&lt;&gt;"",AU$2:AU$1000)))&lt;3,"","OUTLIER"))</f>
        <v/>
      </c>
      <c r="AE54" s="63" t="str" cm="1">
        <f t="array" ref="AE54">IF(AV54="","",IF(ABS((AV54-AVERAGE(AV$2:AV$1000))/_xlfn.STDEV.S(IF(AV$2:AV$1000&lt;&gt;"",AV$2:AV$1000)))&lt;3,"","OUTLIER"))</f>
        <v/>
      </c>
      <c r="AF54" s="63" t="str" cm="1">
        <f t="array" ref="AF54">IF(AW54="","",IF(ABS((AW54-AVERAGE(AW$2:AW$1000))/_xlfn.STDEV.S(IF(AW$2:AW$1000&lt;&gt;"",AW$2:AW$1000)))&lt;3,"","OUTLIER"))</f>
        <v/>
      </c>
      <c r="AG54" s="63" t="str" cm="1">
        <f t="array" ref="AG54">IF(AX54="","",IF(ABS((AX54-AVERAGE(AX$2:AX$1000))/_xlfn.STDEV.S(IF(AX$2:AX$1000&lt;&gt;"",AX$2:AX$1000)))&lt;3,"","OUTLIER"))</f>
        <v/>
      </c>
      <c r="AH54" s="63" t="str" cm="1">
        <f t="array" ref="AH54">IF(AY54="","",IF(ABS((AY54-AVERAGE(AY$2:AY$1000))/_xlfn.STDEV.S(IF(AY$2:AY$1000&lt;&gt;"",AY$2:AY$1000)))&lt;3,"","OUTLIER"))</f>
        <v/>
      </c>
      <c r="AI54" s="63" t="str" cm="1">
        <f t="array" ref="AI54">IF(AZ54="","",IF(ABS((AZ54-AVERAGE(AZ$2:AZ$1000))/_xlfn.STDEV.S(IF(AZ$2:AZ$1000&lt;&gt;"",AZ$2:AZ$1000)))&lt;3,"","OUTLIER"))</f>
        <v/>
      </c>
      <c r="AJ54" s="63" t="str" cm="1">
        <f t="array" ref="AJ54">IF(BA54="","",IF(ABS((BA54-AVERAGE(BA$2:BA$1000))/_xlfn.STDEV.S(IF(BA$2:BA$1000&lt;&gt;"",BA$2:BA$1000)))&lt;3,"","OUTLIER"))</f>
        <v/>
      </c>
      <c r="AK54" s="27">
        <v>10.47</v>
      </c>
      <c r="AM54" s="28">
        <v>8.8680000000000003</v>
      </c>
      <c r="AN54" s="28">
        <v>9.0519999999999996</v>
      </c>
      <c r="AP54" s="28">
        <v>9.0820000000000007</v>
      </c>
      <c r="AQ54" s="28">
        <v>9.2170000000000005</v>
      </c>
      <c r="AR54" s="28">
        <v>9.2899999999999991</v>
      </c>
      <c r="AS54" s="28"/>
      <c r="AT54" s="28"/>
      <c r="AU54" s="28"/>
      <c r="AV54" s="28">
        <v>9.0860000000000003</v>
      </c>
      <c r="AW54" s="28"/>
      <c r="AX54" s="28"/>
      <c r="AY54" s="28">
        <v>8.4369999999999994</v>
      </c>
      <c r="AZ54" s="28">
        <v>7.3849999999999998</v>
      </c>
      <c r="BA54" s="28">
        <v>8.3989999999999991</v>
      </c>
      <c r="BB54" s="27">
        <v>0.127</v>
      </c>
      <c r="BD54" s="28">
        <v>9.0939999999999993E-2</v>
      </c>
      <c r="BE54" s="28">
        <v>5.9900000000000002E-2</v>
      </c>
      <c r="BG54" s="28">
        <v>0.1203</v>
      </c>
      <c r="BH54" s="28">
        <v>0.12540000000000001</v>
      </c>
      <c r="BI54" s="28">
        <v>0.18859999999999999</v>
      </c>
      <c r="BJ54" s="28"/>
      <c r="BK54" s="28"/>
      <c r="BL54" s="28"/>
      <c r="BM54" s="28">
        <v>0.1057</v>
      </c>
      <c r="BN54" s="28"/>
      <c r="BO54" s="28"/>
      <c r="BP54" s="28">
        <v>0.30969999999999998</v>
      </c>
      <c r="BQ54" s="28">
        <v>0.83389999999999997</v>
      </c>
      <c r="BR54" s="28">
        <v>9.3679999999999999E-2</v>
      </c>
    </row>
    <row r="55" spans="1:70" x14ac:dyDescent="0.2">
      <c r="A55" s="83" t="s">
        <v>447</v>
      </c>
      <c r="B55" s="86" t="str">
        <f>VLOOKUP(A55,RecNames!B:G,6,FALSE)</f>
        <v>GLP1R</v>
      </c>
      <c r="C55" s="47">
        <f t="shared" si="1"/>
        <v>10.62</v>
      </c>
      <c r="D55" s="46" t="str">
        <f t="shared" si="2"/>
        <v/>
      </c>
      <c r="E55" s="46">
        <f t="shared" si="3"/>
        <v>8.3450000000000006</v>
      </c>
      <c r="F55" s="46">
        <f t="shared" si="4"/>
        <v>8.4260000000000002</v>
      </c>
      <c r="G55" s="46" t="str">
        <f t="shared" si="5"/>
        <v/>
      </c>
      <c r="H55" s="46">
        <f t="shared" si="6"/>
        <v>8.516</v>
      </c>
      <c r="I55" s="46">
        <f t="shared" si="7"/>
        <v>8.843</v>
      </c>
      <c r="J55" s="46" t="str">
        <f t="shared" si="8"/>
        <v/>
      </c>
      <c r="K55" s="46" t="str">
        <f t="shared" si="9"/>
        <v/>
      </c>
      <c r="L55" s="46" t="str">
        <f t="shared" si="10"/>
        <v/>
      </c>
      <c r="M55" s="46" t="str">
        <f t="shared" si="11"/>
        <v/>
      </c>
      <c r="N55" s="46">
        <f t="shared" si="12"/>
        <v>8.577</v>
      </c>
      <c r="O55" s="46" t="str">
        <f t="shared" si="13"/>
        <v/>
      </c>
      <c r="P55" s="46" t="str">
        <f t="shared" si="14"/>
        <v/>
      </c>
      <c r="Q55" s="46">
        <f t="shared" si="15"/>
        <v>8.1229999999999993</v>
      </c>
      <c r="R55" s="46">
        <f t="shared" si="16"/>
        <v>8.3290000000000006</v>
      </c>
      <c r="S55" s="46">
        <f t="shared" si="17"/>
        <v>8.4559999999999995</v>
      </c>
      <c r="T55" s="62" t="str" cm="1">
        <f t="array" ref="T55">IF(AK55="","",IF(ABS((AK55-AVERAGE(AK$2:AK$1000))/_xlfn.STDEV.S(IF(AK$2:AK$1000&lt;&gt;"",AK$2:AK$1000)))&lt;3,"","OUTLIER"))</f>
        <v/>
      </c>
      <c r="U55" s="63" t="str" cm="1">
        <f t="array" ref="U55">IF(AL55="","",IF(ABS((AL55-AVERAGE(AL$2:AL$1000))/_xlfn.STDEV.S(IF(AL$2:AL$1000&lt;&gt;"",AL$2:AL$1000)))&lt;3,"","OUTLIER"))</f>
        <v/>
      </c>
      <c r="V55" s="63" t="str" cm="1">
        <f t="array" ref="V55">IF(AM55="","",IF(ABS((AM55-AVERAGE(AM$2:AM$1000))/_xlfn.STDEV.S(IF(AM$2:AM$1000&lt;&gt;"",AM$2:AM$1000)))&lt;3,"","OUTLIER"))</f>
        <v/>
      </c>
      <c r="W55" s="63" t="str" cm="1">
        <f t="array" ref="W55">IF(AN55="","",IF(ABS((AN55-AVERAGE(AN$2:AN$1000))/_xlfn.STDEV.S(IF(AN$2:AN$1000&lt;&gt;"",AN$2:AN$1000)))&lt;3,"","OUTLIER"))</f>
        <v/>
      </c>
      <c r="X55" s="63" t="str" cm="1">
        <f t="array" ref="X55">IF(AO55="","",IF(ABS((AO55-AVERAGE(AO$2:AO$1000))/_xlfn.STDEV.S(IF(AO$2:AO$1000&lt;&gt;"",AO$2:AO$1000)))&lt;3,"","OUTLIER"))</f>
        <v/>
      </c>
      <c r="Y55" s="63" t="str" cm="1">
        <f t="array" ref="Y55">IF(AP55="","",IF(ABS((AP55-AVERAGE(AP$2:AP$1000))/_xlfn.STDEV.S(IF(AP$2:AP$1000&lt;&gt;"",AP$2:AP$1000)))&lt;3,"","OUTLIER"))</f>
        <v/>
      </c>
      <c r="Z55" s="63" t="str" cm="1">
        <f t="array" ref="Z55">IF(AQ55="","",IF(ABS((AQ55-AVERAGE(AQ$2:AQ$1000))/_xlfn.STDEV.S(IF(AQ$2:AQ$1000&lt;&gt;"",AQ$2:AQ$1000)))&lt;3,"","OUTLIER"))</f>
        <v/>
      </c>
      <c r="AA55" s="63" t="str" cm="1">
        <f t="array" ref="AA55">IF(AR55="","",IF(ABS((AR55-AVERAGE(AR$2:AR$1000))/_xlfn.STDEV.S(IF(AR$2:AR$1000&lt;&gt;"",AR$2:AR$1000)))&lt;3,"","OUTLIER"))</f>
        <v/>
      </c>
      <c r="AB55" s="63" t="str" cm="1">
        <f t="array" ref="AB55">IF(AS55="","",IF(ABS((AS55-AVERAGE(AS$2:AS$1000))/_xlfn.STDEV.S(IF(AS$2:AS$1000&lt;&gt;"",AS$2:AS$1000)))&lt;3,"","OUTLIER"))</f>
        <v/>
      </c>
      <c r="AC55" s="63" t="str" cm="1">
        <f t="array" ref="AC55">IF(AT55="","",IF(ABS((AT55-AVERAGE(AT$2:AT$1000))/_xlfn.STDEV.S(IF(AT$2:AT$1000&lt;&gt;"",AT$2:AT$1000)))&lt;3,"","OUTLIER"))</f>
        <v/>
      </c>
      <c r="AD55" s="63" t="str" cm="1">
        <f t="array" ref="AD55">IF(AU55="","",IF(ABS((AU55-AVERAGE(AU$2:AU$1000))/_xlfn.STDEV.S(IF(AU$2:AU$1000&lt;&gt;"",AU$2:AU$1000)))&lt;3,"","OUTLIER"))</f>
        <v/>
      </c>
      <c r="AE55" s="63" t="str" cm="1">
        <f t="array" ref="AE55">IF(AV55="","",IF(ABS((AV55-AVERAGE(AV$2:AV$1000))/_xlfn.STDEV.S(IF(AV$2:AV$1000&lt;&gt;"",AV$2:AV$1000)))&lt;3,"","OUTLIER"))</f>
        <v/>
      </c>
      <c r="AF55" s="63" t="str" cm="1">
        <f t="array" ref="AF55">IF(AW55="","",IF(ABS((AW55-AVERAGE(AW$2:AW$1000))/_xlfn.STDEV.S(IF(AW$2:AW$1000&lt;&gt;"",AW$2:AW$1000)))&lt;3,"","OUTLIER"))</f>
        <v/>
      </c>
      <c r="AG55" s="63" t="str" cm="1">
        <f t="array" ref="AG55">IF(AX55="","",IF(ABS((AX55-AVERAGE(AX$2:AX$1000))/_xlfn.STDEV.S(IF(AX$2:AX$1000&lt;&gt;"",AX$2:AX$1000)))&lt;3,"","OUTLIER"))</f>
        <v/>
      </c>
      <c r="AH55" s="63" t="str" cm="1">
        <f t="array" ref="AH55">IF(AY55="","",IF(ABS((AY55-AVERAGE(AY$2:AY$1000))/_xlfn.STDEV.S(IF(AY$2:AY$1000&lt;&gt;"",AY$2:AY$1000)))&lt;3,"","OUTLIER"))</f>
        <v/>
      </c>
      <c r="AI55" s="63" t="str" cm="1">
        <f t="array" ref="AI55">IF(AZ55="","",IF(ABS((AZ55-AVERAGE(AZ$2:AZ$1000))/_xlfn.STDEV.S(IF(AZ$2:AZ$1000&lt;&gt;"",AZ$2:AZ$1000)))&lt;3,"","OUTLIER"))</f>
        <v/>
      </c>
      <c r="AJ55" s="63" t="str" cm="1">
        <f t="array" ref="AJ55">IF(BA55="","",IF(ABS((BA55-AVERAGE(BA$2:BA$1000))/_xlfn.STDEV.S(IF(BA$2:BA$1000&lt;&gt;"",BA$2:BA$1000)))&lt;3,"","OUTLIER"))</f>
        <v/>
      </c>
      <c r="AK55" s="27">
        <v>10.62</v>
      </c>
      <c r="AM55" s="28">
        <v>8.3450000000000006</v>
      </c>
      <c r="AN55" s="28">
        <v>8.4260000000000002</v>
      </c>
      <c r="AP55" s="28">
        <v>8.516</v>
      </c>
      <c r="AQ55" s="28">
        <v>8.843</v>
      </c>
      <c r="AR55" s="28"/>
      <c r="AS55" s="28"/>
      <c r="AT55" s="28"/>
      <c r="AU55" s="28"/>
      <c r="AV55" s="28">
        <v>8.577</v>
      </c>
      <c r="AW55" s="28"/>
      <c r="AX55" s="28"/>
      <c r="AY55" s="28">
        <v>8.1229999999999993</v>
      </c>
      <c r="AZ55" s="28">
        <v>8.3290000000000006</v>
      </c>
      <c r="BA55" s="28">
        <v>8.4559999999999995</v>
      </c>
      <c r="BB55" s="27">
        <v>0.12230000000000001</v>
      </c>
      <c r="BD55" s="28">
        <v>0.17910000000000001</v>
      </c>
      <c r="BE55" s="28">
        <v>0.2147</v>
      </c>
      <c r="BG55" s="28">
        <v>0.19819999999999999</v>
      </c>
      <c r="BH55" s="28">
        <v>6.8959999999999994E-2</v>
      </c>
      <c r="BI55" s="28"/>
      <c r="BJ55" s="28"/>
      <c r="BK55" s="28"/>
      <c r="BL55" s="28"/>
      <c r="BM55" s="28">
        <v>5.1860000000000003E-2</v>
      </c>
      <c r="BN55" s="28"/>
      <c r="BO55" s="28"/>
      <c r="BP55" s="28">
        <v>7.4819999999999998E-2</v>
      </c>
      <c r="BQ55" s="28">
        <v>6.5579999999999999E-2</v>
      </c>
      <c r="BR55" s="28">
        <v>6.5850000000000006E-2</v>
      </c>
    </row>
    <row r="56" spans="1:70" x14ac:dyDescent="0.2">
      <c r="A56" s="83" t="s">
        <v>449</v>
      </c>
      <c r="B56" s="86" t="str">
        <f>VLOOKUP(A56,RecNames!B:G,6,FALSE)</f>
        <v>GLP2R</v>
      </c>
      <c r="C56" s="47">
        <f t="shared" si="1"/>
        <v>10.1</v>
      </c>
      <c r="D56" s="46" t="str">
        <f t="shared" si="2"/>
        <v/>
      </c>
      <c r="E56" s="46">
        <f t="shared" si="3"/>
        <v>8.6859999999999999</v>
      </c>
      <c r="F56" s="46">
        <f t="shared" si="4"/>
        <v>8.6219999999999999</v>
      </c>
      <c r="G56" s="46" t="str">
        <f t="shared" si="5"/>
        <v/>
      </c>
      <c r="H56" s="46">
        <f t="shared" si="6"/>
        <v>9.2349999999999994</v>
      </c>
      <c r="I56" s="46">
        <f t="shared" si="7"/>
        <v>9.1980000000000004</v>
      </c>
      <c r="J56" s="46">
        <f t="shared" si="8"/>
        <v>9.0329999999999995</v>
      </c>
      <c r="K56" s="46" t="str">
        <f t="shared" si="9"/>
        <v/>
      </c>
      <c r="L56" s="46" t="str">
        <f t="shared" si="10"/>
        <v/>
      </c>
      <c r="M56" s="46" t="str">
        <f t="shared" si="11"/>
        <v/>
      </c>
      <c r="N56" s="46">
        <f t="shared" si="12"/>
        <v>8.24</v>
      </c>
      <c r="O56" s="46" t="str">
        <f t="shared" si="13"/>
        <v/>
      </c>
      <c r="P56" s="46" t="str">
        <f t="shared" si="14"/>
        <v/>
      </c>
      <c r="Q56" s="46">
        <f t="shared" si="15"/>
        <v>8.2439999999999998</v>
      </c>
      <c r="R56" s="46">
        <f t="shared" si="16"/>
        <v>8.7720000000000002</v>
      </c>
      <c r="S56" s="46">
        <f t="shared" si="17"/>
        <v>8.6029999999999998</v>
      </c>
      <c r="T56" s="62" t="str" cm="1">
        <f t="array" ref="T56">IF(AK56="","",IF(ABS((AK56-AVERAGE(AK$2:AK$1000))/_xlfn.STDEV.S(IF(AK$2:AK$1000&lt;&gt;"",AK$2:AK$1000)))&lt;3,"","OUTLIER"))</f>
        <v/>
      </c>
      <c r="U56" s="63" t="str" cm="1">
        <f t="array" ref="U56">IF(AL56="","",IF(ABS((AL56-AVERAGE(AL$2:AL$1000))/_xlfn.STDEV.S(IF(AL$2:AL$1000&lt;&gt;"",AL$2:AL$1000)))&lt;3,"","OUTLIER"))</f>
        <v/>
      </c>
      <c r="V56" s="63" t="str" cm="1">
        <f t="array" ref="V56">IF(AM56="","",IF(ABS((AM56-AVERAGE(AM$2:AM$1000))/_xlfn.STDEV.S(IF(AM$2:AM$1000&lt;&gt;"",AM$2:AM$1000)))&lt;3,"","OUTLIER"))</f>
        <v/>
      </c>
      <c r="W56" s="63" t="str" cm="1">
        <f t="array" ref="W56">IF(AN56="","",IF(ABS((AN56-AVERAGE(AN$2:AN$1000))/_xlfn.STDEV.S(IF(AN$2:AN$1000&lt;&gt;"",AN$2:AN$1000)))&lt;3,"","OUTLIER"))</f>
        <v/>
      </c>
      <c r="X56" s="63" t="str" cm="1">
        <f t="array" ref="X56">IF(AO56="","",IF(ABS((AO56-AVERAGE(AO$2:AO$1000))/_xlfn.STDEV.S(IF(AO$2:AO$1000&lt;&gt;"",AO$2:AO$1000)))&lt;3,"","OUTLIER"))</f>
        <v/>
      </c>
      <c r="Y56" s="63" t="str" cm="1">
        <f t="array" ref="Y56">IF(AP56="","",IF(ABS((AP56-AVERAGE(AP$2:AP$1000))/_xlfn.STDEV.S(IF(AP$2:AP$1000&lt;&gt;"",AP$2:AP$1000)))&lt;3,"","OUTLIER"))</f>
        <v/>
      </c>
      <c r="Z56" s="63" t="str" cm="1">
        <f t="array" ref="Z56">IF(AQ56="","",IF(ABS((AQ56-AVERAGE(AQ$2:AQ$1000))/_xlfn.STDEV.S(IF(AQ$2:AQ$1000&lt;&gt;"",AQ$2:AQ$1000)))&lt;3,"","OUTLIER"))</f>
        <v/>
      </c>
      <c r="AA56" s="63" t="str" cm="1">
        <f t="array" ref="AA56">IF(AR56="","",IF(ABS((AR56-AVERAGE(AR$2:AR$1000))/_xlfn.STDEV.S(IF(AR$2:AR$1000&lt;&gt;"",AR$2:AR$1000)))&lt;3,"","OUTLIER"))</f>
        <v/>
      </c>
      <c r="AB56" s="63" t="str" cm="1">
        <f t="array" ref="AB56">IF(AS56="","",IF(ABS((AS56-AVERAGE(AS$2:AS$1000))/_xlfn.STDEV.S(IF(AS$2:AS$1000&lt;&gt;"",AS$2:AS$1000)))&lt;3,"","OUTLIER"))</f>
        <v/>
      </c>
      <c r="AC56" s="63" t="str" cm="1">
        <f t="array" ref="AC56">IF(AT56="","",IF(ABS((AT56-AVERAGE(AT$2:AT$1000))/_xlfn.STDEV.S(IF(AT$2:AT$1000&lt;&gt;"",AT$2:AT$1000)))&lt;3,"","OUTLIER"))</f>
        <v/>
      </c>
      <c r="AD56" s="63" t="str" cm="1">
        <f t="array" ref="AD56">IF(AU56="","",IF(ABS((AU56-AVERAGE(AU$2:AU$1000))/_xlfn.STDEV.S(IF(AU$2:AU$1000&lt;&gt;"",AU$2:AU$1000)))&lt;3,"","OUTLIER"))</f>
        <v/>
      </c>
      <c r="AE56" s="63" t="str" cm="1">
        <f t="array" ref="AE56">IF(AV56="","",IF(ABS((AV56-AVERAGE(AV$2:AV$1000))/_xlfn.STDEV.S(IF(AV$2:AV$1000&lt;&gt;"",AV$2:AV$1000)))&lt;3,"","OUTLIER"))</f>
        <v/>
      </c>
      <c r="AF56" s="63" t="str" cm="1">
        <f t="array" ref="AF56">IF(AW56="","",IF(ABS((AW56-AVERAGE(AW$2:AW$1000))/_xlfn.STDEV.S(IF(AW$2:AW$1000&lt;&gt;"",AW$2:AW$1000)))&lt;3,"","OUTLIER"))</f>
        <v/>
      </c>
      <c r="AG56" s="63" t="str" cm="1">
        <f t="array" ref="AG56">IF(AX56="","",IF(ABS((AX56-AVERAGE(AX$2:AX$1000))/_xlfn.STDEV.S(IF(AX$2:AX$1000&lt;&gt;"",AX$2:AX$1000)))&lt;3,"","OUTLIER"))</f>
        <v/>
      </c>
      <c r="AH56" s="63" t="str" cm="1">
        <f t="array" ref="AH56">IF(AY56="","",IF(ABS((AY56-AVERAGE(AY$2:AY$1000))/_xlfn.STDEV.S(IF(AY$2:AY$1000&lt;&gt;"",AY$2:AY$1000)))&lt;3,"","OUTLIER"))</f>
        <v/>
      </c>
      <c r="AI56" s="63" t="str" cm="1">
        <f t="array" ref="AI56">IF(AZ56="","",IF(ABS((AZ56-AVERAGE(AZ$2:AZ$1000))/_xlfn.STDEV.S(IF(AZ$2:AZ$1000&lt;&gt;"",AZ$2:AZ$1000)))&lt;3,"","OUTLIER"))</f>
        <v/>
      </c>
      <c r="AJ56" s="63" t="str" cm="1">
        <f t="array" ref="AJ56">IF(BA56="","",IF(ABS((BA56-AVERAGE(BA$2:BA$1000))/_xlfn.STDEV.S(IF(BA$2:BA$1000&lt;&gt;"",BA$2:BA$1000)))&lt;3,"","OUTLIER"))</f>
        <v/>
      </c>
      <c r="AK56" s="27">
        <v>10.1</v>
      </c>
      <c r="AM56" s="28">
        <v>8.6859999999999999</v>
      </c>
      <c r="AN56" s="28">
        <v>8.6219999999999999</v>
      </c>
      <c r="AP56" s="28">
        <v>9.2349999999999994</v>
      </c>
      <c r="AQ56" s="28">
        <v>9.1980000000000004</v>
      </c>
      <c r="AR56" s="28">
        <v>9.0329999999999995</v>
      </c>
      <c r="AS56" s="28"/>
      <c r="AT56" s="28"/>
      <c r="AU56" s="28"/>
      <c r="AV56" s="28">
        <v>8.24</v>
      </c>
      <c r="AW56" s="28"/>
      <c r="AX56" s="28"/>
      <c r="AY56" s="28">
        <v>8.2439999999999998</v>
      </c>
      <c r="AZ56" s="28">
        <v>8.7720000000000002</v>
      </c>
      <c r="BA56" s="28">
        <v>8.6029999999999998</v>
      </c>
      <c r="BB56" s="27">
        <v>0.12509999999999999</v>
      </c>
      <c r="BD56" s="28">
        <v>0.16950000000000001</v>
      </c>
      <c r="BE56" s="28">
        <v>0.1188</v>
      </c>
      <c r="BG56" s="28">
        <v>0.10150000000000001</v>
      </c>
      <c r="BH56" s="28">
        <v>9.3969999999999998E-2</v>
      </c>
      <c r="BI56" s="28">
        <v>0.25559999999999999</v>
      </c>
      <c r="BJ56" s="28"/>
      <c r="BK56" s="28"/>
      <c r="BL56" s="28"/>
      <c r="BM56" s="28">
        <v>7.7410000000000007E-2</v>
      </c>
      <c r="BN56" s="28"/>
      <c r="BO56" s="28"/>
      <c r="BP56" s="28">
        <v>0.19</v>
      </c>
      <c r="BQ56" s="28">
        <v>9.1889999999999999E-2</v>
      </c>
      <c r="BR56" s="28">
        <v>8.7010000000000004E-2</v>
      </c>
    </row>
    <row r="57" spans="1:70" x14ac:dyDescent="0.2">
      <c r="A57" s="83" t="s">
        <v>458</v>
      </c>
      <c r="B57" s="86" t="str">
        <f>VLOOKUP(A57,RecNames!B:G,6,FALSE)</f>
        <v>GNRHR</v>
      </c>
      <c r="C57" s="47" t="str">
        <f t="shared" si="1"/>
        <v/>
      </c>
      <c r="D57" s="46" t="str">
        <f t="shared" si="2"/>
        <v/>
      </c>
      <c r="E57" s="46" t="str">
        <f t="shared" si="3"/>
        <v/>
      </c>
      <c r="F57" s="46" t="str">
        <f t="shared" si="4"/>
        <v/>
      </c>
      <c r="G57" s="46" t="str">
        <f t="shared" si="5"/>
        <v/>
      </c>
      <c r="H57" s="46" t="str">
        <f t="shared" si="6"/>
        <v/>
      </c>
      <c r="I57" s="46" t="str">
        <f t="shared" si="7"/>
        <v/>
      </c>
      <c r="J57" s="46" t="str">
        <f t="shared" si="8"/>
        <v/>
      </c>
      <c r="K57" s="46">
        <f t="shared" si="9"/>
        <v>9.4740000000000002</v>
      </c>
      <c r="L57" s="46">
        <f t="shared" si="10"/>
        <v>9.2959999999999994</v>
      </c>
      <c r="M57" s="46">
        <f t="shared" si="11"/>
        <v>8.9600000000000009</v>
      </c>
      <c r="N57" s="46">
        <f t="shared" si="12"/>
        <v>8.9390000000000001</v>
      </c>
      <c r="O57" s="46" t="str">
        <f t="shared" si="13"/>
        <v/>
      </c>
      <c r="P57" s="46" t="str">
        <f t="shared" si="14"/>
        <v/>
      </c>
      <c r="Q57" s="46" t="str">
        <f t="shared" si="15"/>
        <v/>
      </c>
      <c r="R57" s="46" t="str">
        <f t="shared" si="16"/>
        <v/>
      </c>
      <c r="S57" s="46" t="str">
        <f t="shared" si="17"/>
        <v/>
      </c>
      <c r="T57" s="62" t="str" cm="1">
        <f t="array" ref="T57">IF(AK57="","",IF(ABS((AK57-AVERAGE(AK$2:AK$1000))/_xlfn.STDEV.S(IF(AK$2:AK$1000&lt;&gt;"",AK$2:AK$1000)))&lt;3,"","OUTLIER"))</f>
        <v/>
      </c>
      <c r="U57" s="63" t="str" cm="1">
        <f t="array" ref="U57">IF(AL57="","",IF(ABS((AL57-AVERAGE(AL$2:AL$1000))/_xlfn.STDEV.S(IF(AL$2:AL$1000&lt;&gt;"",AL$2:AL$1000)))&lt;3,"","OUTLIER"))</f>
        <v/>
      </c>
      <c r="V57" s="63" t="str" cm="1">
        <f t="array" ref="V57">IF(AM57="","",IF(ABS((AM57-AVERAGE(AM$2:AM$1000))/_xlfn.STDEV.S(IF(AM$2:AM$1000&lt;&gt;"",AM$2:AM$1000)))&lt;3,"","OUTLIER"))</f>
        <v/>
      </c>
      <c r="W57" s="63" t="str" cm="1">
        <f t="array" ref="W57">IF(AN57="","",IF(ABS((AN57-AVERAGE(AN$2:AN$1000))/_xlfn.STDEV.S(IF(AN$2:AN$1000&lt;&gt;"",AN$2:AN$1000)))&lt;3,"","OUTLIER"))</f>
        <v/>
      </c>
      <c r="X57" s="63" t="str" cm="1">
        <f t="array" ref="X57">IF(AO57="","",IF(ABS((AO57-AVERAGE(AO$2:AO$1000))/_xlfn.STDEV.S(IF(AO$2:AO$1000&lt;&gt;"",AO$2:AO$1000)))&lt;3,"","OUTLIER"))</f>
        <v/>
      </c>
      <c r="Y57" s="63" t="str" cm="1">
        <f t="array" ref="Y57">IF(AP57="","",IF(ABS((AP57-AVERAGE(AP$2:AP$1000))/_xlfn.STDEV.S(IF(AP$2:AP$1000&lt;&gt;"",AP$2:AP$1000)))&lt;3,"","OUTLIER"))</f>
        <v/>
      </c>
      <c r="Z57" s="63" t="str" cm="1">
        <f t="array" ref="Z57">IF(AQ57="","",IF(ABS((AQ57-AVERAGE(AQ$2:AQ$1000))/_xlfn.STDEV.S(IF(AQ$2:AQ$1000&lt;&gt;"",AQ$2:AQ$1000)))&lt;3,"","OUTLIER"))</f>
        <v/>
      </c>
      <c r="AA57" s="63" t="str" cm="1">
        <f t="array" ref="AA57">IF(AR57="","",IF(ABS((AR57-AVERAGE(AR$2:AR$1000))/_xlfn.STDEV.S(IF(AR$2:AR$1000&lt;&gt;"",AR$2:AR$1000)))&lt;3,"","OUTLIER"))</f>
        <v/>
      </c>
      <c r="AB57" s="63" t="str" cm="1">
        <f t="array" ref="AB57">IF(AS57="","",IF(ABS((AS57-AVERAGE(AS$2:AS$1000))/_xlfn.STDEV.S(IF(AS$2:AS$1000&lt;&gt;"",AS$2:AS$1000)))&lt;3,"","OUTLIER"))</f>
        <v/>
      </c>
      <c r="AC57" s="63" t="str" cm="1">
        <f t="array" ref="AC57">IF(AT57="","",IF(ABS((AT57-AVERAGE(AT$2:AT$1000))/_xlfn.STDEV.S(IF(AT$2:AT$1000&lt;&gt;"",AT$2:AT$1000)))&lt;3,"","OUTLIER"))</f>
        <v/>
      </c>
      <c r="AD57" s="63" t="str" cm="1">
        <f t="array" ref="AD57">IF(AU57="","",IF(ABS((AU57-AVERAGE(AU$2:AU$1000))/_xlfn.STDEV.S(IF(AU$2:AU$1000&lt;&gt;"",AU$2:AU$1000)))&lt;3,"","OUTLIER"))</f>
        <v/>
      </c>
      <c r="AE57" s="63" t="str" cm="1">
        <f t="array" ref="AE57">IF(AV57="","",IF(ABS((AV57-AVERAGE(AV$2:AV$1000))/_xlfn.STDEV.S(IF(AV$2:AV$1000&lt;&gt;"",AV$2:AV$1000)))&lt;3,"","OUTLIER"))</f>
        <v/>
      </c>
      <c r="AF57" s="63" t="str" cm="1">
        <f t="array" ref="AF57">IF(AW57="","",IF(ABS((AW57-AVERAGE(AW$2:AW$1000))/_xlfn.STDEV.S(IF(AW$2:AW$1000&lt;&gt;"",AW$2:AW$1000)))&lt;3,"","OUTLIER"))</f>
        <v/>
      </c>
      <c r="AG57" s="63" t="str" cm="1">
        <f t="array" ref="AG57">IF(AX57="","",IF(ABS((AX57-AVERAGE(AX$2:AX$1000))/_xlfn.STDEV.S(IF(AX$2:AX$1000&lt;&gt;"",AX$2:AX$1000)))&lt;3,"","OUTLIER"))</f>
        <v/>
      </c>
      <c r="AH57" s="63" t="str" cm="1">
        <f t="array" ref="AH57">IF(AY57="","",IF(ABS((AY57-AVERAGE(AY$2:AY$1000))/_xlfn.STDEV.S(IF(AY$2:AY$1000&lt;&gt;"",AY$2:AY$1000)))&lt;3,"","OUTLIER"))</f>
        <v/>
      </c>
      <c r="AI57" s="63" t="str" cm="1">
        <f t="array" ref="AI57">IF(AZ57="","",IF(ABS((AZ57-AVERAGE(AZ$2:AZ$1000))/_xlfn.STDEV.S(IF(AZ$2:AZ$1000&lt;&gt;"",AZ$2:AZ$1000)))&lt;3,"","OUTLIER"))</f>
        <v/>
      </c>
      <c r="AJ57" s="63" t="str" cm="1">
        <f t="array" ref="AJ57">IF(BA57="","",IF(ABS((BA57-AVERAGE(BA$2:BA$1000))/_xlfn.STDEV.S(IF(BA$2:BA$1000&lt;&gt;"",BA$2:BA$1000)))&lt;3,"","OUTLIER"))</f>
        <v/>
      </c>
      <c r="AK57" s="27"/>
      <c r="AM57" s="28"/>
      <c r="AN57" s="28"/>
      <c r="AP57" s="28"/>
      <c r="AQ57" s="28"/>
      <c r="AR57" s="28"/>
      <c r="AS57" s="28">
        <v>9.4740000000000002</v>
      </c>
      <c r="AT57" s="28">
        <v>9.2959999999999994</v>
      </c>
      <c r="AU57" s="28">
        <v>8.9600000000000009</v>
      </c>
      <c r="AV57" s="28">
        <v>8.9390000000000001</v>
      </c>
      <c r="AW57" s="28"/>
      <c r="AX57" s="28"/>
      <c r="AY57" s="28"/>
      <c r="AZ57" s="28"/>
      <c r="BA57" s="28"/>
      <c r="BB57" s="27"/>
      <c r="BD57" s="28"/>
      <c r="BE57" s="28"/>
      <c r="BG57" s="28"/>
      <c r="BH57" s="28"/>
      <c r="BI57" s="28"/>
      <c r="BJ57" s="28">
        <v>5.2769999999999997E-2</v>
      </c>
      <c r="BK57" s="28">
        <v>6.8339999999999998E-2</v>
      </c>
      <c r="BL57" s="28">
        <v>6.6449999999999995E-2</v>
      </c>
      <c r="BM57" s="28">
        <v>6.0560000000000003E-2</v>
      </c>
      <c r="BN57" s="28"/>
      <c r="BO57" s="28"/>
      <c r="BP57" s="28"/>
      <c r="BQ57" s="28"/>
      <c r="BR57" s="28"/>
    </row>
    <row r="58" spans="1:70" x14ac:dyDescent="0.2">
      <c r="A58" s="83" t="s">
        <v>418</v>
      </c>
      <c r="B58" s="86" t="str">
        <f>VLOOKUP(A58,RecNames!B:G,6,FALSE)</f>
        <v>FFAR4</v>
      </c>
      <c r="C58" s="47" t="str">
        <f t="shared" si="1"/>
        <v/>
      </c>
      <c r="D58" s="46" t="str">
        <f t="shared" si="2"/>
        <v/>
      </c>
      <c r="E58" s="46">
        <f t="shared" si="3"/>
        <v>6.1219999999999999</v>
      </c>
      <c r="F58" s="46">
        <f t="shared" si="4"/>
        <v>6.3109999999999999</v>
      </c>
      <c r="G58" s="46" t="str">
        <f t="shared" si="5"/>
        <v/>
      </c>
      <c r="H58" s="46">
        <f t="shared" si="6"/>
        <v>5.5979999999999999</v>
      </c>
      <c r="I58" s="46">
        <f t="shared" si="7"/>
        <v>6.266</v>
      </c>
      <c r="J58" s="46" t="str">
        <f t="shared" si="8"/>
        <v/>
      </c>
      <c r="K58" s="46">
        <f t="shared" si="9"/>
        <v>5.0970000000000004</v>
      </c>
      <c r="L58" s="46">
        <f t="shared" si="10"/>
        <v>5.0750000000000002</v>
      </c>
      <c r="M58" s="46">
        <f t="shared" si="11"/>
        <v>5.5049999999999999</v>
      </c>
      <c r="N58" s="46">
        <f t="shared" si="12"/>
        <v>5.5330000000000004</v>
      </c>
      <c r="O58" s="46" t="str">
        <f t="shared" si="13"/>
        <v/>
      </c>
      <c r="P58" s="46" t="str">
        <f t="shared" si="14"/>
        <v/>
      </c>
      <c r="Q58" s="46">
        <f t="shared" si="15"/>
        <v>4.9429999999999996</v>
      </c>
      <c r="R58" s="46">
        <f t="shared" si="16"/>
        <v>4.6970000000000001</v>
      </c>
      <c r="S58" s="46">
        <f t="shared" si="17"/>
        <v>4.8680000000000003</v>
      </c>
      <c r="T58" s="62" t="str" cm="1">
        <f t="array" ref="T58">IF(AK58="","",IF(ABS((AK58-AVERAGE(AK$2:AK$1000))/_xlfn.STDEV.S(IF(AK$2:AK$1000&lt;&gt;"",AK$2:AK$1000)))&lt;3,"","OUTLIER"))</f>
        <v/>
      </c>
      <c r="U58" s="63" t="str" cm="1">
        <f t="array" ref="U58">IF(AL58="","",IF(ABS((AL58-AVERAGE(AL$2:AL$1000))/_xlfn.STDEV.S(IF(AL$2:AL$1000&lt;&gt;"",AL$2:AL$1000)))&lt;3,"","OUTLIER"))</f>
        <v/>
      </c>
      <c r="V58" s="63" t="str" cm="1">
        <f t="array" ref="V58">IF(AM58="","",IF(ABS((AM58-AVERAGE(AM$2:AM$1000))/_xlfn.STDEV.S(IF(AM$2:AM$1000&lt;&gt;"",AM$2:AM$1000)))&lt;3,"","OUTLIER"))</f>
        <v/>
      </c>
      <c r="W58" s="63" t="str" cm="1">
        <f t="array" ref="W58">IF(AN58="","",IF(ABS((AN58-AVERAGE(AN$2:AN$1000))/_xlfn.STDEV.S(IF(AN$2:AN$1000&lt;&gt;"",AN$2:AN$1000)))&lt;3,"","OUTLIER"))</f>
        <v/>
      </c>
      <c r="X58" s="63" t="str" cm="1">
        <f t="array" ref="X58">IF(AO58="","",IF(ABS((AO58-AVERAGE(AO$2:AO$1000))/_xlfn.STDEV.S(IF(AO$2:AO$1000&lt;&gt;"",AO$2:AO$1000)))&lt;3,"","OUTLIER"))</f>
        <v/>
      </c>
      <c r="Y58" s="63" t="str" cm="1">
        <f t="array" ref="Y58">IF(AP58="","",IF(ABS((AP58-AVERAGE(AP$2:AP$1000))/_xlfn.STDEV.S(IF(AP$2:AP$1000&lt;&gt;"",AP$2:AP$1000)))&lt;3,"","OUTLIER"))</f>
        <v/>
      </c>
      <c r="Z58" s="63" t="str" cm="1">
        <f t="array" ref="Z58">IF(AQ58="","",IF(ABS((AQ58-AVERAGE(AQ$2:AQ$1000))/_xlfn.STDEV.S(IF(AQ$2:AQ$1000&lt;&gt;"",AQ$2:AQ$1000)))&lt;3,"","OUTLIER"))</f>
        <v/>
      </c>
      <c r="AA58" s="63" t="str" cm="1">
        <f t="array" ref="AA58">IF(AR58="","",IF(ABS((AR58-AVERAGE(AR$2:AR$1000))/_xlfn.STDEV.S(IF(AR$2:AR$1000&lt;&gt;"",AR$2:AR$1000)))&lt;3,"","OUTLIER"))</f>
        <v/>
      </c>
      <c r="AB58" s="63" t="str" cm="1">
        <f t="array" ref="AB58">IF(AS58="","",IF(ABS((AS58-AVERAGE(AS$2:AS$1000))/_xlfn.STDEV.S(IF(AS$2:AS$1000&lt;&gt;"",AS$2:AS$1000)))&lt;3,"","OUTLIER"))</f>
        <v/>
      </c>
      <c r="AC58" s="63" t="str" cm="1">
        <f t="array" ref="AC58">IF(AT58="","",IF(ABS((AT58-AVERAGE(AT$2:AT$1000))/_xlfn.STDEV.S(IF(AT$2:AT$1000&lt;&gt;"",AT$2:AT$1000)))&lt;3,"","OUTLIER"))</f>
        <v/>
      </c>
      <c r="AD58" s="63" t="str" cm="1">
        <f t="array" ref="AD58">IF(AU58="","",IF(ABS((AU58-AVERAGE(AU$2:AU$1000))/_xlfn.STDEV.S(IF(AU$2:AU$1000&lt;&gt;"",AU$2:AU$1000)))&lt;3,"","OUTLIER"))</f>
        <v/>
      </c>
      <c r="AE58" s="63" t="str" cm="1">
        <f t="array" ref="AE58">IF(AV58="","",IF(ABS((AV58-AVERAGE(AV$2:AV$1000))/_xlfn.STDEV.S(IF(AV$2:AV$1000&lt;&gt;"",AV$2:AV$1000)))&lt;3,"","OUTLIER"))</f>
        <v/>
      </c>
      <c r="AF58" s="63" t="str" cm="1">
        <f t="array" ref="AF58">IF(AW58="","",IF(ABS((AW58-AVERAGE(AW$2:AW$1000))/_xlfn.STDEV.S(IF(AW$2:AW$1000&lt;&gt;"",AW$2:AW$1000)))&lt;3,"","OUTLIER"))</f>
        <v/>
      </c>
      <c r="AG58" s="63" t="str" cm="1">
        <f t="array" ref="AG58">IF(AX58="","",IF(ABS((AX58-AVERAGE(AX$2:AX$1000))/_xlfn.STDEV.S(IF(AX$2:AX$1000&lt;&gt;"",AX$2:AX$1000)))&lt;3,"","OUTLIER"))</f>
        <v/>
      </c>
      <c r="AH58" s="63" t="str" cm="1">
        <f t="array" ref="AH58">IF(AY58="","",IF(ABS((AY58-AVERAGE(AY$2:AY$1000))/_xlfn.STDEV.S(IF(AY$2:AY$1000&lt;&gt;"",AY$2:AY$1000)))&lt;3,"","OUTLIER"))</f>
        <v/>
      </c>
      <c r="AI58" s="63" t="str" cm="1">
        <f t="array" ref="AI58">IF(AZ58="","",IF(ABS((AZ58-AVERAGE(AZ$2:AZ$1000))/_xlfn.STDEV.S(IF(AZ$2:AZ$1000&lt;&gt;"",AZ$2:AZ$1000)))&lt;3,"","OUTLIER"))</f>
        <v/>
      </c>
      <c r="AJ58" s="63" t="str" cm="1">
        <f t="array" ref="AJ58">IF(BA58="","",IF(ABS((BA58-AVERAGE(BA$2:BA$1000))/_xlfn.STDEV.S(IF(BA$2:BA$1000&lt;&gt;"",BA$2:BA$1000)))&lt;3,"","OUTLIER"))</f>
        <v/>
      </c>
      <c r="AK58" s="27"/>
      <c r="AM58" s="28">
        <v>6.1219999999999999</v>
      </c>
      <c r="AN58" s="28">
        <v>6.3109999999999999</v>
      </c>
      <c r="AP58" s="28">
        <v>5.5979999999999999</v>
      </c>
      <c r="AQ58" s="28">
        <v>6.266</v>
      </c>
      <c r="AR58" s="28"/>
      <c r="AS58" s="28">
        <v>5.0970000000000004</v>
      </c>
      <c r="AT58" s="28">
        <v>5.0750000000000002</v>
      </c>
      <c r="AU58" s="28">
        <v>5.5049999999999999</v>
      </c>
      <c r="AV58" s="28">
        <v>5.5330000000000004</v>
      </c>
      <c r="AW58" s="28"/>
      <c r="AX58" s="28"/>
      <c r="AY58" s="28">
        <v>4.9429999999999996</v>
      </c>
      <c r="AZ58" s="28">
        <v>4.6970000000000001</v>
      </c>
      <c r="BA58" s="28">
        <v>4.8680000000000003</v>
      </c>
      <c r="BB58" s="27"/>
      <c r="BD58" s="28">
        <v>0.2213</v>
      </c>
      <c r="BE58" s="28">
        <v>0.123</v>
      </c>
      <c r="BG58" s="28">
        <v>0.2611</v>
      </c>
      <c r="BH58" s="28">
        <v>0.1434</v>
      </c>
      <c r="BI58" s="28"/>
      <c r="BJ58" s="28">
        <v>3.3390000000000003E-2</v>
      </c>
      <c r="BK58" s="28">
        <v>3.2250000000000001E-2</v>
      </c>
      <c r="BL58" s="28" t="s">
        <v>776</v>
      </c>
      <c r="BM58" s="28" t="s">
        <v>777</v>
      </c>
      <c r="BN58" s="28"/>
      <c r="BO58" s="28"/>
      <c r="BP58" s="28">
        <v>7.2309999999999999E-2</v>
      </c>
      <c r="BQ58" s="28">
        <v>0.16980000000000001</v>
      </c>
      <c r="BR58" s="28">
        <v>6.3880000000000006E-2</v>
      </c>
    </row>
    <row r="59" spans="1:70" x14ac:dyDescent="0.2">
      <c r="A59" s="83" t="s">
        <v>331</v>
      </c>
      <c r="B59" s="86" t="str">
        <f>VLOOKUP(A59,RecNames!B:G,6,FALSE)</f>
        <v>GPR39</v>
      </c>
      <c r="C59" s="47" t="str">
        <f t="shared" si="1"/>
        <v/>
      </c>
      <c r="D59" s="46" t="str">
        <f t="shared" si="2"/>
        <v/>
      </c>
      <c r="E59" s="46">
        <f t="shared" si="3"/>
        <v>4.0970000000000004</v>
      </c>
      <c r="F59" s="46">
        <f t="shared" si="4"/>
        <v>4.194</v>
      </c>
      <c r="G59" s="46" t="str">
        <f t="shared" si="5"/>
        <v/>
      </c>
      <c r="H59" s="46">
        <f t="shared" si="6"/>
        <v>4.1580000000000004</v>
      </c>
      <c r="I59" s="46">
        <f t="shared" si="7"/>
        <v>4.2469999999999999</v>
      </c>
      <c r="J59" s="46" t="str">
        <f t="shared" si="8"/>
        <v/>
      </c>
      <c r="K59" s="46">
        <f t="shared" si="9"/>
        <v>4.476</v>
      </c>
      <c r="L59" s="46">
        <f t="shared" si="10"/>
        <v>4.2149999999999999</v>
      </c>
      <c r="M59" s="46">
        <f t="shared" si="11"/>
        <v>4.2549999999999999</v>
      </c>
      <c r="N59" s="46">
        <f t="shared" si="12"/>
        <v>4.38</v>
      </c>
      <c r="O59" s="46">
        <f t="shared" si="13"/>
        <v>4.8840000000000003</v>
      </c>
      <c r="P59" s="46">
        <f t="shared" si="14"/>
        <v>4.4909999999999997</v>
      </c>
      <c r="Q59" s="46">
        <f t="shared" si="15"/>
        <v>4.0270000000000001</v>
      </c>
      <c r="R59" s="46" t="str">
        <f t="shared" si="16"/>
        <v/>
      </c>
      <c r="S59" s="46">
        <f t="shared" si="17"/>
        <v>4.0220000000000002</v>
      </c>
      <c r="T59" s="62" t="str" cm="1">
        <f t="array" ref="T59">IF(AK59="","",IF(ABS((AK59-AVERAGE(AK$2:AK$1000))/_xlfn.STDEV.S(IF(AK$2:AK$1000&lt;&gt;"",AK$2:AK$1000)))&lt;3,"","OUTLIER"))</f>
        <v/>
      </c>
      <c r="U59" s="63" t="str" cm="1">
        <f t="array" ref="U59">IF(AL59="","",IF(ABS((AL59-AVERAGE(AL$2:AL$1000))/_xlfn.STDEV.S(IF(AL$2:AL$1000&lt;&gt;"",AL$2:AL$1000)))&lt;3,"","OUTLIER"))</f>
        <v/>
      </c>
      <c r="V59" s="63" t="str" cm="1">
        <f t="array" ref="V59">IF(AM59="","",IF(ABS((AM59-AVERAGE(AM$2:AM$1000))/_xlfn.STDEV.S(IF(AM$2:AM$1000&lt;&gt;"",AM$2:AM$1000)))&lt;3,"","OUTLIER"))</f>
        <v/>
      </c>
      <c r="W59" s="63" t="str" cm="1">
        <f t="array" ref="W59">IF(AN59="","",IF(ABS((AN59-AVERAGE(AN$2:AN$1000))/_xlfn.STDEV.S(IF(AN$2:AN$1000&lt;&gt;"",AN$2:AN$1000)))&lt;3,"","OUTLIER"))</f>
        <v/>
      </c>
      <c r="X59" s="63" t="str" cm="1">
        <f t="array" ref="X59">IF(AO59="","",IF(ABS((AO59-AVERAGE(AO$2:AO$1000))/_xlfn.STDEV.S(IF(AO$2:AO$1000&lt;&gt;"",AO$2:AO$1000)))&lt;3,"","OUTLIER"))</f>
        <v/>
      </c>
      <c r="Y59" s="63" t="str" cm="1">
        <f t="array" ref="Y59">IF(AP59="","",IF(ABS((AP59-AVERAGE(AP$2:AP$1000))/_xlfn.STDEV.S(IF(AP$2:AP$1000&lt;&gt;"",AP$2:AP$1000)))&lt;3,"","OUTLIER"))</f>
        <v/>
      </c>
      <c r="Z59" s="63" t="str" cm="1">
        <f t="array" ref="Z59">IF(AQ59="","",IF(ABS((AQ59-AVERAGE(AQ$2:AQ$1000))/_xlfn.STDEV.S(IF(AQ$2:AQ$1000&lt;&gt;"",AQ$2:AQ$1000)))&lt;3,"","OUTLIER"))</f>
        <v/>
      </c>
      <c r="AA59" s="63" t="str" cm="1">
        <f t="array" ref="AA59">IF(AR59="","",IF(ABS((AR59-AVERAGE(AR$2:AR$1000))/_xlfn.STDEV.S(IF(AR$2:AR$1000&lt;&gt;"",AR$2:AR$1000)))&lt;3,"","OUTLIER"))</f>
        <v/>
      </c>
      <c r="AB59" s="63" t="str" cm="1">
        <f t="array" ref="AB59">IF(AS59="","",IF(ABS((AS59-AVERAGE(AS$2:AS$1000))/_xlfn.STDEV.S(IF(AS$2:AS$1000&lt;&gt;"",AS$2:AS$1000)))&lt;3,"","OUTLIER"))</f>
        <v/>
      </c>
      <c r="AC59" s="63" t="str" cm="1">
        <f t="array" ref="AC59">IF(AT59="","",IF(ABS((AT59-AVERAGE(AT$2:AT$1000))/_xlfn.STDEV.S(IF(AT$2:AT$1000&lt;&gt;"",AT$2:AT$1000)))&lt;3,"","OUTLIER"))</f>
        <v/>
      </c>
      <c r="AD59" s="63" t="str" cm="1">
        <f t="array" ref="AD59">IF(AU59="","",IF(ABS((AU59-AVERAGE(AU$2:AU$1000))/_xlfn.STDEV.S(IF(AU$2:AU$1000&lt;&gt;"",AU$2:AU$1000)))&lt;3,"","OUTLIER"))</f>
        <v/>
      </c>
      <c r="AE59" s="63" t="str" cm="1">
        <f t="array" ref="AE59">IF(AV59="","",IF(ABS((AV59-AVERAGE(AV$2:AV$1000))/_xlfn.STDEV.S(IF(AV$2:AV$1000&lt;&gt;"",AV$2:AV$1000)))&lt;3,"","OUTLIER"))</f>
        <v/>
      </c>
      <c r="AF59" s="63" t="str" cm="1">
        <f t="array" ref="AF59">IF(AW59="","",IF(ABS((AW59-AVERAGE(AW$2:AW$1000))/_xlfn.STDEV.S(IF(AW$2:AW$1000&lt;&gt;"",AW$2:AW$1000)))&lt;3,"","OUTLIER"))</f>
        <v/>
      </c>
      <c r="AG59" s="63" t="str" cm="1">
        <f t="array" ref="AG59">IF(AX59="","",IF(ABS((AX59-AVERAGE(AX$2:AX$1000))/_xlfn.STDEV.S(IF(AX$2:AX$1000&lt;&gt;"",AX$2:AX$1000)))&lt;3,"","OUTLIER"))</f>
        <v/>
      </c>
      <c r="AH59" s="63" t="str" cm="1">
        <f t="array" ref="AH59">IF(AY59="","",IF(ABS((AY59-AVERAGE(AY$2:AY$1000))/_xlfn.STDEV.S(IF(AY$2:AY$1000&lt;&gt;"",AY$2:AY$1000)))&lt;3,"","OUTLIER"))</f>
        <v/>
      </c>
      <c r="AI59" s="63" t="str" cm="1">
        <f t="array" ref="AI59">IF(AZ59="","",IF(ABS((AZ59-AVERAGE(AZ$2:AZ$1000))/_xlfn.STDEV.S(IF(AZ$2:AZ$1000&lt;&gt;"",AZ$2:AZ$1000)))&lt;3,"","OUTLIER"))</f>
        <v/>
      </c>
      <c r="AJ59" s="63" t="str" cm="1">
        <f t="array" ref="AJ59">IF(BA59="","",IF(ABS((BA59-AVERAGE(BA$2:BA$1000))/_xlfn.STDEV.S(IF(BA$2:BA$1000&lt;&gt;"",BA$2:BA$1000)))&lt;3,"","OUTLIER"))</f>
        <v/>
      </c>
      <c r="AK59" s="27"/>
      <c r="AM59" s="28">
        <v>4.0970000000000004</v>
      </c>
      <c r="AN59" s="28">
        <v>4.194</v>
      </c>
      <c r="AP59" s="28">
        <v>4.1580000000000004</v>
      </c>
      <c r="AQ59" s="28">
        <v>4.2469999999999999</v>
      </c>
      <c r="AR59" s="28"/>
      <c r="AS59" s="28">
        <v>4.476</v>
      </c>
      <c r="AT59" s="28">
        <v>4.2149999999999999</v>
      </c>
      <c r="AU59" s="28">
        <v>4.2549999999999999</v>
      </c>
      <c r="AV59" s="28">
        <v>4.38</v>
      </c>
      <c r="AW59" s="28">
        <v>4.8840000000000003</v>
      </c>
      <c r="AX59" s="28">
        <v>4.4909999999999997</v>
      </c>
      <c r="AY59" s="28">
        <v>4.0270000000000001</v>
      </c>
      <c r="AZ59" s="28"/>
      <c r="BA59" s="28">
        <v>4.0220000000000002</v>
      </c>
      <c r="BB59" s="27"/>
      <c r="BD59" s="28">
        <v>0.13950000000000001</v>
      </c>
      <c r="BE59" s="28">
        <v>0.12139999999999999</v>
      </c>
      <c r="BG59" s="28">
        <v>0.4546</v>
      </c>
      <c r="BH59" s="28">
        <v>0.15740000000000001</v>
      </c>
      <c r="BI59" s="28"/>
      <c r="BJ59" s="28">
        <v>0.1075</v>
      </c>
      <c r="BK59" s="28">
        <v>0.17780000000000001</v>
      </c>
      <c r="BL59" s="28">
        <v>0.1477</v>
      </c>
      <c r="BM59" s="28">
        <v>0.35289999999999999</v>
      </c>
      <c r="BN59" s="28">
        <v>0.36170000000000002</v>
      </c>
      <c r="BO59" s="28">
        <v>0.33239999999999997</v>
      </c>
      <c r="BP59" s="28">
        <v>0.70620000000000005</v>
      </c>
      <c r="BQ59" s="28"/>
      <c r="BR59" s="28">
        <v>0.52749999999999997</v>
      </c>
    </row>
    <row r="60" spans="1:70" x14ac:dyDescent="0.2">
      <c r="A60" s="83" t="s">
        <v>332</v>
      </c>
      <c r="B60" s="86" t="str">
        <f>VLOOKUP(A60,RecNames!B:G,6,FALSE)</f>
        <v>GPR4</v>
      </c>
      <c r="C60" s="47">
        <f t="shared" si="1"/>
        <v>7.9130000000000003</v>
      </c>
      <c r="D60" s="46" t="str">
        <f t="shared" si="2"/>
        <v/>
      </c>
      <c r="E60" s="46" t="str">
        <f t="shared" si="3"/>
        <v/>
      </c>
      <c r="F60" s="46" t="str">
        <f t="shared" si="4"/>
        <v/>
      </c>
      <c r="G60" s="46" t="str">
        <f t="shared" si="5"/>
        <v/>
      </c>
      <c r="H60" s="46" t="str">
        <f t="shared" si="6"/>
        <v/>
      </c>
      <c r="I60" s="46" t="str">
        <f t="shared" si="7"/>
        <v/>
      </c>
      <c r="J60" s="46" t="str">
        <f t="shared" si="8"/>
        <v/>
      </c>
      <c r="K60" s="46">
        <f t="shared" si="9"/>
        <v>6.7279999999999998</v>
      </c>
      <c r="L60" s="46">
        <f t="shared" si="10"/>
        <v>6.6420000000000003</v>
      </c>
      <c r="M60" s="46">
        <f t="shared" si="11"/>
        <v>6.2590000000000003</v>
      </c>
      <c r="N60" s="46">
        <f t="shared" si="12"/>
        <v>6.5910000000000002</v>
      </c>
      <c r="O60" s="46">
        <f t="shared" si="13"/>
        <v>7.7389999999999999</v>
      </c>
      <c r="P60" s="46">
        <f t="shared" si="14"/>
        <v>7.1749999999999998</v>
      </c>
      <c r="Q60" s="46">
        <f t="shared" si="15"/>
        <v>6.9859999999999998</v>
      </c>
      <c r="R60" s="46">
        <f t="shared" si="16"/>
        <v>7.657</v>
      </c>
      <c r="S60" s="46" t="str">
        <f t="shared" si="17"/>
        <v/>
      </c>
      <c r="T60" s="62" t="str" cm="1">
        <f t="array" ref="T60">IF(AK60="","",IF(ABS((AK60-AVERAGE(AK$2:AK$1000))/_xlfn.STDEV.S(IF(AK$2:AK$1000&lt;&gt;"",AK$2:AK$1000)))&lt;3,"","OUTLIER"))</f>
        <v/>
      </c>
      <c r="U60" s="63" t="str" cm="1">
        <f t="array" ref="U60">IF(AL60="","",IF(ABS((AL60-AVERAGE(AL$2:AL$1000))/_xlfn.STDEV.S(IF(AL$2:AL$1000&lt;&gt;"",AL$2:AL$1000)))&lt;3,"","OUTLIER"))</f>
        <v/>
      </c>
      <c r="V60" s="63" t="str" cm="1">
        <f t="array" ref="V60">IF(AM60="","",IF(ABS((AM60-AVERAGE(AM$2:AM$1000))/_xlfn.STDEV.S(IF(AM$2:AM$1000&lt;&gt;"",AM$2:AM$1000)))&lt;3,"","OUTLIER"))</f>
        <v/>
      </c>
      <c r="W60" s="63" t="str" cm="1">
        <f t="array" ref="W60">IF(AN60="","",IF(ABS((AN60-AVERAGE(AN$2:AN$1000))/_xlfn.STDEV.S(IF(AN$2:AN$1000&lt;&gt;"",AN$2:AN$1000)))&lt;3,"","OUTLIER"))</f>
        <v/>
      </c>
      <c r="X60" s="63" t="str" cm="1">
        <f t="array" ref="X60">IF(AO60="","",IF(ABS((AO60-AVERAGE(AO$2:AO$1000))/_xlfn.STDEV.S(IF(AO$2:AO$1000&lt;&gt;"",AO$2:AO$1000)))&lt;3,"","OUTLIER"))</f>
        <v/>
      </c>
      <c r="Y60" s="63" t="str" cm="1">
        <f t="array" ref="Y60">IF(AP60="","",IF(ABS((AP60-AVERAGE(AP$2:AP$1000))/_xlfn.STDEV.S(IF(AP$2:AP$1000&lt;&gt;"",AP$2:AP$1000)))&lt;3,"","OUTLIER"))</f>
        <v/>
      </c>
      <c r="Z60" s="63" t="str" cm="1">
        <f t="array" ref="Z60">IF(AQ60="","",IF(ABS((AQ60-AVERAGE(AQ$2:AQ$1000))/_xlfn.STDEV.S(IF(AQ$2:AQ$1000&lt;&gt;"",AQ$2:AQ$1000)))&lt;3,"","OUTLIER"))</f>
        <v/>
      </c>
      <c r="AA60" s="63" t="str" cm="1">
        <f t="array" ref="AA60">IF(AR60="","",IF(ABS((AR60-AVERAGE(AR$2:AR$1000))/_xlfn.STDEV.S(IF(AR$2:AR$1000&lt;&gt;"",AR$2:AR$1000)))&lt;3,"","OUTLIER"))</f>
        <v/>
      </c>
      <c r="AB60" s="63" t="str" cm="1">
        <f t="array" ref="AB60">IF(AS60="","",IF(ABS((AS60-AVERAGE(AS$2:AS$1000))/_xlfn.STDEV.S(IF(AS$2:AS$1000&lt;&gt;"",AS$2:AS$1000)))&lt;3,"","OUTLIER"))</f>
        <v/>
      </c>
      <c r="AC60" s="63" t="str" cm="1">
        <f t="array" ref="AC60">IF(AT60="","",IF(ABS((AT60-AVERAGE(AT$2:AT$1000))/_xlfn.STDEV.S(IF(AT$2:AT$1000&lt;&gt;"",AT$2:AT$1000)))&lt;3,"","OUTLIER"))</f>
        <v/>
      </c>
      <c r="AD60" s="63" t="str" cm="1">
        <f t="array" ref="AD60">IF(AU60="","",IF(ABS((AU60-AVERAGE(AU$2:AU$1000))/_xlfn.STDEV.S(IF(AU$2:AU$1000&lt;&gt;"",AU$2:AU$1000)))&lt;3,"","OUTLIER"))</f>
        <v/>
      </c>
      <c r="AE60" s="63" t="str" cm="1">
        <f t="array" ref="AE60">IF(AV60="","",IF(ABS((AV60-AVERAGE(AV$2:AV$1000))/_xlfn.STDEV.S(IF(AV$2:AV$1000&lt;&gt;"",AV$2:AV$1000)))&lt;3,"","OUTLIER"))</f>
        <v/>
      </c>
      <c r="AF60" s="63" t="str" cm="1">
        <f t="array" ref="AF60">IF(AW60="","",IF(ABS((AW60-AVERAGE(AW$2:AW$1000))/_xlfn.STDEV.S(IF(AW$2:AW$1000&lt;&gt;"",AW$2:AW$1000)))&lt;3,"","OUTLIER"))</f>
        <v/>
      </c>
      <c r="AG60" s="63" t="str" cm="1">
        <f t="array" ref="AG60">IF(AX60="","",IF(ABS((AX60-AVERAGE(AX$2:AX$1000))/_xlfn.STDEV.S(IF(AX$2:AX$1000&lt;&gt;"",AX$2:AX$1000)))&lt;3,"","OUTLIER"))</f>
        <v/>
      </c>
      <c r="AH60" s="63" t="str" cm="1">
        <f t="array" ref="AH60">IF(AY60="","",IF(ABS((AY60-AVERAGE(AY$2:AY$1000))/_xlfn.STDEV.S(IF(AY$2:AY$1000&lt;&gt;"",AY$2:AY$1000)))&lt;3,"","OUTLIER"))</f>
        <v/>
      </c>
      <c r="AI60" s="63" t="str" cm="1">
        <f t="array" ref="AI60">IF(AZ60="","",IF(ABS((AZ60-AVERAGE(AZ$2:AZ$1000))/_xlfn.STDEV.S(IF(AZ$2:AZ$1000&lt;&gt;"",AZ$2:AZ$1000)))&lt;3,"","OUTLIER"))</f>
        <v/>
      </c>
      <c r="AJ60" s="63" t="str" cm="1">
        <f t="array" ref="AJ60">IF(BA60="","",IF(ABS((BA60-AVERAGE(BA$2:BA$1000))/_xlfn.STDEV.S(IF(BA$2:BA$1000&lt;&gt;"",BA$2:BA$1000)))&lt;3,"","OUTLIER"))</f>
        <v/>
      </c>
      <c r="AK60" s="27">
        <v>7.9130000000000003</v>
      </c>
      <c r="AM60" s="28"/>
      <c r="AN60" s="28"/>
      <c r="AP60" s="28"/>
      <c r="AQ60" s="28"/>
      <c r="AR60" s="28"/>
      <c r="AS60" s="28">
        <v>6.7279999999999998</v>
      </c>
      <c r="AT60" s="28">
        <v>6.6420000000000003</v>
      </c>
      <c r="AU60" s="28">
        <v>6.2590000000000003</v>
      </c>
      <c r="AV60" s="28">
        <v>6.5910000000000002</v>
      </c>
      <c r="AW60" s="28">
        <v>7.7389999999999999</v>
      </c>
      <c r="AX60" s="28">
        <v>7.1749999999999998</v>
      </c>
      <c r="AY60" s="28">
        <v>6.9859999999999998</v>
      </c>
      <c r="AZ60" s="28">
        <v>7.657</v>
      </c>
      <c r="BA60" s="28"/>
      <c r="BB60" s="27">
        <v>6.633E-2</v>
      </c>
      <c r="BD60" s="28"/>
      <c r="BE60" s="28"/>
      <c r="BG60" s="28"/>
      <c r="BH60" s="28"/>
      <c r="BI60" s="28"/>
      <c r="BJ60" s="28">
        <v>0.112</v>
      </c>
      <c r="BK60" s="28">
        <v>0.1124</v>
      </c>
      <c r="BL60" s="28">
        <v>0.69750000000000001</v>
      </c>
      <c r="BM60" s="28">
        <v>0.1222</v>
      </c>
      <c r="BN60" s="28">
        <v>0.35310000000000002</v>
      </c>
      <c r="BO60" s="28">
        <v>0.18970000000000001</v>
      </c>
      <c r="BP60" s="28">
        <v>0.42559999999999998</v>
      </c>
      <c r="BQ60" s="28" t="s">
        <v>778</v>
      </c>
      <c r="BR60" s="28"/>
    </row>
    <row r="61" spans="1:70" x14ac:dyDescent="0.2">
      <c r="A61" s="83" t="s">
        <v>416</v>
      </c>
      <c r="B61" s="86" t="str">
        <f>VLOOKUP(A61,RecNames!B:G,6,FALSE)</f>
        <v>FFAR3</v>
      </c>
      <c r="C61" s="47" t="str">
        <f t="shared" si="1"/>
        <v/>
      </c>
      <c r="D61" s="46" t="str">
        <f t="shared" si="2"/>
        <v/>
      </c>
      <c r="E61" s="46">
        <f t="shared" si="3"/>
        <v>5.25</v>
      </c>
      <c r="F61" s="46">
        <f t="shared" si="4"/>
        <v>5.5229999999999997</v>
      </c>
      <c r="G61" s="46" t="str">
        <f t="shared" si="5"/>
        <v/>
      </c>
      <c r="H61" s="46">
        <f t="shared" si="6"/>
        <v>5.6550000000000002</v>
      </c>
      <c r="I61" s="46">
        <f t="shared" si="7"/>
        <v>5.6289999999999996</v>
      </c>
      <c r="J61" s="46">
        <f t="shared" si="8"/>
        <v>5.173</v>
      </c>
      <c r="K61" s="46" t="str">
        <f t="shared" si="9"/>
        <v/>
      </c>
      <c r="L61" s="46" t="str">
        <f t="shared" si="10"/>
        <v/>
      </c>
      <c r="M61" s="46" t="str">
        <f t="shared" si="11"/>
        <v/>
      </c>
      <c r="N61" s="46" t="str">
        <f t="shared" si="12"/>
        <v/>
      </c>
      <c r="O61" s="46" t="str">
        <f t="shared" si="13"/>
        <v/>
      </c>
      <c r="P61" s="46" t="str">
        <f t="shared" si="14"/>
        <v/>
      </c>
      <c r="Q61" s="46" t="str">
        <f t="shared" si="15"/>
        <v/>
      </c>
      <c r="R61" s="46" t="str">
        <f t="shared" si="16"/>
        <v/>
      </c>
      <c r="S61" s="46" t="str">
        <f t="shared" si="17"/>
        <v/>
      </c>
      <c r="T61" s="62" t="str" cm="1">
        <f t="array" ref="T61">IF(AK61="","",IF(ABS((AK61-AVERAGE(AK$2:AK$1000))/_xlfn.STDEV.S(IF(AK$2:AK$1000&lt;&gt;"",AK$2:AK$1000)))&lt;3,"","OUTLIER"))</f>
        <v/>
      </c>
      <c r="U61" s="63" t="str" cm="1">
        <f t="array" ref="U61">IF(AL61="","",IF(ABS((AL61-AVERAGE(AL$2:AL$1000))/_xlfn.STDEV.S(IF(AL$2:AL$1000&lt;&gt;"",AL$2:AL$1000)))&lt;3,"","OUTLIER"))</f>
        <v/>
      </c>
      <c r="V61" s="63" t="str" cm="1">
        <f t="array" ref="V61">IF(AM61="","",IF(ABS((AM61-AVERAGE(AM$2:AM$1000))/_xlfn.STDEV.S(IF(AM$2:AM$1000&lt;&gt;"",AM$2:AM$1000)))&lt;3,"","OUTLIER"))</f>
        <v/>
      </c>
      <c r="W61" s="63" t="str" cm="1">
        <f t="array" ref="W61">IF(AN61="","",IF(ABS((AN61-AVERAGE(AN$2:AN$1000))/_xlfn.STDEV.S(IF(AN$2:AN$1000&lt;&gt;"",AN$2:AN$1000)))&lt;3,"","OUTLIER"))</f>
        <v/>
      </c>
      <c r="X61" s="63" t="str" cm="1">
        <f t="array" ref="X61">IF(AO61="","",IF(ABS((AO61-AVERAGE(AO$2:AO$1000))/_xlfn.STDEV.S(IF(AO$2:AO$1000&lt;&gt;"",AO$2:AO$1000)))&lt;3,"","OUTLIER"))</f>
        <v/>
      </c>
      <c r="Y61" s="63" t="str" cm="1">
        <f t="array" ref="Y61">IF(AP61="","",IF(ABS((AP61-AVERAGE(AP$2:AP$1000))/_xlfn.STDEV.S(IF(AP$2:AP$1000&lt;&gt;"",AP$2:AP$1000)))&lt;3,"","OUTLIER"))</f>
        <v/>
      </c>
      <c r="Z61" s="63" t="str" cm="1">
        <f t="array" ref="Z61">IF(AQ61="","",IF(ABS((AQ61-AVERAGE(AQ$2:AQ$1000))/_xlfn.STDEV.S(IF(AQ$2:AQ$1000&lt;&gt;"",AQ$2:AQ$1000)))&lt;3,"","OUTLIER"))</f>
        <v/>
      </c>
      <c r="AA61" s="63" t="str" cm="1">
        <f t="array" ref="AA61">IF(AR61="","",IF(ABS((AR61-AVERAGE(AR$2:AR$1000))/_xlfn.STDEV.S(IF(AR$2:AR$1000&lt;&gt;"",AR$2:AR$1000)))&lt;3,"","OUTLIER"))</f>
        <v/>
      </c>
      <c r="AB61" s="63" t="str" cm="1">
        <f t="array" ref="AB61">IF(AS61="","",IF(ABS((AS61-AVERAGE(AS$2:AS$1000))/_xlfn.STDEV.S(IF(AS$2:AS$1000&lt;&gt;"",AS$2:AS$1000)))&lt;3,"","OUTLIER"))</f>
        <v/>
      </c>
      <c r="AC61" s="63" t="str" cm="1">
        <f t="array" ref="AC61">IF(AT61="","",IF(ABS((AT61-AVERAGE(AT$2:AT$1000))/_xlfn.STDEV.S(IF(AT$2:AT$1000&lt;&gt;"",AT$2:AT$1000)))&lt;3,"","OUTLIER"))</f>
        <v/>
      </c>
      <c r="AD61" s="63" t="str" cm="1">
        <f t="array" ref="AD61">IF(AU61="","",IF(ABS((AU61-AVERAGE(AU$2:AU$1000))/_xlfn.STDEV.S(IF(AU$2:AU$1000&lt;&gt;"",AU$2:AU$1000)))&lt;3,"","OUTLIER"))</f>
        <v/>
      </c>
      <c r="AE61" s="63" t="str" cm="1">
        <f t="array" ref="AE61">IF(AV61="","",IF(ABS((AV61-AVERAGE(AV$2:AV$1000))/_xlfn.STDEV.S(IF(AV$2:AV$1000&lt;&gt;"",AV$2:AV$1000)))&lt;3,"","OUTLIER"))</f>
        <v/>
      </c>
      <c r="AF61" s="63" t="str" cm="1">
        <f t="array" ref="AF61">IF(AW61="","",IF(ABS((AW61-AVERAGE(AW$2:AW$1000))/_xlfn.STDEV.S(IF(AW$2:AW$1000&lt;&gt;"",AW$2:AW$1000)))&lt;3,"","OUTLIER"))</f>
        <v/>
      </c>
      <c r="AG61" s="63" t="str" cm="1">
        <f t="array" ref="AG61">IF(AX61="","",IF(ABS((AX61-AVERAGE(AX$2:AX$1000))/_xlfn.STDEV.S(IF(AX$2:AX$1000&lt;&gt;"",AX$2:AX$1000)))&lt;3,"","OUTLIER"))</f>
        <v/>
      </c>
      <c r="AH61" s="63" t="str" cm="1">
        <f t="array" ref="AH61">IF(AY61="","",IF(ABS((AY61-AVERAGE(AY$2:AY$1000))/_xlfn.STDEV.S(IF(AY$2:AY$1000&lt;&gt;"",AY$2:AY$1000)))&lt;3,"","OUTLIER"))</f>
        <v/>
      </c>
      <c r="AI61" s="63" t="str" cm="1">
        <f t="array" ref="AI61">IF(AZ61="","",IF(ABS((AZ61-AVERAGE(AZ$2:AZ$1000))/_xlfn.STDEV.S(IF(AZ$2:AZ$1000&lt;&gt;"",AZ$2:AZ$1000)))&lt;3,"","OUTLIER"))</f>
        <v/>
      </c>
      <c r="AJ61" s="63" t="str" cm="1">
        <f t="array" ref="AJ61">IF(BA61="","",IF(ABS((BA61-AVERAGE(BA$2:BA$1000))/_xlfn.STDEV.S(IF(BA$2:BA$1000&lt;&gt;"",BA$2:BA$1000)))&lt;3,"","OUTLIER"))</f>
        <v/>
      </c>
      <c r="AK61" s="27"/>
      <c r="AM61" s="28">
        <v>5.25</v>
      </c>
      <c r="AN61" s="28">
        <v>5.5229999999999997</v>
      </c>
      <c r="AP61" s="28">
        <v>5.6550000000000002</v>
      </c>
      <c r="AQ61" s="28">
        <v>5.6289999999999996</v>
      </c>
      <c r="AR61" s="28">
        <v>5.173</v>
      </c>
      <c r="AS61" s="28"/>
      <c r="AT61" s="28"/>
      <c r="AU61" s="28"/>
      <c r="AV61" s="28"/>
      <c r="AW61" s="28"/>
      <c r="AX61" s="28"/>
      <c r="AY61" s="28"/>
      <c r="AZ61" s="28"/>
      <c r="BA61" s="28"/>
      <c r="BB61" s="27"/>
      <c r="BD61" s="28">
        <v>8.1240000000000007E-2</v>
      </c>
      <c r="BE61" s="28">
        <v>8.1019999999999995E-2</v>
      </c>
      <c r="BG61" s="28">
        <v>3.9289999999999999E-2</v>
      </c>
      <c r="BH61" s="28">
        <v>6.4899999999999999E-2</v>
      </c>
      <c r="BI61" s="28">
        <v>0.41149999999999998</v>
      </c>
      <c r="BJ61" s="28"/>
      <c r="BK61" s="28"/>
      <c r="BL61" s="28"/>
      <c r="BM61" s="28"/>
      <c r="BN61" s="28"/>
      <c r="BO61" s="28"/>
      <c r="BP61" s="28"/>
      <c r="BQ61" s="28"/>
      <c r="BR61" s="28"/>
    </row>
    <row r="62" spans="1:70" x14ac:dyDescent="0.2">
      <c r="A62" s="83" t="s">
        <v>414</v>
      </c>
      <c r="B62" s="86" t="str">
        <f>VLOOKUP(A62,RecNames!B:G,6,FALSE)</f>
        <v>FFAR2</v>
      </c>
      <c r="C62" s="47" t="str">
        <f t="shared" si="1"/>
        <v/>
      </c>
      <c r="D62" s="46" t="str">
        <f t="shared" si="2"/>
        <v/>
      </c>
      <c r="E62" s="46">
        <f t="shared" si="3"/>
        <v>4.5830000000000002</v>
      </c>
      <c r="F62" s="46">
        <f t="shared" si="4"/>
        <v>4.6500000000000004</v>
      </c>
      <c r="G62" s="46" t="str">
        <f t="shared" si="5"/>
        <v/>
      </c>
      <c r="H62" s="46" t="str">
        <f t="shared" si="6"/>
        <v/>
      </c>
      <c r="I62" s="46" t="str">
        <f t="shared" si="7"/>
        <v/>
      </c>
      <c r="J62" s="46" t="str">
        <f t="shared" si="8"/>
        <v/>
      </c>
      <c r="K62" s="46">
        <f t="shared" si="9"/>
        <v>4.0949999999999998</v>
      </c>
      <c r="L62" s="46">
        <f t="shared" si="10"/>
        <v>4.4729999999999999</v>
      </c>
      <c r="M62" s="46">
        <f t="shared" si="11"/>
        <v>5.2009999999999996</v>
      </c>
      <c r="N62" s="46" t="str">
        <f t="shared" si="12"/>
        <v/>
      </c>
      <c r="O62" s="46" t="str">
        <f t="shared" si="13"/>
        <v/>
      </c>
      <c r="P62" s="46" t="str">
        <f t="shared" si="14"/>
        <v/>
      </c>
      <c r="Q62" s="46" t="str">
        <f t="shared" si="15"/>
        <v/>
      </c>
      <c r="R62" s="46" t="str">
        <f t="shared" si="16"/>
        <v/>
      </c>
      <c r="S62" s="46" t="str">
        <f t="shared" si="17"/>
        <v/>
      </c>
      <c r="T62" s="62" t="str" cm="1">
        <f t="array" ref="T62">IF(AK62="","",IF(ABS((AK62-AVERAGE(AK$2:AK$1000))/_xlfn.STDEV.S(IF(AK$2:AK$1000&lt;&gt;"",AK$2:AK$1000)))&lt;3,"","OUTLIER"))</f>
        <v/>
      </c>
      <c r="U62" s="63" t="str" cm="1">
        <f t="array" ref="U62">IF(AL62="","",IF(ABS((AL62-AVERAGE(AL$2:AL$1000))/_xlfn.STDEV.S(IF(AL$2:AL$1000&lt;&gt;"",AL$2:AL$1000)))&lt;3,"","OUTLIER"))</f>
        <v/>
      </c>
      <c r="V62" s="63" t="str" cm="1">
        <f t="array" ref="V62">IF(AM62="","",IF(ABS((AM62-AVERAGE(AM$2:AM$1000))/_xlfn.STDEV.S(IF(AM$2:AM$1000&lt;&gt;"",AM$2:AM$1000)))&lt;3,"","OUTLIER"))</f>
        <v/>
      </c>
      <c r="W62" s="63" t="str" cm="1">
        <f t="array" ref="W62">IF(AN62="","",IF(ABS((AN62-AVERAGE(AN$2:AN$1000))/_xlfn.STDEV.S(IF(AN$2:AN$1000&lt;&gt;"",AN$2:AN$1000)))&lt;3,"","OUTLIER"))</f>
        <v/>
      </c>
      <c r="X62" s="63" t="str" cm="1">
        <f t="array" ref="X62">IF(AO62="","",IF(ABS((AO62-AVERAGE(AO$2:AO$1000))/_xlfn.STDEV.S(IF(AO$2:AO$1000&lt;&gt;"",AO$2:AO$1000)))&lt;3,"","OUTLIER"))</f>
        <v/>
      </c>
      <c r="Y62" s="63" t="str" cm="1">
        <f t="array" ref="Y62">IF(AP62="","",IF(ABS((AP62-AVERAGE(AP$2:AP$1000))/_xlfn.STDEV.S(IF(AP$2:AP$1000&lt;&gt;"",AP$2:AP$1000)))&lt;3,"","OUTLIER"))</f>
        <v/>
      </c>
      <c r="Z62" s="63" t="str" cm="1">
        <f t="array" ref="Z62">IF(AQ62="","",IF(ABS((AQ62-AVERAGE(AQ$2:AQ$1000))/_xlfn.STDEV.S(IF(AQ$2:AQ$1000&lt;&gt;"",AQ$2:AQ$1000)))&lt;3,"","OUTLIER"))</f>
        <v/>
      </c>
      <c r="AA62" s="63" t="str" cm="1">
        <f t="array" ref="AA62">IF(AR62="","",IF(ABS((AR62-AVERAGE(AR$2:AR$1000))/_xlfn.STDEV.S(IF(AR$2:AR$1000&lt;&gt;"",AR$2:AR$1000)))&lt;3,"","OUTLIER"))</f>
        <v/>
      </c>
      <c r="AB62" s="63" t="str" cm="1">
        <f t="array" ref="AB62">IF(AS62="","",IF(ABS((AS62-AVERAGE(AS$2:AS$1000))/_xlfn.STDEV.S(IF(AS$2:AS$1000&lt;&gt;"",AS$2:AS$1000)))&lt;3,"","OUTLIER"))</f>
        <v/>
      </c>
      <c r="AC62" s="63" t="str" cm="1">
        <f t="array" ref="AC62">IF(AT62="","",IF(ABS((AT62-AVERAGE(AT$2:AT$1000))/_xlfn.STDEV.S(IF(AT$2:AT$1000&lt;&gt;"",AT$2:AT$1000)))&lt;3,"","OUTLIER"))</f>
        <v/>
      </c>
      <c r="AD62" s="63" t="str" cm="1">
        <f t="array" ref="AD62">IF(AU62="","",IF(ABS((AU62-AVERAGE(AU$2:AU$1000))/_xlfn.STDEV.S(IF(AU$2:AU$1000&lt;&gt;"",AU$2:AU$1000)))&lt;3,"","OUTLIER"))</f>
        <v/>
      </c>
      <c r="AE62" s="63" t="str" cm="1">
        <f t="array" ref="AE62">IF(AV62="","",IF(ABS((AV62-AVERAGE(AV$2:AV$1000))/_xlfn.STDEV.S(IF(AV$2:AV$1000&lt;&gt;"",AV$2:AV$1000)))&lt;3,"","OUTLIER"))</f>
        <v/>
      </c>
      <c r="AF62" s="63" t="str" cm="1">
        <f t="array" ref="AF62">IF(AW62="","",IF(ABS((AW62-AVERAGE(AW$2:AW$1000))/_xlfn.STDEV.S(IF(AW$2:AW$1000&lt;&gt;"",AW$2:AW$1000)))&lt;3,"","OUTLIER"))</f>
        <v/>
      </c>
      <c r="AG62" s="63" t="str" cm="1">
        <f t="array" ref="AG62">IF(AX62="","",IF(ABS((AX62-AVERAGE(AX$2:AX$1000))/_xlfn.STDEV.S(IF(AX$2:AX$1000&lt;&gt;"",AX$2:AX$1000)))&lt;3,"","OUTLIER"))</f>
        <v/>
      </c>
      <c r="AH62" s="63" t="str" cm="1">
        <f t="array" ref="AH62">IF(AY62="","",IF(ABS((AY62-AVERAGE(AY$2:AY$1000))/_xlfn.STDEV.S(IF(AY$2:AY$1000&lt;&gt;"",AY$2:AY$1000)))&lt;3,"","OUTLIER"))</f>
        <v/>
      </c>
      <c r="AI62" s="63" t="str" cm="1">
        <f t="array" ref="AI62">IF(AZ62="","",IF(ABS((AZ62-AVERAGE(AZ$2:AZ$1000))/_xlfn.STDEV.S(IF(AZ$2:AZ$1000&lt;&gt;"",AZ$2:AZ$1000)))&lt;3,"","OUTLIER"))</f>
        <v/>
      </c>
      <c r="AJ62" s="63" t="str" cm="1">
        <f t="array" ref="AJ62">IF(BA62="","",IF(ABS((BA62-AVERAGE(BA$2:BA$1000))/_xlfn.STDEV.S(IF(BA$2:BA$1000&lt;&gt;"",BA$2:BA$1000)))&lt;3,"","OUTLIER"))</f>
        <v/>
      </c>
      <c r="AK62" s="27"/>
      <c r="AM62" s="28">
        <v>4.5830000000000002</v>
      </c>
      <c r="AN62" s="28">
        <v>4.6500000000000004</v>
      </c>
      <c r="AP62" s="28"/>
      <c r="AQ62" s="28"/>
      <c r="AR62" s="28"/>
      <c r="AS62" s="28">
        <v>4.0949999999999998</v>
      </c>
      <c r="AT62" s="28">
        <v>4.4729999999999999</v>
      </c>
      <c r="AU62" s="28">
        <v>5.2009999999999996</v>
      </c>
      <c r="AV62" s="28"/>
      <c r="AW62" s="28"/>
      <c r="AX62" s="28"/>
      <c r="AY62" s="28"/>
      <c r="AZ62" s="28"/>
      <c r="BA62" s="28"/>
      <c r="BB62" s="27"/>
      <c r="BD62" s="28">
        <v>0.1711</v>
      </c>
      <c r="BE62" s="28">
        <v>0.15049999999999999</v>
      </c>
      <c r="BG62" s="28"/>
      <c r="BH62" s="28"/>
      <c r="BI62" s="28"/>
      <c r="BJ62" s="28">
        <v>0.71919999999999995</v>
      </c>
      <c r="BK62" s="28">
        <v>0.26400000000000001</v>
      </c>
      <c r="BL62" s="28">
        <v>0.20860000000000001</v>
      </c>
      <c r="BM62" s="28"/>
      <c r="BN62" s="28"/>
      <c r="BO62" s="28"/>
      <c r="BP62" s="28"/>
      <c r="BQ62" s="28"/>
      <c r="BR62" s="28"/>
    </row>
    <row r="63" spans="1:70" x14ac:dyDescent="0.2">
      <c r="A63" s="83" t="s">
        <v>369</v>
      </c>
      <c r="B63" s="86" t="str">
        <f>VLOOKUP(A63,RecNames!B:G,6,FALSE)</f>
        <v>PSYR</v>
      </c>
      <c r="C63" s="47">
        <f t="shared" si="1"/>
        <v>6.9980000000000002</v>
      </c>
      <c r="D63" s="46" t="str">
        <f t="shared" si="2"/>
        <v/>
      </c>
      <c r="E63" s="46" t="str">
        <f t="shared" si="3"/>
        <v/>
      </c>
      <c r="F63" s="46" t="str">
        <f t="shared" si="4"/>
        <v/>
      </c>
      <c r="G63" s="46" t="str">
        <f t="shared" si="5"/>
        <v/>
      </c>
      <c r="H63" s="46" t="str">
        <f t="shared" si="6"/>
        <v/>
      </c>
      <c r="I63" s="46">
        <f t="shared" si="7"/>
        <v>6.3049999999999997</v>
      </c>
      <c r="J63" s="46" t="str">
        <f t="shared" si="8"/>
        <v/>
      </c>
      <c r="K63" s="46" t="str">
        <f t="shared" si="9"/>
        <v/>
      </c>
      <c r="L63" s="46" t="str">
        <f t="shared" si="10"/>
        <v/>
      </c>
      <c r="M63" s="46" t="str">
        <f t="shared" si="11"/>
        <v/>
      </c>
      <c r="N63" s="46" t="str">
        <f t="shared" si="12"/>
        <v/>
      </c>
      <c r="O63" s="46" t="str">
        <f t="shared" si="13"/>
        <v/>
      </c>
      <c r="P63" s="46">
        <f t="shared" si="14"/>
        <v>7.0650000000000004</v>
      </c>
      <c r="Q63" s="46">
        <f t="shared" si="15"/>
        <v>6.306</v>
      </c>
      <c r="R63" s="46">
        <f t="shared" si="16"/>
        <v>5.976</v>
      </c>
      <c r="S63" s="46" t="str">
        <f t="shared" si="17"/>
        <v/>
      </c>
      <c r="T63" s="62" t="str" cm="1">
        <f t="array" ref="T63">IF(AK63="","",IF(ABS((AK63-AVERAGE(AK$2:AK$1000))/_xlfn.STDEV.S(IF(AK$2:AK$1000&lt;&gt;"",AK$2:AK$1000)))&lt;3,"","OUTLIER"))</f>
        <v/>
      </c>
      <c r="U63" s="63" t="str" cm="1">
        <f t="array" ref="U63">IF(AL63="","",IF(ABS((AL63-AVERAGE(AL$2:AL$1000))/_xlfn.STDEV.S(IF(AL$2:AL$1000&lt;&gt;"",AL$2:AL$1000)))&lt;3,"","OUTLIER"))</f>
        <v/>
      </c>
      <c r="V63" s="63" t="str" cm="1">
        <f t="array" ref="V63">IF(AM63="","",IF(ABS((AM63-AVERAGE(AM$2:AM$1000))/_xlfn.STDEV.S(IF(AM$2:AM$1000&lt;&gt;"",AM$2:AM$1000)))&lt;3,"","OUTLIER"))</f>
        <v/>
      </c>
      <c r="W63" s="63" t="str" cm="1">
        <f t="array" ref="W63">IF(AN63="","",IF(ABS((AN63-AVERAGE(AN$2:AN$1000))/_xlfn.STDEV.S(IF(AN$2:AN$1000&lt;&gt;"",AN$2:AN$1000)))&lt;3,"","OUTLIER"))</f>
        <v/>
      </c>
      <c r="X63" s="63" t="str" cm="1">
        <f t="array" ref="X63">IF(AO63="","",IF(ABS((AO63-AVERAGE(AO$2:AO$1000))/_xlfn.STDEV.S(IF(AO$2:AO$1000&lt;&gt;"",AO$2:AO$1000)))&lt;3,"","OUTLIER"))</f>
        <v/>
      </c>
      <c r="Y63" s="63" t="str" cm="1">
        <f t="array" ref="Y63">IF(AP63="","",IF(ABS((AP63-AVERAGE(AP$2:AP$1000))/_xlfn.STDEV.S(IF(AP$2:AP$1000&lt;&gt;"",AP$2:AP$1000)))&lt;3,"","OUTLIER"))</f>
        <v/>
      </c>
      <c r="Z63" s="63" t="str" cm="1">
        <f t="array" ref="Z63">IF(AQ63="","",IF(ABS((AQ63-AVERAGE(AQ$2:AQ$1000))/_xlfn.STDEV.S(IF(AQ$2:AQ$1000&lt;&gt;"",AQ$2:AQ$1000)))&lt;3,"","OUTLIER"))</f>
        <v/>
      </c>
      <c r="AA63" s="63" t="str" cm="1">
        <f t="array" ref="AA63">IF(AR63="","",IF(ABS((AR63-AVERAGE(AR$2:AR$1000))/_xlfn.STDEV.S(IF(AR$2:AR$1000&lt;&gt;"",AR$2:AR$1000)))&lt;3,"","OUTLIER"))</f>
        <v/>
      </c>
      <c r="AB63" s="63" t="str" cm="1">
        <f t="array" ref="AB63">IF(AS63="","",IF(ABS((AS63-AVERAGE(AS$2:AS$1000))/_xlfn.STDEV.S(IF(AS$2:AS$1000&lt;&gt;"",AS$2:AS$1000)))&lt;3,"","OUTLIER"))</f>
        <v/>
      </c>
      <c r="AC63" s="63" t="str" cm="1">
        <f t="array" ref="AC63">IF(AT63="","",IF(ABS((AT63-AVERAGE(AT$2:AT$1000))/_xlfn.STDEV.S(IF(AT$2:AT$1000&lt;&gt;"",AT$2:AT$1000)))&lt;3,"","OUTLIER"))</f>
        <v/>
      </c>
      <c r="AD63" s="63" t="str" cm="1">
        <f t="array" ref="AD63">IF(AU63="","",IF(ABS((AU63-AVERAGE(AU$2:AU$1000))/_xlfn.STDEV.S(IF(AU$2:AU$1000&lt;&gt;"",AU$2:AU$1000)))&lt;3,"","OUTLIER"))</f>
        <v/>
      </c>
      <c r="AE63" s="63" t="str" cm="1">
        <f t="array" ref="AE63">IF(AV63="","",IF(ABS((AV63-AVERAGE(AV$2:AV$1000))/_xlfn.STDEV.S(IF(AV$2:AV$1000&lt;&gt;"",AV$2:AV$1000)))&lt;3,"","OUTLIER"))</f>
        <v/>
      </c>
      <c r="AF63" s="63" t="str" cm="1">
        <f t="array" ref="AF63">IF(AW63="","",IF(ABS((AW63-AVERAGE(AW$2:AW$1000))/_xlfn.STDEV.S(IF(AW$2:AW$1000&lt;&gt;"",AW$2:AW$1000)))&lt;3,"","OUTLIER"))</f>
        <v/>
      </c>
      <c r="AG63" s="63" t="str" cm="1">
        <f t="array" ref="AG63">IF(AX63="","",IF(ABS((AX63-AVERAGE(AX$2:AX$1000))/_xlfn.STDEV.S(IF(AX$2:AX$1000&lt;&gt;"",AX$2:AX$1000)))&lt;3,"","OUTLIER"))</f>
        <v/>
      </c>
      <c r="AH63" s="63" t="str" cm="1">
        <f t="array" ref="AH63">IF(AY63="","",IF(ABS((AY63-AVERAGE(AY$2:AY$1000))/_xlfn.STDEV.S(IF(AY$2:AY$1000&lt;&gt;"",AY$2:AY$1000)))&lt;3,"","OUTLIER"))</f>
        <v/>
      </c>
      <c r="AI63" s="63" t="str" cm="1">
        <f t="array" ref="AI63">IF(AZ63="","",IF(ABS((AZ63-AVERAGE(AZ$2:AZ$1000))/_xlfn.STDEV.S(IF(AZ$2:AZ$1000&lt;&gt;"",AZ$2:AZ$1000)))&lt;3,"","OUTLIER"))</f>
        <v/>
      </c>
      <c r="AJ63" s="63" t="str" cm="1">
        <f t="array" ref="AJ63">IF(BA63="","",IF(ABS((BA63-AVERAGE(BA$2:BA$1000))/_xlfn.STDEV.S(IF(BA$2:BA$1000&lt;&gt;"",BA$2:BA$1000)))&lt;3,"","OUTLIER"))</f>
        <v/>
      </c>
      <c r="AK63" s="29">
        <v>6.9980000000000002</v>
      </c>
      <c r="AM63" s="30"/>
      <c r="AN63" s="30"/>
      <c r="AP63" s="30"/>
      <c r="AQ63" s="30">
        <v>6.3049999999999997</v>
      </c>
      <c r="AR63" s="30"/>
      <c r="AS63" s="30"/>
      <c r="AT63" s="30"/>
      <c r="AU63" s="30"/>
      <c r="AV63" s="30"/>
      <c r="AW63" s="30"/>
      <c r="AX63" s="30">
        <v>7.0650000000000004</v>
      </c>
      <c r="AY63" s="30">
        <v>6.306</v>
      </c>
      <c r="AZ63" s="30">
        <v>5.976</v>
      </c>
      <c r="BA63" s="28"/>
      <c r="BB63" s="29">
        <v>0.1154</v>
      </c>
      <c r="BD63" s="30"/>
      <c r="BE63" s="30"/>
      <c r="BG63" s="30"/>
      <c r="BH63" s="30">
        <v>0.1633</v>
      </c>
      <c r="BI63" s="30"/>
      <c r="BJ63" s="30"/>
      <c r="BK63" s="30"/>
      <c r="BL63" s="30"/>
      <c r="BM63" s="30"/>
      <c r="BN63" s="30"/>
      <c r="BO63" s="30">
        <v>7.1279999999999996E-2</v>
      </c>
      <c r="BP63" s="30">
        <v>0.25800000000000001</v>
      </c>
      <c r="BQ63" s="30">
        <v>0.35859999999999997</v>
      </c>
      <c r="BR63" s="28"/>
    </row>
    <row r="64" spans="1:70" x14ac:dyDescent="0.2">
      <c r="A64" s="83" t="s">
        <v>364</v>
      </c>
      <c r="B64" s="86" t="str">
        <f>VLOOKUP(A64,RecNames!B:G,6,FALSE)</f>
        <v>OGR1</v>
      </c>
      <c r="C64" s="47">
        <f t="shared" si="1"/>
        <v>6.508</v>
      </c>
      <c r="D64" s="46" t="str">
        <f t="shared" si="2"/>
        <v/>
      </c>
      <c r="E64" s="46">
        <f t="shared" si="3"/>
        <v>6.5629999999999997</v>
      </c>
      <c r="F64" s="46">
        <f t="shared" si="4"/>
        <v>6.633</v>
      </c>
      <c r="G64" s="46" t="str">
        <f t="shared" si="5"/>
        <v/>
      </c>
      <c r="H64" s="46">
        <f t="shared" si="6"/>
        <v>7.173</v>
      </c>
      <c r="I64" s="46">
        <f t="shared" si="7"/>
        <v>7.41</v>
      </c>
      <c r="J64" s="46" t="str">
        <f t="shared" si="8"/>
        <v/>
      </c>
      <c r="K64" s="46">
        <f t="shared" si="9"/>
        <v>7.4009999999999998</v>
      </c>
      <c r="L64" s="46">
        <f t="shared" si="10"/>
        <v>7.3460000000000001</v>
      </c>
      <c r="M64" s="46">
        <f t="shared" si="11"/>
        <v>7.1989999999999998</v>
      </c>
      <c r="N64" s="46">
        <f t="shared" si="12"/>
        <v>6.4930000000000003</v>
      </c>
      <c r="O64" s="46">
        <f t="shared" si="13"/>
        <v>7.14</v>
      </c>
      <c r="P64" s="46">
        <f t="shared" si="14"/>
        <v>7.556</v>
      </c>
      <c r="Q64" s="46">
        <f t="shared" si="15"/>
        <v>5.9989999999999997</v>
      </c>
      <c r="R64" s="46">
        <f t="shared" si="16"/>
        <v>6.2510000000000003</v>
      </c>
      <c r="S64" s="46">
        <f t="shared" si="17"/>
        <v>6.069</v>
      </c>
      <c r="T64" s="62" t="str" cm="1">
        <f t="array" ref="T64">IF(AK64="","",IF(ABS((AK64-AVERAGE(AK$2:AK$1000))/_xlfn.STDEV.S(IF(AK$2:AK$1000&lt;&gt;"",AK$2:AK$1000)))&lt;3,"","OUTLIER"))</f>
        <v/>
      </c>
      <c r="U64" s="63" t="str" cm="1">
        <f t="array" ref="U64">IF(AL64="","",IF(ABS((AL64-AVERAGE(AL$2:AL$1000))/_xlfn.STDEV.S(IF(AL$2:AL$1000&lt;&gt;"",AL$2:AL$1000)))&lt;3,"","OUTLIER"))</f>
        <v/>
      </c>
      <c r="V64" s="63" t="str" cm="1">
        <f t="array" ref="V64">IF(AM64="","",IF(ABS((AM64-AVERAGE(AM$2:AM$1000))/_xlfn.STDEV.S(IF(AM$2:AM$1000&lt;&gt;"",AM$2:AM$1000)))&lt;3,"","OUTLIER"))</f>
        <v/>
      </c>
      <c r="W64" s="63" t="str" cm="1">
        <f t="array" ref="W64">IF(AN64="","",IF(ABS((AN64-AVERAGE(AN$2:AN$1000))/_xlfn.STDEV.S(IF(AN$2:AN$1000&lt;&gt;"",AN$2:AN$1000)))&lt;3,"","OUTLIER"))</f>
        <v/>
      </c>
      <c r="X64" s="63" t="str" cm="1">
        <f t="array" ref="X64">IF(AO64="","",IF(ABS((AO64-AVERAGE(AO$2:AO$1000))/_xlfn.STDEV.S(IF(AO$2:AO$1000&lt;&gt;"",AO$2:AO$1000)))&lt;3,"","OUTLIER"))</f>
        <v/>
      </c>
      <c r="Y64" s="63" t="str" cm="1">
        <f t="array" ref="Y64">IF(AP64="","",IF(ABS((AP64-AVERAGE(AP$2:AP$1000))/_xlfn.STDEV.S(IF(AP$2:AP$1000&lt;&gt;"",AP$2:AP$1000)))&lt;3,"","OUTLIER"))</f>
        <v/>
      </c>
      <c r="Z64" s="63" t="str" cm="1">
        <f t="array" ref="Z64">IF(AQ64="","",IF(ABS((AQ64-AVERAGE(AQ$2:AQ$1000))/_xlfn.STDEV.S(IF(AQ$2:AQ$1000&lt;&gt;"",AQ$2:AQ$1000)))&lt;3,"","OUTLIER"))</f>
        <v/>
      </c>
      <c r="AA64" s="63" t="str" cm="1">
        <f t="array" ref="AA64">IF(AR64="","",IF(ABS((AR64-AVERAGE(AR$2:AR$1000))/_xlfn.STDEV.S(IF(AR$2:AR$1000&lt;&gt;"",AR$2:AR$1000)))&lt;3,"","OUTLIER"))</f>
        <v/>
      </c>
      <c r="AB64" s="63" t="str" cm="1">
        <f t="array" ref="AB64">IF(AS64="","",IF(ABS((AS64-AVERAGE(AS$2:AS$1000))/_xlfn.STDEV.S(IF(AS$2:AS$1000&lt;&gt;"",AS$2:AS$1000)))&lt;3,"","OUTLIER"))</f>
        <v/>
      </c>
      <c r="AC64" s="63" t="str" cm="1">
        <f t="array" ref="AC64">IF(AT64="","",IF(ABS((AT64-AVERAGE(AT$2:AT$1000))/_xlfn.STDEV.S(IF(AT$2:AT$1000&lt;&gt;"",AT$2:AT$1000)))&lt;3,"","OUTLIER"))</f>
        <v/>
      </c>
      <c r="AD64" s="63" t="str" cm="1">
        <f t="array" ref="AD64">IF(AU64="","",IF(ABS((AU64-AVERAGE(AU$2:AU$1000))/_xlfn.STDEV.S(IF(AU$2:AU$1000&lt;&gt;"",AU$2:AU$1000)))&lt;3,"","OUTLIER"))</f>
        <v/>
      </c>
      <c r="AE64" s="63" t="str" cm="1">
        <f t="array" ref="AE64">IF(AV64="","",IF(ABS((AV64-AVERAGE(AV$2:AV$1000))/_xlfn.STDEV.S(IF(AV$2:AV$1000&lt;&gt;"",AV$2:AV$1000)))&lt;3,"","OUTLIER"))</f>
        <v/>
      </c>
      <c r="AF64" s="63" t="str" cm="1">
        <f t="array" ref="AF64">IF(AW64="","",IF(ABS((AW64-AVERAGE(AW$2:AW$1000))/_xlfn.STDEV.S(IF(AW$2:AW$1000&lt;&gt;"",AW$2:AW$1000)))&lt;3,"","OUTLIER"))</f>
        <v/>
      </c>
      <c r="AG64" s="63" t="str" cm="1">
        <f t="array" ref="AG64">IF(AX64="","",IF(ABS((AX64-AVERAGE(AX$2:AX$1000))/_xlfn.STDEV.S(IF(AX$2:AX$1000&lt;&gt;"",AX$2:AX$1000)))&lt;3,"","OUTLIER"))</f>
        <v/>
      </c>
      <c r="AH64" s="63" t="str" cm="1">
        <f t="array" ref="AH64">IF(AY64="","",IF(ABS((AY64-AVERAGE(AY$2:AY$1000))/_xlfn.STDEV.S(IF(AY$2:AY$1000&lt;&gt;"",AY$2:AY$1000)))&lt;3,"","OUTLIER"))</f>
        <v/>
      </c>
      <c r="AI64" s="63" t="str" cm="1">
        <f t="array" ref="AI64">IF(AZ64="","",IF(ABS((AZ64-AVERAGE(AZ$2:AZ$1000))/_xlfn.STDEV.S(IF(AZ$2:AZ$1000&lt;&gt;"",AZ$2:AZ$1000)))&lt;3,"","OUTLIER"))</f>
        <v/>
      </c>
      <c r="AJ64" s="63" t="str" cm="1">
        <f t="array" ref="AJ64">IF(BA64="","",IF(ABS((BA64-AVERAGE(BA$2:BA$1000))/_xlfn.STDEV.S(IF(BA$2:BA$1000&lt;&gt;"",BA$2:BA$1000)))&lt;3,"","OUTLIER"))</f>
        <v/>
      </c>
      <c r="AK64" s="27">
        <v>6.508</v>
      </c>
      <c r="AM64" s="28">
        <v>6.5629999999999997</v>
      </c>
      <c r="AN64" s="28">
        <v>6.633</v>
      </c>
      <c r="AP64" s="28">
        <v>7.173</v>
      </c>
      <c r="AQ64" s="28">
        <v>7.41</v>
      </c>
      <c r="AR64" s="28"/>
      <c r="AS64" s="28">
        <v>7.4009999999999998</v>
      </c>
      <c r="AT64" s="28">
        <v>7.3460000000000001</v>
      </c>
      <c r="AU64" s="28">
        <v>7.1989999999999998</v>
      </c>
      <c r="AV64" s="28">
        <v>6.4930000000000003</v>
      </c>
      <c r="AW64" s="28">
        <v>7.14</v>
      </c>
      <c r="AX64" s="28">
        <v>7.556</v>
      </c>
      <c r="AY64" s="28">
        <v>5.9989999999999997</v>
      </c>
      <c r="AZ64" s="28">
        <v>6.2510000000000003</v>
      </c>
      <c r="BA64" s="28">
        <v>6.069</v>
      </c>
      <c r="BB64" s="27">
        <v>0.46310000000000001</v>
      </c>
      <c r="BD64" s="28">
        <v>6.2560000000000004E-2</v>
      </c>
      <c r="BE64" s="28">
        <v>9.0719999999999995E-2</v>
      </c>
      <c r="BG64" s="28">
        <v>2.537E-2</v>
      </c>
      <c r="BH64" s="28">
        <v>6.2420000000000003E-2</v>
      </c>
      <c r="BI64" s="28"/>
      <c r="BJ64" s="28">
        <v>6.658E-2</v>
      </c>
      <c r="BK64" s="28">
        <v>5.7979999999999997E-2</v>
      </c>
      <c r="BL64" s="28">
        <v>4.7739999999999998E-2</v>
      </c>
      <c r="BM64" s="28">
        <v>9.7640000000000005E-2</v>
      </c>
      <c r="BN64" s="28">
        <v>0.1042</v>
      </c>
      <c r="BO64" s="28">
        <v>0.1166</v>
      </c>
      <c r="BP64" s="28">
        <v>0.35670000000000002</v>
      </c>
      <c r="BQ64" s="28">
        <v>0.254</v>
      </c>
      <c r="BR64" s="28">
        <v>0.1411</v>
      </c>
    </row>
    <row r="65" spans="1:70" x14ac:dyDescent="0.2">
      <c r="A65" s="83" t="s">
        <v>343</v>
      </c>
      <c r="B65" s="86" t="str">
        <f>VLOOKUP(A65,RecNames!B:G,6,FALSE)</f>
        <v>GPR84</v>
      </c>
      <c r="C65" s="47" t="str">
        <f t="shared" si="1"/>
        <v/>
      </c>
      <c r="D65" s="46" t="str">
        <f t="shared" si="2"/>
        <v/>
      </c>
      <c r="E65" s="46">
        <f t="shared" si="3"/>
        <v>4.1260000000000003</v>
      </c>
      <c r="F65" s="46">
        <f t="shared" si="4"/>
        <v>4.0190000000000001</v>
      </c>
      <c r="G65" s="46" t="str">
        <f t="shared" si="5"/>
        <v/>
      </c>
      <c r="H65" s="46" t="str">
        <f t="shared" si="6"/>
        <v/>
      </c>
      <c r="I65" s="46" t="str">
        <f t="shared" si="7"/>
        <v/>
      </c>
      <c r="J65" s="46">
        <f t="shared" si="8"/>
        <v>5.1749999999999998</v>
      </c>
      <c r="K65" s="46" t="str">
        <f t="shared" si="9"/>
        <v/>
      </c>
      <c r="L65" s="46" t="str">
        <f t="shared" si="10"/>
        <v/>
      </c>
      <c r="M65" s="46" t="str">
        <f t="shared" si="11"/>
        <v/>
      </c>
      <c r="N65" s="46" t="str">
        <f t="shared" si="12"/>
        <v/>
      </c>
      <c r="O65" s="46" t="str">
        <f t="shared" si="13"/>
        <v/>
      </c>
      <c r="P65" s="46">
        <f t="shared" si="14"/>
        <v>5.0490000000000004</v>
      </c>
      <c r="Q65" s="46" t="str">
        <f t="shared" si="15"/>
        <v/>
      </c>
      <c r="R65" s="46" t="str">
        <f t="shared" si="16"/>
        <v/>
      </c>
      <c r="S65" s="46" t="str">
        <f t="shared" si="17"/>
        <v/>
      </c>
      <c r="T65" s="62" t="str" cm="1">
        <f t="array" ref="T65">IF(AK65="","",IF(ABS((AK65-AVERAGE(AK$2:AK$1000))/_xlfn.STDEV.S(IF(AK$2:AK$1000&lt;&gt;"",AK$2:AK$1000)))&lt;3,"","OUTLIER"))</f>
        <v/>
      </c>
      <c r="U65" s="63" t="str" cm="1">
        <f t="array" ref="U65">IF(AL65="","",IF(ABS((AL65-AVERAGE(AL$2:AL$1000))/_xlfn.STDEV.S(IF(AL$2:AL$1000&lt;&gt;"",AL$2:AL$1000)))&lt;3,"","OUTLIER"))</f>
        <v/>
      </c>
      <c r="V65" s="63" t="str" cm="1">
        <f t="array" ref="V65">IF(AM65="","",IF(ABS((AM65-AVERAGE(AM$2:AM$1000))/_xlfn.STDEV.S(IF(AM$2:AM$1000&lt;&gt;"",AM$2:AM$1000)))&lt;3,"","OUTLIER"))</f>
        <v/>
      </c>
      <c r="W65" s="63" t="str" cm="1">
        <f t="array" ref="W65">IF(AN65="","",IF(ABS((AN65-AVERAGE(AN$2:AN$1000))/_xlfn.STDEV.S(IF(AN$2:AN$1000&lt;&gt;"",AN$2:AN$1000)))&lt;3,"","OUTLIER"))</f>
        <v/>
      </c>
      <c r="X65" s="63" t="str" cm="1">
        <f t="array" ref="X65">IF(AO65="","",IF(ABS((AO65-AVERAGE(AO$2:AO$1000))/_xlfn.STDEV.S(IF(AO$2:AO$1000&lt;&gt;"",AO$2:AO$1000)))&lt;3,"","OUTLIER"))</f>
        <v/>
      </c>
      <c r="Y65" s="63" t="str" cm="1">
        <f t="array" ref="Y65">IF(AP65="","",IF(ABS((AP65-AVERAGE(AP$2:AP$1000))/_xlfn.STDEV.S(IF(AP$2:AP$1000&lt;&gt;"",AP$2:AP$1000)))&lt;3,"","OUTLIER"))</f>
        <v/>
      </c>
      <c r="Z65" s="63" t="str" cm="1">
        <f t="array" ref="Z65">IF(AQ65="","",IF(ABS((AQ65-AVERAGE(AQ$2:AQ$1000))/_xlfn.STDEV.S(IF(AQ$2:AQ$1000&lt;&gt;"",AQ$2:AQ$1000)))&lt;3,"","OUTLIER"))</f>
        <v/>
      </c>
      <c r="AA65" s="63" t="str" cm="1">
        <f t="array" ref="AA65">IF(AR65="","",IF(ABS((AR65-AVERAGE(AR$2:AR$1000))/_xlfn.STDEV.S(IF(AR$2:AR$1000&lt;&gt;"",AR$2:AR$1000)))&lt;3,"","OUTLIER"))</f>
        <v/>
      </c>
      <c r="AB65" s="63" t="str" cm="1">
        <f t="array" ref="AB65">IF(AS65="","",IF(ABS((AS65-AVERAGE(AS$2:AS$1000))/_xlfn.STDEV.S(IF(AS$2:AS$1000&lt;&gt;"",AS$2:AS$1000)))&lt;3,"","OUTLIER"))</f>
        <v/>
      </c>
      <c r="AC65" s="63" t="str" cm="1">
        <f t="array" ref="AC65">IF(AT65="","",IF(ABS((AT65-AVERAGE(AT$2:AT$1000))/_xlfn.STDEV.S(IF(AT$2:AT$1000&lt;&gt;"",AT$2:AT$1000)))&lt;3,"","OUTLIER"))</f>
        <v/>
      </c>
      <c r="AD65" s="63" t="str" cm="1">
        <f t="array" ref="AD65">IF(AU65="","",IF(ABS((AU65-AVERAGE(AU$2:AU$1000))/_xlfn.STDEV.S(IF(AU$2:AU$1000&lt;&gt;"",AU$2:AU$1000)))&lt;3,"","OUTLIER"))</f>
        <v/>
      </c>
      <c r="AE65" s="63" t="str" cm="1">
        <f t="array" ref="AE65">IF(AV65="","",IF(ABS((AV65-AVERAGE(AV$2:AV$1000))/_xlfn.STDEV.S(IF(AV$2:AV$1000&lt;&gt;"",AV$2:AV$1000)))&lt;3,"","OUTLIER"))</f>
        <v/>
      </c>
      <c r="AF65" s="63" t="str" cm="1">
        <f t="array" ref="AF65">IF(AW65="","",IF(ABS((AW65-AVERAGE(AW$2:AW$1000))/_xlfn.STDEV.S(IF(AW$2:AW$1000&lt;&gt;"",AW$2:AW$1000)))&lt;3,"","OUTLIER"))</f>
        <v/>
      </c>
      <c r="AG65" s="63" t="str" cm="1">
        <f t="array" ref="AG65">IF(AX65="","",IF(ABS((AX65-AVERAGE(AX$2:AX$1000))/_xlfn.STDEV.S(IF(AX$2:AX$1000&lt;&gt;"",AX$2:AX$1000)))&lt;3,"","OUTLIER"))</f>
        <v/>
      </c>
      <c r="AH65" s="63" t="str" cm="1">
        <f t="array" ref="AH65">IF(AY65="","",IF(ABS((AY65-AVERAGE(AY$2:AY$1000))/_xlfn.STDEV.S(IF(AY$2:AY$1000&lt;&gt;"",AY$2:AY$1000)))&lt;3,"","OUTLIER"))</f>
        <v/>
      </c>
      <c r="AI65" s="63" t="str" cm="1">
        <f t="array" ref="AI65">IF(AZ65="","",IF(ABS((AZ65-AVERAGE(AZ$2:AZ$1000))/_xlfn.STDEV.S(IF(AZ$2:AZ$1000&lt;&gt;"",AZ$2:AZ$1000)))&lt;3,"","OUTLIER"))</f>
        <v/>
      </c>
      <c r="AJ65" s="63" t="str" cm="1">
        <f t="array" ref="AJ65">IF(BA65="","",IF(ABS((BA65-AVERAGE(BA$2:BA$1000))/_xlfn.STDEV.S(IF(BA$2:BA$1000&lt;&gt;"",BA$2:BA$1000)))&lt;3,"","OUTLIER"))</f>
        <v/>
      </c>
      <c r="AK65" s="27"/>
      <c r="AM65" s="28">
        <v>4.1260000000000003</v>
      </c>
      <c r="AN65" s="28">
        <v>4.0190000000000001</v>
      </c>
      <c r="AP65" s="28"/>
      <c r="AQ65" s="28"/>
      <c r="AR65" s="28">
        <v>5.1749999999999998</v>
      </c>
      <c r="AS65" s="28"/>
      <c r="AT65" s="28"/>
      <c r="AU65" s="28"/>
      <c r="AV65" s="28"/>
      <c r="AW65" s="28"/>
      <c r="AX65" s="28">
        <v>5.0490000000000004</v>
      </c>
      <c r="AY65" s="28"/>
      <c r="AZ65" s="28"/>
      <c r="BA65" s="28"/>
      <c r="BB65" s="27"/>
      <c r="BD65" s="28">
        <v>0.51300000000000001</v>
      </c>
      <c r="BE65" s="28">
        <v>0.59719999999999995</v>
      </c>
      <c r="BG65" s="28"/>
      <c r="BH65" s="28"/>
      <c r="BI65" s="28">
        <v>0.753</v>
      </c>
      <c r="BJ65" s="28"/>
      <c r="BK65" s="28"/>
      <c r="BL65" s="28"/>
      <c r="BM65" s="28"/>
      <c r="BN65" s="28"/>
      <c r="BO65" s="28">
        <v>0.44340000000000002</v>
      </c>
      <c r="BP65" s="28"/>
      <c r="BQ65" s="28"/>
      <c r="BR65" s="28"/>
    </row>
    <row r="66" spans="1:70" x14ac:dyDescent="0.2">
      <c r="A66" s="83" t="s">
        <v>312</v>
      </c>
      <c r="B66" s="86" t="str">
        <f>VLOOKUP(A66,RecNames!B:G,6,FALSE)</f>
        <v>GP183</v>
      </c>
      <c r="C66" s="47" t="str">
        <f t="shared" si="1"/>
        <v/>
      </c>
      <c r="D66" s="46" t="str">
        <f t="shared" si="2"/>
        <v/>
      </c>
      <c r="E66" s="46">
        <f t="shared" si="3"/>
        <v>9.7449999999999992</v>
      </c>
      <c r="F66" s="46">
        <f t="shared" si="4"/>
        <v>9.7539999999999996</v>
      </c>
      <c r="G66" s="46" t="str">
        <f t="shared" si="5"/>
        <v/>
      </c>
      <c r="H66" s="46">
        <f t="shared" si="6"/>
        <v>9.1590000000000007</v>
      </c>
      <c r="I66" s="46">
        <f t="shared" si="7"/>
        <v>9.7469999999999999</v>
      </c>
      <c r="J66" s="46">
        <f t="shared" si="8"/>
        <v>9.157</v>
      </c>
      <c r="K66" s="46" t="str">
        <f t="shared" si="9"/>
        <v/>
      </c>
      <c r="L66" s="46" t="str">
        <f t="shared" si="10"/>
        <v/>
      </c>
      <c r="M66" s="46" t="str">
        <f t="shared" si="11"/>
        <v/>
      </c>
      <c r="N66" s="46">
        <f t="shared" si="12"/>
        <v>8.5079999999999991</v>
      </c>
      <c r="O66" s="46" t="str">
        <f t="shared" si="13"/>
        <v/>
      </c>
      <c r="P66" s="46" t="str">
        <f t="shared" si="14"/>
        <v/>
      </c>
      <c r="Q66" s="46">
        <f t="shared" si="15"/>
        <v>8.2309999999999999</v>
      </c>
      <c r="R66" s="46">
        <f t="shared" si="16"/>
        <v>8.9450000000000003</v>
      </c>
      <c r="S66" s="46">
        <f t="shared" si="17"/>
        <v>8.7970000000000006</v>
      </c>
      <c r="T66" s="62" t="str" cm="1">
        <f t="array" ref="T66">IF(AK66="","",IF(ABS((AK66-AVERAGE(AK$2:AK$1000))/_xlfn.STDEV.S(IF(AK$2:AK$1000&lt;&gt;"",AK$2:AK$1000)))&lt;3,"","OUTLIER"))</f>
        <v/>
      </c>
      <c r="U66" s="63" t="str" cm="1">
        <f t="array" ref="U66">IF(AL66="","",IF(ABS((AL66-AVERAGE(AL$2:AL$1000))/_xlfn.STDEV.S(IF(AL$2:AL$1000&lt;&gt;"",AL$2:AL$1000)))&lt;3,"","OUTLIER"))</f>
        <v/>
      </c>
      <c r="V66" s="63" t="str" cm="1">
        <f t="array" ref="V66">IF(AM66="","",IF(ABS((AM66-AVERAGE(AM$2:AM$1000))/_xlfn.STDEV.S(IF(AM$2:AM$1000&lt;&gt;"",AM$2:AM$1000)))&lt;3,"","OUTLIER"))</f>
        <v/>
      </c>
      <c r="W66" s="63" t="str" cm="1">
        <f t="array" ref="W66">IF(AN66="","",IF(ABS((AN66-AVERAGE(AN$2:AN$1000))/_xlfn.STDEV.S(IF(AN$2:AN$1000&lt;&gt;"",AN$2:AN$1000)))&lt;3,"","OUTLIER"))</f>
        <v/>
      </c>
      <c r="X66" s="63" t="str" cm="1">
        <f t="array" ref="X66">IF(AO66="","",IF(ABS((AO66-AVERAGE(AO$2:AO$1000))/_xlfn.STDEV.S(IF(AO$2:AO$1000&lt;&gt;"",AO$2:AO$1000)))&lt;3,"","OUTLIER"))</f>
        <v/>
      </c>
      <c r="Y66" s="63" t="str" cm="1">
        <f t="array" ref="Y66">IF(AP66="","",IF(ABS((AP66-AVERAGE(AP$2:AP$1000))/_xlfn.STDEV.S(IF(AP$2:AP$1000&lt;&gt;"",AP$2:AP$1000)))&lt;3,"","OUTLIER"))</f>
        <v/>
      </c>
      <c r="Z66" s="63" t="str" cm="1">
        <f t="array" ref="Z66">IF(AQ66="","",IF(ABS((AQ66-AVERAGE(AQ$2:AQ$1000))/_xlfn.STDEV.S(IF(AQ$2:AQ$1000&lt;&gt;"",AQ$2:AQ$1000)))&lt;3,"","OUTLIER"))</f>
        <v/>
      </c>
      <c r="AA66" s="63" t="str" cm="1">
        <f t="array" ref="AA66">IF(AR66="","",IF(ABS((AR66-AVERAGE(AR$2:AR$1000))/_xlfn.STDEV.S(IF(AR$2:AR$1000&lt;&gt;"",AR$2:AR$1000)))&lt;3,"","OUTLIER"))</f>
        <v/>
      </c>
      <c r="AB66" s="63" t="str" cm="1">
        <f t="array" ref="AB66">IF(AS66="","",IF(ABS((AS66-AVERAGE(AS$2:AS$1000))/_xlfn.STDEV.S(IF(AS$2:AS$1000&lt;&gt;"",AS$2:AS$1000)))&lt;3,"","OUTLIER"))</f>
        <v/>
      </c>
      <c r="AC66" s="63" t="str" cm="1">
        <f t="array" ref="AC66">IF(AT66="","",IF(ABS((AT66-AVERAGE(AT$2:AT$1000))/_xlfn.STDEV.S(IF(AT$2:AT$1000&lt;&gt;"",AT$2:AT$1000)))&lt;3,"","OUTLIER"))</f>
        <v/>
      </c>
      <c r="AD66" s="63" t="str" cm="1">
        <f t="array" ref="AD66">IF(AU66="","",IF(ABS((AU66-AVERAGE(AU$2:AU$1000))/_xlfn.STDEV.S(IF(AU$2:AU$1000&lt;&gt;"",AU$2:AU$1000)))&lt;3,"","OUTLIER"))</f>
        <v/>
      </c>
      <c r="AE66" s="63" t="str" cm="1">
        <f t="array" ref="AE66">IF(AV66="","",IF(ABS((AV66-AVERAGE(AV$2:AV$1000))/_xlfn.STDEV.S(IF(AV$2:AV$1000&lt;&gt;"",AV$2:AV$1000)))&lt;3,"","OUTLIER"))</f>
        <v/>
      </c>
      <c r="AF66" s="63" t="str" cm="1">
        <f t="array" ref="AF66">IF(AW66="","",IF(ABS((AW66-AVERAGE(AW$2:AW$1000))/_xlfn.STDEV.S(IF(AW$2:AW$1000&lt;&gt;"",AW$2:AW$1000)))&lt;3,"","OUTLIER"))</f>
        <v/>
      </c>
      <c r="AG66" s="63" t="str" cm="1">
        <f t="array" ref="AG66">IF(AX66="","",IF(ABS((AX66-AVERAGE(AX$2:AX$1000))/_xlfn.STDEV.S(IF(AX$2:AX$1000&lt;&gt;"",AX$2:AX$1000)))&lt;3,"","OUTLIER"))</f>
        <v/>
      </c>
      <c r="AH66" s="63" t="str" cm="1">
        <f t="array" ref="AH66">IF(AY66="","",IF(ABS((AY66-AVERAGE(AY$2:AY$1000))/_xlfn.STDEV.S(IF(AY$2:AY$1000&lt;&gt;"",AY$2:AY$1000)))&lt;3,"","OUTLIER"))</f>
        <v/>
      </c>
      <c r="AI66" s="63" t="str" cm="1">
        <f t="array" ref="AI66">IF(AZ66="","",IF(ABS((AZ66-AVERAGE(AZ$2:AZ$1000))/_xlfn.STDEV.S(IF(AZ$2:AZ$1000&lt;&gt;"",AZ$2:AZ$1000)))&lt;3,"","OUTLIER"))</f>
        <v/>
      </c>
      <c r="AJ66" s="63" t="str" cm="1">
        <f t="array" ref="AJ66">IF(BA66="","",IF(ABS((BA66-AVERAGE(BA$2:BA$1000))/_xlfn.STDEV.S(IF(BA$2:BA$1000&lt;&gt;"",BA$2:BA$1000)))&lt;3,"","OUTLIER"))</f>
        <v/>
      </c>
      <c r="AK66" s="27"/>
      <c r="AM66" s="28">
        <v>9.7449999999999992</v>
      </c>
      <c r="AN66" s="28">
        <v>9.7539999999999996</v>
      </c>
      <c r="AP66" s="28">
        <v>9.1590000000000007</v>
      </c>
      <c r="AQ66" s="28">
        <v>9.7469999999999999</v>
      </c>
      <c r="AR66" s="28">
        <v>9.157</v>
      </c>
      <c r="AS66" s="28"/>
      <c r="AT66" s="28"/>
      <c r="AU66" s="28"/>
      <c r="AV66" s="28">
        <v>8.5079999999999991</v>
      </c>
      <c r="AW66" s="28"/>
      <c r="AX66" s="28"/>
      <c r="AY66" s="28">
        <v>8.2309999999999999</v>
      </c>
      <c r="AZ66" s="28">
        <v>8.9450000000000003</v>
      </c>
      <c r="BA66" s="28">
        <v>8.7970000000000006</v>
      </c>
      <c r="BB66" s="27"/>
      <c r="BD66" s="28">
        <v>4.743E-2</v>
      </c>
      <c r="BE66" s="28">
        <v>9.9290000000000003E-2</v>
      </c>
      <c r="BG66" s="28">
        <v>7.4819999999999998E-2</v>
      </c>
      <c r="BH66" s="28">
        <v>5.6329999999999998E-2</v>
      </c>
      <c r="BI66" s="28">
        <v>0.1014</v>
      </c>
      <c r="BJ66" s="28"/>
      <c r="BK66" s="28"/>
      <c r="BL66" s="28"/>
      <c r="BM66" s="28">
        <v>0.189</v>
      </c>
      <c r="BN66" s="28"/>
      <c r="BO66" s="28"/>
      <c r="BP66" s="28">
        <v>6.8409999999999999E-2</v>
      </c>
      <c r="BQ66" s="28">
        <v>5.1569999999999998E-2</v>
      </c>
      <c r="BR66" s="28">
        <v>2.7539999999999999E-2</v>
      </c>
    </row>
    <row r="67" spans="1:70" x14ac:dyDescent="0.2">
      <c r="A67" s="83" t="s">
        <v>527</v>
      </c>
      <c r="B67" s="86" t="str">
        <f>VLOOKUP(A67,RecNames!B:G,6,FALSE)</f>
        <v>GRM2</v>
      </c>
      <c r="C67" s="47" t="str">
        <f t="shared" ref="C67:C101" si="18">IF(OR(T67="OUTLIER",AK67=""),"",AK67)</f>
        <v/>
      </c>
      <c r="D67" s="46" t="str">
        <f t="shared" ref="D67:D101" si="19">IF(OR(U67="OUTLIER",AL67=""),"",AL67)</f>
        <v/>
      </c>
      <c r="E67" s="46">
        <f t="shared" ref="E67:E101" si="20">IF(OR(V67="OUTLIER",AM67=""),"",AM67)</f>
        <v>5.4119999999999999</v>
      </c>
      <c r="F67" s="46">
        <f t="shared" ref="F67:F101" si="21">IF(OR(W67="OUTLIER",AN67=""),"",AN67)</f>
        <v>5.3570000000000002</v>
      </c>
      <c r="G67" s="46" t="str">
        <f t="shared" ref="G67:G101" si="22">IF(OR(X67="OUTLIER",AO67=""),"",AO67)</f>
        <v/>
      </c>
      <c r="H67" s="46">
        <f t="shared" ref="H67:H101" si="23">IF(OR(Y67="OUTLIER",AP67=""),"",AP67)</f>
        <v>5.9649999999999999</v>
      </c>
      <c r="I67" s="46">
        <f t="shared" ref="I67:I101" si="24">IF(OR(Z67="OUTLIER",AQ67=""),"",AQ67)</f>
        <v>6.085</v>
      </c>
      <c r="J67" s="46">
        <f t="shared" ref="J67:J101" si="25">IF(OR(AA67="OUTLIER",AR67=""),"",AR67)</f>
        <v>5.5</v>
      </c>
      <c r="K67" s="46" t="str">
        <f t="shared" ref="K67:K101" si="26">IF(OR(AB67="OUTLIER",AS67=""),"",AS67)</f>
        <v/>
      </c>
      <c r="L67" s="46" t="str">
        <f t="shared" ref="L67:L101" si="27">IF(OR(AC67="OUTLIER",AT67=""),"",AT67)</f>
        <v/>
      </c>
      <c r="M67" s="46" t="str">
        <f t="shared" ref="M67:M101" si="28">IF(OR(AD67="OUTLIER",AU67=""),"",AU67)</f>
        <v/>
      </c>
      <c r="N67" s="46">
        <f t="shared" ref="N67:N101" si="29">IF(OR(AE67="OUTLIER",AV67=""),"",AV67)</f>
        <v>4.9850000000000003</v>
      </c>
      <c r="O67" s="46" t="str">
        <f t="shared" ref="O67:O101" si="30">IF(OR(AF67="OUTLIER",AW67=""),"",AW67)</f>
        <v/>
      </c>
      <c r="P67" s="46" t="str">
        <f t="shared" ref="P67:P101" si="31">IF(OR(AG67="OUTLIER",AX67=""),"",AX67)</f>
        <v/>
      </c>
      <c r="Q67" s="46" t="str">
        <f t="shared" ref="Q67:Q101" si="32">IF(OR(AH67="OUTLIER",AY67=""),"",AY67)</f>
        <v/>
      </c>
      <c r="R67" s="46" t="str">
        <f t="shared" ref="R67:R101" si="33">IF(OR(AI67="OUTLIER",AZ67=""),"",AZ67)</f>
        <v/>
      </c>
      <c r="S67" s="46" t="str">
        <f t="shared" ref="S67:S101" si="34">IF(OR(AJ67="OUTLIER",BA67=""),"",BA67)</f>
        <v/>
      </c>
      <c r="T67" s="62" t="str" cm="1">
        <f t="array" ref="T67">IF(AK67="","",IF(ABS((AK67-AVERAGE(AK$2:AK$1000))/_xlfn.STDEV.S(IF(AK$2:AK$1000&lt;&gt;"",AK$2:AK$1000)))&lt;3,"","OUTLIER"))</f>
        <v/>
      </c>
      <c r="U67" s="63" t="str" cm="1">
        <f t="array" ref="U67">IF(AL67="","",IF(ABS((AL67-AVERAGE(AL$2:AL$1000))/_xlfn.STDEV.S(IF(AL$2:AL$1000&lt;&gt;"",AL$2:AL$1000)))&lt;3,"","OUTLIER"))</f>
        <v/>
      </c>
      <c r="V67" s="63" t="str" cm="1">
        <f t="array" ref="V67">IF(AM67="","",IF(ABS((AM67-AVERAGE(AM$2:AM$1000))/_xlfn.STDEV.S(IF(AM$2:AM$1000&lt;&gt;"",AM$2:AM$1000)))&lt;3,"","OUTLIER"))</f>
        <v/>
      </c>
      <c r="W67" s="63" t="str" cm="1">
        <f t="array" ref="W67">IF(AN67="","",IF(ABS((AN67-AVERAGE(AN$2:AN$1000))/_xlfn.STDEV.S(IF(AN$2:AN$1000&lt;&gt;"",AN$2:AN$1000)))&lt;3,"","OUTLIER"))</f>
        <v/>
      </c>
      <c r="X67" s="63" t="str" cm="1">
        <f t="array" ref="X67">IF(AO67="","",IF(ABS((AO67-AVERAGE(AO$2:AO$1000))/_xlfn.STDEV.S(IF(AO$2:AO$1000&lt;&gt;"",AO$2:AO$1000)))&lt;3,"","OUTLIER"))</f>
        <v/>
      </c>
      <c r="Y67" s="63" t="str" cm="1">
        <f t="array" ref="Y67">IF(AP67="","",IF(ABS((AP67-AVERAGE(AP$2:AP$1000))/_xlfn.STDEV.S(IF(AP$2:AP$1000&lt;&gt;"",AP$2:AP$1000)))&lt;3,"","OUTLIER"))</f>
        <v/>
      </c>
      <c r="Z67" s="63" t="str" cm="1">
        <f t="array" ref="Z67">IF(AQ67="","",IF(ABS((AQ67-AVERAGE(AQ$2:AQ$1000))/_xlfn.STDEV.S(IF(AQ$2:AQ$1000&lt;&gt;"",AQ$2:AQ$1000)))&lt;3,"","OUTLIER"))</f>
        <v/>
      </c>
      <c r="AA67" s="63" t="str" cm="1">
        <f t="array" ref="AA67">IF(AR67="","",IF(ABS((AR67-AVERAGE(AR$2:AR$1000))/_xlfn.STDEV.S(IF(AR$2:AR$1000&lt;&gt;"",AR$2:AR$1000)))&lt;3,"","OUTLIER"))</f>
        <v/>
      </c>
      <c r="AB67" s="63" t="str" cm="1">
        <f t="array" ref="AB67">IF(AS67="","",IF(ABS((AS67-AVERAGE(AS$2:AS$1000))/_xlfn.STDEV.S(IF(AS$2:AS$1000&lt;&gt;"",AS$2:AS$1000)))&lt;3,"","OUTLIER"))</f>
        <v/>
      </c>
      <c r="AC67" s="63" t="str" cm="1">
        <f t="array" ref="AC67">IF(AT67="","",IF(ABS((AT67-AVERAGE(AT$2:AT$1000))/_xlfn.STDEV.S(IF(AT$2:AT$1000&lt;&gt;"",AT$2:AT$1000)))&lt;3,"","OUTLIER"))</f>
        <v/>
      </c>
      <c r="AD67" s="63" t="str" cm="1">
        <f t="array" ref="AD67">IF(AU67="","",IF(ABS((AU67-AVERAGE(AU$2:AU$1000))/_xlfn.STDEV.S(IF(AU$2:AU$1000&lt;&gt;"",AU$2:AU$1000)))&lt;3,"","OUTLIER"))</f>
        <v/>
      </c>
      <c r="AE67" s="63" t="str" cm="1">
        <f t="array" ref="AE67">IF(AV67="","",IF(ABS((AV67-AVERAGE(AV$2:AV$1000))/_xlfn.STDEV.S(IF(AV$2:AV$1000&lt;&gt;"",AV$2:AV$1000)))&lt;3,"","OUTLIER"))</f>
        <v/>
      </c>
      <c r="AF67" s="63" t="str" cm="1">
        <f t="array" ref="AF67">IF(AW67="","",IF(ABS((AW67-AVERAGE(AW$2:AW$1000))/_xlfn.STDEV.S(IF(AW$2:AW$1000&lt;&gt;"",AW$2:AW$1000)))&lt;3,"","OUTLIER"))</f>
        <v/>
      </c>
      <c r="AG67" s="63" t="str" cm="1">
        <f t="array" ref="AG67">IF(AX67="","",IF(ABS((AX67-AVERAGE(AX$2:AX$1000))/_xlfn.STDEV.S(IF(AX$2:AX$1000&lt;&gt;"",AX$2:AX$1000)))&lt;3,"","OUTLIER"))</f>
        <v/>
      </c>
      <c r="AH67" s="63" t="str" cm="1">
        <f t="array" ref="AH67">IF(AY67="","",IF(ABS((AY67-AVERAGE(AY$2:AY$1000))/_xlfn.STDEV.S(IF(AY$2:AY$1000&lt;&gt;"",AY$2:AY$1000)))&lt;3,"","OUTLIER"))</f>
        <v/>
      </c>
      <c r="AI67" s="63" t="str" cm="1">
        <f t="array" ref="AI67">IF(AZ67="","",IF(ABS((AZ67-AVERAGE(AZ$2:AZ$1000))/_xlfn.STDEV.S(IF(AZ$2:AZ$1000&lt;&gt;"",AZ$2:AZ$1000)))&lt;3,"","OUTLIER"))</f>
        <v/>
      </c>
      <c r="AJ67" s="63" t="str" cm="1">
        <f t="array" ref="AJ67">IF(BA67="","",IF(ABS((BA67-AVERAGE(BA$2:BA$1000))/_xlfn.STDEV.S(IF(BA$2:BA$1000&lt;&gt;"",BA$2:BA$1000)))&lt;3,"","OUTLIER"))</f>
        <v/>
      </c>
      <c r="AK67" s="27"/>
      <c r="AM67" s="28">
        <v>5.4119999999999999</v>
      </c>
      <c r="AN67" s="28">
        <v>5.3570000000000002</v>
      </c>
      <c r="AP67" s="28">
        <v>5.9649999999999999</v>
      </c>
      <c r="AQ67" s="28">
        <v>6.085</v>
      </c>
      <c r="AR67" s="28">
        <v>5.5</v>
      </c>
      <c r="AS67" s="28"/>
      <c r="AT67" s="28"/>
      <c r="AU67" s="28"/>
      <c r="AV67" s="28">
        <v>4.9850000000000003</v>
      </c>
      <c r="AW67" s="28"/>
      <c r="AX67" s="28"/>
      <c r="AY67" s="28"/>
      <c r="AZ67" s="28"/>
      <c r="BA67" s="28"/>
      <c r="BB67" s="27"/>
      <c r="BD67" s="28">
        <v>5.5129999999999998E-2</v>
      </c>
      <c r="BE67" s="28">
        <v>3.9170000000000003E-2</v>
      </c>
      <c r="BG67" s="28">
        <v>6.9470000000000004E-2</v>
      </c>
      <c r="BH67" s="28">
        <v>9.6320000000000003E-2</v>
      </c>
      <c r="BI67" s="28">
        <v>0.17519999999999999</v>
      </c>
      <c r="BJ67" s="28"/>
      <c r="BK67" s="28"/>
      <c r="BL67" s="28"/>
      <c r="BM67" s="28">
        <v>0.1077</v>
      </c>
      <c r="BN67" s="28"/>
      <c r="BO67" s="28"/>
      <c r="BP67" s="28"/>
      <c r="BQ67" s="28"/>
      <c r="BR67" s="28"/>
    </row>
    <row r="68" spans="1:70" x14ac:dyDescent="0.2">
      <c r="A68" s="83" t="s">
        <v>530</v>
      </c>
      <c r="B68" s="86" t="str">
        <f>VLOOKUP(A68,RecNames!B:G,6,FALSE)</f>
        <v>GRM4</v>
      </c>
      <c r="C68" s="47" t="str">
        <f t="shared" si="18"/>
        <v/>
      </c>
      <c r="D68" s="46" t="str">
        <f t="shared" si="19"/>
        <v/>
      </c>
      <c r="E68" s="46">
        <f t="shared" si="20"/>
        <v>4.58</v>
      </c>
      <c r="F68" s="46" t="str">
        <f t="shared" si="21"/>
        <v/>
      </c>
      <c r="G68" s="46" t="str">
        <f t="shared" si="22"/>
        <v/>
      </c>
      <c r="H68" s="46">
        <f t="shared" si="23"/>
        <v>5.2519999999999998</v>
      </c>
      <c r="I68" s="46">
        <f t="shared" si="24"/>
        <v>4.843</v>
      </c>
      <c r="J68" s="46" t="str">
        <f t="shared" si="25"/>
        <v/>
      </c>
      <c r="K68" s="46" t="str">
        <f t="shared" si="26"/>
        <v/>
      </c>
      <c r="L68" s="46" t="str">
        <f t="shared" si="27"/>
        <v/>
      </c>
      <c r="M68" s="46" t="str">
        <f t="shared" si="28"/>
        <v/>
      </c>
      <c r="N68" s="46" t="str">
        <f t="shared" si="29"/>
        <v/>
      </c>
      <c r="O68" s="46" t="str">
        <f t="shared" si="30"/>
        <v/>
      </c>
      <c r="P68" s="46" t="str">
        <f t="shared" si="31"/>
        <v/>
      </c>
      <c r="Q68" s="46" t="str">
        <f t="shared" si="32"/>
        <v/>
      </c>
      <c r="R68" s="46" t="str">
        <f t="shared" si="33"/>
        <v/>
      </c>
      <c r="S68" s="46" t="str">
        <f t="shared" si="34"/>
        <v/>
      </c>
      <c r="T68" s="62" t="str" cm="1">
        <f t="array" ref="T68">IF(AK68="","",IF(ABS((AK68-AVERAGE(AK$2:AK$1000))/_xlfn.STDEV.S(IF(AK$2:AK$1000&lt;&gt;"",AK$2:AK$1000)))&lt;3,"","OUTLIER"))</f>
        <v/>
      </c>
      <c r="U68" s="63" t="str" cm="1">
        <f t="array" ref="U68">IF(AL68="","",IF(ABS((AL68-AVERAGE(AL$2:AL$1000))/_xlfn.STDEV.S(IF(AL$2:AL$1000&lt;&gt;"",AL$2:AL$1000)))&lt;3,"","OUTLIER"))</f>
        <v/>
      </c>
      <c r="V68" s="63" t="str" cm="1">
        <f t="array" ref="V68">IF(AM68="","",IF(ABS((AM68-AVERAGE(AM$2:AM$1000))/_xlfn.STDEV.S(IF(AM$2:AM$1000&lt;&gt;"",AM$2:AM$1000)))&lt;3,"","OUTLIER"))</f>
        <v/>
      </c>
      <c r="W68" s="63" t="str" cm="1">
        <f t="array" ref="W68">IF(AN68="","",IF(ABS((AN68-AVERAGE(AN$2:AN$1000))/_xlfn.STDEV.S(IF(AN$2:AN$1000&lt;&gt;"",AN$2:AN$1000)))&lt;3,"","OUTLIER"))</f>
        <v/>
      </c>
      <c r="X68" s="63" t="str" cm="1">
        <f t="array" ref="X68">IF(AO68="","",IF(ABS((AO68-AVERAGE(AO$2:AO$1000))/_xlfn.STDEV.S(IF(AO$2:AO$1000&lt;&gt;"",AO$2:AO$1000)))&lt;3,"","OUTLIER"))</f>
        <v/>
      </c>
      <c r="Y68" s="63" t="str" cm="1">
        <f t="array" ref="Y68">IF(AP68="","",IF(ABS((AP68-AVERAGE(AP$2:AP$1000))/_xlfn.STDEV.S(IF(AP$2:AP$1000&lt;&gt;"",AP$2:AP$1000)))&lt;3,"","OUTLIER"))</f>
        <v/>
      </c>
      <c r="Z68" s="63" t="str" cm="1">
        <f t="array" ref="Z68">IF(AQ68="","",IF(ABS((AQ68-AVERAGE(AQ$2:AQ$1000))/_xlfn.STDEV.S(IF(AQ$2:AQ$1000&lt;&gt;"",AQ$2:AQ$1000)))&lt;3,"","OUTLIER"))</f>
        <v/>
      </c>
      <c r="AA68" s="63" t="str" cm="1">
        <f t="array" ref="AA68">IF(AR68="","",IF(ABS((AR68-AVERAGE(AR$2:AR$1000))/_xlfn.STDEV.S(IF(AR$2:AR$1000&lt;&gt;"",AR$2:AR$1000)))&lt;3,"","OUTLIER"))</f>
        <v/>
      </c>
      <c r="AB68" s="63" t="str" cm="1">
        <f t="array" ref="AB68">IF(AS68="","",IF(ABS((AS68-AVERAGE(AS$2:AS$1000))/_xlfn.STDEV.S(IF(AS$2:AS$1000&lt;&gt;"",AS$2:AS$1000)))&lt;3,"","OUTLIER"))</f>
        <v/>
      </c>
      <c r="AC68" s="63" t="str" cm="1">
        <f t="array" ref="AC68">IF(AT68="","",IF(ABS((AT68-AVERAGE(AT$2:AT$1000))/_xlfn.STDEV.S(IF(AT$2:AT$1000&lt;&gt;"",AT$2:AT$1000)))&lt;3,"","OUTLIER"))</f>
        <v/>
      </c>
      <c r="AD68" s="63" t="str" cm="1">
        <f t="array" ref="AD68">IF(AU68="","",IF(ABS((AU68-AVERAGE(AU$2:AU$1000))/_xlfn.STDEV.S(IF(AU$2:AU$1000&lt;&gt;"",AU$2:AU$1000)))&lt;3,"","OUTLIER"))</f>
        <v/>
      </c>
      <c r="AE68" s="63" t="str" cm="1">
        <f t="array" ref="AE68">IF(AV68="","",IF(ABS((AV68-AVERAGE(AV$2:AV$1000))/_xlfn.STDEV.S(IF(AV$2:AV$1000&lt;&gt;"",AV$2:AV$1000)))&lt;3,"","OUTLIER"))</f>
        <v/>
      </c>
      <c r="AF68" s="63" t="str" cm="1">
        <f t="array" ref="AF68">IF(AW68="","",IF(ABS((AW68-AVERAGE(AW$2:AW$1000))/_xlfn.STDEV.S(IF(AW$2:AW$1000&lt;&gt;"",AW$2:AW$1000)))&lt;3,"","OUTLIER"))</f>
        <v/>
      </c>
      <c r="AG68" s="63" t="str" cm="1">
        <f t="array" ref="AG68">IF(AX68="","",IF(ABS((AX68-AVERAGE(AX$2:AX$1000))/_xlfn.STDEV.S(IF(AX$2:AX$1000&lt;&gt;"",AX$2:AX$1000)))&lt;3,"","OUTLIER"))</f>
        <v/>
      </c>
      <c r="AH68" s="63" t="str" cm="1">
        <f t="array" ref="AH68">IF(AY68="","",IF(ABS((AY68-AVERAGE(AY$2:AY$1000))/_xlfn.STDEV.S(IF(AY$2:AY$1000&lt;&gt;"",AY$2:AY$1000)))&lt;3,"","OUTLIER"))</f>
        <v/>
      </c>
      <c r="AI68" s="63" t="str" cm="1">
        <f t="array" ref="AI68">IF(AZ68="","",IF(ABS((AZ68-AVERAGE(AZ$2:AZ$1000))/_xlfn.STDEV.S(IF(AZ$2:AZ$1000&lt;&gt;"",AZ$2:AZ$1000)))&lt;3,"","OUTLIER"))</f>
        <v/>
      </c>
      <c r="AJ68" s="63" t="str" cm="1">
        <f t="array" ref="AJ68">IF(BA68="","",IF(ABS((BA68-AVERAGE(BA$2:BA$1000))/_xlfn.STDEV.S(IF(BA$2:BA$1000&lt;&gt;"",BA$2:BA$1000)))&lt;3,"","OUTLIER"))</f>
        <v/>
      </c>
      <c r="AK68" s="27"/>
      <c r="AM68" s="28">
        <v>4.58</v>
      </c>
      <c r="AN68" s="28"/>
      <c r="AP68" s="28">
        <v>5.2519999999999998</v>
      </c>
      <c r="AQ68" s="28">
        <v>4.843</v>
      </c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7"/>
      <c r="BD68" s="28">
        <v>9.5560000000000006E-2</v>
      </c>
      <c r="BE68" s="28"/>
      <c r="BG68" s="28">
        <v>9.7780000000000006E-2</v>
      </c>
      <c r="BH68" s="28">
        <v>9.1420000000000001E-2</v>
      </c>
      <c r="BI68" s="28"/>
      <c r="BJ68" s="28"/>
      <c r="BK68" s="28"/>
      <c r="BL68" s="28"/>
      <c r="BM68" s="28"/>
      <c r="BN68" s="28"/>
      <c r="BO68" s="28"/>
      <c r="BP68" s="28"/>
      <c r="BQ68" s="28"/>
      <c r="BR68" s="28"/>
    </row>
    <row r="69" spans="1:70" x14ac:dyDescent="0.2">
      <c r="A69" s="83" t="s">
        <v>531</v>
      </c>
      <c r="B69" s="86" t="str">
        <f>VLOOKUP(A69,RecNames!B:G,6,FALSE)</f>
        <v>GRM5</v>
      </c>
      <c r="C69" s="47" t="str">
        <f t="shared" si="18"/>
        <v/>
      </c>
      <c r="D69" s="46" t="str">
        <f t="shared" si="19"/>
        <v/>
      </c>
      <c r="E69" s="46">
        <f t="shared" si="20"/>
        <v>5.5609999999999999</v>
      </c>
      <c r="F69" s="46">
        <f t="shared" si="21"/>
        <v>5.585</v>
      </c>
      <c r="G69" s="46" t="str">
        <f t="shared" si="22"/>
        <v/>
      </c>
      <c r="H69" s="46">
        <f t="shared" si="23"/>
        <v>5.7560000000000002</v>
      </c>
      <c r="I69" s="46">
        <f t="shared" si="24"/>
        <v>5.5069999999999997</v>
      </c>
      <c r="J69" s="46">
        <f t="shared" si="25"/>
        <v>5.5990000000000002</v>
      </c>
      <c r="K69" s="46">
        <f t="shared" si="26"/>
        <v>6.343</v>
      </c>
      <c r="L69" s="46">
        <f t="shared" si="27"/>
        <v>6.1989999999999998</v>
      </c>
      <c r="M69" s="46">
        <f t="shared" si="28"/>
        <v>5.5060000000000002</v>
      </c>
      <c r="N69" s="46">
        <f t="shared" si="29"/>
        <v>6.1660000000000004</v>
      </c>
      <c r="O69" s="46" t="str">
        <f t="shared" si="30"/>
        <v/>
      </c>
      <c r="P69" s="46" t="str">
        <f t="shared" si="31"/>
        <v/>
      </c>
      <c r="Q69" s="46" t="str">
        <f t="shared" si="32"/>
        <v/>
      </c>
      <c r="R69" s="46" t="str">
        <f t="shared" si="33"/>
        <v/>
      </c>
      <c r="S69" s="46" t="str">
        <f t="shared" si="34"/>
        <v/>
      </c>
      <c r="T69" s="62" t="str" cm="1">
        <f t="array" ref="T69">IF(AK69="","",IF(ABS((AK69-AVERAGE(AK$2:AK$1000))/_xlfn.STDEV.S(IF(AK$2:AK$1000&lt;&gt;"",AK$2:AK$1000)))&lt;3,"","OUTLIER"))</f>
        <v/>
      </c>
      <c r="U69" s="63" t="str" cm="1">
        <f t="array" ref="U69">IF(AL69="","",IF(ABS((AL69-AVERAGE(AL$2:AL$1000))/_xlfn.STDEV.S(IF(AL$2:AL$1000&lt;&gt;"",AL$2:AL$1000)))&lt;3,"","OUTLIER"))</f>
        <v/>
      </c>
      <c r="V69" s="63" t="str" cm="1">
        <f t="array" ref="V69">IF(AM69="","",IF(ABS((AM69-AVERAGE(AM$2:AM$1000))/_xlfn.STDEV.S(IF(AM$2:AM$1000&lt;&gt;"",AM$2:AM$1000)))&lt;3,"","OUTLIER"))</f>
        <v/>
      </c>
      <c r="W69" s="63" t="str" cm="1">
        <f t="array" ref="W69">IF(AN69="","",IF(ABS((AN69-AVERAGE(AN$2:AN$1000))/_xlfn.STDEV.S(IF(AN$2:AN$1000&lt;&gt;"",AN$2:AN$1000)))&lt;3,"","OUTLIER"))</f>
        <v/>
      </c>
      <c r="X69" s="63" t="str" cm="1">
        <f t="array" ref="X69">IF(AO69="","",IF(ABS((AO69-AVERAGE(AO$2:AO$1000))/_xlfn.STDEV.S(IF(AO$2:AO$1000&lt;&gt;"",AO$2:AO$1000)))&lt;3,"","OUTLIER"))</f>
        <v/>
      </c>
      <c r="Y69" s="63" t="str" cm="1">
        <f t="array" ref="Y69">IF(AP69="","",IF(ABS((AP69-AVERAGE(AP$2:AP$1000))/_xlfn.STDEV.S(IF(AP$2:AP$1000&lt;&gt;"",AP$2:AP$1000)))&lt;3,"","OUTLIER"))</f>
        <v/>
      </c>
      <c r="Z69" s="63" t="str" cm="1">
        <f t="array" ref="Z69">IF(AQ69="","",IF(ABS((AQ69-AVERAGE(AQ$2:AQ$1000))/_xlfn.STDEV.S(IF(AQ$2:AQ$1000&lt;&gt;"",AQ$2:AQ$1000)))&lt;3,"","OUTLIER"))</f>
        <v/>
      </c>
      <c r="AA69" s="63" t="str" cm="1">
        <f t="array" ref="AA69">IF(AR69="","",IF(ABS((AR69-AVERAGE(AR$2:AR$1000))/_xlfn.STDEV.S(IF(AR$2:AR$1000&lt;&gt;"",AR$2:AR$1000)))&lt;3,"","OUTLIER"))</f>
        <v/>
      </c>
      <c r="AB69" s="63" t="str" cm="1">
        <f t="array" ref="AB69">IF(AS69="","",IF(ABS((AS69-AVERAGE(AS$2:AS$1000))/_xlfn.STDEV.S(IF(AS$2:AS$1000&lt;&gt;"",AS$2:AS$1000)))&lt;3,"","OUTLIER"))</f>
        <v/>
      </c>
      <c r="AC69" s="63" t="str" cm="1">
        <f t="array" ref="AC69">IF(AT69="","",IF(ABS((AT69-AVERAGE(AT$2:AT$1000))/_xlfn.STDEV.S(IF(AT$2:AT$1000&lt;&gt;"",AT$2:AT$1000)))&lt;3,"","OUTLIER"))</f>
        <v/>
      </c>
      <c r="AD69" s="63" t="str" cm="1">
        <f t="array" ref="AD69">IF(AU69="","",IF(ABS((AU69-AVERAGE(AU$2:AU$1000))/_xlfn.STDEV.S(IF(AU$2:AU$1000&lt;&gt;"",AU$2:AU$1000)))&lt;3,"","OUTLIER"))</f>
        <v/>
      </c>
      <c r="AE69" s="63" t="str" cm="1">
        <f t="array" ref="AE69">IF(AV69="","",IF(ABS((AV69-AVERAGE(AV$2:AV$1000))/_xlfn.STDEV.S(IF(AV$2:AV$1000&lt;&gt;"",AV$2:AV$1000)))&lt;3,"","OUTLIER"))</f>
        <v/>
      </c>
      <c r="AF69" s="63" t="str" cm="1">
        <f t="array" ref="AF69">IF(AW69="","",IF(ABS((AW69-AVERAGE(AW$2:AW$1000))/_xlfn.STDEV.S(IF(AW$2:AW$1000&lt;&gt;"",AW$2:AW$1000)))&lt;3,"","OUTLIER"))</f>
        <v/>
      </c>
      <c r="AG69" s="63" t="str" cm="1">
        <f t="array" ref="AG69">IF(AX69="","",IF(ABS((AX69-AVERAGE(AX$2:AX$1000))/_xlfn.STDEV.S(IF(AX$2:AX$1000&lt;&gt;"",AX$2:AX$1000)))&lt;3,"","OUTLIER"))</f>
        <v/>
      </c>
      <c r="AH69" s="63" t="str" cm="1">
        <f t="array" ref="AH69">IF(AY69="","",IF(ABS((AY69-AVERAGE(AY$2:AY$1000))/_xlfn.STDEV.S(IF(AY$2:AY$1000&lt;&gt;"",AY$2:AY$1000)))&lt;3,"","OUTLIER"))</f>
        <v/>
      </c>
      <c r="AI69" s="63" t="str" cm="1">
        <f t="array" ref="AI69">IF(AZ69="","",IF(ABS((AZ69-AVERAGE(AZ$2:AZ$1000))/_xlfn.STDEV.S(IF(AZ$2:AZ$1000&lt;&gt;"",AZ$2:AZ$1000)))&lt;3,"","OUTLIER"))</f>
        <v/>
      </c>
      <c r="AJ69" s="63" t="str" cm="1">
        <f t="array" ref="AJ69">IF(BA69="","",IF(ABS((BA69-AVERAGE(BA$2:BA$1000))/_xlfn.STDEV.S(IF(BA$2:BA$1000&lt;&gt;"",BA$2:BA$1000)))&lt;3,"","OUTLIER"))</f>
        <v/>
      </c>
      <c r="AK69" s="27"/>
      <c r="AM69" s="28">
        <v>5.5609999999999999</v>
      </c>
      <c r="AN69" s="28">
        <v>5.585</v>
      </c>
      <c r="AP69" s="28">
        <v>5.7560000000000002</v>
      </c>
      <c r="AQ69" s="28">
        <v>5.5069999999999997</v>
      </c>
      <c r="AR69" s="28">
        <v>5.5990000000000002</v>
      </c>
      <c r="AS69" s="28">
        <v>6.343</v>
      </c>
      <c r="AT69" s="28">
        <v>6.1989999999999998</v>
      </c>
      <c r="AU69" s="28">
        <v>5.5060000000000002</v>
      </c>
      <c r="AV69" s="28">
        <v>6.1660000000000004</v>
      </c>
      <c r="AW69" s="28"/>
      <c r="AX69" s="28"/>
      <c r="AY69" s="28"/>
      <c r="AZ69" s="28"/>
      <c r="BA69" s="28"/>
      <c r="BB69" s="27"/>
      <c r="BD69" s="28">
        <v>6.7540000000000003E-2</v>
      </c>
      <c r="BE69" s="28">
        <v>5.1150000000000001E-2</v>
      </c>
      <c r="BG69" s="28" t="s">
        <v>779</v>
      </c>
      <c r="BH69" s="28">
        <v>7.1870000000000003E-2</v>
      </c>
      <c r="BI69" s="28">
        <v>4.0169999999999997E-2</v>
      </c>
      <c r="BJ69" s="28">
        <v>0.1042</v>
      </c>
      <c r="BK69" s="28">
        <v>5.8619999999999998E-2</v>
      </c>
      <c r="BL69" s="28">
        <v>3.4500000000000003E-2</v>
      </c>
      <c r="BM69" s="28">
        <v>6.021E-2</v>
      </c>
      <c r="BN69" s="28"/>
      <c r="BO69" s="28"/>
      <c r="BP69" s="28"/>
      <c r="BQ69" s="28"/>
      <c r="BR69" s="28"/>
    </row>
    <row r="70" spans="1:70" x14ac:dyDescent="0.2">
      <c r="A70" s="83" t="s">
        <v>533</v>
      </c>
      <c r="B70" s="86" t="str">
        <f>VLOOKUP(A70,RecNames!B:G,6,FALSE)</f>
        <v>GRM6</v>
      </c>
      <c r="C70" s="47" t="str">
        <f t="shared" si="18"/>
        <v/>
      </c>
      <c r="D70" s="46" t="str">
        <f t="shared" si="19"/>
        <v/>
      </c>
      <c r="E70" s="46">
        <f t="shared" si="20"/>
        <v>4.6589999999999998</v>
      </c>
      <c r="F70" s="46">
        <f t="shared" si="21"/>
        <v>4.4630000000000001</v>
      </c>
      <c r="G70" s="46" t="str">
        <f t="shared" si="22"/>
        <v/>
      </c>
      <c r="H70" s="46">
        <f t="shared" si="23"/>
        <v>5.2850000000000001</v>
      </c>
      <c r="I70" s="46">
        <f t="shared" si="24"/>
        <v>5.2720000000000002</v>
      </c>
      <c r="J70" s="46">
        <f t="shared" si="25"/>
        <v>4.5720000000000001</v>
      </c>
      <c r="K70" s="46" t="str">
        <f t="shared" si="26"/>
        <v/>
      </c>
      <c r="L70" s="46" t="str">
        <f t="shared" si="27"/>
        <v/>
      </c>
      <c r="M70" s="46" t="str">
        <f t="shared" si="28"/>
        <v/>
      </c>
      <c r="N70" s="46" t="str">
        <f t="shared" si="29"/>
        <v/>
      </c>
      <c r="O70" s="46" t="str">
        <f t="shared" si="30"/>
        <v/>
      </c>
      <c r="P70" s="46" t="str">
        <f t="shared" si="31"/>
        <v/>
      </c>
      <c r="Q70" s="46" t="str">
        <f t="shared" si="32"/>
        <v/>
      </c>
      <c r="R70" s="46" t="str">
        <f t="shared" si="33"/>
        <v/>
      </c>
      <c r="S70" s="46" t="str">
        <f t="shared" si="34"/>
        <v/>
      </c>
      <c r="T70" s="62" t="str" cm="1">
        <f t="array" ref="T70">IF(AK70="","",IF(ABS((AK70-AVERAGE(AK$2:AK$1000))/_xlfn.STDEV.S(IF(AK$2:AK$1000&lt;&gt;"",AK$2:AK$1000)))&lt;3,"","OUTLIER"))</f>
        <v/>
      </c>
      <c r="U70" s="63" t="str" cm="1">
        <f t="array" ref="U70">IF(AL70="","",IF(ABS((AL70-AVERAGE(AL$2:AL$1000))/_xlfn.STDEV.S(IF(AL$2:AL$1000&lt;&gt;"",AL$2:AL$1000)))&lt;3,"","OUTLIER"))</f>
        <v/>
      </c>
      <c r="V70" s="63" t="str" cm="1">
        <f t="array" ref="V70">IF(AM70="","",IF(ABS((AM70-AVERAGE(AM$2:AM$1000))/_xlfn.STDEV.S(IF(AM$2:AM$1000&lt;&gt;"",AM$2:AM$1000)))&lt;3,"","OUTLIER"))</f>
        <v/>
      </c>
      <c r="W70" s="63" t="str" cm="1">
        <f t="array" ref="W70">IF(AN70="","",IF(ABS((AN70-AVERAGE(AN$2:AN$1000))/_xlfn.STDEV.S(IF(AN$2:AN$1000&lt;&gt;"",AN$2:AN$1000)))&lt;3,"","OUTLIER"))</f>
        <v/>
      </c>
      <c r="X70" s="63" t="str" cm="1">
        <f t="array" ref="X70">IF(AO70="","",IF(ABS((AO70-AVERAGE(AO$2:AO$1000))/_xlfn.STDEV.S(IF(AO$2:AO$1000&lt;&gt;"",AO$2:AO$1000)))&lt;3,"","OUTLIER"))</f>
        <v/>
      </c>
      <c r="Y70" s="63" t="str" cm="1">
        <f t="array" ref="Y70">IF(AP70="","",IF(ABS((AP70-AVERAGE(AP$2:AP$1000))/_xlfn.STDEV.S(IF(AP$2:AP$1000&lt;&gt;"",AP$2:AP$1000)))&lt;3,"","OUTLIER"))</f>
        <v/>
      </c>
      <c r="Z70" s="63" t="str" cm="1">
        <f t="array" ref="Z70">IF(AQ70="","",IF(ABS((AQ70-AVERAGE(AQ$2:AQ$1000))/_xlfn.STDEV.S(IF(AQ$2:AQ$1000&lt;&gt;"",AQ$2:AQ$1000)))&lt;3,"","OUTLIER"))</f>
        <v/>
      </c>
      <c r="AA70" s="63" t="str" cm="1">
        <f t="array" ref="AA70">IF(AR70="","",IF(ABS((AR70-AVERAGE(AR$2:AR$1000))/_xlfn.STDEV.S(IF(AR$2:AR$1000&lt;&gt;"",AR$2:AR$1000)))&lt;3,"","OUTLIER"))</f>
        <v/>
      </c>
      <c r="AB70" s="63" t="str" cm="1">
        <f t="array" ref="AB70">IF(AS70="","",IF(ABS((AS70-AVERAGE(AS$2:AS$1000))/_xlfn.STDEV.S(IF(AS$2:AS$1000&lt;&gt;"",AS$2:AS$1000)))&lt;3,"","OUTLIER"))</f>
        <v/>
      </c>
      <c r="AC70" s="63" t="str" cm="1">
        <f t="array" ref="AC70">IF(AT70="","",IF(ABS((AT70-AVERAGE(AT$2:AT$1000))/_xlfn.STDEV.S(IF(AT$2:AT$1000&lt;&gt;"",AT$2:AT$1000)))&lt;3,"","OUTLIER"))</f>
        <v/>
      </c>
      <c r="AD70" s="63" t="str" cm="1">
        <f t="array" ref="AD70">IF(AU70="","",IF(ABS((AU70-AVERAGE(AU$2:AU$1000))/_xlfn.STDEV.S(IF(AU$2:AU$1000&lt;&gt;"",AU$2:AU$1000)))&lt;3,"","OUTLIER"))</f>
        <v/>
      </c>
      <c r="AE70" s="63" t="str" cm="1">
        <f t="array" ref="AE70">IF(AV70="","",IF(ABS((AV70-AVERAGE(AV$2:AV$1000))/_xlfn.STDEV.S(IF(AV$2:AV$1000&lt;&gt;"",AV$2:AV$1000)))&lt;3,"","OUTLIER"))</f>
        <v/>
      </c>
      <c r="AF70" s="63" t="str" cm="1">
        <f t="array" ref="AF70">IF(AW70="","",IF(ABS((AW70-AVERAGE(AW$2:AW$1000))/_xlfn.STDEV.S(IF(AW$2:AW$1000&lt;&gt;"",AW$2:AW$1000)))&lt;3,"","OUTLIER"))</f>
        <v/>
      </c>
      <c r="AG70" s="63" t="str" cm="1">
        <f t="array" ref="AG70">IF(AX70="","",IF(ABS((AX70-AVERAGE(AX$2:AX$1000))/_xlfn.STDEV.S(IF(AX$2:AX$1000&lt;&gt;"",AX$2:AX$1000)))&lt;3,"","OUTLIER"))</f>
        <v/>
      </c>
      <c r="AH70" s="63" t="str" cm="1">
        <f t="array" ref="AH70">IF(AY70="","",IF(ABS((AY70-AVERAGE(AY$2:AY$1000))/_xlfn.STDEV.S(IF(AY$2:AY$1000&lt;&gt;"",AY$2:AY$1000)))&lt;3,"","OUTLIER"))</f>
        <v/>
      </c>
      <c r="AI70" s="63" t="str" cm="1">
        <f t="array" ref="AI70">IF(AZ70="","",IF(ABS((AZ70-AVERAGE(AZ$2:AZ$1000))/_xlfn.STDEV.S(IF(AZ$2:AZ$1000&lt;&gt;"",AZ$2:AZ$1000)))&lt;3,"","OUTLIER"))</f>
        <v/>
      </c>
      <c r="AJ70" s="63" t="str" cm="1">
        <f t="array" ref="AJ70">IF(BA70="","",IF(ABS((BA70-AVERAGE(BA$2:BA$1000))/_xlfn.STDEV.S(IF(BA$2:BA$1000&lt;&gt;"",BA$2:BA$1000)))&lt;3,"","OUTLIER"))</f>
        <v/>
      </c>
      <c r="AK70" s="27"/>
      <c r="AM70" s="28">
        <v>4.6589999999999998</v>
      </c>
      <c r="AN70" s="28">
        <v>4.4630000000000001</v>
      </c>
      <c r="AP70" s="28">
        <v>5.2850000000000001</v>
      </c>
      <c r="AQ70" s="28">
        <v>5.2720000000000002</v>
      </c>
      <c r="AR70" s="28">
        <v>4.5720000000000001</v>
      </c>
      <c r="AS70" s="28"/>
      <c r="AT70" s="28"/>
      <c r="AU70" s="28"/>
      <c r="AV70" s="28"/>
      <c r="AW70" s="28"/>
      <c r="AX70" s="28"/>
      <c r="AY70" s="28"/>
      <c r="AZ70" s="28"/>
      <c r="BA70" s="28"/>
      <c r="BB70" s="27"/>
      <c r="BD70" s="28">
        <v>2.58E-2</v>
      </c>
      <c r="BE70" s="28">
        <v>0.1371</v>
      </c>
      <c r="BG70" s="28">
        <v>8.3479999999999999E-2</v>
      </c>
      <c r="BH70" s="28">
        <v>6.3740000000000005E-2</v>
      </c>
      <c r="BI70" s="28">
        <v>0.1205</v>
      </c>
      <c r="BJ70" s="28"/>
      <c r="BK70" s="28"/>
      <c r="BL70" s="28"/>
      <c r="BM70" s="28"/>
      <c r="BN70" s="28"/>
      <c r="BO70" s="28"/>
      <c r="BP70" s="28"/>
      <c r="BQ70" s="28"/>
      <c r="BR70" s="28"/>
    </row>
    <row r="71" spans="1:70" x14ac:dyDescent="0.2">
      <c r="A71" s="83" t="s">
        <v>536</v>
      </c>
      <c r="B71" s="86" t="str">
        <f>VLOOKUP(A71,RecNames!B:G,6,FALSE)</f>
        <v>GRM8</v>
      </c>
      <c r="C71" s="47" t="str">
        <f t="shared" si="18"/>
        <v/>
      </c>
      <c r="D71" s="46" t="str">
        <f t="shared" si="19"/>
        <v/>
      </c>
      <c r="E71" s="46">
        <f t="shared" si="20"/>
        <v>5.5960000000000001</v>
      </c>
      <c r="F71" s="46">
        <f t="shared" si="21"/>
        <v>5.5190000000000001</v>
      </c>
      <c r="G71" s="46" t="str">
        <f t="shared" si="22"/>
        <v/>
      </c>
      <c r="H71" s="46">
        <f t="shared" si="23"/>
        <v>6.0670000000000002</v>
      </c>
      <c r="I71" s="46">
        <f t="shared" si="24"/>
        <v>5.9930000000000003</v>
      </c>
      <c r="J71" s="46">
        <f t="shared" si="25"/>
        <v>5.4930000000000003</v>
      </c>
      <c r="K71" s="46" t="str">
        <f t="shared" si="26"/>
        <v/>
      </c>
      <c r="L71" s="46" t="str">
        <f t="shared" si="27"/>
        <v/>
      </c>
      <c r="M71" s="46" t="str">
        <f t="shared" si="28"/>
        <v/>
      </c>
      <c r="N71" s="46" t="str">
        <f t="shared" si="29"/>
        <v/>
      </c>
      <c r="O71" s="46" t="str">
        <f t="shared" si="30"/>
        <v/>
      </c>
      <c r="P71" s="46" t="str">
        <f t="shared" si="31"/>
        <v/>
      </c>
      <c r="Q71" s="46" t="str">
        <f t="shared" si="32"/>
        <v/>
      </c>
      <c r="R71" s="46" t="str">
        <f t="shared" si="33"/>
        <v/>
      </c>
      <c r="S71" s="46" t="str">
        <f t="shared" si="34"/>
        <v/>
      </c>
      <c r="T71" s="62" t="str" cm="1">
        <f t="array" ref="T71">IF(AK71="","",IF(ABS((AK71-AVERAGE(AK$2:AK$1000))/_xlfn.STDEV.S(IF(AK$2:AK$1000&lt;&gt;"",AK$2:AK$1000)))&lt;3,"","OUTLIER"))</f>
        <v/>
      </c>
      <c r="U71" s="63" t="str" cm="1">
        <f t="array" ref="U71">IF(AL71="","",IF(ABS((AL71-AVERAGE(AL$2:AL$1000))/_xlfn.STDEV.S(IF(AL$2:AL$1000&lt;&gt;"",AL$2:AL$1000)))&lt;3,"","OUTLIER"))</f>
        <v/>
      </c>
      <c r="V71" s="63" t="str" cm="1">
        <f t="array" ref="V71">IF(AM71="","",IF(ABS((AM71-AVERAGE(AM$2:AM$1000))/_xlfn.STDEV.S(IF(AM$2:AM$1000&lt;&gt;"",AM$2:AM$1000)))&lt;3,"","OUTLIER"))</f>
        <v/>
      </c>
      <c r="W71" s="63" t="str" cm="1">
        <f t="array" ref="W71">IF(AN71="","",IF(ABS((AN71-AVERAGE(AN$2:AN$1000))/_xlfn.STDEV.S(IF(AN$2:AN$1000&lt;&gt;"",AN$2:AN$1000)))&lt;3,"","OUTLIER"))</f>
        <v/>
      </c>
      <c r="X71" s="63" t="str" cm="1">
        <f t="array" ref="X71">IF(AO71="","",IF(ABS((AO71-AVERAGE(AO$2:AO$1000))/_xlfn.STDEV.S(IF(AO$2:AO$1000&lt;&gt;"",AO$2:AO$1000)))&lt;3,"","OUTLIER"))</f>
        <v/>
      </c>
      <c r="Y71" s="63" t="str" cm="1">
        <f t="array" ref="Y71">IF(AP71="","",IF(ABS((AP71-AVERAGE(AP$2:AP$1000))/_xlfn.STDEV.S(IF(AP$2:AP$1000&lt;&gt;"",AP$2:AP$1000)))&lt;3,"","OUTLIER"))</f>
        <v/>
      </c>
      <c r="Z71" s="63" t="str" cm="1">
        <f t="array" ref="Z71">IF(AQ71="","",IF(ABS((AQ71-AVERAGE(AQ$2:AQ$1000))/_xlfn.STDEV.S(IF(AQ$2:AQ$1000&lt;&gt;"",AQ$2:AQ$1000)))&lt;3,"","OUTLIER"))</f>
        <v/>
      </c>
      <c r="AA71" s="63" t="str" cm="1">
        <f t="array" ref="AA71">IF(AR71="","",IF(ABS((AR71-AVERAGE(AR$2:AR$1000))/_xlfn.STDEV.S(IF(AR$2:AR$1000&lt;&gt;"",AR$2:AR$1000)))&lt;3,"","OUTLIER"))</f>
        <v/>
      </c>
      <c r="AB71" s="63" t="str" cm="1">
        <f t="array" ref="AB71">IF(AS71="","",IF(ABS((AS71-AVERAGE(AS$2:AS$1000))/_xlfn.STDEV.S(IF(AS$2:AS$1000&lt;&gt;"",AS$2:AS$1000)))&lt;3,"","OUTLIER"))</f>
        <v/>
      </c>
      <c r="AC71" s="63" t="str" cm="1">
        <f t="array" ref="AC71">IF(AT71="","",IF(ABS((AT71-AVERAGE(AT$2:AT$1000))/_xlfn.STDEV.S(IF(AT$2:AT$1000&lt;&gt;"",AT$2:AT$1000)))&lt;3,"","OUTLIER"))</f>
        <v/>
      </c>
      <c r="AD71" s="63" t="str" cm="1">
        <f t="array" ref="AD71">IF(AU71="","",IF(ABS((AU71-AVERAGE(AU$2:AU$1000))/_xlfn.STDEV.S(IF(AU$2:AU$1000&lt;&gt;"",AU$2:AU$1000)))&lt;3,"","OUTLIER"))</f>
        <v/>
      </c>
      <c r="AE71" s="63" t="str" cm="1">
        <f t="array" ref="AE71">IF(AV71="","",IF(ABS((AV71-AVERAGE(AV$2:AV$1000))/_xlfn.STDEV.S(IF(AV$2:AV$1000&lt;&gt;"",AV$2:AV$1000)))&lt;3,"","OUTLIER"))</f>
        <v/>
      </c>
      <c r="AF71" s="63" t="str" cm="1">
        <f t="array" ref="AF71">IF(AW71="","",IF(ABS((AW71-AVERAGE(AW$2:AW$1000))/_xlfn.STDEV.S(IF(AW$2:AW$1000&lt;&gt;"",AW$2:AW$1000)))&lt;3,"","OUTLIER"))</f>
        <v/>
      </c>
      <c r="AG71" s="63" t="str" cm="1">
        <f t="array" ref="AG71">IF(AX71="","",IF(ABS((AX71-AVERAGE(AX$2:AX$1000))/_xlfn.STDEV.S(IF(AX$2:AX$1000&lt;&gt;"",AX$2:AX$1000)))&lt;3,"","OUTLIER"))</f>
        <v/>
      </c>
      <c r="AH71" s="63" t="str" cm="1">
        <f t="array" ref="AH71">IF(AY71="","",IF(ABS((AY71-AVERAGE(AY$2:AY$1000))/_xlfn.STDEV.S(IF(AY$2:AY$1000&lt;&gt;"",AY$2:AY$1000)))&lt;3,"","OUTLIER"))</f>
        <v/>
      </c>
      <c r="AI71" s="63" t="str" cm="1">
        <f t="array" ref="AI71">IF(AZ71="","",IF(ABS((AZ71-AVERAGE(AZ$2:AZ$1000))/_xlfn.STDEV.S(IF(AZ$2:AZ$1000&lt;&gt;"",AZ$2:AZ$1000)))&lt;3,"","OUTLIER"))</f>
        <v/>
      </c>
      <c r="AJ71" s="63" t="str" cm="1">
        <f t="array" ref="AJ71">IF(BA71="","",IF(ABS((BA71-AVERAGE(BA$2:BA$1000))/_xlfn.STDEV.S(IF(BA$2:BA$1000&lt;&gt;"",BA$2:BA$1000)))&lt;3,"","OUTLIER"))</f>
        <v/>
      </c>
      <c r="AK71" s="27"/>
      <c r="AM71" s="28">
        <v>5.5960000000000001</v>
      </c>
      <c r="AN71" s="28">
        <v>5.5190000000000001</v>
      </c>
      <c r="AP71" s="28">
        <v>6.0670000000000002</v>
      </c>
      <c r="AQ71" s="28">
        <v>5.9930000000000003</v>
      </c>
      <c r="AR71" s="28">
        <v>5.4930000000000003</v>
      </c>
      <c r="AS71" s="28"/>
      <c r="AT71" s="28"/>
      <c r="AU71" s="28"/>
      <c r="AV71" s="28"/>
      <c r="AW71" s="28"/>
      <c r="AX71" s="28"/>
      <c r="AY71" s="28"/>
      <c r="AZ71" s="28"/>
      <c r="BA71" s="28"/>
      <c r="BB71" s="27"/>
      <c r="BD71" s="28">
        <v>4.3400000000000001E-2</v>
      </c>
      <c r="BE71" s="28">
        <v>8.6269999999999999E-2</v>
      </c>
      <c r="BG71" s="28">
        <v>0.1134</v>
      </c>
      <c r="BH71" s="28">
        <v>4.6739999999999997E-2</v>
      </c>
      <c r="BI71" s="28">
        <v>9.5039999999999999E-2</v>
      </c>
      <c r="BJ71" s="28"/>
      <c r="BK71" s="28"/>
      <c r="BL71" s="28"/>
      <c r="BM71" s="28"/>
      <c r="BN71" s="28"/>
      <c r="BO71" s="28"/>
      <c r="BP71" s="28"/>
      <c r="BQ71" s="28"/>
      <c r="BR71" s="28"/>
    </row>
    <row r="72" spans="1:70" x14ac:dyDescent="0.2">
      <c r="A72" s="83" t="s">
        <v>466</v>
      </c>
      <c r="B72" s="86" t="str">
        <f>VLOOKUP(A72,RecNames!B:G,6,FALSE)</f>
        <v>HRH1</v>
      </c>
      <c r="C72" s="47">
        <f t="shared" si="18"/>
        <v>5.8159999999999998</v>
      </c>
      <c r="D72" s="46" t="str">
        <f t="shared" si="19"/>
        <v/>
      </c>
      <c r="E72" s="46">
        <f t="shared" si="20"/>
        <v>6.407</v>
      </c>
      <c r="F72" s="46">
        <f t="shared" si="21"/>
        <v>6.3840000000000003</v>
      </c>
      <c r="G72" s="46" t="str">
        <f t="shared" si="22"/>
        <v/>
      </c>
      <c r="H72" s="46">
        <f t="shared" si="23"/>
        <v>6.4160000000000004</v>
      </c>
      <c r="I72" s="46">
        <f t="shared" si="24"/>
        <v>6.3659999999999997</v>
      </c>
      <c r="J72" s="46">
        <f t="shared" si="25"/>
        <v>7.1929999999999996</v>
      </c>
      <c r="K72" s="46">
        <f t="shared" si="26"/>
        <v>7.8719999999999999</v>
      </c>
      <c r="L72" s="46">
        <f t="shared" si="27"/>
        <v>8.0239999999999991</v>
      </c>
      <c r="M72" s="46">
        <f t="shared" si="28"/>
        <v>8.1560000000000006</v>
      </c>
      <c r="N72" s="46">
        <f t="shared" si="29"/>
        <v>8.6039999999999992</v>
      </c>
      <c r="O72" s="46">
        <f t="shared" si="30"/>
        <v>4.6749999999999998</v>
      </c>
      <c r="P72" s="46">
        <f t="shared" si="31"/>
        <v>5.4429999999999996</v>
      </c>
      <c r="Q72" s="46">
        <f t="shared" si="32"/>
        <v>4.5629999999999997</v>
      </c>
      <c r="R72" s="46">
        <f t="shared" si="33"/>
        <v>4.3109999999999999</v>
      </c>
      <c r="S72" s="46">
        <f t="shared" si="34"/>
        <v>5.5309999999999997</v>
      </c>
      <c r="T72" s="62" t="str" cm="1">
        <f t="array" ref="T72">IF(AK72="","",IF(ABS((AK72-AVERAGE(AK$2:AK$1000))/_xlfn.STDEV.S(IF(AK$2:AK$1000&lt;&gt;"",AK$2:AK$1000)))&lt;3,"","OUTLIER"))</f>
        <v/>
      </c>
      <c r="U72" s="63" t="str" cm="1">
        <f t="array" ref="U72">IF(AL72="","",IF(ABS((AL72-AVERAGE(AL$2:AL$1000))/_xlfn.STDEV.S(IF(AL$2:AL$1000&lt;&gt;"",AL$2:AL$1000)))&lt;3,"","OUTLIER"))</f>
        <v/>
      </c>
      <c r="V72" s="63" t="str" cm="1">
        <f t="array" ref="V72">IF(AM72="","",IF(ABS((AM72-AVERAGE(AM$2:AM$1000))/_xlfn.STDEV.S(IF(AM$2:AM$1000&lt;&gt;"",AM$2:AM$1000)))&lt;3,"","OUTLIER"))</f>
        <v/>
      </c>
      <c r="W72" s="63" t="str" cm="1">
        <f t="array" ref="W72">IF(AN72="","",IF(ABS((AN72-AVERAGE(AN$2:AN$1000))/_xlfn.STDEV.S(IF(AN$2:AN$1000&lt;&gt;"",AN$2:AN$1000)))&lt;3,"","OUTLIER"))</f>
        <v/>
      </c>
      <c r="X72" s="63" t="str" cm="1">
        <f t="array" ref="X72">IF(AO72="","",IF(ABS((AO72-AVERAGE(AO$2:AO$1000))/_xlfn.STDEV.S(IF(AO$2:AO$1000&lt;&gt;"",AO$2:AO$1000)))&lt;3,"","OUTLIER"))</f>
        <v/>
      </c>
      <c r="Y72" s="63" t="str" cm="1">
        <f t="array" ref="Y72">IF(AP72="","",IF(ABS((AP72-AVERAGE(AP$2:AP$1000))/_xlfn.STDEV.S(IF(AP$2:AP$1000&lt;&gt;"",AP$2:AP$1000)))&lt;3,"","OUTLIER"))</f>
        <v/>
      </c>
      <c r="Z72" s="63" t="str" cm="1">
        <f t="array" ref="Z72">IF(AQ72="","",IF(ABS((AQ72-AVERAGE(AQ$2:AQ$1000))/_xlfn.STDEV.S(IF(AQ$2:AQ$1000&lt;&gt;"",AQ$2:AQ$1000)))&lt;3,"","OUTLIER"))</f>
        <v/>
      </c>
      <c r="AA72" s="63" t="str" cm="1">
        <f t="array" ref="AA72">IF(AR72="","",IF(ABS((AR72-AVERAGE(AR$2:AR$1000))/_xlfn.STDEV.S(IF(AR$2:AR$1000&lt;&gt;"",AR$2:AR$1000)))&lt;3,"","OUTLIER"))</f>
        <v/>
      </c>
      <c r="AB72" s="63" t="str" cm="1">
        <f t="array" ref="AB72">IF(AS72="","",IF(ABS((AS72-AVERAGE(AS$2:AS$1000))/_xlfn.STDEV.S(IF(AS$2:AS$1000&lt;&gt;"",AS$2:AS$1000)))&lt;3,"","OUTLIER"))</f>
        <v/>
      </c>
      <c r="AC72" s="63" t="str" cm="1">
        <f t="array" ref="AC72">IF(AT72="","",IF(ABS((AT72-AVERAGE(AT$2:AT$1000))/_xlfn.STDEV.S(IF(AT$2:AT$1000&lt;&gt;"",AT$2:AT$1000)))&lt;3,"","OUTLIER"))</f>
        <v/>
      </c>
      <c r="AD72" s="63" t="str" cm="1">
        <f t="array" ref="AD72">IF(AU72="","",IF(ABS((AU72-AVERAGE(AU$2:AU$1000))/_xlfn.STDEV.S(IF(AU$2:AU$1000&lt;&gt;"",AU$2:AU$1000)))&lt;3,"","OUTLIER"))</f>
        <v/>
      </c>
      <c r="AE72" s="63" t="str" cm="1">
        <f t="array" ref="AE72">IF(AV72="","",IF(ABS((AV72-AVERAGE(AV$2:AV$1000))/_xlfn.STDEV.S(IF(AV$2:AV$1000&lt;&gt;"",AV$2:AV$1000)))&lt;3,"","OUTLIER"))</f>
        <v/>
      </c>
      <c r="AF72" s="63" t="str" cm="1">
        <f t="array" ref="AF72">IF(AW72="","",IF(ABS((AW72-AVERAGE(AW$2:AW$1000))/_xlfn.STDEV.S(IF(AW$2:AW$1000&lt;&gt;"",AW$2:AW$1000)))&lt;3,"","OUTLIER"))</f>
        <v/>
      </c>
      <c r="AG72" s="63" t="str" cm="1">
        <f t="array" ref="AG72">IF(AX72="","",IF(ABS((AX72-AVERAGE(AX$2:AX$1000))/_xlfn.STDEV.S(IF(AX$2:AX$1000&lt;&gt;"",AX$2:AX$1000)))&lt;3,"","OUTLIER"))</f>
        <v/>
      </c>
      <c r="AH72" s="63" t="str" cm="1">
        <f t="array" ref="AH72">IF(AY72="","",IF(ABS((AY72-AVERAGE(AY$2:AY$1000))/_xlfn.STDEV.S(IF(AY$2:AY$1000&lt;&gt;"",AY$2:AY$1000)))&lt;3,"","OUTLIER"))</f>
        <v/>
      </c>
      <c r="AI72" s="63" t="str" cm="1">
        <f t="array" ref="AI72">IF(AZ72="","",IF(ABS((AZ72-AVERAGE(AZ$2:AZ$1000))/_xlfn.STDEV.S(IF(AZ$2:AZ$1000&lt;&gt;"",AZ$2:AZ$1000)))&lt;3,"","OUTLIER"))</f>
        <v/>
      </c>
      <c r="AJ72" s="63" t="str" cm="1">
        <f t="array" ref="AJ72">IF(BA72="","",IF(ABS((BA72-AVERAGE(BA$2:BA$1000))/_xlfn.STDEV.S(IF(BA$2:BA$1000&lt;&gt;"",BA$2:BA$1000)))&lt;3,"","OUTLIER"))</f>
        <v/>
      </c>
      <c r="AK72" s="27">
        <v>5.8159999999999998</v>
      </c>
      <c r="AM72" s="28">
        <v>6.407</v>
      </c>
      <c r="AN72" s="28">
        <v>6.3840000000000003</v>
      </c>
      <c r="AP72" s="28">
        <v>6.4160000000000004</v>
      </c>
      <c r="AQ72" s="28">
        <v>6.3659999999999997</v>
      </c>
      <c r="AR72" s="28">
        <v>7.1929999999999996</v>
      </c>
      <c r="AS72" s="28">
        <v>7.8719999999999999</v>
      </c>
      <c r="AT72" s="28">
        <v>8.0239999999999991</v>
      </c>
      <c r="AU72" s="28">
        <v>8.1560000000000006</v>
      </c>
      <c r="AV72" s="28">
        <v>8.6039999999999992</v>
      </c>
      <c r="AW72" s="28">
        <v>4.6749999999999998</v>
      </c>
      <c r="AX72" s="28">
        <v>5.4429999999999996</v>
      </c>
      <c r="AY72" s="28">
        <v>4.5629999999999997</v>
      </c>
      <c r="AZ72" s="28">
        <v>4.3109999999999999</v>
      </c>
      <c r="BA72" s="28">
        <v>5.5309999999999997</v>
      </c>
      <c r="BB72" s="27">
        <v>0.1104</v>
      </c>
      <c r="BD72" s="28">
        <v>8.1490000000000007E-2</v>
      </c>
      <c r="BE72" s="28">
        <v>5.1369999999999999E-2</v>
      </c>
      <c r="BG72" s="28">
        <v>0.10059999999999999</v>
      </c>
      <c r="BH72" s="28">
        <v>5.5660000000000001E-2</v>
      </c>
      <c r="BI72" s="28">
        <v>8.2000000000000003E-2</v>
      </c>
      <c r="BJ72" s="28">
        <v>8.609E-2</v>
      </c>
      <c r="BK72" s="28">
        <v>7.0019999999999999E-2</v>
      </c>
      <c r="BL72" s="28">
        <v>6.0909999999999999E-2</v>
      </c>
      <c r="BM72" s="28">
        <v>0.1032</v>
      </c>
      <c r="BN72" s="28">
        <v>2.1269999999999998</v>
      </c>
      <c r="BO72" s="28">
        <v>0.379</v>
      </c>
      <c r="BP72" s="28">
        <v>0.749</v>
      </c>
      <c r="BQ72" s="28">
        <v>1.1539999999999999</v>
      </c>
      <c r="BR72" s="28">
        <v>0.20119999999999999</v>
      </c>
    </row>
    <row r="73" spans="1:70" x14ac:dyDescent="0.2">
      <c r="A73" s="83" t="s">
        <v>469</v>
      </c>
      <c r="B73" s="86" t="str">
        <f>VLOOKUP(A73,RecNames!B:G,6,FALSE)</f>
        <v>HRH2</v>
      </c>
      <c r="C73" s="47">
        <f t="shared" si="18"/>
        <v>7.109</v>
      </c>
      <c r="D73" s="46" t="str">
        <f t="shared" si="19"/>
        <v/>
      </c>
      <c r="E73" s="46" t="str">
        <f t="shared" si="20"/>
        <v/>
      </c>
      <c r="F73" s="46" t="str">
        <f t="shared" si="21"/>
        <v/>
      </c>
      <c r="G73" s="46" t="str">
        <f t="shared" si="22"/>
        <v/>
      </c>
      <c r="H73" s="46" t="str">
        <f t="shared" si="23"/>
        <v/>
      </c>
      <c r="I73" s="46">
        <f t="shared" si="24"/>
        <v>5.3570000000000002</v>
      </c>
      <c r="J73" s="46">
        <f t="shared" si="25"/>
        <v>4.2539999999999996</v>
      </c>
      <c r="K73" s="46" t="str">
        <f t="shared" si="26"/>
        <v/>
      </c>
      <c r="L73" s="46" t="str">
        <f t="shared" si="27"/>
        <v/>
      </c>
      <c r="M73" s="46" t="str">
        <f t="shared" si="28"/>
        <v/>
      </c>
      <c r="N73" s="46">
        <f t="shared" si="29"/>
        <v>6.6929999999999996</v>
      </c>
      <c r="O73" s="46" t="str">
        <f t="shared" si="30"/>
        <v/>
      </c>
      <c r="P73" s="46" t="str">
        <f t="shared" si="31"/>
        <v/>
      </c>
      <c r="Q73" s="46" t="str">
        <f t="shared" si="32"/>
        <v/>
      </c>
      <c r="R73" s="46">
        <f t="shared" si="33"/>
        <v>4.8170000000000002</v>
      </c>
      <c r="S73" s="46">
        <f t="shared" si="34"/>
        <v>5.2469999999999999</v>
      </c>
      <c r="T73" s="62" t="str" cm="1">
        <f t="array" ref="T73">IF(AK73="","",IF(ABS((AK73-AVERAGE(AK$2:AK$1000))/_xlfn.STDEV.S(IF(AK$2:AK$1000&lt;&gt;"",AK$2:AK$1000)))&lt;3,"","OUTLIER"))</f>
        <v/>
      </c>
      <c r="U73" s="63" t="str" cm="1">
        <f t="array" ref="U73">IF(AL73="","",IF(ABS((AL73-AVERAGE(AL$2:AL$1000))/_xlfn.STDEV.S(IF(AL$2:AL$1000&lt;&gt;"",AL$2:AL$1000)))&lt;3,"","OUTLIER"))</f>
        <v/>
      </c>
      <c r="V73" s="63" t="str" cm="1">
        <f t="array" ref="V73">IF(AM73="","",IF(ABS((AM73-AVERAGE(AM$2:AM$1000))/_xlfn.STDEV.S(IF(AM$2:AM$1000&lt;&gt;"",AM$2:AM$1000)))&lt;3,"","OUTLIER"))</f>
        <v/>
      </c>
      <c r="W73" s="63" t="str" cm="1">
        <f t="array" ref="W73">IF(AN73="","",IF(ABS((AN73-AVERAGE(AN$2:AN$1000))/_xlfn.STDEV.S(IF(AN$2:AN$1000&lt;&gt;"",AN$2:AN$1000)))&lt;3,"","OUTLIER"))</f>
        <v/>
      </c>
      <c r="X73" s="63" t="str" cm="1">
        <f t="array" ref="X73">IF(AO73="","",IF(ABS((AO73-AVERAGE(AO$2:AO$1000))/_xlfn.STDEV.S(IF(AO$2:AO$1000&lt;&gt;"",AO$2:AO$1000)))&lt;3,"","OUTLIER"))</f>
        <v/>
      </c>
      <c r="Y73" s="63" t="str" cm="1">
        <f t="array" ref="Y73">IF(AP73="","",IF(ABS((AP73-AVERAGE(AP$2:AP$1000))/_xlfn.STDEV.S(IF(AP$2:AP$1000&lt;&gt;"",AP$2:AP$1000)))&lt;3,"","OUTLIER"))</f>
        <v/>
      </c>
      <c r="Z73" s="63" t="str" cm="1">
        <f t="array" ref="Z73">IF(AQ73="","",IF(ABS((AQ73-AVERAGE(AQ$2:AQ$1000))/_xlfn.STDEV.S(IF(AQ$2:AQ$1000&lt;&gt;"",AQ$2:AQ$1000)))&lt;3,"","OUTLIER"))</f>
        <v/>
      </c>
      <c r="AA73" s="63" t="str" cm="1">
        <f t="array" ref="AA73">IF(AR73="","",IF(ABS((AR73-AVERAGE(AR$2:AR$1000))/_xlfn.STDEV.S(IF(AR$2:AR$1000&lt;&gt;"",AR$2:AR$1000)))&lt;3,"","OUTLIER"))</f>
        <v/>
      </c>
      <c r="AB73" s="63" t="str" cm="1">
        <f t="array" ref="AB73">IF(AS73="","",IF(ABS((AS73-AVERAGE(AS$2:AS$1000))/_xlfn.STDEV.S(IF(AS$2:AS$1000&lt;&gt;"",AS$2:AS$1000)))&lt;3,"","OUTLIER"))</f>
        <v/>
      </c>
      <c r="AC73" s="63" t="str" cm="1">
        <f t="array" ref="AC73">IF(AT73="","",IF(ABS((AT73-AVERAGE(AT$2:AT$1000))/_xlfn.STDEV.S(IF(AT$2:AT$1000&lt;&gt;"",AT$2:AT$1000)))&lt;3,"","OUTLIER"))</f>
        <v/>
      </c>
      <c r="AD73" s="63" t="str" cm="1">
        <f t="array" ref="AD73">IF(AU73="","",IF(ABS((AU73-AVERAGE(AU$2:AU$1000))/_xlfn.STDEV.S(IF(AU$2:AU$1000&lt;&gt;"",AU$2:AU$1000)))&lt;3,"","OUTLIER"))</f>
        <v/>
      </c>
      <c r="AE73" s="63" t="str" cm="1">
        <f t="array" ref="AE73">IF(AV73="","",IF(ABS((AV73-AVERAGE(AV$2:AV$1000))/_xlfn.STDEV.S(IF(AV$2:AV$1000&lt;&gt;"",AV$2:AV$1000)))&lt;3,"","OUTLIER"))</f>
        <v/>
      </c>
      <c r="AF73" s="63" t="str" cm="1">
        <f t="array" ref="AF73">IF(AW73="","",IF(ABS((AW73-AVERAGE(AW$2:AW$1000))/_xlfn.STDEV.S(IF(AW$2:AW$1000&lt;&gt;"",AW$2:AW$1000)))&lt;3,"","OUTLIER"))</f>
        <v/>
      </c>
      <c r="AG73" s="63" t="str" cm="1">
        <f t="array" ref="AG73">IF(AX73="","",IF(ABS((AX73-AVERAGE(AX$2:AX$1000))/_xlfn.STDEV.S(IF(AX$2:AX$1000&lt;&gt;"",AX$2:AX$1000)))&lt;3,"","OUTLIER"))</f>
        <v/>
      </c>
      <c r="AH73" s="63" t="str" cm="1">
        <f t="array" ref="AH73">IF(AY73="","",IF(ABS((AY73-AVERAGE(AY$2:AY$1000))/_xlfn.STDEV.S(IF(AY$2:AY$1000&lt;&gt;"",AY$2:AY$1000)))&lt;3,"","OUTLIER"))</f>
        <v/>
      </c>
      <c r="AI73" s="63" t="str" cm="1">
        <f t="array" ref="AI73">IF(AZ73="","",IF(ABS((AZ73-AVERAGE(AZ$2:AZ$1000))/_xlfn.STDEV.S(IF(AZ$2:AZ$1000&lt;&gt;"",AZ$2:AZ$1000)))&lt;3,"","OUTLIER"))</f>
        <v/>
      </c>
      <c r="AJ73" s="63" t="str" cm="1">
        <f t="array" ref="AJ73">IF(BA73="","",IF(ABS((BA73-AVERAGE(BA$2:BA$1000))/_xlfn.STDEV.S(IF(BA$2:BA$1000&lt;&gt;"",BA$2:BA$1000)))&lt;3,"","OUTLIER"))</f>
        <v/>
      </c>
      <c r="AK73" s="27">
        <v>7.109</v>
      </c>
      <c r="AM73" s="28"/>
      <c r="AN73" s="28"/>
      <c r="AP73" s="28"/>
      <c r="AQ73" s="28">
        <v>5.3570000000000002</v>
      </c>
      <c r="AR73" s="28">
        <v>4.2539999999999996</v>
      </c>
      <c r="AS73" s="28"/>
      <c r="AT73" s="28"/>
      <c r="AU73" s="28"/>
      <c r="AV73" s="28">
        <v>6.6929999999999996</v>
      </c>
      <c r="AW73" s="28"/>
      <c r="AX73" s="28"/>
      <c r="AY73" s="28"/>
      <c r="AZ73" s="28">
        <v>4.8170000000000002</v>
      </c>
      <c r="BA73" s="28">
        <v>5.2469999999999999</v>
      </c>
      <c r="BB73" s="27">
        <v>7.5980000000000006E-2</v>
      </c>
      <c r="BD73" s="28"/>
      <c r="BE73" s="28"/>
      <c r="BG73" s="28"/>
      <c r="BH73" s="28">
        <v>0.36299999999999999</v>
      </c>
      <c r="BI73" s="28">
        <v>1.554</v>
      </c>
      <c r="BJ73" s="28"/>
      <c r="BK73" s="28"/>
      <c r="BL73" s="28"/>
      <c r="BM73" s="28">
        <v>3.662E-2</v>
      </c>
      <c r="BN73" s="28"/>
      <c r="BO73" s="28"/>
      <c r="BP73" s="28"/>
      <c r="BQ73" s="28">
        <v>1.0089999999999999</v>
      </c>
      <c r="BR73" s="28">
        <v>0.1027</v>
      </c>
    </row>
    <row r="74" spans="1:70" x14ac:dyDescent="0.2">
      <c r="A74" s="83" t="s">
        <v>476</v>
      </c>
      <c r="B74" s="86" t="str">
        <f>VLOOKUP(A74,RecNames!B:G,6,FALSE)</f>
        <v>HCAR2</v>
      </c>
      <c r="C74" s="47" t="str">
        <f t="shared" si="18"/>
        <v/>
      </c>
      <c r="D74" s="46" t="str">
        <f t="shared" si="19"/>
        <v/>
      </c>
      <c r="E74" s="46">
        <f t="shared" si="20"/>
        <v>7.7380000000000004</v>
      </c>
      <c r="F74" s="46">
        <f t="shared" si="21"/>
        <v>7.556</v>
      </c>
      <c r="G74" s="46" t="str">
        <f t="shared" si="22"/>
        <v/>
      </c>
      <c r="H74" s="46">
        <f t="shared" si="23"/>
        <v>7.3479999999999999</v>
      </c>
      <c r="I74" s="46">
        <f t="shared" si="24"/>
        <v>7.3639999999999999</v>
      </c>
      <c r="J74" s="46">
        <f t="shared" si="25"/>
        <v>7.2329999999999997</v>
      </c>
      <c r="K74" s="46" t="str">
        <f t="shared" si="26"/>
        <v/>
      </c>
      <c r="L74" s="46" t="str">
        <f t="shared" si="27"/>
        <v/>
      </c>
      <c r="M74" s="46" t="str">
        <f t="shared" si="28"/>
        <v/>
      </c>
      <c r="N74" s="46" t="str">
        <f t="shared" si="29"/>
        <v/>
      </c>
      <c r="O74" s="46" t="str">
        <f t="shared" si="30"/>
        <v/>
      </c>
      <c r="P74" s="46" t="str">
        <f t="shared" si="31"/>
        <v/>
      </c>
      <c r="Q74" s="46">
        <f t="shared" si="32"/>
        <v>5.851</v>
      </c>
      <c r="R74" s="46">
        <f t="shared" si="33"/>
        <v>6.0519999999999996</v>
      </c>
      <c r="S74" s="46">
        <f t="shared" si="34"/>
        <v>6.3090000000000002</v>
      </c>
      <c r="T74" s="62" t="str" cm="1">
        <f t="array" ref="T74">IF(AK74="","",IF(ABS((AK74-AVERAGE(AK$2:AK$1000))/_xlfn.STDEV.S(IF(AK$2:AK$1000&lt;&gt;"",AK$2:AK$1000)))&lt;3,"","OUTLIER"))</f>
        <v/>
      </c>
      <c r="U74" s="63" t="str" cm="1">
        <f t="array" ref="U74">IF(AL74="","",IF(ABS((AL74-AVERAGE(AL$2:AL$1000))/_xlfn.STDEV.S(IF(AL$2:AL$1000&lt;&gt;"",AL$2:AL$1000)))&lt;3,"","OUTLIER"))</f>
        <v/>
      </c>
      <c r="V74" s="63" t="str" cm="1">
        <f t="array" ref="V74">IF(AM74="","",IF(ABS((AM74-AVERAGE(AM$2:AM$1000))/_xlfn.STDEV.S(IF(AM$2:AM$1000&lt;&gt;"",AM$2:AM$1000)))&lt;3,"","OUTLIER"))</f>
        <v/>
      </c>
      <c r="W74" s="63" t="str" cm="1">
        <f t="array" ref="W74">IF(AN74="","",IF(ABS((AN74-AVERAGE(AN$2:AN$1000))/_xlfn.STDEV.S(IF(AN$2:AN$1000&lt;&gt;"",AN$2:AN$1000)))&lt;3,"","OUTLIER"))</f>
        <v/>
      </c>
      <c r="X74" s="63" t="str" cm="1">
        <f t="array" ref="X74">IF(AO74="","",IF(ABS((AO74-AVERAGE(AO$2:AO$1000))/_xlfn.STDEV.S(IF(AO$2:AO$1000&lt;&gt;"",AO$2:AO$1000)))&lt;3,"","OUTLIER"))</f>
        <v/>
      </c>
      <c r="Y74" s="63" t="str" cm="1">
        <f t="array" ref="Y74">IF(AP74="","",IF(ABS((AP74-AVERAGE(AP$2:AP$1000))/_xlfn.STDEV.S(IF(AP$2:AP$1000&lt;&gt;"",AP$2:AP$1000)))&lt;3,"","OUTLIER"))</f>
        <v/>
      </c>
      <c r="Z74" s="63" t="str" cm="1">
        <f t="array" ref="Z74">IF(AQ74="","",IF(ABS((AQ74-AVERAGE(AQ$2:AQ$1000))/_xlfn.STDEV.S(IF(AQ$2:AQ$1000&lt;&gt;"",AQ$2:AQ$1000)))&lt;3,"","OUTLIER"))</f>
        <v/>
      </c>
      <c r="AA74" s="63" t="str" cm="1">
        <f t="array" ref="AA74">IF(AR74="","",IF(ABS((AR74-AVERAGE(AR$2:AR$1000))/_xlfn.STDEV.S(IF(AR$2:AR$1000&lt;&gt;"",AR$2:AR$1000)))&lt;3,"","OUTLIER"))</f>
        <v/>
      </c>
      <c r="AB74" s="63" t="str" cm="1">
        <f t="array" ref="AB74">IF(AS74="","",IF(ABS((AS74-AVERAGE(AS$2:AS$1000))/_xlfn.STDEV.S(IF(AS$2:AS$1000&lt;&gt;"",AS$2:AS$1000)))&lt;3,"","OUTLIER"))</f>
        <v/>
      </c>
      <c r="AC74" s="63" t="str" cm="1">
        <f t="array" ref="AC74">IF(AT74="","",IF(ABS((AT74-AVERAGE(AT$2:AT$1000))/_xlfn.STDEV.S(IF(AT$2:AT$1000&lt;&gt;"",AT$2:AT$1000)))&lt;3,"","OUTLIER"))</f>
        <v/>
      </c>
      <c r="AD74" s="63" t="str" cm="1">
        <f t="array" ref="AD74">IF(AU74="","",IF(ABS((AU74-AVERAGE(AU$2:AU$1000))/_xlfn.STDEV.S(IF(AU$2:AU$1000&lt;&gt;"",AU$2:AU$1000)))&lt;3,"","OUTLIER"))</f>
        <v/>
      </c>
      <c r="AE74" s="63" t="str" cm="1">
        <f t="array" ref="AE74">IF(AV74="","",IF(ABS((AV74-AVERAGE(AV$2:AV$1000))/_xlfn.STDEV.S(IF(AV$2:AV$1000&lt;&gt;"",AV$2:AV$1000)))&lt;3,"","OUTLIER"))</f>
        <v/>
      </c>
      <c r="AF74" s="63" t="str" cm="1">
        <f t="array" ref="AF74">IF(AW74="","",IF(ABS((AW74-AVERAGE(AW$2:AW$1000))/_xlfn.STDEV.S(IF(AW$2:AW$1000&lt;&gt;"",AW$2:AW$1000)))&lt;3,"","OUTLIER"))</f>
        <v/>
      </c>
      <c r="AG74" s="63" t="str" cm="1">
        <f t="array" ref="AG74">IF(AX74="","",IF(ABS((AX74-AVERAGE(AX$2:AX$1000))/_xlfn.STDEV.S(IF(AX$2:AX$1000&lt;&gt;"",AX$2:AX$1000)))&lt;3,"","OUTLIER"))</f>
        <v/>
      </c>
      <c r="AH74" s="63" t="str" cm="1">
        <f t="array" ref="AH74">IF(AY74="","",IF(ABS((AY74-AVERAGE(AY$2:AY$1000))/_xlfn.STDEV.S(IF(AY$2:AY$1000&lt;&gt;"",AY$2:AY$1000)))&lt;3,"","OUTLIER"))</f>
        <v/>
      </c>
      <c r="AI74" s="63" t="str" cm="1">
        <f t="array" ref="AI74">IF(AZ74="","",IF(ABS((AZ74-AVERAGE(AZ$2:AZ$1000))/_xlfn.STDEV.S(IF(AZ$2:AZ$1000&lt;&gt;"",AZ$2:AZ$1000)))&lt;3,"","OUTLIER"))</f>
        <v/>
      </c>
      <c r="AJ74" s="63" t="str" cm="1">
        <f t="array" ref="AJ74">IF(BA74="","",IF(ABS((BA74-AVERAGE(BA$2:BA$1000))/_xlfn.STDEV.S(IF(BA$2:BA$1000&lt;&gt;"",BA$2:BA$1000)))&lt;3,"","OUTLIER"))</f>
        <v/>
      </c>
      <c r="AK74" s="27"/>
      <c r="AM74" s="28">
        <v>7.7380000000000004</v>
      </c>
      <c r="AN74" s="28">
        <v>7.556</v>
      </c>
      <c r="AP74" s="28">
        <v>7.3479999999999999</v>
      </c>
      <c r="AQ74" s="28">
        <v>7.3639999999999999</v>
      </c>
      <c r="AR74" s="28">
        <v>7.2329999999999997</v>
      </c>
      <c r="AS74" s="28"/>
      <c r="AT74" s="28"/>
      <c r="AU74" s="28"/>
      <c r="AV74" s="28"/>
      <c r="AW74" s="28"/>
      <c r="AX74" s="28"/>
      <c r="AY74" s="28">
        <v>5.851</v>
      </c>
      <c r="AZ74" s="28">
        <v>6.0519999999999996</v>
      </c>
      <c r="BA74" s="28">
        <v>6.3090000000000002</v>
      </c>
      <c r="BB74" s="27"/>
      <c r="BD74" s="28">
        <v>0.1047</v>
      </c>
      <c r="BE74" s="28">
        <v>0.1176</v>
      </c>
      <c r="BG74" s="28">
        <v>0.1231</v>
      </c>
      <c r="BH74" s="28">
        <v>0.1153</v>
      </c>
      <c r="BI74" s="28">
        <v>0.25019999999999998</v>
      </c>
      <c r="BJ74" s="28"/>
      <c r="BK74" s="28"/>
      <c r="BL74" s="28"/>
      <c r="BM74" s="28"/>
      <c r="BN74" s="28"/>
      <c r="BO74" s="28"/>
      <c r="BP74" s="28">
        <v>6.9809999999999997E-2</v>
      </c>
      <c r="BQ74" s="28">
        <v>0.21329999999999999</v>
      </c>
      <c r="BR74" s="28">
        <v>0.19209999999999999</v>
      </c>
    </row>
    <row r="75" spans="1:70" x14ac:dyDescent="0.2">
      <c r="A75" s="83" t="s">
        <v>477</v>
      </c>
      <c r="B75" s="86" t="str">
        <f>VLOOKUP(A75,RecNames!B:G,6,FALSE)</f>
        <v>HCAR3</v>
      </c>
      <c r="C75" s="47" t="str">
        <f t="shared" si="18"/>
        <v/>
      </c>
      <c r="D75" s="46" t="str">
        <f t="shared" si="19"/>
        <v/>
      </c>
      <c r="E75" s="46">
        <f t="shared" si="20"/>
        <v>5.6340000000000003</v>
      </c>
      <c r="F75" s="46">
        <f t="shared" si="21"/>
        <v>5.7140000000000004</v>
      </c>
      <c r="G75" s="46" t="str">
        <f t="shared" si="22"/>
        <v/>
      </c>
      <c r="H75" s="46">
        <f t="shared" si="23"/>
        <v>5.5030000000000001</v>
      </c>
      <c r="I75" s="46">
        <f t="shared" si="24"/>
        <v>5.4480000000000004</v>
      </c>
      <c r="J75" s="46">
        <f t="shared" si="25"/>
        <v>5.2469999999999999</v>
      </c>
      <c r="K75" s="46" t="str">
        <f t="shared" si="26"/>
        <v/>
      </c>
      <c r="L75" s="46" t="str">
        <f t="shared" si="27"/>
        <v/>
      </c>
      <c r="M75" s="46" t="str">
        <f t="shared" si="28"/>
        <v/>
      </c>
      <c r="N75" s="46" t="str">
        <f t="shared" si="29"/>
        <v/>
      </c>
      <c r="O75" s="46" t="str">
        <f t="shared" si="30"/>
        <v/>
      </c>
      <c r="P75" s="46" t="str">
        <f t="shared" si="31"/>
        <v/>
      </c>
      <c r="Q75" s="46">
        <f t="shared" si="32"/>
        <v>3.524</v>
      </c>
      <c r="R75" s="46">
        <f t="shared" si="33"/>
        <v>3.492</v>
      </c>
      <c r="S75" s="46">
        <f t="shared" si="34"/>
        <v>3.4740000000000002</v>
      </c>
      <c r="T75" s="62" t="str" cm="1">
        <f t="array" ref="T75">IF(AK75="","",IF(ABS((AK75-AVERAGE(AK$2:AK$1000))/_xlfn.STDEV.S(IF(AK$2:AK$1000&lt;&gt;"",AK$2:AK$1000)))&lt;3,"","OUTLIER"))</f>
        <v/>
      </c>
      <c r="U75" s="63" t="str" cm="1">
        <f t="array" ref="U75">IF(AL75="","",IF(ABS((AL75-AVERAGE(AL$2:AL$1000))/_xlfn.STDEV.S(IF(AL$2:AL$1000&lt;&gt;"",AL$2:AL$1000)))&lt;3,"","OUTLIER"))</f>
        <v/>
      </c>
      <c r="V75" s="63" t="str" cm="1">
        <f t="array" ref="V75">IF(AM75="","",IF(ABS((AM75-AVERAGE(AM$2:AM$1000))/_xlfn.STDEV.S(IF(AM$2:AM$1000&lt;&gt;"",AM$2:AM$1000)))&lt;3,"","OUTLIER"))</f>
        <v/>
      </c>
      <c r="W75" s="63" t="str" cm="1">
        <f t="array" ref="W75">IF(AN75="","",IF(ABS((AN75-AVERAGE(AN$2:AN$1000))/_xlfn.STDEV.S(IF(AN$2:AN$1000&lt;&gt;"",AN$2:AN$1000)))&lt;3,"","OUTLIER"))</f>
        <v/>
      </c>
      <c r="X75" s="63" t="str" cm="1">
        <f t="array" ref="X75">IF(AO75="","",IF(ABS((AO75-AVERAGE(AO$2:AO$1000))/_xlfn.STDEV.S(IF(AO$2:AO$1000&lt;&gt;"",AO$2:AO$1000)))&lt;3,"","OUTLIER"))</f>
        <v/>
      </c>
      <c r="Y75" s="63" t="str" cm="1">
        <f t="array" ref="Y75">IF(AP75="","",IF(ABS((AP75-AVERAGE(AP$2:AP$1000))/_xlfn.STDEV.S(IF(AP$2:AP$1000&lt;&gt;"",AP$2:AP$1000)))&lt;3,"","OUTLIER"))</f>
        <v/>
      </c>
      <c r="Z75" s="63" t="str" cm="1">
        <f t="array" ref="Z75">IF(AQ75="","",IF(ABS((AQ75-AVERAGE(AQ$2:AQ$1000))/_xlfn.STDEV.S(IF(AQ$2:AQ$1000&lt;&gt;"",AQ$2:AQ$1000)))&lt;3,"","OUTLIER"))</f>
        <v/>
      </c>
      <c r="AA75" s="63" t="str" cm="1">
        <f t="array" ref="AA75">IF(AR75="","",IF(ABS((AR75-AVERAGE(AR$2:AR$1000))/_xlfn.STDEV.S(IF(AR$2:AR$1000&lt;&gt;"",AR$2:AR$1000)))&lt;3,"","OUTLIER"))</f>
        <v/>
      </c>
      <c r="AB75" s="63" t="str" cm="1">
        <f t="array" ref="AB75">IF(AS75="","",IF(ABS((AS75-AVERAGE(AS$2:AS$1000))/_xlfn.STDEV.S(IF(AS$2:AS$1000&lt;&gt;"",AS$2:AS$1000)))&lt;3,"","OUTLIER"))</f>
        <v/>
      </c>
      <c r="AC75" s="63" t="str" cm="1">
        <f t="array" ref="AC75">IF(AT75="","",IF(ABS((AT75-AVERAGE(AT$2:AT$1000))/_xlfn.STDEV.S(IF(AT$2:AT$1000&lt;&gt;"",AT$2:AT$1000)))&lt;3,"","OUTLIER"))</f>
        <v/>
      </c>
      <c r="AD75" s="63" t="str" cm="1">
        <f t="array" ref="AD75">IF(AU75="","",IF(ABS((AU75-AVERAGE(AU$2:AU$1000))/_xlfn.STDEV.S(IF(AU$2:AU$1000&lt;&gt;"",AU$2:AU$1000)))&lt;3,"","OUTLIER"))</f>
        <v/>
      </c>
      <c r="AE75" s="63" t="str" cm="1">
        <f t="array" ref="AE75">IF(AV75="","",IF(ABS((AV75-AVERAGE(AV$2:AV$1000))/_xlfn.STDEV.S(IF(AV$2:AV$1000&lt;&gt;"",AV$2:AV$1000)))&lt;3,"","OUTLIER"))</f>
        <v/>
      </c>
      <c r="AF75" s="63" t="str" cm="1">
        <f t="array" ref="AF75">IF(AW75="","",IF(ABS((AW75-AVERAGE(AW$2:AW$1000))/_xlfn.STDEV.S(IF(AW$2:AW$1000&lt;&gt;"",AW$2:AW$1000)))&lt;3,"","OUTLIER"))</f>
        <v/>
      </c>
      <c r="AG75" s="63" t="str" cm="1">
        <f t="array" ref="AG75">IF(AX75="","",IF(ABS((AX75-AVERAGE(AX$2:AX$1000))/_xlfn.STDEV.S(IF(AX$2:AX$1000&lt;&gt;"",AX$2:AX$1000)))&lt;3,"","OUTLIER"))</f>
        <v/>
      </c>
      <c r="AH75" s="63" t="str" cm="1">
        <f t="array" ref="AH75">IF(AY75="","",IF(ABS((AY75-AVERAGE(AY$2:AY$1000))/_xlfn.STDEV.S(IF(AY$2:AY$1000&lt;&gt;"",AY$2:AY$1000)))&lt;3,"","OUTLIER"))</f>
        <v/>
      </c>
      <c r="AI75" s="63" t="str" cm="1">
        <f t="array" ref="AI75">IF(AZ75="","",IF(ABS((AZ75-AVERAGE(AZ$2:AZ$1000))/_xlfn.STDEV.S(IF(AZ$2:AZ$1000&lt;&gt;"",AZ$2:AZ$1000)))&lt;3,"","OUTLIER"))</f>
        <v/>
      </c>
      <c r="AJ75" s="63" t="str" cm="1">
        <f t="array" ref="AJ75">IF(BA75="","",IF(ABS((BA75-AVERAGE(BA$2:BA$1000))/_xlfn.STDEV.S(IF(BA$2:BA$1000&lt;&gt;"",BA$2:BA$1000)))&lt;3,"","OUTLIER"))</f>
        <v/>
      </c>
      <c r="AK75" s="27"/>
      <c r="AM75" s="28">
        <v>5.6340000000000003</v>
      </c>
      <c r="AN75" s="28">
        <v>5.7140000000000004</v>
      </c>
      <c r="AP75" s="28">
        <v>5.5030000000000001</v>
      </c>
      <c r="AQ75" s="28">
        <v>5.4480000000000004</v>
      </c>
      <c r="AR75" s="28">
        <v>5.2469999999999999</v>
      </c>
      <c r="AS75" s="28"/>
      <c r="AT75" s="28"/>
      <c r="AU75" s="28"/>
      <c r="AV75" s="28"/>
      <c r="AW75" s="28"/>
      <c r="AX75" s="28"/>
      <c r="AY75" s="28">
        <v>3.524</v>
      </c>
      <c r="AZ75" s="28">
        <v>3.492</v>
      </c>
      <c r="BA75" s="28">
        <v>3.4740000000000002</v>
      </c>
      <c r="BB75" s="27"/>
      <c r="BD75" s="28">
        <v>0.1114</v>
      </c>
      <c r="BE75" s="28">
        <v>0.10050000000000001</v>
      </c>
      <c r="BG75" s="28">
        <v>9.6140000000000003E-2</v>
      </c>
      <c r="BH75" s="28">
        <v>5.6570000000000002E-2</v>
      </c>
      <c r="BI75" s="28">
        <v>7.4800000000000005E-2</v>
      </c>
      <c r="BJ75" s="28"/>
      <c r="BK75" s="28"/>
      <c r="BL75" s="28"/>
      <c r="BM75" s="28"/>
      <c r="BN75" s="28"/>
      <c r="BO75" s="28"/>
      <c r="BP75" s="28">
        <v>0.44900000000000001</v>
      </c>
      <c r="BQ75" s="28">
        <v>0.16950000000000001</v>
      </c>
      <c r="BR75" s="28">
        <v>0.1552</v>
      </c>
    </row>
    <row r="76" spans="1:70" x14ac:dyDescent="0.2">
      <c r="A76" s="83" t="s">
        <v>568</v>
      </c>
      <c r="B76" s="86" t="str">
        <f>VLOOKUP(A76,RecNames!B:G,6,FALSE)</f>
        <v>OPRK</v>
      </c>
      <c r="C76" s="47" t="str">
        <f t="shared" si="18"/>
        <v/>
      </c>
      <c r="D76" s="46" t="str">
        <f t="shared" si="19"/>
        <v/>
      </c>
      <c r="E76" s="46">
        <f t="shared" si="20"/>
        <v>10.16</v>
      </c>
      <c r="F76" s="46">
        <f t="shared" si="21"/>
        <v>10.220000000000001</v>
      </c>
      <c r="G76" s="46" t="str">
        <f t="shared" si="22"/>
        <v/>
      </c>
      <c r="H76" s="46">
        <f t="shared" si="23"/>
        <v>10.36</v>
      </c>
      <c r="I76" s="46">
        <f t="shared" si="24"/>
        <v>10.65</v>
      </c>
      <c r="J76" s="46">
        <f t="shared" si="25"/>
        <v>11.25</v>
      </c>
      <c r="K76" s="46" t="str">
        <f t="shared" si="26"/>
        <v/>
      </c>
      <c r="L76" s="46" t="str">
        <f t="shared" si="27"/>
        <v/>
      </c>
      <c r="M76" s="46" t="str">
        <f t="shared" si="28"/>
        <v/>
      </c>
      <c r="N76" s="46">
        <f t="shared" si="29"/>
        <v>8.2639999999999993</v>
      </c>
      <c r="O76" s="46" t="str">
        <f t="shared" si="30"/>
        <v/>
      </c>
      <c r="P76" s="46" t="str">
        <f t="shared" si="31"/>
        <v/>
      </c>
      <c r="Q76" s="46">
        <f t="shared" si="32"/>
        <v>8.43</v>
      </c>
      <c r="R76" s="46">
        <f t="shared" si="33"/>
        <v>8.3620000000000001</v>
      </c>
      <c r="S76" s="46">
        <f t="shared" si="34"/>
        <v>8.3940000000000001</v>
      </c>
      <c r="T76" s="62" t="str" cm="1">
        <f t="array" ref="T76">IF(AK76="","",IF(ABS((AK76-AVERAGE(AK$2:AK$1000))/_xlfn.STDEV.S(IF(AK$2:AK$1000&lt;&gt;"",AK$2:AK$1000)))&lt;3,"","OUTLIER"))</f>
        <v/>
      </c>
      <c r="U76" s="63" t="str" cm="1">
        <f t="array" ref="U76">IF(AL76="","",IF(ABS((AL76-AVERAGE(AL$2:AL$1000))/_xlfn.STDEV.S(IF(AL$2:AL$1000&lt;&gt;"",AL$2:AL$1000)))&lt;3,"","OUTLIER"))</f>
        <v/>
      </c>
      <c r="V76" s="63" t="str" cm="1">
        <f t="array" ref="V76">IF(AM76="","",IF(ABS((AM76-AVERAGE(AM$2:AM$1000))/_xlfn.STDEV.S(IF(AM$2:AM$1000&lt;&gt;"",AM$2:AM$1000)))&lt;3,"","OUTLIER"))</f>
        <v/>
      </c>
      <c r="W76" s="63" t="str" cm="1">
        <f t="array" ref="W76">IF(AN76="","",IF(ABS((AN76-AVERAGE(AN$2:AN$1000))/_xlfn.STDEV.S(IF(AN$2:AN$1000&lt;&gt;"",AN$2:AN$1000)))&lt;3,"","OUTLIER"))</f>
        <v/>
      </c>
      <c r="X76" s="63" t="str" cm="1">
        <f t="array" ref="X76">IF(AO76="","",IF(ABS((AO76-AVERAGE(AO$2:AO$1000))/_xlfn.STDEV.S(IF(AO$2:AO$1000&lt;&gt;"",AO$2:AO$1000)))&lt;3,"","OUTLIER"))</f>
        <v/>
      </c>
      <c r="Y76" s="63" t="str" cm="1">
        <f t="array" ref="Y76">IF(AP76="","",IF(ABS((AP76-AVERAGE(AP$2:AP$1000))/_xlfn.STDEV.S(IF(AP$2:AP$1000&lt;&gt;"",AP$2:AP$1000)))&lt;3,"","OUTLIER"))</f>
        <v/>
      </c>
      <c r="Z76" s="63" t="str" cm="1">
        <f t="array" ref="Z76">IF(AQ76="","",IF(ABS((AQ76-AVERAGE(AQ$2:AQ$1000))/_xlfn.STDEV.S(IF(AQ$2:AQ$1000&lt;&gt;"",AQ$2:AQ$1000)))&lt;3,"","OUTLIER"))</f>
        <v/>
      </c>
      <c r="AA76" s="63" t="str" cm="1">
        <f t="array" ref="AA76">IF(AR76="","",IF(ABS((AR76-AVERAGE(AR$2:AR$1000))/_xlfn.STDEV.S(IF(AR$2:AR$1000&lt;&gt;"",AR$2:AR$1000)))&lt;3,"","OUTLIER"))</f>
        <v/>
      </c>
      <c r="AB76" s="63" t="str" cm="1">
        <f t="array" ref="AB76">IF(AS76="","",IF(ABS((AS76-AVERAGE(AS$2:AS$1000))/_xlfn.STDEV.S(IF(AS$2:AS$1000&lt;&gt;"",AS$2:AS$1000)))&lt;3,"","OUTLIER"))</f>
        <v/>
      </c>
      <c r="AC76" s="63" t="str" cm="1">
        <f t="array" ref="AC76">IF(AT76="","",IF(ABS((AT76-AVERAGE(AT$2:AT$1000))/_xlfn.STDEV.S(IF(AT$2:AT$1000&lt;&gt;"",AT$2:AT$1000)))&lt;3,"","OUTLIER"))</f>
        <v/>
      </c>
      <c r="AD76" s="63" t="str" cm="1">
        <f t="array" ref="AD76">IF(AU76="","",IF(ABS((AU76-AVERAGE(AU$2:AU$1000))/_xlfn.STDEV.S(IF(AU$2:AU$1000&lt;&gt;"",AU$2:AU$1000)))&lt;3,"","OUTLIER"))</f>
        <v/>
      </c>
      <c r="AE76" s="63" t="str" cm="1">
        <f t="array" ref="AE76">IF(AV76="","",IF(ABS((AV76-AVERAGE(AV$2:AV$1000))/_xlfn.STDEV.S(IF(AV$2:AV$1000&lt;&gt;"",AV$2:AV$1000)))&lt;3,"","OUTLIER"))</f>
        <v/>
      </c>
      <c r="AF76" s="63" t="str" cm="1">
        <f t="array" ref="AF76">IF(AW76="","",IF(ABS((AW76-AVERAGE(AW$2:AW$1000))/_xlfn.STDEV.S(IF(AW$2:AW$1000&lt;&gt;"",AW$2:AW$1000)))&lt;3,"","OUTLIER"))</f>
        <v/>
      </c>
      <c r="AG76" s="63" t="str" cm="1">
        <f t="array" ref="AG76">IF(AX76="","",IF(ABS((AX76-AVERAGE(AX$2:AX$1000))/_xlfn.STDEV.S(IF(AX$2:AX$1000&lt;&gt;"",AX$2:AX$1000)))&lt;3,"","OUTLIER"))</f>
        <v/>
      </c>
      <c r="AH76" s="63" t="str" cm="1">
        <f t="array" ref="AH76">IF(AY76="","",IF(ABS((AY76-AVERAGE(AY$2:AY$1000))/_xlfn.STDEV.S(IF(AY$2:AY$1000&lt;&gt;"",AY$2:AY$1000)))&lt;3,"","OUTLIER"))</f>
        <v/>
      </c>
      <c r="AI76" s="63" t="str" cm="1">
        <f t="array" ref="AI76">IF(AZ76="","",IF(ABS((AZ76-AVERAGE(AZ$2:AZ$1000))/_xlfn.STDEV.S(IF(AZ$2:AZ$1000&lt;&gt;"",AZ$2:AZ$1000)))&lt;3,"","OUTLIER"))</f>
        <v/>
      </c>
      <c r="AJ76" s="63" t="str" cm="1">
        <f t="array" ref="AJ76">IF(BA76="","",IF(ABS((BA76-AVERAGE(BA$2:BA$1000))/_xlfn.STDEV.S(IF(BA$2:BA$1000&lt;&gt;"",BA$2:BA$1000)))&lt;3,"","OUTLIER"))</f>
        <v/>
      </c>
      <c r="AK76" s="27"/>
      <c r="AM76" s="28">
        <v>10.16</v>
      </c>
      <c r="AN76" s="28">
        <v>10.220000000000001</v>
      </c>
      <c r="AP76" s="28">
        <v>10.36</v>
      </c>
      <c r="AQ76" s="28">
        <v>10.65</v>
      </c>
      <c r="AR76" s="28">
        <v>11.25</v>
      </c>
      <c r="AS76" s="28"/>
      <c r="AT76" s="28"/>
      <c r="AU76" s="28"/>
      <c r="AV76" s="28">
        <v>8.2639999999999993</v>
      </c>
      <c r="AW76" s="28"/>
      <c r="AX76" s="28"/>
      <c r="AY76" s="28">
        <v>8.43</v>
      </c>
      <c r="AZ76" s="28">
        <v>8.3620000000000001</v>
      </c>
      <c r="BA76" s="28">
        <v>8.3940000000000001</v>
      </c>
      <c r="BB76" s="27"/>
      <c r="BD76" s="28">
        <v>0.1424</v>
      </c>
      <c r="BE76" s="28">
        <v>9.0630000000000002E-2</v>
      </c>
      <c r="BG76" s="28">
        <v>0.1459</v>
      </c>
      <c r="BH76" s="28">
        <v>9.2499999999999999E-2</v>
      </c>
      <c r="BI76" s="28">
        <v>0.35849999999999999</v>
      </c>
      <c r="BJ76" s="28"/>
      <c r="BK76" s="28"/>
      <c r="BL76" s="28"/>
      <c r="BM76" s="28">
        <v>0.2</v>
      </c>
      <c r="BN76" s="28"/>
      <c r="BO76" s="28"/>
      <c r="BP76" s="28">
        <v>0.11550000000000001</v>
      </c>
      <c r="BQ76" s="28">
        <v>0.1193</v>
      </c>
      <c r="BR76" s="28">
        <v>0.2011</v>
      </c>
    </row>
    <row r="77" spans="1:70" x14ac:dyDescent="0.2">
      <c r="A77" s="83" t="s">
        <v>494</v>
      </c>
      <c r="B77" s="86" t="str">
        <f>VLOOKUP(A77,RecNames!B:G,6,FALSE)</f>
        <v>LPAR1</v>
      </c>
      <c r="C77" s="47" t="str">
        <f t="shared" si="18"/>
        <v/>
      </c>
      <c r="D77" s="46" t="str">
        <f t="shared" si="19"/>
        <v/>
      </c>
      <c r="E77" s="46">
        <f t="shared" si="20"/>
        <v>9.1969999999999992</v>
      </c>
      <c r="F77" s="46" t="str">
        <f t="shared" si="21"/>
        <v/>
      </c>
      <c r="G77" s="46" t="str">
        <f t="shared" si="22"/>
        <v/>
      </c>
      <c r="H77" s="46">
        <f t="shared" si="23"/>
        <v>8.8870000000000005</v>
      </c>
      <c r="I77" s="46" t="str">
        <f t="shared" si="24"/>
        <v/>
      </c>
      <c r="J77" s="46" t="str">
        <f t="shared" si="25"/>
        <v/>
      </c>
      <c r="K77" s="46">
        <f t="shared" si="26"/>
        <v>7.5149999999999997</v>
      </c>
      <c r="L77" s="46">
        <f t="shared" si="27"/>
        <v>6.9210000000000003</v>
      </c>
      <c r="M77" s="46">
        <f t="shared" si="28"/>
        <v>5.6289999999999996</v>
      </c>
      <c r="N77" s="46">
        <f t="shared" si="29"/>
        <v>6.3079999999999998</v>
      </c>
      <c r="O77" s="46" t="str">
        <f t="shared" si="30"/>
        <v/>
      </c>
      <c r="P77" s="46">
        <f t="shared" si="31"/>
        <v>7.9269999999999996</v>
      </c>
      <c r="Q77" s="46">
        <f t="shared" si="32"/>
        <v>6.5780000000000003</v>
      </c>
      <c r="R77" s="46">
        <f t="shared" si="33"/>
        <v>7.5279999999999996</v>
      </c>
      <c r="S77" s="46">
        <f t="shared" si="34"/>
        <v>7.4640000000000004</v>
      </c>
      <c r="T77" s="62" t="str" cm="1">
        <f t="array" ref="T77">IF(AK77="","",IF(ABS((AK77-AVERAGE(AK$2:AK$1000))/_xlfn.STDEV.S(IF(AK$2:AK$1000&lt;&gt;"",AK$2:AK$1000)))&lt;3,"","OUTLIER"))</f>
        <v/>
      </c>
      <c r="U77" s="63" t="str" cm="1">
        <f t="array" ref="U77">IF(AL77="","",IF(ABS((AL77-AVERAGE(AL$2:AL$1000))/_xlfn.STDEV.S(IF(AL$2:AL$1000&lt;&gt;"",AL$2:AL$1000)))&lt;3,"","OUTLIER"))</f>
        <v/>
      </c>
      <c r="V77" s="63" t="str" cm="1">
        <f t="array" ref="V77">IF(AM77="","",IF(ABS((AM77-AVERAGE(AM$2:AM$1000))/_xlfn.STDEV.S(IF(AM$2:AM$1000&lt;&gt;"",AM$2:AM$1000)))&lt;3,"","OUTLIER"))</f>
        <v/>
      </c>
      <c r="W77" s="63" t="str" cm="1">
        <f t="array" ref="W77">IF(AN77="","",IF(ABS((AN77-AVERAGE(AN$2:AN$1000))/_xlfn.STDEV.S(IF(AN$2:AN$1000&lt;&gt;"",AN$2:AN$1000)))&lt;3,"","OUTLIER"))</f>
        <v/>
      </c>
      <c r="X77" s="63" t="str" cm="1">
        <f t="array" ref="X77">IF(AO77="","",IF(ABS((AO77-AVERAGE(AO$2:AO$1000))/_xlfn.STDEV.S(IF(AO$2:AO$1000&lt;&gt;"",AO$2:AO$1000)))&lt;3,"","OUTLIER"))</f>
        <v/>
      </c>
      <c r="Y77" s="63" t="str" cm="1">
        <f t="array" ref="Y77">IF(AP77="","",IF(ABS((AP77-AVERAGE(AP$2:AP$1000))/_xlfn.STDEV.S(IF(AP$2:AP$1000&lt;&gt;"",AP$2:AP$1000)))&lt;3,"","OUTLIER"))</f>
        <v/>
      </c>
      <c r="Z77" s="63" t="str" cm="1">
        <f t="array" ref="Z77">IF(AQ77="","",IF(ABS((AQ77-AVERAGE(AQ$2:AQ$1000))/_xlfn.STDEV.S(IF(AQ$2:AQ$1000&lt;&gt;"",AQ$2:AQ$1000)))&lt;3,"","OUTLIER"))</f>
        <v/>
      </c>
      <c r="AA77" s="63" t="str" cm="1">
        <f t="array" ref="AA77">IF(AR77="","",IF(ABS((AR77-AVERAGE(AR$2:AR$1000))/_xlfn.STDEV.S(IF(AR$2:AR$1000&lt;&gt;"",AR$2:AR$1000)))&lt;3,"","OUTLIER"))</f>
        <v/>
      </c>
      <c r="AB77" s="63" t="str" cm="1">
        <f t="array" ref="AB77">IF(AS77="","",IF(ABS((AS77-AVERAGE(AS$2:AS$1000))/_xlfn.STDEV.S(IF(AS$2:AS$1000&lt;&gt;"",AS$2:AS$1000)))&lt;3,"","OUTLIER"))</f>
        <v/>
      </c>
      <c r="AC77" s="63" t="str" cm="1">
        <f t="array" ref="AC77">IF(AT77="","",IF(ABS((AT77-AVERAGE(AT$2:AT$1000))/_xlfn.STDEV.S(IF(AT$2:AT$1000&lt;&gt;"",AT$2:AT$1000)))&lt;3,"","OUTLIER"))</f>
        <v/>
      </c>
      <c r="AD77" s="63" t="str" cm="1">
        <f t="array" ref="AD77">IF(AU77="","",IF(ABS((AU77-AVERAGE(AU$2:AU$1000))/_xlfn.STDEV.S(IF(AU$2:AU$1000&lt;&gt;"",AU$2:AU$1000)))&lt;3,"","OUTLIER"))</f>
        <v/>
      </c>
      <c r="AE77" s="63" t="str" cm="1">
        <f t="array" ref="AE77">IF(AV77="","",IF(ABS((AV77-AVERAGE(AV$2:AV$1000))/_xlfn.STDEV.S(IF(AV$2:AV$1000&lt;&gt;"",AV$2:AV$1000)))&lt;3,"","OUTLIER"))</f>
        <v/>
      </c>
      <c r="AF77" s="63" t="str" cm="1">
        <f t="array" ref="AF77">IF(AW77="","",IF(ABS((AW77-AVERAGE(AW$2:AW$1000))/_xlfn.STDEV.S(IF(AW$2:AW$1000&lt;&gt;"",AW$2:AW$1000)))&lt;3,"","OUTLIER"))</f>
        <v/>
      </c>
      <c r="AG77" s="63" t="str" cm="1">
        <f t="array" ref="AG77">IF(AX77="","",IF(ABS((AX77-AVERAGE(AX$2:AX$1000))/_xlfn.STDEV.S(IF(AX$2:AX$1000&lt;&gt;"",AX$2:AX$1000)))&lt;3,"","OUTLIER"))</f>
        <v/>
      </c>
      <c r="AH77" s="63" t="str" cm="1">
        <f t="array" ref="AH77">IF(AY77="","",IF(ABS((AY77-AVERAGE(AY$2:AY$1000))/_xlfn.STDEV.S(IF(AY$2:AY$1000&lt;&gt;"",AY$2:AY$1000)))&lt;3,"","OUTLIER"))</f>
        <v/>
      </c>
      <c r="AI77" s="63" t="str" cm="1">
        <f t="array" ref="AI77">IF(AZ77="","",IF(ABS((AZ77-AVERAGE(AZ$2:AZ$1000))/_xlfn.STDEV.S(IF(AZ$2:AZ$1000&lt;&gt;"",AZ$2:AZ$1000)))&lt;3,"","OUTLIER"))</f>
        <v/>
      </c>
      <c r="AJ77" s="63" t="str" cm="1">
        <f t="array" ref="AJ77">IF(BA77="","",IF(ABS((BA77-AVERAGE(BA$2:BA$1000))/_xlfn.STDEV.S(IF(BA$2:BA$1000&lt;&gt;"",BA$2:BA$1000)))&lt;3,"","OUTLIER"))</f>
        <v/>
      </c>
      <c r="AK77" s="27"/>
      <c r="AM77" s="28">
        <v>9.1969999999999992</v>
      </c>
      <c r="AN77" s="28"/>
      <c r="AP77" s="28">
        <v>8.8870000000000005</v>
      </c>
      <c r="AQ77" s="28"/>
      <c r="AR77" s="28"/>
      <c r="AS77" s="28">
        <v>7.5149999999999997</v>
      </c>
      <c r="AT77" s="28">
        <v>6.9210000000000003</v>
      </c>
      <c r="AU77" s="28">
        <v>5.6289999999999996</v>
      </c>
      <c r="AV77" s="28">
        <v>6.3079999999999998</v>
      </c>
      <c r="AW77" s="28"/>
      <c r="AX77" s="28">
        <v>7.9269999999999996</v>
      </c>
      <c r="AY77" s="28">
        <v>6.5780000000000003</v>
      </c>
      <c r="AZ77" s="28">
        <v>7.5279999999999996</v>
      </c>
      <c r="BA77" s="28">
        <v>7.4640000000000004</v>
      </c>
      <c r="BB77" s="27"/>
      <c r="BD77" s="28">
        <v>0.1346</v>
      </c>
      <c r="BE77" s="28"/>
      <c r="BG77" s="28">
        <v>0.13370000000000001</v>
      </c>
      <c r="BH77" s="28"/>
      <c r="BI77" s="28"/>
      <c r="BJ77" s="28">
        <v>0.252</v>
      </c>
      <c r="BK77" s="28">
        <v>0.38400000000000001</v>
      </c>
      <c r="BL77" s="28">
        <v>1.4419999999999999</v>
      </c>
      <c r="BM77" s="28">
        <v>0.34339999999999998</v>
      </c>
      <c r="BN77" s="28"/>
      <c r="BO77" s="28">
        <v>0.23769999999999999</v>
      </c>
      <c r="BP77" s="28">
        <v>0.2195</v>
      </c>
      <c r="BQ77" s="28">
        <v>0.1467</v>
      </c>
      <c r="BR77" s="28">
        <v>0.1593</v>
      </c>
    </row>
    <row r="78" spans="1:70" x14ac:dyDescent="0.2">
      <c r="A78" s="83" t="s">
        <v>496</v>
      </c>
      <c r="B78" s="86" t="str">
        <f>VLOOKUP(A78,RecNames!B:G,6,FALSE)</f>
        <v>LPAR2</v>
      </c>
      <c r="C78" s="47" t="str">
        <f t="shared" si="18"/>
        <v/>
      </c>
      <c r="D78" s="46" t="str">
        <f t="shared" si="19"/>
        <v/>
      </c>
      <c r="E78" s="46">
        <f t="shared" si="20"/>
        <v>8.4320000000000004</v>
      </c>
      <c r="F78" s="46">
        <f t="shared" si="21"/>
        <v>8.4760000000000009</v>
      </c>
      <c r="G78" s="46" t="str">
        <f t="shared" si="22"/>
        <v/>
      </c>
      <c r="H78" s="46">
        <f t="shared" si="23"/>
        <v>8.3420000000000005</v>
      </c>
      <c r="I78" s="46">
        <f t="shared" si="24"/>
        <v>9.0289999999999999</v>
      </c>
      <c r="J78" s="46" t="str">
        <f t="shared" si="25"/>
        <v/>
      </c>
      <c r="K78" s="46">
        <f t="shared" si="26"/>
        <v>7.2770000000000001</v>
      </c>
      <c r="L78" s="46">
        <f t="shared" si="27"/>
        <v>7.0529999999999999</v>
      </c>
      <c r="M78" s="46">
        <f t="shared" si="28"/>
        <v>7.3540000000000001</v>
      </c>
      <c r="N78" s="46">
        <f t="shared" si="29"/>
        <v>6.4790000000000001</v>
      </c>
      <c r="O78" s="46" t="str">
        <f t="shared" si="30"/>
        <v/>
      </c>
      <c r="P78" s="46">
        <f t="shared" si="31"/>
        <v>8.3460000000000001</v>
      </c>
      <c r="Q78" s="46">
        <f t="shared" si="32"/>
        <v>6.6189999999999998</v>
      </c>
      <c r="R78" s="46">
        <f t="shared" si="33"/>
        <v>6.7729999999999997</v>
      </c>
      <c r="S78" s="46">
        <f t="shared" si="34"/>
        <v>7.0780000000000003</v>
      </c>
      <c r="T78" s="62" t="str" cm="1">
        <f t="array" ref="T78">IF(AK78="","",IF(ABS((AK78-AVERAGE(AK$2:AK$1000))/_xlfn.STDEV.S(IF(AK$2:AK$1000&lt;&gt;"",AK$2:AK$1000)))&lt;3,"","OUTLIER"))</f>
        <v/>
      </c>
      <c r="U78" s="63" t="str" cm="1">
        <f t="array" ref="U78">IF(AL78="","",IF(ABS((AL78-AVERAGE(AL$2:AL$1000))/_xlfn.STDEV.S(IF(AL$2:AL$1000&lt;&gt;"",AL$2:AL$1000)))&lt;3,"","OUTLIER"))</f>
        <v/>
      </c>
      <c r="V78" s="63" t="str" cm="1">
        <f t="array" ref="V78">IF(AM78="","",IF(ABS((AM78-AVERAGE(AM$2:AM$1000))/_xlfn.STDEV.S(IF(AM$2:AM$1000&lt;&gt;"",AM$2:AM$1000)))&lt;3,"","OUTLIER"))</f>
        <v/>
      </c>
      <c r="W78" s="63" t="str" cm="1">
        <f t="array" ref="W78">IF(AN78="","",IF(ABS((AN78-AVERAGE(AN$2:AN$1000))/_xlfn.STDEV.S(IF(AN$2:AN$1000&lt;&gt;"",AN$2:AN$1000)))&lt;3,"","OUTLIER"))</f>
        <v/>
      </c>
      <c r="X78" s="63" t="str" cm="1">
        <f t="array" ref="X78">IF(AO78="","",IF(ABS((AO78-AVERAGE(AO$2:AO$1000))/_xlfn.STDEV.S(IF(AO$2:AO$1000&lt;&gt;"",AO$2:AO$1000)))&lt;3,"","OUTLIER"))</f>
        <v/>
      </c>
      <c r="Y78" s="63" t="str" cm="1">
        <f t="array" ref="Y78">IF(AP78="","",IF(ABS((AP78-AVERAGE(AP$2:AP$1000))/_xlfn.STDEV.S(IF(AP$2:AP$1000&lt;&gt;"",AP$2:AP$1000)))&lt;3,"","OUTLIER"))</f>
        <v/>
      </c>
      <c r="Z78" s="63" t="str" cm="1">
        <f t="array" ref="Z78">IF(AQ78="","",IF(ABS((AQ78-AVERAGE(AQ$2:AQ$1000))/_xlfn.STDEV.S(IF(AQ$2:AQ$1000&lt;&gt;"",AQ$2:AQ$1000)))&lt;3,"","OUTLIER"))</f>
        <v/>
      </c>
      <c r="AA78" s="63" t="str" cm="1">
        <f t="array" ref="AA78">IF(AR78="","",IF(ABS((AR78-AVERAGE(AR$2:AR$1000))/_xlfn.STDEV.S(IF(AR$2:AR$1000&lt;&gt;"",AR$2:AR$1000)))&lt;3,"","OUTLIER"))</f>
        <v/>
      </c>
      <c r="AB78" s="63" t="str" cm="1">
        <f t="array" ref="AB78">IF(AS78="","",IF(ABS((AS78-AVERAGE(AS$2:AS$1000))/_xlfn.STDEV.S(IF(AS$2:AS$1000&lt;&gt;"",AS$2:AS$1000)))&lt;3,"","OUTLIER"))</f>
        <v/>
      </c>
      <c r="AC78" s="63" t="str" cm="1">
        <f t="array" ref="AC78">IF(AT78="","",IF(ABS((AT78-AVERAGE(AT$2:AT$1000))/_xlfn.STDEV.S(IF(AT$2:AT$1000&lt;&gt;"",AT$2:AT$1000)))&lt;3,"","OUTLIER"))</f>
        <v/>
      </c>
      <c r="AD78" s="63" t="str" cm="1">
        <f t="array" ref="AD78">IF(AU78="","",IF(ABS((AU78-AVERAGE(AU$2:AU$1000))/_xlfn.STDEV.S(IF(AU$2:AU$1000&lt;&gt;"",AU$2:AU$1000)))&lt;3,"","OUTLIER"))</f>
        <v/>
      </c>
      <c r="AE78" s="63" t="str" cm="1">
        <f t="array" ref="AE78">IF(AV78="","",IF(ABS((AV78-AVERAGE(AV$2:AV$1000))/_xlfn.STDEV.S(IF(AV$2:AV$1000&lt;&gt;"",AV$2:AV$1000)))&lt;3,"","OUTLIER"))</f>
        <v/>
      </c>
      <c r="AF78" s="63" t="str" cm="1">
        <f t="array" ref="AF78">IF(AW78="","",IF(ABS((AW78-AVERAGE(AW$2:AW$1000))/_xlfn.STDEV.S(IF(AW$2:AW$1000&lt;&gt;"",AW$2:AW$1000)))&lt;3,"","OUTLIER"))</f>
        <v/>
      </c>
      <c r="AG78" s="63" t="str" cm="1">
        <f t="array" ref="AG78">IF(AX78="","",IF(ABS((AX78-AVERAGE(AX$2:AX$1000))/_xlfn.STDEV.S(IF(AX$2:AX$1000&lt;&gt;"",AX$2:AX$1000)))&lt;3,"","OUTLIER"))</f>
        <v/>
      </c>
      <c r="AH78" s="63" t="str" cm="1">
        <f t="array" ref="AH78">IF(AY78="","",IF(ABS((AY78-AVERAGE(AY$2:AY$1000))/_xlfn.STDEV.S(IF(AY$2:AY$1000&lt;&gt;"",AY$2:AY$1000)))&lt;3,"","OUTLIER"))</f>
        <v/>
      </c>
      <c r="AI78" s="63" t="str" cm="1">
        <f t="array" ref="AI78">IF(AZ78="","",IF(ABS((AZ78-AVERAGE(AZ$2:AZ$1000))/_xlfn.STDEV.S(IF(AZ$2:AZ$1000&lt;&gt;"",AZ$2:AZ$1000)))&lt;3,"","OUTLIER"))</f>
        <v/>
      </c>
      <c r="AJ78" s="63" t="str" cm="1">
        <f t="array" ref="AJ78">IF(BA78="","",IF(ABS((BA78-AVERAGE(BA$2:BA$1000))/_xlfn.STDEV.S(IF(BA$2:BA$1000&lt;&gt;"",BA$2:BA$1000)))&lt;3,"","OUTLIER"))</f>
        <v/>
      </c>
      <c r="AK78" s="27"/>
      <c r="AM78" s="28">
        <v>8.4320000000000004</v>
      </c>
      <c r="AN78" s="28">
        <v>8.4760000000000009</v>
      </c>
      <c r="AP78" s="28">
        <v>8.3420000000000005</v>
      </c>
      <c r="AQ78" s="28">
        <v>9.0289999999999999</v>
      </c>
      <c r="AR78" s="28"/>
      <c r="AS78" s="28">
        <v>7.2770000000000001</v>
      </c>
      <c r="AT78" s="28">
        <v>7.0529999999999999</v>
      </c>
      <c r="AU78" s="28">
        <v>7.3540000000000001</v>
      </c>
      <c r="AV78" s="28">
        <v>6.4790000000000001</v>
      </c>
      <c r="AW78" s="28"/>
      <c r="AX78" s="28">
        <v>8.3460000000000001</v>
      </c>
      <c r="AY78" s="28">
        <v>6.6189999999999998</v>
      </c>
      <c r="AZ78" s="28">
        <v>6.7729999999999997</v>
      </c>
      <c r="BA78" s="28">
        <v>7.0780000000000003</v>
      </c>
      <c r="BB78" s="27"/>
      <c r="BD78" s="28">
        <v>0.14149999999999999</v>
      </c>
      <c r="BE78" s="28">
        <v>0.16919999999999999</v>
      </c>
      <c r="BG78" s="28">
        <v>0.28270000000000001</v>
      </c>
      <c r="BH78" s="28">
        <v>0.2394</v>
      </c>
      <c r="BI78" s="28"/>
      <c r="BJ78" s="28">
        <v>0.26029999999999998</v>
      </c>
      <c r="BK78" s="28">
        <v>0.48139999999999999</v>
      </c>
      <c r="BL78" s="28">
        <v>0.41</v>
      </c>
      <c r="BM78" s="28">
        <v>0.59709999999999996</v>
      </c>
      <c r="BN78" s="28"/>
      <c r="BO78" s="28">
        <v>0.36959999999999998</v>
      </c>
      <c r="BP78" s="28">
        <v>0.42559999999999998</v>
      </c>
      <c r="BQ78" s="28">
        <v>0.12330000000000001</v>
      </c>
      <c r="BR78" s="28">
        <v>0.29430000000000001</v>
      </c>
    </row>
    <row r="79" spans="1:70" x14ac:dyDescent="0.2">
      <c r="A79" s="83" t="s">
        <v>113</v>
      </c>
      <c r="B79" s="86" t="str">
        <f>VLOOKUP(A79,RecNames!B:G,6,FALSE)</f>
        <v>ACM1</v>
      </c>
      <c r="C79" s="47">
        <f t="shared" si="18"/>
        <v>6.1109999999999998</v>
      </c>
      <c r="D79" s="46" t="str">
        <f t="shared" si="19"/>
        <v/>
      </c>
      <c r="E79" s="46">
        <f t="shared" si="20"/>
        <v>5.4690000000000003</v>
      </c>
      <c r="F79" s="46">
        <f t="shared" si="21"/>
        <v>5.34</v>
      </c>
      <c r="G79" s="46" t="str">
        <f t="shared" si="22"/>
        <v/>
      </c>
      <c r="H79" s="46">
        <f t="shared" si="23"/>
        <v>5.2709999999999999</v>
      </c>
      <c r="I79" s="46">
        <f t="shared" si="24"/>
        <v>5.3979999999999997</v>
      </c>
      <c r="J79" s="46">
        <f t="shared" si="25"/>
        <v>5.9139999999999997</v>
      </c>
      <c r="K79" s="46">
        <f t="shared" si="26"/>
        <v>7.8220000000000001</v>
      </c>
      <c r="L79" s="46">
        <f t="shared" si="27"/>
        <v>8.0030000000000001</v>
      </c>
      <c r="M79" s="46">
        <f t="shared" si="28"/>
        <v>7.7709999999999999</v>
      </c>
      <c r="N79" s="46">
        <f t="shared" si="29"/>
        <v>7.7220000000000004</v>
      </c>
      <c r="O79" s="46" t="str">
        <f t="shared" si="30"/>
        <v/>
      </c>
      <c r="P79" s="46" t="str">
        <f t="shared" si="31"/>
        <v/>
      </c>
      <c r="Q79" s="46">
        <f t="shared" si="32"/>
        <v>5.1669999999999998</v>
      </c>
      <c r="R79" s="46" t="str">
        <f t="shared" si="33"/>
        <v/>
      </c>
      <c r="S79" s="46">
        <f t="shared" si="34"/>
        <v>5.1130000000000004</v>
      </c>
      <c r="T79" s="62" t="str" cm="1">
        <f t="array" ref="T79">IF(AK79="","",IF(ABS((AK79-AVERAGE(AK$2:AK$1000))/_xlfn.STDEV.S(IF(AK$2:AK$1000&lt;&gt;"",AK$2:AK$1000)))&lt;3,"","OUTLIER"))</f>
        <v/>
      </c>
      <c r="U79" s="63" t="str" cm="1">
        <f t="array" ref="U79">IF(AL79="","",IF(ABS((AL79-AVERAGE(AL$2:AL$1000))/_xlfn.STDEV.S(IF(AL$2:AL$1000&lt;&gt;"",AL$2:AL$1000)))&lt;3,"","OUTLIER"))</f>
        <v/>
      </c>
      <c r="V79" s="63" t="str" cm="1">
        <f t="array" ref="V79">IF(AM79="","",IF(ABS((AM79-AVERAGE(AM$2:AM$1000))/_xlfn.STDEV.S(IF(AM$2:AM$1000&lt;&gt;"",AM$2:AM$1000)))&lt;3,"","OUTLIER"))</f>
        <v/>
      </c>
      <c r="W79" s="63" t="str" cm="1">
        <f t="array" ref="W79">IF(AN79="","",IF(ABS((AN79-AVERAGE(AN$2:AN$1000))/_xlfn.STDEV.S(IF(AN$2:AN$1000&lt;&gt;"",AN$2:AN$1000)))&lt;3,"","OUTLIER"))</f>
        <v/>
      </c>
      <c r="X79" s="63" t="str" cm="1">
        <f t="array" ref="X79">IF(AO79="","",IF(ABS((AO79-AVERAGE(AO$2:AO$1000))/_xlfn.STDEV.S(IF(AO$2:AO$1000&lt;&gt;"",AO$2:AO$1000)))&lt;3,"","OUTLIER"))</f>
        <v/>
      </c>
      <c r="Y79" s="63" t="str" cm="1">
        <f t="array" ref="Y79">IF(AP79="","",IF(ABS((AP79-AVERAGE(AP$2:AP$1000))/_xlfn.STDEV.S(IF(AP$2:AP$1000&lt;&gt;"",AP$2:AP$1000)))&lt;3,"","OUTLIER"))</f>
        <v/>
      </c>
      <c r="Z79" s="63" t="str" cm="1">
        <f t="array" ref="Z79">IF(AQ79="","",IF(ABS((AQ79-AVERAGE(AQ$2:AQ$1000))/_xlfn.STDEV.S(IF(AQ$2:AQ$1000&lt;&gt;"",AQ$2:AQ$1000)))&lt;3,"","OUTLIER"))</f>
        <v/>
      </c>
      <c r="AA79" s="63" t="str" cm="1">
        <f t="array" ref="AA79">IF(AR79="","",IF(ABS((AR79-AVERAGE(AR$2:AR$1000))/_xlfn.STDEV.S(IF(AR$2:AR$1000&lt;&gt;"",AR$2:AR$1000)))&lt;3,"","OUTLIER"))</f>
        <v/>
      </c>
      <c r="AB79" s="63" t="str" cm="1">
        <f t="array" ref="AB79">IF(AS79="","",IF(ABS((AS79-AVERAGE(AS$2:AS$1000))/_xlfn.STDEV.S(IF(AS$2:AS$1000&lt;&gt;"",AS$2:AS$1000)))&lt;3,"","OUTLIER"))</f>
        <v/>
      </c>
      <c r="AC79" s="63" t="str" cm="1">
        <f t="array" ref="AC79">IF(AT79="","",IF(ABS((AT79-AVERAGE(AT$2:AT$1000))/_xlfn.STDEV.S(IF(AT$2:AT$1000&lt;&gt;"",AT$2:AT$1000)))&lt;3,"","OUTLIER"))</f>
        <v/>
      </c>
      <c r="AD79" s="63" t="str" cm="1">
        <f t="array" ref="AD79">IF(AU79="","",IF(ABS((AU79-AVERAGE(AU$2:AU$1000))/_xlfn.STDEV.S(IF(AU$2:AU$1000&lt;&gt;"",AU$2:AU$1000)))&lt;3,"","OUTLIER"))</f>
        <v/>
      </c>
      <c r="AE79" s="63" t="str" cm="1">
        <f t="array" ref="AE79">IF(AV79="","",IF(ABS((AV79-AVERAGE(AV$2:AV$1000))/_xlfn.STDEV.S(IF(AV$2:AV$1000&lt;&gt;"",AV$2:AV$1000)))&lt;3,"","OUTLIER"))</f>
        <v/>
      </c>
      <c r="AF79" s="63" t="str" cm="1">
        <f t="array" ref="AF79">IF(AW79="","",IF(ABS((AW79-AVERAGE(AW$2:AW$1000))/_xlfn.STDEV.S(IF(AW$2:AW$1000&lt;&gt;"",AW$2:AW$1000)))&lt;3,"","OUTLIER"))</f>
        <v/>
      </c>
      <c r="AG79" s="63" t="str" cm="1">
        <f t="array" ref="AG79">IF(AX79="","",IF(ABS((AX79-AVERAGE(AX$2:AX$1000))/_xlfn.STDEV.S(IF(AX$2:AX$1000&lt;&gt;"",AX$2:AX$1000)))&lt;3,"","OUTLIER"))</f>
        <v/>
      </c>
      <c r="AH79" s="63" t="str" cm="1">
        <f t="array" ref="AH79">IF(AY79="","",IF(ABS((AY79-AVERAGE(AY$2:AY$1000))/_xlfn.STDEV.S(IF(AY$2:AY$1000&lt;&gt;"",AY$2:AY$1000)))&lt;3,"","OUTLIER"))</f>
        <v/>
      </c>
      <c r="AI79" s="63" t="str" cm="1">
        <f t="array" ref="AI79">IF(AZ79="","",IF(ABS((AZ79-AVERAGE(AZ$2:AZ$1000))/_xlfn.STDEV.S(IF(AZ$2:AZ$1000&lt;&gt;"",AZ$2:AZ$1000)))&lt;3,"","OUTLIER"))</f>
        <v/>
      </c>
      <c r="AJ79" s="63" t="str" cm="1">
        <f t="array" ref="AJ79">IF(BA79="","",IF(ABS((BA79-AVERAGE(BA$2:BA$1000))/_xlfn.STDEV.S(IF(BA$2:BA$1000&lt;&gt;"",BA$2:BA$1000)))&lt;3,"","OUTLIER"))</f>
        <v/>
      </c>
      <c r="AK79" s="27">
        <v>6.1109999999999998</v>
      </c>
      <c r="AM79" s="28">
        <v>5.4690000000000003</v>
      </c>
      <c r="AN79" s="28">
        <v>5.34</v>
      </c>
      <c r="AP79" s="28">
        <v>5.2709999999999999</v>
      </c>
      <c r="AQ79" s="28">
        <v>5.3979999999999997</v>
      </c>
      <c r="AR79" s="28">
        <v>5.9139999999999997</v>
      </c>
      <c r="AS79" s="28">
        <v>7.8220000000000001</v>
      </c>
      <c r="AT79" s="28">
        <v>8.0030000000000001</v>
      </c>
      <c r="AU79" s="28">
        <v>7.7709999999999999</v>
      </c>
      <c r="AV79" s="28">
        <v>7.7220000000000004</v>
      </c>
      <c r="AW79" s="28"/>
      <c r="AX79" s="28"/>
      <c r="AY79" s="28">
        <v>5.1669999999999998</v>
      </c>
      <c r="AZ79" s="28"/>
      <c r="BA79" s="28">
        <v>5.1130000000000004</v>
      </c>
      <c r="BB79" s="27">
        <v>0.1181</v>
      </c>
      <c r="BD79" s="28">
        <v>0.19020000000000001</v>
      </c>
      <c r="BE79" s="28">
        <v>0.16320000000000001</v>
      </c>
      <c r="BG79" s="28">
        <v>0.15870000000000001</v>
      </c>
      <c r="BH79" s="28">
        <v>0.10340000000000001</v>
      </c>
      <c r="BI79" s="28">
        <v>0.11600000000000001</v>
      </c>
      <c r="BJ79" s="28">
        <v>3.083E-2</v>
      </c>
      <c r="BK79" s="28">
        <v>5.6640000000000003E-2</v>
      </c>
      <c r="BL79" s="28">
        <v>3.4450000000000001E-2</v>
      </c>
      <c r="BM79" s="28">
        <v>4.2860000000000002E-2</v>
      </c>
      <c r="BN79" s="28"/>
      <c r="BO79" s="28"/>
      <c r="BP79" s="28">
        <v>9.8699999999999996E-2</v>
      </c>
      <c r="BQ79" s="28"/>
      <c r="BR79" s="28">
        <v>0.17560000000000001</v>
      </c>
    </row>
    <row r="80" spans="1:70" x14ac:dyDescent="0.2">
      <c r="A80" s="83" t="s">
        <v>118</v>
      </c>
      <c r="B80" s="86" t="str">
        <f>VLOOKUP(A80,RecNames!B:G,6,FALSE)</f>
        <v>ACM2</v>
      </c>
      <c r="C80" s="47">
        <f t="shared" si="18"/>
        <v>6.0730000000000004</v>
      </c>
      <c r="D80" s="46" t="str">
        <f t="shared" si="19"/>
        <v/>
      </c>
      <c r="E80" s="46">
        <f t="shared" si="20"/>
        <v>8.07</v>
      </c>
      <c r="F80" s="46">
        <f t="shared" si="21"/>
        <v>7.9450000000000003</v>
      </c>
      <c r="G80" s="46" t="str">
        <f t="shared" si="22"/>
        <v/>
      </c>
      <c r="H80" s="46">
        <f t="shared" si="23"/>
        <v>8.6340000000000003</v>
      </c>
      <c r="I80" s="46">
        <f t="shared" si="24"/>
        <v>9.0549999999999997</v>
      </c>
      <c r="J80" s="46">
        <f t="shared" si="25"/>
        <v>8.5169999999999995</v>
      </c>
      <c r="K80" s="46" t="str">
        <f t="shared" si="26"/>
        <v/>
      </c>
      <c r="L80" s="46" t="str">
        <f t="shared" si="27"/>
        <v/>
      </c>
      <c r="M80" s="46">
        <f t="shared" si="28"/>
        <v>5.4420000000000002</v>
      </c>
      <c r="N80" s="46">
        <f t="shared" si="29"/>
        <v>7.484</v>
      </c>
      <c r="O80" s="46" t="str">
        <f t="shared" si="30"/>
        <v/>
      </c>
      <c r="P80" s="46" t="str">
        <f t="shared" si="31"/>
        <v/>
      </c>
      <c r="Q80" s="46">
        <f t="shared" si="32"/>
        <v>5.8380000000000001</v>
      </c>
      <c r="R80" s="46">
        <f t="shared" si="33"/>
        <v>7.34</v>
      </c>
      <c r="S80" s="46">
        <f t="shared" si="34"/>
        <v>7.6150000000000002</v>
      </c>
      <c r="T80" s="62" t="str" cm="1">
        <f t="array" ref="T80">IF(AK80="","",IF(ABS((AK80-AVERAGE(AK$2:AK$1000))/_xlfn.STDEV.S(IF(AK$2:AK$1000&lt;&gt;"",AK$2:AK$1000)))&lt;3,"","OUTLIER"))</f>
        <v/>
      </c>
      <c r="U80" s="63" t="str" cm="1">
        <f t="array" ref="U80">IF(AL80="","",IF(ABS((AL80-AVERAGE(AL$2:AL$1000))/_xlfn.STDEV.S(IF(AL$2:AL$1000&lt;&gt;"",AL$2:AL$1000)))&lt;3,"","OUTLIER"))</f>
        <v/>
      </c>
      <c r="V80" s="63" t="str" cm="1">
        <f t="array" ref="V80">IF(AM80="","",IF(ABS((AM80-AVERAGE(AM$2:AM$1000))/_xlfn.STDEV.S(IF(AM$2:AM$1000&lt;&gt;"",AM$2:AM$1000)))&lt;3,"","OUTLIER"))</f>
        <v/>
      </c>
      <c r="W80" s="63" t="str" cm="1">
        <f t="array" ref="W80">IF(AN80="","",IF(ABS((AN80-AVERAGE(AN$2:AN$1000))/_xlfn.STDEV.S(IF(AN$2:AN$1000&lt;&gt;"",AN$2:AN$1000)))&lt;3,"","OUTLIER"))</f>
        <v/>
      </c>
      <c r="X80" s="63" t="str" cm="1">
        <f t="array" ref="X80">IF(AO80="","",IF(ABS((AO80-AVERAGE(AO$2:AO$1000))/_xlfn.STDEV.S(IF(AO$2:AO$1000&lt;&gt;"",AO$2:AO$1000)))&lt;3,"","OUTLIER"))</f>
        <v/>
      </c>
      <c r="Y80" s="63" t="str" cm="1">
        <f t="array" ref="Y80">IF(AP80="","",IF(ABS((AP80-AVERAGE(AP$2:AP$1000))/_xlfn.STDEV.S(IF(AP$2:AP$1000&lt;&gt;"",AP$2:AP$1000)))&lt;3,"","OUTLIER"))</f>
        <v/>
      </c>
      <c r="Z80" s="63" t="str" cm="1">
        <f t="array" ref="Z80">IF(AQ80="","",IF(ABS((AQ80-AVERAGE(AQ$2:AQ$1000))/_xlfn.STDEV.S(IF(AQ$2:AQ$1000&lt;&gt;"",AQ$2:AQ$1000)))&lt;3,"","OUTLIER"))</f>
        <v/>
      </c>
      <c r="AA80" s="63" t="str" cm="1">
        <f t="array" ref="AA80">IF(AR80="","",IF(ABS((AR80-AVERAGE(AR$2:AR$1000))/_xlfn.STDEV.S(IF(AR$2:AR$1000&lt;&gt;"",AR$2:AR$1000)))&lt;3,"","OUTLIER"))</f>
        <v/>
      </c>
      <c r="AB80" s="63" t="str" cm="1">
        <f t="array" ref="AB80">IF(AS80="","",IF(ABS((AS80-AVERAGE(AS$2:AS$1000))/_xlfn.STDEV.S(IF(AS$2:AS$1000&lt;&gt;"",AS$2:AS$1000)))&lt;3,"","OUTLIER"))</f>
        <v/>
      </c>
      <c r="AC80" s="63" t="str" cm="1">
        <f t="array" ref="AC80">IF(AT80="","",IF(ABS((AT80-AVERAGE(AT$2:AT$1000))/_xlfn.STDEV.S(IF(AT$2:AT$1000&lt;&gt;"",AT$2:AT$1000)))&lt;3,"","OUTLIER"))</f>
        <v/>
      </c>
      <c r="AD80" s="63" t="str" cm="1">
        <f t="array" ref="AD80">IF(AU80="","",IF(ABS((AU80-AVERAGE(AU$2:AU$1000))/_xlfn.STDEV.S(IF(AU$2:AU$1000&lt;&gt;"",AU$2:AU$1000)))&lt;3,"","OUTLIER"))</f>
        <v/>
      </c>
      <c r="AE80" s="63" t="str" cm="1">
        <f t="array" ref="AE80">IF(AV80="","",IF(ABS((AV80-AVERAGE(AV$2:AV$1000))/_xlfn.STDEV.S(IF(AV$2:AV$1000&lt;&gt;"",AV$2:AV$1000)))&lt;3,"","OUTLIER"))</f>
        <v/>
      </c>
      <c r="AF80" s="63" t="str" cm="1">
        <f t="array" ref="AF80">IF(AW80="","",IF(ABS((AW80-AVERAGE(AW$2:AW$1000))/_xlfn.STDEV.S(IF(AW$2:AW$1000&lt;&gt;"",AW$2:AW$1000)))&lt;3,"","OUTLIER"))</f>
        <v/>
      </c>
      <c r="AG80" s="63" t="str" cm="1">
        <f t="array" ref="AG80">IF(AX80="","",IF(ABS((AX80-AVERAGE(AX$2:AX$1000))/_xlfn.STDEV.S(IF(AX$2:AX$1000&lt;&gt;"",AX$2:AX$1000)))&lt;3,"","OUTLIER"))</f>
        <v/>
      </c>
      <c r="AH80" s="63" t="str" cm="1">
        <f t="array" ref="AH80">IF(AY80="","",IF(ABS((AY80-AVERAGE(AY$2:AY$1000))/_xlfn.STDEV.S(IF(AY$2:AY$1000&lt;&gt;"",AY$2:AY$1000)))&lt;3,"","OUTLIER"))</f>
        <v/>
      </c>
      <c r="AI80" s="63" t="str" cm="1">
        <f t="array" ref="AI80">IF(AZ80="","",IF(ABS((AZ80-AVERAGE(AZ$2:AZ$1000))/_xlfn.STDEV.S(IF(AZ$2:AZ$1000&lt;&gt;"",AZ$2:AZ$1000)))&lt;3,"","OUTLIER"))</f>
        <v/>
      </c>
      <c r="AJ80" s="63" t="str" cm="1">
        <f t="array" ref="AJ80">IF(BA80="","",IF(ABS((BA80-AVERAGE(BA$2:BA$1000))/_xlfn.STDEV.S(IF(BA$2:BA$1000&lt;&gt;"",BA$2:BA$1000)))&lt;3,"","OUTLIER"))</f>
        <v/>
      </c>
      <c r="AK80" s="27">
        <v>6.0730000000000004</v>
      </c>
      <c r="AM80" s="28">
        <v>8.07</v>
      </c>
      <c r="AN80" s="28">
        <v>7.9450000000000003</v>
      </c>
      <c r="AP80" s="28">
        <v>8.6340000000000003</v>
      </c>
      <c r="AQ80" s="28">
        <v>9.0549999999999997</v>
      </c>
      <c r="AR80" s="28">
        <v>8.5169999999999995</v>
      </c>
      <c r="AS80" s="28"/>
      <c r="AT80" s="28"/>
      <c r="AU80" s="28">
        <v>5.4420000000000002</v>
      </c>
      <c r="AV80" s="28">
        <v>7.484</v>
      </c>
      <c r="AW80" s="28"/>
      <c r="AX80" s="28"/>
      <c r="AY80" s="28">
        <v>5.8380000000000001</v>
      </c>
      <c r="AZ80" s="28">
        <v>7.34</v>
      </c>
      <c r="BA80" s="28">
        <v>7.6150000000000002</v>
      </c>
      <c r="BB80" s="27">
        <v>0.18410000000000001</v>
      </c>
      <c r="BD80" s="28">
        <v>6.2210000000000001E-2</v>
      </c>
      <c r="BE80" s="28">
        <v>6.4799999999999996E-2</v>
      </c>
      <c r="BG80" s="28">
        <v>0.104</v>
      </c>
      <c r="BH80" s="28">
        <v>8.1420000000000006E-2</v>
      </c>
      <c r="BI80" s="28">
        <v>9.4149999999999998E-2</v>
      </c>
      <c r="BJ80" s="28"/>
      <c r="BK80" s="28"/>
      <c r="BL80" s="28">
        <v>9.3719999999999998E-2</v>
      </c>
      <c r="BM80" s="28">
        <v>5.1999999999999998E-2</v>
      </c>
      <c r="BN80" s="28"/>
      <c r="BO80" s="28"/>
      <c r="BP80" s="28">
        <v>5.1369999999999999E-2</v>
      </c>
      <c r="BQ80" s="28">
        <v>6.7070000000000005E-2</v>
      </c>
      <c r="BR80" s="28">
        <v>5.8700000000000002E-2</v>
      </c>
    </row>
    <row r="81" spans="1:70" x14ac:dyDescent="0.2">
      <c r="A81" s="83" t="s">
        <v>122</v>
      </c>
      <c r="B81" s="86" t="str">
        <f>VLOOKUP(A81,RecNames!B:G,6,FALSE)</f>
        <v>ACM3</v>
      </c>
      <c r="C81" s="47" t="str">
        <f t="shared" si="18"/>
        <v/>
      </c>
      <c r="D81" s="46" t="str">
        <f t="shared" si="19"/>
        <v/>
      </c>
      <c r="E81" s="46">
        <f t="shared" si="20"/>
        <v>5.8730000000000002</v>
      </c>
      <c r="F81" s="46">
        <f t="shared" si="21"/>
        <v>5.835</v>
      </c>
      <c r="G81" s="46" t="str">
        <f t="shared" si="22"/>
        <v/>
      </c>
      <c r="H81" s="46">
        <f t="shared" si="23"/>
        <v>5.9569999999999999</v>
      </c>
      <c r="I81" s="46">
        <f t="shared" si="24"/>
        <v>5.9480000000000004</v>
      </c>
      <c r="J81" s="46">
        <f t="shared" si="25"/>
        <v>5.976</v>
      </c>
      <c r="K81" s="46">
        <f t="shared" si="26"/>
        <v>7.327</v>
      </c>
      <c r="L81" s="46">
        <f t="shared" si="27"/>
        <v>7.5039999999999996</v>
      </c>
      <c r="M81" s="46">
        <f t="shared" si="28"/>
        <v>7.3659999999999997</v>
      </c>
      <c r="N81" s="46">
        <f t="shared" si="29"/>
        <v>7.56</v>
      </c>
      <c r="O81" s="46" t="str">
        <f t="shared" si="30"/>
        <v/>
      </c>
      <c r="P81" s="46" t="str">
        <f t="shared" si="31"/>
        <v/>
      </c>
      <c r="Q81" s="46">
        <f t="shared" si="32"/>
        <v>5.4329999999999998</v>
      </c>
      <c r="R81" s="46">
        <f t="shared" si="33"/>
        <v>6.3650000000000002</v>
      </c>
      <c r="S81" s="46">
        <f t="shared" si="34"/>
        <v>5.8789999999999996</v>
      </c>
      <c r="T81" s="62" t="str" cm="1">
        <f t="array" ref="T81">IF(AK81="","",IF(ABS((AK81-AVERAGE(AK$2:AK$1000))/_xlfn.STDEV.S(IF(AK$2:AK$1000&lt;&gt;"",AK$2:AK$1000)))&lt;3,"","OUTLIER"))</f>
        <v/>
      </c>
      <c r="U81" s="63" t="str" cm="1">
        <f t="array" ref="U81">IF(AL81="","",IF(ABS((AL81-AVERAGE(AL$2:AL$1000))/_xlfn.STDEV.S(IF(AL$2:AL$1000&lt;&gt;"",AL$2:AL$1000)))&lt;3,"","OUTLIER"))</f>
        <v/>
      </c>
      <c r="V81" s="63" t="str" cm="1">
        <f t="array" ref="V81">IF(AM81="","",IF(ABS((AM81-AVERAGE(AM$2:AM$1000))/_xlfn.STDEV.S(IF(AM$2:AM$1000&lt;&gt;"",AM$2:AM$1000)))&lt;3,"","OUTLIER"))</f>
        <v/>
      </c>
      <c r="W81" s="63" t="str" cm="1">
        <f t="array" ref="W81">IF(AN81="","",IF(ABS((AN81-AVERAGE(AN$2:AN$1000))/_xlfn.STDEV.S(IF(AN$2:AN$1000&lt;&gt;"",AN$2:AN$1000)))&lt;3,"","OUTLIER"))</f>
        <v/>
      </c>
      <c r="X81" s="63" t="str" cm="1">
        <f t="array" ref="X81">IF(AO81="","",IF(ABS((AO81-AVERAGE(AO$2:AO$1000))/_xlfn.STDEV.S(IF(AO$2:AO$1000&lt;&gt;"",AO$2:AO$1000)))&lt;3,"","OUTLIER"))</f>
        <v/>
      </c>
      <c r="Y81" s="63" t="str" cm="1">
        <f t="array" ref="Y81">IF(AP81="","",IF(ABS((AP81-AVERAGE(AP$2:AP$1000))/_xlfn.STDEV.S(IF(AP$2:AP$1000&lt;&gt;"",AP$2:AP$1000)))&lt;3,"","OUTLIER"))</f>
        <v/>
      </c>
      <c r="Z81" s="63" t="str" cm="1">
        <f t="array" ref="Z81">IF(AQ81="","",IF(ABS((AQ81-AVERAGE(AQ$2:AQ$1000))/_xlfn.STDEV.S(IF(AQ$2:AQ$1000&lt;&gt;"",AQ$2:AQ$1000)))&lt;3,"","OUTLIER"))</f>
        <v/>
      </c>
      <c r="AA81" s="63" t="str" cm="1">
        <f t="array" ref="AA81">IF(AR81="","",IF(ABS((AR81-AVERAGE(AR$2:AR$1000))/_xlfn.STDEV.S(IF(AR$2:AR$1000&lt;&gt;"",AR$2:AR$1000)))&lt;3,"","OUTLIER"))</f>
        <v/>
      </c>
      <c r="AB81" s="63" t="str" cm="1">
        <f t="array" ref="AB81">IF(AS81="","",IF(ABS((AS81-AVERAGE(AS$2:AS$1000))/_xlfn.STDEV.S(IF(AS$2:AS$1000&lt;&gt;"",AS$2:AS$1000)))&lt;3,"","OUTLIER"))</f>
        <v/>
      </c>
      <c r="AC81" s="63" t="str" cm="1">
        <f t="array" ref="AC81">IF(AT81="","",IF(ABS((AT81-AVERAGE(AT$2:AT$1000))/_xlfn.STDEV.S(IF(AT$2:AT$1000&lt;&gt;"",AT$2:AT$1000)))&lt;3,"","OUTLIER"))</f>
        <v/>
      </c>
      <c r="AD81" s="63" t="str" cm="1">
        <f t="array" ref="AD81">IF(AU81="","",IF(ABS((AU81-AVERAGE(AU$2:AU$1000))/_xlfn.STDEV.S(IF(AU$2:AU$1000&lt;&gt;"",AU$2:AU$1000)))&lt;3,"","OUTLIER"))</f>
        <v/>
      </c>
      <c r="AE81" s="63" t="str" cm="1">
        <f t="array" ref="AE81">IF(AV81="","",IF(ABS((AV81-AVERAGE(AV$2:AV$1000))/_xlfn.STDEV.S(IF(AV$2:AV$1000&lt;&gt;"",AV$2:AV$1000)))&lt;3,"","OUTLIER"))</f>
        <v/>
      </c>
      <c r="AF81" s="63" t="str" cm="1">
        <f t="array" ref="AF81">IF(AW81="","",IF(ABS((AW81-AVERAGE(AW$2:AW$1000))/_xlfn.STDEV.S(IF(AW$2:AW$1000&lt;&gt;"",AW$2:AW$1000)))&lt;3,"","OUTLIER"))</f>
        <v/>
      </c>
      <c r="AG81" s="63" t="str" cm="1">
        <f t="array" ref="AG81">IF(AX81="","",IF(ABS((AX81-AVERAGE(AX$2:AX$1000))/_xlfn.STDEV.S(IF(AX$2:AX$1000&lt;&gt;"",AX$2:AX$1000)))&lt;3,"","OUTLIER"))</f>
        <v/>
      </c>
      <c r="AH81" s="63" t="str" cm="1">
        <f t="array" ref="AH81">IF(AY81="","",IF(ABS((AY81-AVERAGE(AY$2:AY$1000))/_xlfn.STDEV.S(IF(AY$2:AY$1000&lt;&gt;"",AY$2:AY$1000)))&lt;3,"","OUTLIER"))</f>
        <v/>
      </c>
      <c r="AI81" s="63" t="str" cm="1">
        <f t="array" ref="AI81">IF(AZ81="","",IF(ABS((AZ81-AVERAGE(AZ$2:AZ$1000))/_xlfn.STDEV.S(IF(AZ$2:AZ$1000&lt;&gt;"",AZ$2:AZ$1000)))&lt;3,"","OUTLIER"))</f>
        <v/>
      </c>
      <c r="AJ81" s="63" t="str" cm="1">
        <f t="array" ref="AJ81">IF(BA81="","",IF(ABS((BA81-AVERAGE(BA$2:BA$1000))/_xlfn.STDEV.S(IF(BA$2:BA$1000&lt;&gt;"",BA$2:BA$1000)))&lt;3,"","OUTLIER"))</f>
        <v/>
      </c>
      <c r="AK81" s="27"/>
      <c r="AM81" s="28">
        <v>5.8730000000000002</v>
      </c>
      <c r="AN81" s="28">
        <v>5.835</v>
      </c>
      <c r="AP81" s="28">
        <v>5.9569999999999999</v>
      </c>
      <c r="AQ81" s="28">
        <v>5.9480000000000004</v>
      </c>
      <c r="AR81" s="28">
        <v>5.976</v>
      </c>
      <c r="AS81" s="28">
        <v>7.327</v>
      </c>
      <c r="AT81" s="28">
        <v>7.5039999999999996</v>
      </c>
      <c r="AU81" s="28">
        <v>7.3659999999999997</v>
      </c>
      <c r="AV81" s="28">
        <v>7.56</v>
      </c>
      <c r="AW81" s="28"/>
      <c r="AX81" s="28"/>
      <c r="AY81" s="28">
        <v>5.4329999999999998</v>
      </c>
      <c r="AZ81" s="28">
        <v>6.3650000000000002</v>
      </c>
      <c r="BA81" s="28">
        <v>5.8789999999999996</v>
      </c>
      <c r="BB81" s="27"/>
      <c r="BD81" s="28">
        <v>9.4950000000000007E-2</v>
      </c>
      <c r="BE81" s="28">
        <v>0.11899999999999999</v>
      </c>
      <c r="BG81" s="28">
        <v>0.1203</v>
      </c>
      <c r="BH81" s="28">
        <v>0.1046</v>
      </c>
      <c r="BI81" s="28">
        <v>0.26900000000000002</v>
      </c>
      <c r="BJ81" s="28">
        <v>6.8640000000000007E-2</v>
      </c>
      <c r="BK81" s="28">
        <v>9.3759999999999996E-2</v>
      </c>
      <c r="BL81" s="28">
        <v>6.0429999999999998E-2</v>
      </c>
      <c r="BM81" s="28">
        <v>8.3529999999999993E-2</v>
      </c>
      <c r="BN81" s="28"/>
      <c r="BO81" s="28"/>
      <c r="BP81" s="28">
        <v>0.1167</v>
      </c>
      <c r="BQ81" s="28">
        <v>0.43009999999999998</v>
      </c>
      <c r="BR81" s="28">
        <v>0.157</v>
      </c>
    </row>
    <row r="82" spans="1:70" x14ac:dyDescent="0.2">
      <c r="A82" s="83" t="s">
        <v>126</v>
      </c>
      <c r="B82" s="86" t="str">
        <f>VLOOKUP(A82,RecNames!B:G,6,FALSE)</f>
        <v>ACM4</v>
      </c>
      <c r="C82" s="47" t="str">
        <f t="shared" si="18"/>
        <v/>
      </c>
      <c r="D82" s="46" t="str">
        <f t="shared" si="19"/>
        <v/>
      </c>
      <c r="E82" s="46">
        <f t="shared" si="20"/>
        <v>8.2360000000000007</v>
      </c>
      <c r="F82" s="46">
        <f t="shared" si="21"/>
        <v>8.4030000000000005</v>
      </c>
      <c r="G82" s="46" t="str">
        <f t="shared" si="22"/>
        <v/>
      </c>
      <c r="H82" s="46">
        <f t="shared" si="23"/>
        <v>8.5630000000000006</v>
      </c>
      <c r="I82" s="46">
        <f t="shared" si="24"/>
        <v>9.1709999999999994</v>
      </c>
      <c r="J82" s="46">
        <f t="shared" si="25"/>
        <v>8.6720000000000006</v>
      </c>
      <c r="K82" s="46">
        <f t="shared" si="26"/>
        <v>5.7220000000000004</v>
      </c>
      <c r="L82" s="46" t="str">
        <f t="shared" si="27"/>
        <v/>
      </c>
      <c r="M82" s="46">
        <f t="shared" si="28"/>
        <v>5.7329999999999997</v>
      </c>
      <c r="N82" s="46">
        <f t="shared" si="29"/>
        <v>6.9450000000000003</v>
      </c>
      <c r="O82" s="46" t="str">
        <f t="shared" si="30"/>
        <v/>
      </c>
      <c r="P82" s="46" t="str">
        <f t="shared" si="31"/>
        <v/>
      </c>
      <c r="Q82" s="46">
        <f t="shared" si="32"/>
        <v>6.0519999999999996</v>
      </c>
      <c r="R82" s="46">
        <f t="shared" si="33"/>
        <v>6.5430000000000001</v>
      </c>
      <c r="S82" s="46">
        <f t="shared" si="34"/>
        <v>6.9960000000000004</v>
      </c>
      <c r="T82" s="62" t="str" cm="1">
        <f t="array" ref="T82">IF(AK82="","",IF(ABS((AK82-AVERAGE(AK$2:AK$1000))/_xlfn.STDEV.S(IF(AK$2:AK$1000&lt;&gt;"",AK$2:AK$1000)))&lt;3,"","OUTLIER"))</f>
        <v/>
      </c>
      <c r="U82" s="63" t="str" cm="1">
        <f t="array" ref="U82">IF(AL82="","",IF(ABS((AL82-AVERAGE(AL$2:AL$1000))/_xlfn.STDEV.S(IF(AL$2:AL$1000&lt;&gt;"",AL$2:AL$1000)))&lt;3,"","OUTLIER"))</f>
        <v/>
      </c>
      <c r="V82" s="63" t="str" cm="1">
        <f t="array" ref="V82">IF(AM82="","",IF(ABS((AM82-AVERAGE(AM$2:AM$1000))/_xlfn.STDEV.S(IF(AM$2:AM$1000&lt;&gt;"",AM$2:AM$1000)))&lt;3,"","OUTLIER"))</f>
        <v/>
      </c>
      <c r="W82" s="63" t="str" cm="1">
        <f t="array" ref="W82">IF(AN82="","",IF(ABS((AN82-AVERAGE(AN$2:AN$1000))/_xlfn.STDEV.S(IF(AN$2:AN$1000&lt;&gt;"",AN$2:AN$1000)))&lt;3,"","OUTLIER"))</f>
        <v/>
      </c>
      <c r="X82" s="63" t="str" cm="1">
        <f t="array" ref="X82">IF(AO82="","",IF(ABS((AO82-AVERAGE(AO$2:AO$1000))/_xlfn.STDEV.S(IF(AO$2:AO$1000&lt;&gt;"",AO$2:AO$1000)))&lt;3,"","OUTLIER"))</f>
        <v/>
      </c>
      <c r="Y82" s="63" t="str" cm="1">
        <f t="array" ref="Y82">IF(AP82="","",IF(ABS((AP82-AVERAGE(AP$2:AP$1000))/_xlfn.STDEV.S(IF(AP$2:AP$1000&lt;&gt;"",AP$2:AP$1000)))&lt;3,"","OUTLIER"))</f>
        <v/>
      </c>
      <c r="Z82" s="63" t="str" cm="1">
        <f t="array" ref="Z82">IF(AQ82="","",IF(ABS((AQ82-AVERAGE(AQ$2:AQ$1000))/_xlfn.STDEV.S(IF(AQ$2:AQ$1000&lt;&gt;"",AQ$2:AQ$1000)))&lt;3,"","OUTLIER"))</f>
        <v/>
      </c>
      <c r="AA82" s="63" t="str" cm="1">
        <f t="array" ref="AA82">IF(AR82="","",IF(ABS((AR82-AVERAGE(AR$2:AR$1000))/_xlfn.STDEV.S(IF(AR$2:AR$1000&lt;&gt;"",AR$2:AR$1000)))&lt;3,"","OUTLIER"))</f>
        <v/>
      </c>
      <c r="AB82" s="63" t="str" cm="1">
        <f t="array" ref="AB82">IF(AS82="","",IF(ABS((AS82-AVERAGE(AS$2:AS$1000))/_xlfn.STDEV.S(IF(AS$2:AS$1000&lt;&gt;"",AS$2:AS$1000)))&lt;3,"","OUTLIER"))</f>
        <v/>
      </c>
      <c r="AC82" s="63" t="str" cm="1">
        <f t="array" ref="AC82">IF(AT82="","",IF(ABS((AT82-AVERAGE(AT$2:AT$1000))/_xlfn.STDEV.S(IF(AT$2:AT$1000&lt;&gt;"",AT$2:AT$1000)))&lt;3,"","OUTLIER"))</f>
        <v/>
      </c>
      <c r="AD82" s="63" t="str" cm="1">
        <f t="array" ref="AD82">IF(AU82="","",IF(ABS((AU82-AVERAGE(AU$2:AU$1000))/_xlfn.STDEV.S(IF(AU$2:AU$1000&lt;&gt;"",AU$2:AU$1000)))&lt;3,"","OUTLIER"))</f>
        <v/>
      </c>
      <c r="AE82" s="63" t="str" cm="1">
        <f t="array" ref="AE82">IF(AV82="","",IF(ABS((AV82-AVERAGE(AV$2:AV$1000))/_xlfn.STDEV.S(IF(AV$2:AV$1000&lt;&gt;"",AV$2:AV$1000)))&lt;3,"","OUTLIER"))</f>
        <v/>
      </c>
      <c r="AF82" s="63" t="str" cm="1">
        <f t="array" ref="AF82">IF(AW82="","",IF(ABS((AW82-AVERAGE(AW$2:AW$1000))/_xlfn.STDEV.S(IF(AW$2:AW$1000&lt;&gt;"",AW$2:AW$1000)))&lt;3,"","OUTLIER"))</f>
        <v/>
      </c>
      <c r="AG82" s="63" t="str" cm="1">
        <f t="array" ref="AG82">IF(AX82="","",IF(ABS((AX82-AVERAGE(AX$2:AX$1000))/_xlfn.STDEV.S(IF(AX$2:AX$1000&lt;&gt;"",AX$2:AX$1000)))&lt;3,"","OUTLIER"))</f>
        <v/>
      </c>
      <c r="AH82" s="63" t="str" cm="1">
        <f t="array" ref="AH82">IF(AY82="","",IF(ABS((AY82-AVERAGE(AY$2:AY$1000))/_xlfn.STDEV.S(IF(AY$2:AY$1000&lt;&gt;"",AY$2:AY$1000)))&lt;3,"","OUTLIER"))</f>
        <v/>
      </c>
      <c r="AI82" s="63" t="str" cm="1">
        <f t="array" ref="AI82">IF(AZ82="","",IF(ABS((AZ82-AVERAGE(AZ$2:AZ$1000))/_xlfn.STDEV.S(IF(AZ$2:AZ$1000&lt;&gt;"",AZ$2:AZ$1000)))&lt;3,"","OUTLIER"))</f>
        <v/>
      </c>
      <c r="AJ82" s="63" t="str" cm="1">
        <f t="array" ref="AJ82">IF(BA82="","",IF(ABS((BA82-AVERAGE(BA$2:BA$1000))/_xlfn.STDEV.S(IF(BA$2:BA$1000&lt;&gt;"",BA$2:BA$1000)))&lt;3,"","OUTLIER"))</f>
        <v/>
      </c>
      <c r="AK82" s="27"/>
      <c r="AM82" s="28">
        <v>8.2360000000000007</v>
      </c>
      <c r="AN82" s="28">
        <v>8.4030000000000005</v>
      </c>
      <c r="AP82" s="28">
        <v>8.5630000000000006</v>
      </c>
      <c r="AQ82" s="28">
        <v>9.1709999999999994</v>
      </c>
      <c r="AR82" s="28">
        <v>8.6720000000000006</v>
      </c>
      <c r="AS82" s="28">
        <v>5.7220000000000004</v>
      </c>
      <c r="AT82" s="28"/>
      <c r="AU82" s="28">
        <v>5.7329999999999997</v>
      </c>
      <c r="AV82" s="28">
        <v>6.9450000000000003</v>
      </c>
      <c r="AW82" s="28"/>
      <c r="AX82" s="28"/>
      <c r="AY82" s="28">
        <v>6.0519999999999996</v>
      </c>
      <c r="AZ82" s="28">
        <v>6.5430000000000001</v>
      </c>
      <c r="BA82" s="28">
        <v>6.9960000000000004</v>
      </c>
      <c r="BB82" s="27"/>
      <c r="BD82" s="28">
        <v>0.111</v>
      </c>
      <c r="BE82" s="28">
        <v>4.0869999999999997E-2</v>
      </c>
      <c r="BG82" s="28">
        <v>9.1889999999999999E-2</v>
      </c>
      <c r="BH82" s="28">
        <v>5.3859999999999998E-2</v>
      </c>
      <c r="BI82" s="28">
        <v>0.1394</v>
      </c>
      <c r="BJ82" s="28">
        <v>0.1767</v>
      </c>
      <c r="BK82" s="28"/>
      <c r="BL82" s="28">
        <v>0.108</v>
      </c>
      <c r="BM82" s="28">
        <v>5.6619999999999997E-2</v>
      </c>
      <c r="BN82" s="28"/>
      <c r="BO82" s="28"/>
      <c r="BP82" s="28">
        <v>0.13719999999999999</v>
      </c>
      <c r="BQ82" s="28">
        <v>0.11119999999999999</v>
      </c>
      <c r="BR82" s="28">
        <v>7.6189999999999994E-2</v>
      </c>
    </row>
    <row r="83" spans="1:70" x14ac:dyDescent="0.2">
      <c r="A83" s="83" t="s">
        <v>512</v>
      </c>
      <c r="B83" s="86" t="str">
        <f>VLOOKUP(A83,RecNames!B:G,6,FALSE)</f>
        <v>MC3R</v>
      </c>
      <c r="C83" s="47">
        <f t="shared" si="18"/>
        <v>9.5559999999999992</v>
      </c>
      <c r="D83" s="46" t="str">
        <f t="shared" si="19"/>
        <v/>
      </c>
      <c r="E83" s="46" t="str">
        <f t="shared" si="20"/>
        <v/>
      </c>
      <c r="F83" s="46" t="str">
        <f t="shared" si="21"/>
        <v/>
      </c>
      <c r="G83" s="46" t="str">
        <f t="shared" si="22"/>
        <v/>
      </c>
      <c r="H83" s="46" t="str">
        <f t="shared" si="23"/>
        <v/>
      </c>
      <c r="I83" s="46">
        <f t="shared" si="24"/>
        <v>8.3030000000000008</v>
      </c>
      <c r="J83" s="46">
        <f t="shared" si="25"/>
        <v>8.6379999999999999</v>
      </c>
      <c r="K83" s="46" t="str">
        <f t="shared" si="26"/>
        <v/>
      </c>
      <c r="L83" s="46" t="str">
        <f t="shared" si="27"/>
        <v/>
      </c>
      <c r="M83" s="46" t="str">
        <f t="shared" si="28"/>
        <v/>
      </c>
      <c r="N83" s="46">
        <f t="shared" si="29"/>
        <v>10.59</v>
      </c>
      <c r="O83" s="46" t="str">
        <f t="shared" si="30"/>
        <v/>
      </c>
      <c r="P83" s="46" t="str">
        <f t="shared" si="31"/>
        <v/>
      </c>
      <c r="Q83" s="46">
        <f t="shared" si="32"/>
        <v>8.73</v>
      </c>
      <c r="R83" s="46">
        <f t="shared" si="33"/>
        <v>8.7249999999999996</v>
      </c>
      <c r="S83" s="46">
        <f t="shared" si="34"/>
        <v>8.7940000000000005</v>
      </c>
      <c r="T83" s="62" t="str" cm="1">
        <f t="array" ref="T83">IF(AK83="","",IF(ABS((AK83-AVERAGE(AK$2:AK$1000))/_xlfn.STDEV.S(IF(AK$2:AK$1000&lt;&gt;"",AK$2:AK$1000)))&lt;3,"","OUTLIER"))</f>
        <v/>
      </c>
      <c r="U83" s="63" t="str" cm="1">
        <f t="array" ref="U83">IF(AL83="","",IF(ABS((AL83-AVERAGE(AL$2:AL$1000))/_xlfn.STDEV.S(IF(AL$2:AL$1000&lt;&gt;"",AL$2:AL$1000)))&lt;3,"","OUTLIER"))</f>
        <v/>
      </c>
      <c r="V83" s="63" t="str" cm="1">
        <f t="array" ref="V83">IF(AM83="","",IF(ABS((AM83-AVERAGE(AM$2:AM$1000))/_xlfn.STDEV.S(IF(AM$2:AM$1000&lt;&gt;"",AM$2:AM$1000)))&lt;3,"","OUTLIER"))</f>
        <v/>
      </c>
      <c r="W83" s="63" t="str" cm="1">
        <f t="array" ref="W83">IF(AN83="","",IF(ABS((AN83-AVERAGE(AN$2:AN$1000))/_xlfn.STDEV.S(IF(AN$2:AN$1000&lt;&gt;"",AN$2:AN$1000)))&lt;3,"","OUTLIER"))</f>
        <v/>
      </c>
      <c r="X83" s="63" t="str" cm="1">
        <f t="array" ref="X83">IF(AO83="","",IF(ABS((AO83-AVERAGE(AO$2:AO$1000))/_xlfn.STDEV.S(IF(AO$2:AO$1000&lt;&gt;"",AO$2:AO$1000)))&lt;3,"","OUTLIER"))</f>
        <v/>
      </c>
      <c r="Y83" s="63" t="str" cm="1">
        <f t="array" ref="Y83">IF(AP83="","",IF(ABS((AP83-AVERAGE(AP$2:AP$1000))/_xlfn.STDEV.S(IF(AP$2:AP$1000&lt;&gt;"",AP$2:AP$1000)))&lt;3,"","OUTLIER"))</f>
        <v/>
      </c>
      <c r="Z83" s="63" t="str" cm="1">
        <f t="array" ref="Z83">IF(AQ83="","",IF(ABS((AQ83-AVERAGE(AQ$2:AQ$1000))/_xlfn.STDEV.S(IF(AQ$2:AQ$1000&lt;&gt;"",AQ$2:AQ$1000)))&lt;3,"","OUTLIER"))</f>
        <v/>
      </c>
      <c r="AA83" s="63" t="str" cm="1">
        <f t="array" ref="AA83">IF(AR83="","",IF(ABS((AR83-AVERAGE(AR$2:AR$1000))/_xlfn.STDEV.S(IF(AR$2:AR$1000&lt;&gt;"",AR$2:AR$1000)))&lt;3,"","OUTLIER"))</f>
        <v/>
      </c>
      <c r="AB83" s="63" t="str" cm="1">
        <f t="array" ref="AB83">IF(AS83="","",IF(ABS((AS83-AVERAGE(AS$2:AS$1000))/_xlfn.STDEV.S(IF(AS$2:AS$1000&lt;&gt;"",AS$2:AS$1000)))&lt;3,"","OUTLIER"))</f>
        <v/>
      </c>
      <c r="AC83" s="63" t="str" cm="1">
        <f t="array" ref="AC83">IF(AT83="","",IF(ABS((AT83-AVERAGE(AT$2:AT$1000))/_xlfn.STDEV.S(IF(AT$2:AT$1000&lt;&gt;"",AT$2:AT$1000)))&lt;3,"","OUTLIER"))</f>
        <v/>
      </c>
      <c r="AD83" s="63" t="str" cm="1">
        <f t="array" ref="AD83">IF(AU83="","",IF(ABS((AU83-AVERAGE(AU$2:AU$1000))/_xlfn.STDEV.S(IF(AU$2:AU$1000&lt;&gt;"",AU$2:AU$1000)))&lt;3,"","OUTLIER"))</f>
        <v/>
      </c>
      <c r="AE83" s="63" t="str" cm="1">
        <f t="array" ref="AE83">IF(AV83="","",IF(ABS((AV83-AVERAGE(AV$2:AV$1000))/_xlfn.STDEV.S(IF(AV$2:AV$1000&lt;&gt;"",AV$2:AV$1000)))&lt;3,"","OUTLIER"))</f>
        <v/>
      </c>
      <c r="AF83" s="63" t="str" cm="1">
        <f t="array" ref="AF83">IF(AW83="","",IF(ABS((AW83-AVERAGE(AW$2:AW$1000))/_xlfn.STDEV.S(IF(AW$2:AW$1000&lt;&gt;"",AW$2:AW$1000)))&lt;3,"","OUTLIER"))</f>
        <v/>
      </c>
      <c r="AG83" s="63" t="str" cm="1">
        <f t="array" ref="AG83">IF(AX83="","",IF(ABS((AX83-AVERAGE(AX$2:AX$1000))/_xlfn.STDEV.S(IF(AX$2:AX$1000&lt;&gt;"",AX$2:AX$1000)))&lt;3,"","OUTLIER"))</f>
        <v/>
      </c>
      <c r="AH83" s="63" t="str" cm="1">
        <f t="array" ref="AH83">IF(AY83="","",IF(ABS((AY83-AVERAGE(AY$2:AY$1000))/_xlfn.STDEV.S(IF(AY$2:AY$1000&lt;&gt;"",AY$2:AY$1000)))&lt;3,"","OUTLIER"))</f>
        <v/>
      </c>
      <c r="AI83" s="63" t="str" cm="1">
        <f t="array" ref="AI83">IF(AZ83="","",IF(ABS((AZ83-AVERAGE(AZ$2:AZ$1000))/_xlfn.STDEV.S(IF(AZ$2:AZ$1000&lt;&gt;"",AZ$2:AZ$1000)))&lt;3,"","OUTLIER"))</f>
        <v/>
      </c>
      <c r="AJ83" s="63" t="str" cm="1">
        <f t="array" ref="AJ83">IF(BA83="","",IF(ABS((BA83-AVERAGE(BA$2:BA$1000))/_xlfn.STDEV.S(IF(BA$2:BA$1000&lt;&gt;"",BA$2:BA$1000)))&lt;3,"","OUTLIER"))</f>
        <v/>
      </c>
      <c r="AK83" s="27">
        <v>9.5559999999999992</v>
      </c>
      <c r="AM83" s="28"/>
      <c r="AN83" s="28"/>
      <c r="AP83" s="28"/>
      <c r="AQ83" s="28">
        <v>8.3030000000000008</v>
      </c>
      <c r="AR83" s="28">
        <v>8.6379999999999999</v>
      </c>
      <c r="AS83" s="28"/>
      <c r="AT83" s="28"/>
      <c r="AU83" s="28"/>
      <c r="AV83" s="28">
        <v>10.59</v>
      </c>
      <c r="AW83" s="28"/>
      <c r="AX83" s="28"/>
      <c r="AY83" s="28">
        <v>8.73</v>
      </c>
      <c r="AZ83" s="28">
        <v>8.7249999999999996</v>
      </c>
      <c r="BA83" s="28">
        <v>8.7940000000000005</v>
      </c>
      <c r="BB83" s="27">
        <v>6.6890000000000005E-2</v>
      </c>
      <c r="BD83" s="28"/>
      <c r="BE83" s="28"/>
      <c r="BG83" s="28"/>
      <c r="BH83" s="28">
        <v>0.20749999999999999</v>
      </c>
      <c r="BI83" s="28">
        <v>0.10150000000000001</v>
      </c>
      <c r="BJ83" s="28"/>
      <c r="BK83" s="28"/>
      <c r="BL83" s="28"/>
      <c r="BM83" s="28">
        <v>4.6730000000000001E-2</v>
      </c>
      <c r="BN83" s="28"/>
      <c r="BO83" s="28"/>
      <c r="BP83" s="28">
        <v>7.9089999999999994E-2</v>
      </c>
      <c r="BQ83" s="28">
        <v>0.28989999999999999</v>
      </c>
      <c r="BR83" s="28">
        <v>7.3400000000000007E-2</v>
      </c>
    </row>
    <row r="84" spans="1:70" x14ac:dyDescent="0.2">
      <c r="A84" s="83" t="s">
        <v>513</v>
      </c>
      <c r="B84" s="86" t="str">
        <f>VLOOKUP(A84,RecNames!B:G,6,FALSE)</f>
        <v>MC4R</v>
      </c>
      <c r="C84" s="47">
        <f t="shared" si="18"/>
        <v>8.1980000000000004</v>
      </c>
      <c r="D84" s="46" t="str">
        <f t="shared" si="19"/>
        <v/>
      </c>
      <c r="E84" s="46" t="str">
        <f t="shared" si="20"/>
        <v/>
      </c>
      <c r="F84" s="46" t="str">
        <f t="shared" si="21"/>
        <v/>
      </c>
      <c r="G84" s="46" t="str">
        <f t="shared" si="22"/>
        <v/>
      </c>
      <c r="H84" s="46" t="str">
        <f t="shared" si="23"/>
        <v/>
      </c>
      <c r="I84" s="46" t="str">
        <f t="shared" si="24"/>
        <v/>
      </c>
      <c r="J84" s="46" t="str">
        <f t="shared" si="25"/>
        <v/>
      </c>
      <c r="K84" s="46" t="str">
        <f t="shared" si="26"/>
        <v/>
      </c>
      <c r="L84" s="46" t="str">
        <f t="shared" si="27"/>
        <v/>
      </c>
      <c r="M84" s="46" t="str">
        <f t="shared" si="28"/>
        <v/>
      </c>
      <c r="N84" s="46">
        <f t="shared" si="29"/>
        <v>8.2520000000000007</v>
      </c>
      <c r="O84" s="46" t="str">
        <f t="shared" si="30"/>
        <v/>
      </c>
      <c r="P84" s="46" t="str">
        <f t="shared" si="31"/>
        <v/>
      </c>
      <c r="Q84" s="46">
        <f t="shared" si="32"/>
        <v>7.032</v>
      </c>
      <c r="R84" s="46" t="str">
        <f t="shared" si="33"/>
        <v/>
      </c>
      <c r="S84" s="46">
        <f t="shared" si="34"/>
        <v>7.4489999999999998</v>
      </c>
      <c r="T84" s="62" t="str" cm="1">
        <f t="array" ref="T84">IF(AK84="","",IF(ABS((AK84-AVERAGE(AK$2:AK$1000))/_xlfn.STDEV.S(IF(AK$2:AK$1000&lt;&gt;"",AK$2:AK$1000)))&lt;3,"","OUTLIER"))</f>
        <v/>
      </c>
      <c r="U84" s="63" t="str" cm="1">
        <f t="array" ref="U84">IF(AL84="","",IF(ABS((AL84-AVERAGE(AL$2:AL$1000))/_xlfn.STDEV.S(IF(AL$2:AL$1000&lt;&gt;"",AL$2:AL$1000)))&lt;3,"","OUTLIER"))</f>
        <v/>
      </c>
      <c r="V84" s="63" t="str" cm="1">
        <f t="array" ref="V84">IF(AM84="","",IF(ABS((AM84-AVERAGE(AM$2:AM$1000))/_xlfn.STDEV.S(IF(AM$2:AM$1000&lt;&gt;"",AM$2:AM$1000)))&lt;3,"","OUTLIER"))</f>
        <v/>
      </c>
      <c r="W84" s="63" t="str" cm="1">
        <f t="array" ref="W84">IF(AN84="","",IF(ABS((AN84-AVERAGE(AN$2:AN$1000))/_xlfn.STDEV.S(IF(AN$2:AN$1000&lt;&gt;"",AN$2:AN$1000)))&lt;3,"","OUTLIER"))</f>
        <v/>
      </c>
      <c r="X84" s="63" t="str" cm="1">
        <f t="array" ref="X84">IF(AO84="","",IF(ABS((AO84-AVERAGE(AO$2:AO$1000))/_xlfn.STDEV.S(IF(AO$2:AO$1000&lt;&gt;"",AO$2:AO$1000)))&lt;3,"","OUTLIER"))</f>
        <v/>
      </c>
      <c r="Y84" s="63" t="str" cm="1">
        <f t="array" ref="Y84">IF(AP84="","",IF(ABS((AP84-AVERAGE(AP$2:AP$1000))/_xlfn.STDEV.S(IF(AP$2:AP$1000&lt;&gt;"",AP$2:AP$1000)))&lt;3,"","OUTLIER"))</f>
        <v/>
      </c>
      <c r="Z84" s="63" t="str" cm="1">
        <f t="array" ref="Z84">IF(AQ84="","",IF(ABS((AQ84-AVERAGE(AQ$2:AQ$1000))/_xlfn.STDEV.S(IF(AQ$2:AQ$1000&lt;&gt;"",AQ$2:AQ$1000)))&lt;3,"","OUTLIER"))</f>
        <v/>
      </c>
      <c r="AA84" s="63" t="str" cm="1">
        <f t="array" ref="AA84">IF(AR84="","",IF(ABS((AR84-AVERAGE(AR$2:AR$1000))/_xlfn.STDEV.S(IF(AR$2:AR$1000&lt;&gt;"",AR$2:AR$1000)))&lt;3,"","OUTLIER"))</f>
        <v/>
      </c>
      <c r="AB84" s="63" t="str" cm="1">
        <f t="array" ref="AB84">IF(AS84="","",IF(ABS((AS84-AVERAGE(AS$2:AS$1000))/_xlfn.STDEV.S(IF(AS$2:AS$1000&lt;&gt;"",AS$2:AS$1000)))&lt;3,"","OUTLIER"))</f>
        <v/>
      </c>
      <c r="AC84" s="63" t="str" cm="1">
        <f t="array" ref="AC84">IF(AT84="","",IF(ABS((AT84-AVERAGE(AT$2:AT$1000))/_xlfn.STDEV.S(IF(AT$2:AT$1000&lt;&gt;"",AT$2:AT$1000)))&lt;3,"","OUTLIER"))</f>
        <v/>
      </c>
      <c r="AD84" s="63" t="str" cm="1">
        <f t="array" ref="AD84">IF(AU84="","",IF(ABS((AU84-AVERAGE(AU$2:AU$1000))/_xlfn.STDEV.S(IF(AU$2:AU$1000&lt;&gt;"",AU$2:AU$1000)))&lt;3,"","OUTLIER"))</f>
        <v/>
      </c>
      <c r="AE84" s="63" t="str" cm="1">
        <f t="array" ref="AE84">IF(AV84="","",IF(ABS((AV84-AVERAGE(AV$2:AV$1000))/_xlfn.STDEV.S(IF(AV$2:AV$1000&lt;&gt;"",AV$2:AV$1000)))&lt;3,"","OUTLIER"))</f>
        <v/>
      </c>
      <c r="AF84" s="63" t="str" cm="1">
        <f t="array" ref="AF84">IF(AW84="","",IF(ABS((AW84-AVERAGE(AW$2:AW$1000))/_xlfn.STDEV.S(IF(AW$2:AW$1000&lt;&gt;"",AW$2:AW$1000)))&lt;3,"","OUTLIER"))</f>
        <v/>
      </c>
      <c r="AG84" s="63" t="str" cm="1">
        <f t="array" ref="AG84">IF(AX84="","",IF(ABS((AX84-AVERAGE(AX$2:AX$1000))/_xlfn.STDEV.S(IF(AX$2:AX$1000&lt;&gt;"",AX$2:AX$1000)))&lt;3,"","OUTLIER"))</f>
        <v/>
      </c>
      <c r="AH84" s="63" t="str" cm="1">
        <f t="array" ref="AH84">IF(AY84="","",IF(ABS((AY84-AVERAGE(AY$2:AY$1000))/_xlfn.STDEV.S(IF(AY$2:AY$1000&lt;&gt;"",AY$2:AY$1000)))&lt;3,"","OUTLIER"))</f>
        <v/>
      </c>
      <c r="AI84" s="63" t="str" cm="1">
        <f t="array" ref="AI84">IF(AZ84="","",IF(ABS((AZ84-AVERAGE(AZ$2:AZ$1000))/_xlfn.STDEV.S(IF(AZ$2:AZ$1000&lt;&gt;"",AZ$2:AZ$1000)))&lt;3,"","OUTLIER"))</f>
        <v/>
      </c>
      <c r="AJ84" s="63" t="str" cm="1">
        <f t="array" ref="AJ84">IF(BA84="","",IF(ABS((BA84-AVERAGE(BA$2:BA$1000))/_xlfn.STDEV.S(IF(BA$2:BA$1000&lt;&gt;"",BA$2:BA$1000)))&lt;3,"","OUTLIER"))</f>
        <v/>
      </c>
      <c r="AK84" s="27">
        <v>8.1980000000000004</v>
      </c>
      <c r="AM84" s="28"/>
      <c r="AN84" s="28"/>
      <c r="AP84" s="28"/>
      <c r="AQ84" s="28"/>
      <c r="AR84" s="28"/>
      <c r="AS84" s="28"/>
      <c r="AT84" s="28"/>
      <c r="AU84" s="28"/>
      <c r="AV84" s="28">
        <v>8.2520000000000007</v>
      </c>
      <c r="AW84" s="28"/>
      <c r="AX84" s="28"/>
      <c r="AY84" s="28">
        <v>7.032</v>
      </c>
      <c r="AZ84" s="28"/>
      <c r="BA84" s="28">
        <v>7.4489999999999998</v>
      </c>
      <c r="BB84" s="27">
        <v>0.12470000000000001</v>
      </c>
      <c r="BD84" s="28"/>
      <c r="BE84" s="28"/>
      <c r="BG84" s="28"/>
      <c r="BH84" s="28"/>
      <c r="BI84" s="28"/>
      <c r="BJ84" s="28"/>
      <c r="BK84" s="28"/>
      <c r="BL84" s="28"/>
      <c r="BM84" s="28">
        <v>3.4529999999999998E-2</v>
      </c>
      <c r="BN84" s="28"/>
      <c r="BO84" s="28"/>
      <c r="BP84" s="28">
        <v>0.20230000000000001</v>
      </c>
      <c r="BQ84" s="28"/>
      <c r="BR84" s="28">
        <v>0.12889999999999999</v>
      </c>
    </row>
    <row r="85" spans="1:70" x14ac:dyDescent="0.2">
      <c r="A85" s="83" t="s">
        <v>571</v>
      </c>
      <c r="B85" s="86" t="str">
        <f>VLOOKUP(A85,RecNames!B:G,6,FALSE)</f>
        <v>OPRM</v>
      </c>
      <c r="C85" s="47" t="str">
        <f t="shared" si="18"/>
        <v/>
      </c>
      <c r="D85" s="46" t="str">
        <f t="shared" si="19"/>
        <v/>
      </c>
      <c r="E85" s="46">
        <f t="shared" si="20"/>
        <v>8.33</v>
      </c>
      <c r="F85" s="46">
        <f t="shared" si="21"/>
        <v>8.4429999999999996</v>
      </c>
      <c r="G85" s="46" t="str">
        <f t="shared" si="22"/>
        <v/>
      </c>
      <c r="H85" s="46">
        <f t="shared" si="23"/>
        <v>8.7539999999999996</v>
      </c>
      <c r="I85" s="46">
        <f t="shared" si="24"/>
        <v>9.0020000000000007</v>
      </c>
      <c r="J85" s="46">
        <f t="shared" si="25"/>
        <v>9.9870000000000001</v>
      </c>
      <c r="K85" s="46" t="str">
        <f t="shared" si="26"/>
        <v/>
      </c>
      <c r="L85" s="46" t="str">
        <f t="shared" si="27"/>
        <v/>
      </c>
      <c r="M85" s="46" t="str">
        <f t="shared" si="28"/>
        <v/>
      </c>
      <c r="N85" s="46">
        <f t="shared" si="29"/>
        <v>6.36</v>
      </c>
      <c r="O85" s="46" t="str">
        <f t="shared" si="30"/>
        <v/>
      </c>
      <c r="P85" s="46" t="str">
        <f t="shared" si="31"/>
        <v/>
      </c>
      <c r="Q85" s="46">
        <f t="shared" si="32"/>
        <v>6.0949999999999998</v>
      </c>
      <c r="R85" s="46">
        <f t="shared" si="33"/>
        <v>7.0990000000000002</v>
      </c>
      <c r="S85" s="46">
        <f t="shared" si="34"/>
        <v>7.4240000000000004</v>
      </c>
      <c r="T85" s="62" t="str" cm="1">
        <f t="array" ref="T85">IF(AK85="","",IF(ABS((AK85-AVERAGE(AK$2:AK$1000))/_xlfn.STDEV.S(IF(AK$2:AK$1000&lt;&gt;"",AK$2:AK$1000)))&lt;3,"","OUTLIER"))</f>
        <v/>
      </c>
      <c r="U85" s="63" t="str" cm="1">
        <f t="array" ref="U85">IF(AL85="","",IF(ABS((AL85-AVERAGE(AL$2:AL$1000))/_xlfn.STDEV.S(IF(AL$2:AL$1000&lt;&gt;"",AL$2:AL$1000)))&lt;3,"","OUTLIER"))</f>
        <v/>
      </c>
      <c r="V85" s="63" t="str" cm="1">
        <f t="array" ref="V85">IF(AM85="","",IF(ABS((AM85-AVERAGE(AM$2:AM$1000))/_xlfn.STDEV.S(IF(AM$2:AM$1000&lt;&gt;"",AM$2:AM$1000)))&lt;3,"","OUTLIER"))</f>
        <v/>
      </c>
      <c r="W85" s="63" t="str" cm="1">
        <f t="array" ref="W85">IF(AN85="","",IF(ABS((AN85-AVERAGE(AN$2:AN$1000))/_xlfn.STDEV.S(IF(AN$2:AN$1000&lt;&gt;"",AN$2:AN$1000)))&lt;3,"","OUTLIER"))</f>
        <v/>
      </c>
      <c r="X85" s="63" t="str" cm="1">
        <f t="array" ref="X85">IF(AO85="","",IF(ABS((AO85-AVERAGE(AO$2:AO$1000))/_xlfn.STDEV.S(IF(AO$2:AO$1000&lt;&gt;"",AO$2:AO$1000)))&lt;3,"","OUTLIER"))</f>
        <v/>
      </c>
      <c r="Y85" s="63" t="str" cm="1">
        <f t="array" ref="Y85">IF(AP85="","",IF(ABS((AP85-AVERAGE(AP$2:AP$1000))/_xlfn.STDEV.S(IF(AP$2:AP$1000&lt;&gt;"",AP$2:AP$1000)))&lt;3,"","OUTLIER"))</f>
        <v/>
      </c>
      <c r="Z85" s="63" t="str" cm="1">
        <f t="array" ref="Z85">IF(AQ85="","",IF(ABS((AQ85-AVERAGE(AQ$2:AQ$1000))/_xlfn.STDEV.S(IF(AQ$2:AQ$1000&lt;&gt;"",AQ$2:AQ$1000)))&lt;3,"","OUTLIER"))</f>
        <v/>
      </c>
      <c r="AA85" s="63" t="str" cm="1">
        <f t="array" ref="AA85">IF(AR85="","",IF(ABS((AR85-AVERAGE(AR$2:AR$1000))/_xlfn.STDEV.S(IF(AR$2:AR$1000&lt;&gt;"",AR$2:AR$1000)))&lt;3,"","OUTLIER"))</f>
        <v/>
      </c>
      <c r="AB85" s="63" t="str" cm="1">
        <f t="array" ref="AB85">IF(AS85="","",IF(ABS((AS85-AVERAGE(AS$2:AS$1000))/_xlfn.STDEV.S(IF(AS$2:AS$1000&lt;&gt;"",AS$2:AS$1000)))&lt;3,"","OUTLIER"))</f>
        <v/>
      </c>
      <c r="AC85" s="63" t="str" cm="1">
        <f t="array" ref="AC85">IF(AT85="","",IF(ABS((AT85-AVERAGE(AT$2:AT$1000))/_xlfn.STDEV.S(IF(AT$2:AT$1000&lt;&gt;"",AT$2:AT$1000)))&lt;3,"","OUTLIER"))</f>
        <v/>
      </c>
      <c r="AD85" s="63" t="str" cm="1">
        <f t="array" ref="AD85">IF(AU85="","",IF(ABS((AU85-AVERAGE(AU$2:AU$1000))/_xlfn.STDEV.S(IF(AU$2:AU$1000&lt;&gt;"",AU$2:AU$1000)))&lt;3,"","OUTLIER"))</f>
        <v/>
      </c>
      <c r="AE85" s="63" t="str" cm="1">
        <f t="array" ref="AE85">IF(AV85="","",IF(ABS((AV85-AVERAGE(AV$2:AV$1000))/_xlfn.STDEV.S(IF(AV$2:AV$1000&lt;&gt;"",AV$2:AV$1000)))&lt;3,"","OUTLIER"))</f>
        <v/>
      </c>
      <c r="AF85" s="63" t="str" cm="1">
        <f t="array" ref="AF85">IF(AW85="","",IF(ABS((AW85-AVERAGE(AW$2:AW$1000))/_xlfn.STDEV.S(IF(AW$2:AW$1000&lt;&gt;"",AW$2:AW$1000)))&lt;3,"","OUTLIER"))</f>
        <v/>
      </c>
      <c r="AG85" s="63" t="str" cm="1">
        <f t="array" ref="AG85">IF(AX85="","",IF(ABS((AX85-AVERAGE(AX$2:AX$1000))/_xlfn.STDEV.S(IF(AX$2:AX$1000&lt;&gt;"",AX$2:AX$1000)))&lt;3,"","OUTLIER"))</f>
        <v/>
      </c>
      <c r="AH85" s="63" t="str" cm="1">
        <f t="array" ref="AH85">IF(AY85="","",IF(ABS((AY85-AVERAGE(AY$2:AY$1000))/_xlfn.STDEV.S(IF(AY$2:AY$1000&lt;&gt;"",AY$2:AY$1000)))&lt;3,"","OUTLIER"))</f>
        <v/>
      </c>
      <c r="AI85" s="63" t="str" cm="1">
        <f t="array" ref="AI85">IF(AZ85="","",IF(ABS((AZ85-AVERAGE(AZ$2:AZ$1000))/_xlfn.STDEV.S(IF(AZ$2:AZ$1000&lt;&gt;"",AZ$2:AZ$1000)))&lt;3,"","OUTLIER"))</f>
        <v/>
      </c>
      <c r="AJ85" s="63" t="str" cm="1">
        <f t="array" ref="AJ85">IF(BA85="","",IF(ABS((BA85-AVERAGE(BA$2:BA$1000))/_xlfn.STDEV.S(IF(BA$2:BA$1000&lt;&gt;"",BA$2:BA$1000)))&lt;3,"","OUTLIER"))</f>
        <v/>
      </c>
      <c r="AK85" s="27"/>
      <c r="AM85" s="28">
        <v>8.33</v>
      </c>
      <c r="AN85" s="28">
        <v>8.4429999999999996</v>
      </c>
      <c r="AP85" s="28">
        <v>8.7539999999999996</v>
      </c>
      <c r="AQ85" s="28">
        <v>9.0020000000000007</v>
      </c>
      <c r="AR85" s="28">
        <v>9.9870000000000001</v>
      </c>
      <c r="AS85" s="28"/>
      <c r="AT85" s="28"/>
      <c r="AU85" s="28"/>
      <c r="AV85" s="28">
        <v>6.36</v>
      </c>
      <c r="AW85" s="28"/>
      <c r="AX85" s="28"/>
      <c r="AY85" s="28">
        <v>6.0949999999999998</v>
      </c>
      <c r="AZ85" s="28">
        <v>7.0990000000000002</v>
      </c>
      <c r="BA85" s="28">
        <v>7.4240000000000004</v>
      </c>
      <c r="BB85" s="27"/>
      <c r="BD85" s="28">
        <v>6.8229999999999999E-2</v>
      </c>
      <c r="BE85" s="28">
        <v>8.5870000000000002E-2</v>
      </c>
      <c r="BG85" s="28">
        <v>7.0639999999999994E-2</v>
      </c>
      <c r="BH85" s="28">
        <v>0.1046</v>
      </c>
      <c r="BI85" s="28">
        <v>0.35139999999999999</v>
      </c>
      <c r="BJ85" s="28"/>
      <c r="BK85" s="28"/>
      <c r="BL85" s="28"/>
      <c r="BM85" s="28">
        <v>0.1628</v>
      </c>
      <c r="BN85" s="28"/>
      <c r="BO85" s="28"/>
      <c r="BP85" s="28">
        <v>0.15609999999999999</v>
      </c>
      <c r="BQ85" s="28">
        <v>8.9039999999999994E-2</v>
      </c>
      <c r="BR85" s="28">
        <v>8.4769999999999998E-2</v>
      </c>
    </row>
    <row r="86" spans="1:70" x14ac:dyDescent="0.2">
      <c r="A86" s="83" t="s">
        <v>518</v>
      </c>
      <c r="B86" s="86" t="str">
        <f>VLOOKUP(A86,RecNames!B:G,6,FALSE)</f>
        <v>MTR1A</v>
      </c>
      <c r="C86" s="47" t="str">
        <f t="shared" si="18"/>
        <v/>
      </c>
      <c r="D86" s="46" t="str">
        <f t="shared" si="19"/>
        <v/>
      </c>
      <c r="E86" s="46">
        <f t="shared" si="20"/>
        <v>10.72</v>
      </c>
      <c r="F86" s="46">
        <f t="shared" si="21"/>
        <v>10.91</v>
      </c>
      <c r="G86" s="46" t="str">
        <f t="shared" si="22"/>
        <v/>
      </c>
      <c r="H86" s="46">
        <f t="shared" si="23"/>
        <v>10.9</v>
      </c>
      <c r="I86" s="46">
        <f t="shared" si="24"/>
        <v>10.99</v>
      </c>
      <c r="J86" s="46" t="str">
        <f t="shared" si="25"/>
        <v/>
      </c>
      <c r="K86" s="46" t="str">
        <f t="shared" si="26"/>
        <v/>
      </c>
      <c r="L86" s="46" t="str">
        <f t="shared" si="27"/>
        <v/>
      </c>
      <c r="M86" s="46" t="str">
        <f t="shared" si="28"/>
        <v/>
      </c>
      <c r="N86" s="46">
        <f t="shared" si="29"/>
        <v>9.1959999999999997</v>
      </c>
      <c r="O86" s="46" t="str">
        <f t="shared" si="30"/>
        <v/>
      </c>
      <c r="P86" s="46" t="str">
        <f t="shared" si="31"/>
        <v/>
      </c>
      <c r="Q86" s="46">
        <f t="shared" si="32"/>
        <v>8.9090000000000007</v>
      </c>
      <c r="R86" s="46">
        <f t="shared" si="33"/>
        <v>8.9369999999999994</v>
      </c>
      <c r="S86" s="46">
        <f t="shared" si="34"/>
        <v>8.75</v>
      </c>
      <c r="T86" s="62" t="str" cm="1">
        <f t="array" ref="T86">IF(AK86="","",IF(ABS((AK86-AVERAGE(AK$2:AK$1000))/_xlfn.STDEV.S(IF(AK$2:AK$1000&lt;&gt;"",AK$2:AK$1000)))&lt;3,"","OUTLIER"))</f>
        <v/>
      </c>
      <c r="U86" s="63" t="str" cm="1">
        <f t="array" ref="U86">IF(AL86="","",IF(ABS((AL86-AVERAGE(AL$2:AL$1000))/_xlfn.STDEV.S(IF(AL$2:AL$1000&lt;&gt;"",AL$2:AL$1000)))&lt;3,"","OUTLIER"))</f>
        <v/>
      </c>
      <c r="V86" s="63" t="str" cm="1">
        <f t="array" ref="V86">IF(AM86="","",IF(ABS((AM86-AVERAGE(AM$2:AM$1000))/_xlfn.STDEV.S(IF(AM$2:AM$1000&lt;&gt;"",AM$2:AM$1000)))&lt;3,"","OUTLIER"))</f>
        <v/>
      </c>
      <c r="W86" s="63" t="str" cm="1">
        <f t="array" ref="W86">IF(AN86="","",IF(ABS((AN86-AVERAGE(AN$2:AN$1000))/_xlfn.STDEV.S(IF(AN$2:AN$1000&lt;&gt;"",AN$2:AN$1000)))&lt;3,"","OUTLIER"))</f>
        <v/>
      </c>
      <c r="X86" s="63" t="str" cm="1">
        <f t="array" ref="X86">IF(AO86="","",IF(ABS((AO86-AVERAGE(AO$2:AO$1000))/_xlfn.STDEV.S(IF(AO$2:AO$1000&lt;&gt;"",AO$2:AO$1000)))&lt;3,"","OUTLIER"))</f>
        <v/>
      </c>
      <c r="Y86" s="63" t="str" cm="1">
        <f t="array" ref="Y86">IF(AP86="","",IF(ABS((AP86-AVERAGE(AP$2:AP$1000))/_xlfn.STDEV.S(IF(AP$2:AP$1000&lt;&gt;"",AP$2:AP$1000)))&lt;3,"","OUTLIER"))</f>
        <v/>
      </c>
      <c r="Z86" s="63" t="str" cm="1">
        <f t="array" ref="Z86">IF(AQ86="","",IF(ABS((AQ86-AVERAGE(AQ$2:AQ$1000))/_xlfn.STDEV.S(IF(AQ$2:AQ$1000&lt;&gt;"",AQ$2:AQ$1000)))&lt;3,"","OUTLIER"))</f>
        <v/>
      </c>
      <c r="AA86" s="63" t="str" cm="1">
        <f t="array" ref="AA86">IF(AR86="","",IF(ABS((AR86-AVERAGE(AR$2:AR$1000))/_xlfn.STDEV.S(IF(AR$2:AR$1000&lt;&gt;"",AR$2:AR$1000)))&lt;3,"","OUTLIER"))</f>
        <v/>
      </c>
      <c r="AB86" s="63" t="str" cm="1">
        <f t="array" ref="AB86">IF(AS86="","",IF(ABS((AS86-AVERAGE(AS$2:AS$1000))/_xlfn.STDEV.S(IF(AS$2:AS$1000&lt;&gt;"",AS$2:AS$1000)))&lt;3,"","OUTLIER"))</f>
        <v/>
      </c>
      <c r="AC86" s="63" t="str" cm="1">
        <f t="array" ref="AC86">IF(AT86="","",IF(ABS((AT86-AVERAGE(AT$2:AT$1000))/_xlfn.STDEV.S(IF(AT$2:AT$1000&lt;&gt;"",AT$2:AT$1000)))&lt;3,"","OUTLIER"))</f>
        <v/>
      </c>
      <c r="AD86" s="63" t="str" cm="1">
        <f t="array" ref="AD86">IF(AU86="","",IF(ABS((AU86-AVERAGE(AU$2:AU$1000))/_xlfn.STDEV.S(IF(AU$2:AU$1000&lt;&gt;"",AU$2:AU$1000)))&lt;3,"","OUTLIER"))</f>
        <v/>
      </c>
      <c r="AE86" s="63" t="str" cm="1">
        <f t="array" ref="AE86">IF(AV86="","",IF(ABS((AV86-AVERAGE(AV$2:AV$1000))/_xlfn.STDEV.S(IF(AV$2:AV$1000&lt;&gt;"",AV$2:AV$1000)))&lt;3,"","OUTLIER"))</f>
        <v/>
      </c>
      <c r="AF86" s="63" t="str" cm="1">
        <f t="array" ref="AF86">IF(AW86="","",IF(ABS((AW86-AVERAGE(AW$2:AW$1000))/_xlfn.STDEV.S(IF(AW$2:AW$1000&lt;&gt;"",AW$2:AW$1000)))&lt;3,"","OUTLIER"))</f>
        <v/>
      </c>
      <c r="AG86" s="63" t="str" cm="1">
        <f t="array" ref="AG86">IF(AX86="","",IF(ABS((AX86-AVERAGE(AX$2:AX$1000))/_xlfn.STDEV.S(IF(AX$2:AX$1000&lt;&gt;"",AX$2:AX$1000)))&lt;3,"","OUTLIER"))</f>
        <v/>
      </c>
      <c r="AH86" s="63" t="str" cm="1">
        <f t="array" ref="AH86">IF(AY86="","",IF(ABS((AY86-AVERAGE(AY$2:AY$1000))/_xlfn.STDEV.S(IF(AY$2:AY$1000&lt;&gt;"",AY$2:AY$1000)))&lt;3,"","OUTLIER"))</f>
        <v/>
      </c>
      <c r="AI86" s="63" t="str" cm="1">
        <f t="array" ref="AI86">IF(AZ86="","",IF(ABS((AZ86-AVERAGE(AZ$2:AZ$1000))/_xlfn.STDEV.S(IF(AZ$2:AZ$1000&lt;&gt;"",AZ$2:AZ$1000)))&lt;3,"","OUTLIER"))</f>
        <v/>
      </c>
      <c r="AJ86" s="63" t="str" cm="1">
        <f t="array" ref="AJ86">IF(BA86="","",IF(ABS((BA86-AVERAGE(BA$2:BA$1000))/_xlfn.STDEV.S(IF(BA$2:BA$1000&lt;&gt;"",BA$2:BA$1000)))&lt;3,"","OUTLIER"))</f>
        <v/>
      </c>
      <c r="AK86" s="27"/>
      <c r="AM86" s="28">
        <v>10.72</v>
      </c>
      <c r="AN86" s="28">
        <v>10.91</v>
      </c>
      <c r="AP86" s="28">
        <v>10.9</v>
      </c>
      <c r="AQ86" s="28">
        <v>10.99</v>
      </c>
      <c r="AR86" s="28"/>
      <c r="AS86" s="28"/>
      <c r="AT86" s="28"/>
      <c r="AU86" s="28"/>
      <c r="AV86" s="28">
        <v>9.1959999999999997</v>
      </c>
      <c r="AW86" s="28"/>
      <c r="AX86" s="28"/>
      <c r="AY86" s="28">
        <v>8.9090000000000007</v>
      </c>
      <c r="AZ86" s="28">
        <v>8.9369999999999994</v>
      </c>
      <c r="BA86" s="28">
        <v>8.75</v>
      </c>
      <c r="BB86" s="27"/>
      <c r="BD86" s="28">
        <v>0.14380000000000001</v>
      </c>
      <c r="BE86" s="28">
        <v>0.11219999999999999</v>
      </c>
      <c r="BG86" s="28">
        <v>0.17749999999999999</v>
      </c>
      <c r="BH86" s="28">
        <v>0.189</v>
      </c>
      <c r="BI86" s="28"/>
      <c r="BJ86" s="28"/>
      <c r="BK86" s="28"/>
      <c r="BL86" s="28"/>
      <c r="BM86" s="28">
        <v>5.4179999999999999E-2</v>
      </c>
      <c r="BN86" s="28"/>
      <c r="BO86" s="28"/>
      <c r="BP86" s="28">
        <v>0.1469</v>
      </c>
      <c r="BQ86" s="28">
        <v>0.23219999999999999</v>
      </c>
      <c r="BR86" s="28">
        <v>0.1343</v>
      </c>
    </row>
    <row r="87" spans="1:70" x14ac:dyDescent="0.2">
      <c r="A87" s="83" t="s">
        <v>522</v>
      </c>
      <c r="B87" s="86" t="str">
        <f>VLOOKUP(A87,RecNames!B:G,6,FALSE)</f>
        <v>MTR1B</v>
      </c>
      <c r="C87" s="47" t="str">
        <f t="shared" si="18"/>
        <v/>
      </c>
      <c r="D87" s="46" t="str">
        <f t="shared" si="19"/>
        <v/>
      </c>
      <c r="E87" s="46">
        <f t="shared" si="20"/>
        <v>9.4280000000000008</v>
      </c>
      <c r="F87" s="46">
        <f t="shared" si="21"/>
        <v>9.4320000000000004</v>
      </c>
      <c r="G87" s="46" t="str">
        <f t="shared" si="22"/>
        <v/>
      </c>
      <c r="H87" s="46">
        <f t="shared" si="23"/>
        <v>9.0250000000000004</v>
      </c>
      <c r="I87" s="46">
        <f t="shared" si="24"/>
        <v>9.3710000000000004</v>
      </c>
      <c r="J87" s="46" t="str">
        <f t="shared" si="25"/>
        <v/>
      </c>
      <c r="K87" s="46" t="str">
        <f t="shared" si="26"/>
        <v/>
      </c>
      <c r="L87" s="46" t="str">
        <f t="shared" si="27"/>
        <v/>
      </c>
      <c r="M87" s="46" t="str">
        <f t="shared" si="28"/>
        <v/>
      </c>
      <c r="N87" s="46">
        <f t="shared" si="29"/>
        <v>8.5</v>
      </c>
      <c r="O87" s="46" t="str">
        <f t="shared" si="30"/>
        <v/>
      </c>
      <c r="P87" s="46" t="str">
        <f t="shared" si="31"/>
        <v/>
      </c>
      <c r="Q87" s="46" t="str">
        <f t="shared" si="32"/>
        <v/>
      </c>
      <c r="R87" s="46" t="str">
        <f t="shared" si="33"/>
        <v/>
      </c>
      <c r="S87" s="46" t="str">
        <f t="shared" si="34"/>
        <v/>
      </c>
      <c r="T87" s="62" t="str" cm="1">
        <f t="array" ref="T87">IF(AK87="","",IF(ABS((AK87-AVERAGE(AK$2:AK$1000))/_xlfn.STDEV.S(IF(AK$2:AK$1000&lt;&gt;"",AK$2:AK$1000)))&lt;3,"","OUTLIER"))</f>
        <v/>
      </c>
      <c r="U87" s="63" t="str" cm="1">
        <f t="array" ref="U87">IF(AL87="","",IF(ABS((AL87-AVERAGE(AL$2:AL$1000))/_xlfn.STDEV.S(IF(AL$2:AL$1000&lt;&gt;"",AL$2:AL$1000)))&lt;3,"","OUTLIER"))</f>
        <v/>
      </c>
      <c r="V87" s="63" t="str" cm="1">
        <f t="array" ref="V87">IF(AM87="","",IF(ABS((AM87-AVERAGE(AM$2:AM$1000))/_xlfn.STDEV.S(IF(AM$2:AM$1000&lt;&gt;"",AM$2:AM$1000)))&lt;3,"","OUTLIER"))</f>
        <v/>
      </c>
      <c r="W87" s="63" t="str" cm="1">
        <f t="array" ref="W87">IF(AN87="","",IF(ABS((AN87-AVERAGE(AN$2:AN$1000))/_xlfn.STDEV.S(IF(AN$2:AN$1000&lt;&gt;"",AN$2:AN$1000)))&lt;3,"","OUTLIER"))</f>
        <v/>
      </c>
      <c r="X87" s="63" t="str" cm="1">
        <f t="array" ref="X87">IF(AO87="","",IF(ABS((AO87-AVERAGE(AO$2:AO$1000))/_xlfn.STDEV.S(IF(AO$2:AO$1000&lt;&gt;"",AO$2:AO$1000)))&lt;3,"","OUTLIER"))</f>
        <v/>
      </c>
      <c r="Y87" s="63" t="str" cm="1">
        <f t="array" ref="Y87">IF(AP87="","",IF(ABS((AP87-AVERAGE(AP$2:AP$1000))/_xlfn.STDEV.S(IF(AP$2:AP$1000&lt;&gt;"",AP$2:AP$1000)))&lt;3,"","OUTLIER"))</f>
        <v/>
      </c>
      <c r="Z87" s="63" t="str" cm="1">
        <f t="array" ref="Z87">IF(AQ87="","",IF(ABS((AQ87-AVERAGE(AQ$2:AQ$1000))/_xlfn.STDEV.S(IF(AQ$2:AQ$1000&lt;&gt;"",AQ$2:AQ$1000)))&lt;3,"","OUTLIER"))</f>
        <v/>
      </c>
      <c r="AA87" s="63" t="str" cm="1">
        <f t="array" ref="AA87">IF(AR87="","",IF(ABS((AR87-AVERAGE(AR$2:AR$1000))/_xlfn.STDEV.S(IF(AR$2:AR$1000&lt;&gt;"",AR$2:AR$1000)))&lt;3,"","OUTLIER"))</f>
        <v/>
      </c>
      <c r="AB87" s="63" t="str" cm="1">
        <f t="array" ref="AB87">IF(AS87="","",IF(ABS((AS87-AVERAGE(AS$2:AS$1000))/_xlfn.STDEV.S(IF(AS$2:AS$1000&lt;&gt;"",AS$2:AS$1000)))&lt;3,"","OUTLIER"))</f>
        <v/>
      </c>
      <c r="AC87" s="63" t="str" cm="1">
        <f t="array" ref="AC87">IF(AT87="","",IF(ABS((AT87-AVERAGE(AT$2:AT$1000))/_xlfn.STDEV.S(IF(AT$2:AT$1000&lt;&gt;"",AT$2:AT$1000)))&lt;3,"","OUTLIER"))</f>
        <v/>
      </c>
      <c r="AD87" s="63" t="str" cm="1">
        <f t="array" ref="AD87">IF(AU87="","",IF(ABS((AU87-AVERAGE(AU$2:AU$1000))/_xlfn.STDEV.S(IF(AU$2:AU$1000&lt;&gt;"",AU$2:AU$1000)))&lt;3,"","OUTLIER"))</f>
        <v/>
      </c>
      <c r="AE87" s="63" t="str" cm="1">
        <f t="array" ref="AE87">IF(AV87="","",IF(ABS((AV87-AVERAGE(AV$2:AV$1000))/_xlfn.STDEV.S(IF(AV$2:AV$1000&lt;&gt;"",AV$2:AV$1000)))&lt;3,"","OUTLIER"))</f>
        <v/>
      </c>
      <c r="AF87" s="63" t="str" cm="1">
        <f t="array" ref="AF87">IF(AW87="","",IF(ABS((AW87-AVERAGE(AW$2:AW$1000))/_xlfn.STDEV.S(IF(AW$2:AW$1000&lt;&gt;"",AW$2:AW$1000)))&lt;3,"","OUTLIER"))</f>
        <v/>
      </c>
      <c r="AG87" s="63" t="str" cm="1">
        <f t="array" ref="AG87">IF(AX87="","",IF(ABS((AX87-AVERAGE(AX$2:AX$1000))/_xlfn.STDEV.S(IF(AX$2:AX$1000&lt;&gt;"",AX$2:AX$1000)))&lt;3,"","OUTLIER"))</f>
        <v/>
      </c>
      <c r="AH87" s="63" t="str" cm="1">
        <f t="array" ref="AH87">IF(AY87="","",IF(ABS((AY87-AVERAGE(AY$2:AY$1000))/_xlfn.STDEV.S(IF(AY$2:AY$1000&lt;&gt;"",AY$2:AY$1000)))&lt;3,"","OUTLIER"))</f>
        <v/>
      </c>
      <c r="AI87" s="63" t="str" cm="1">
        <f t="array" ref="AI87">IF(AZ87="","",IF(ABS((AZ87-AVERAGE(AZ$2:AZ$1000))/_xlfn.STDEV.S(IF(AZ$2:AZ$1000&lt;&gt;"",AZ$2:AZ$1000)))&lt;3,"","OUTLIER"))</f>
        <v/>
      </c>
      <c r="AJ87" s="63" t="str" cm="1">
        <f t="array" ref="AJ87">IF(BA87="","",IF(ABS((BA87-AVERAGE(BA$2:BA$1000))/_xlfn.STDEV.S(IF(BA$2:BA$1000&lt;&gt;"",BA$2:BA$1000)))&lt;3,"","OUTLIER"))</f>
        <v/>
      </c>
      <c r="AK87" s="27"/>
      <c r="AM87" s="28">
        <v>9.4280000000000008</v>
      </c>
      <c r="AN87" s="28">
        <v>9.4320000000000004</v>
      </c>
      <c r="AP87" s="28">
        <v>9.0250000000000004</v>
      </c>
      <c r="AQ87" s="28">
        <v>9.3710000000000004</v>
      </c>
      <c r="AR87" s="28"/>
      <c r="AS87" s="28"/>
      <c r="AT87" s="28"/>
      <c r="AU87" s="28"/>
      <c r="AV87" s="28">
        <v>8.5</v>
      </c>
      <c r="AW87" s="28"/>
      <c r="AX87" s="28"/>
      <c r="AY87" s="28"/>
      <c r="AZ87" s="28"/>
      <c r="BA87" s="28"/>
      <c r="BB87" s="27"/>
      <c r="BD87" s="28">
        <v>0.1401</v>
      </c>
      <c r="BE87" s="28">
        <v>0.15190000000000001</v>
      </c>
      <c r="BG87" s="28">
        <v>0.126</v>
      </c>
      <c r="BH87" s="28">
        <v>7.7030000000000001E-2</v>
      </c>
      <c r="BI87" s="28"/>
      <c r="BJ87" s="28"/>
      <c r="BK87" s="28"/>
      <c r="BL87" s="28"/>
      <c r="BM87" s="28">
        <v>0.2863</v>
      </c>
      <c r="BN87" s="28"/>
      <c r="BO87" s="28"/>
      <c r="BP87" s="28"/>
      <c r="BQ87" s="28"/>
      <c r="BR87" s="28"/>
    </row>
    <row r="88" spans="1:70" x14ac:dyDescent="0.2">
      <c r="A88" s="83" t="s">
        <v>574</v>
      </c>
      <c r="B88" s="86" t="str">
        <f>VLOOKUP(A88,RecNames!B:G,6,FALSE)</f>
        <v>OPRX</v>
      </c>
      <c r="C88" s="47" t="str">
        <f t="shared" si="18"/>
        <v/>
      </c>
      <c r="D88" s="46" t="str">
        <f t="shared" si="19"/>
        <v/>
      </c>
      <c r="E88" s="46">
        <f t="shared" si="20"/>
        <v>10.24</v>
      </c>
      <c r="F88" s="46">
        <f t="shared" si="21"/>
        <v>10.130000000000001</v>
      </c>
      <c r="G88" s="46" t="str">
        <f t="shared" si="22"/>
        <v/>
      </c>
      <c r="H88" s="46">
        <f t="shared" si="23"/>
        <v>10.41</v>
      </c>
      <c r="I88" s="46">
        <f t="shared" si="24"/>
        <v>10.82</v>
      </c>
      <c r="J88" s="46">
        <f t="shared" si="25"/>
        <v>11.37</v>
      </c>
      <c r="K88" s="46" t="str">
        <f t="shared" si="26"/>
        <v/>
      </c>
      <c r="L88" s="46" t="str">
        <f t="shared" si="27"/>
        <v/>
      </c>
      <c r="M88" s="46">
        <f t="shared" si="28"/>
        <v>8.2260000000000009</v>
      </c>
      <c r="N88" s="46">
        <f t="shared" si="29"/>
        <v>9.2460000000000004</v>
      </c>
      <c r="O88" s="46" t="str">
        <f t="shared" si="30"/>
        <v/>
      </c>
      <c r="P88" s="46" t="str">
        <f t="shared" si="31"/>
        <v/>
      </c>
      <c r="Q88" s="46">
        <f t="shared" si="32"/>
        <v>8.5869999999999997</v>
      </c>
      <c r="R88" s="46">
        <f t="shared" si="33"/>
        <v>8.2490000000000006</v>
      </c>
      <c r="S88" s="46">
        <f t="shared" si="34"/>
        <v>8.7159999999999993</v>
      </c>
      <c r="T88" s="62" t="str" cm="1">
        <f t="array" ref="T88">IF(AK88="","",IF(ABS((AK88-AVERAGE(AK$2:AK$1000))/_xlfn.STDEV.S(IF(AK$2:AK$1000&lt;&gt;"",AK$2:AK$1000)))&lt;3,"","OUTLIER"))</f>
        <v/>
      </c>
      <c r="U88" s="63" t="str" cm="1">
        <f t="array" ref="U88">IF(AL88="","",IF(ABS((AL88-AVERAGE(AL$2:AL$1000))/_xlfn.STDEV.S(IF(AL$2:AL$1000&lt;&gt;"",AL$2:AL$1000)))&lt;3,"","OUTLIER"))</f>
        <v/>
      </c>
      <c r="V88" s="63" t="str" cm="1">
        <f t="array" ref="V88">IF(AM88="","",IF(ABS((AM88-AVERAGE(AM$2:AM$1000))/_xlfn.STDEV.S(IF(AM$2:AM$1000&lt;&gt;"",AM$2:AM$1000)))&lt;3,"","OUTLIER"))</f>
        <v/>
      </c>
      <c r="W88" s="63" t="str" cm="1">
        <f t="array" ref="W88">IF(AN88="","",IF(ABS((AN88-AVERAGE(AN$2:AN$1000))/_xlfn.STDEV.S(IF(AN$2:AN$1000&lt;&gt;"",AN$2:AN$1000)))&lt;3,"","OUTLIER"))</f>
        <v/>
      </c>
      <c r="X88" s="63" t="str" cm="1">
        <f t="array" ref="X88">IF(AO88="","",IF(ABS((AO88-AVERAGE(AO$2:AO$1000))/_xlfn.STDEV.S(IF(AO$2:AO$1000&lt;&gt;"",AO$2:AO$1000)))&lt;3,"","OUTLIER"))</f>
        <v/>
      </c>
      <c r="Y88" s="63" t="str" cm="1">
        <f t="array" ref="Y88">IF(AP88="","",IF(ABS((AP88-AVERAGE(AP$2:AP$1000))/_xlfn.STDEV.S(IF(AP$2:AP$1000&lt;&gt;"",AP$2:AP$1000)))&lt;3,"","OUTLIER"))</f>
        <v/>
      </c>
      <c r="Z88" s="63" t="str" cm="1">
        <f t="array" ref="Z88">IF(AQ88="","",IF(ABS((AQ88-AVERAGE(AQ$2:AQ$1000))/_xlfn.STDEV.S(IF(AQ$2:AQ$1000&lt;&gt;"",AQ$2:AQ$1000)))&lt;3,"","OUTLIER"))</f>
        <v/>
      </c>
      <c r="AA88" s="63" t="str" cm="1">
        <f t="array" ref="AA88">IF(AR88="","",IF(ABS((AR88-AVERAGE(AR$2:AR$1000))/_xlfn.STDEV.S(IF(AR$2:AR$1000&lt;&gt;"",AR$2:AR$1000)))&lt;3,"","OUTLIER"))</f>
        <v/>
      </c>
      <c r="AB88" s="63" t="str" cm="1">
        <f t="array" ref="AB88">IF(AS88="","",IF(ABS((AS88-AVERAGE(AS$2:AS$1000))/_xlfn.STDEV.S(IF(AS$2:AS$1000&lt;&gt;"",AS$2:AS$1000)))&lt;3,"","OUTLIER"))</f>
        <v/>
      </c>
      <c r="AC88" s="63" t="str" cm="1">
        <f t="array" ref="AC88">IF(AT88="","",IF(ABS((AT88-AVERAGE(AT$2:AT$1000))/_xlfn.STDEV.S(IF(AT$2:AT$1000&lt;&gt;"",AT$2:AT$1000)))&lt;3,"","OUTLIER"))</f>
        <v/>
      </c>
      <c r="AD88" s="63" t="str" cm="1">
        <f t="array" ref="AD88">IF(AU88="","",IF(ABS((AU88-AVERAGE(AU$2:AU$1000))/_xlfn.STDEV.S(IF(AU$2:AU$1000&lt;&gt;"",AU$2:AU$1000)))&lt;3,"","OUTLIER"))</f>
        <v/>
      </c>
      <c r="AE88" s="63" t="str" cm="1">
        <f t="array" ref="AE88">IF(AV88="","",IF(ABS((AV88-AVERAGE(AV$2:AV$1000))/_xlfn.STDEV.S(IF(AV$2:AV$1000&lt;&gt;"",AV$2:AV$1000)))&lt;3,"","OUTLIER"))</f>
        <v/>
      </c>
      <c r="AF88" s="63" t="str" cm="1">
        <f t="array" ref="AF88">IF(AW88="","",IF(ABS((AW88-AVERAGE(AW$2:AW$1000))/_xlfn.STDEV.S(IF(AW$2:AW$1000&lt;&gt;"",AW$2:AW$1000)))&lt;3,"","OUTLIER"))</f>
        <v/>
      </c>
      <c r="AG88" s="63" t="str" cm="1">
        <f t="array" ref="AG88">IF(AX88="","",IF(ABS((AX88-AVERAGE(AX$2:AX$1000))/_xlfn.STDEV.S(IF(AX$2:AX$1000&lt;&gt;"",AX$2:AX$1000)))&lt;3,"","OUTLIER"))</f>
        <v/>
      </c>
      <c r="AH88" s="63" t="str" cm="1">
        <f t="array" ref="AH88">IF(AY88="","",IF(ABS((AY88-AVERAGE(AY$2:AY$1000))/_xlfn.STDEV.S(IF(AY$2:AY$1000&lt;&gt;"",AY$2:AY$1000)))&lt;3,"","OUTLIER"))</f>
        <v/>
      </c>
      <c r="AI88" s="63" t="str" cm="1">
        <f t="array" ref="AI88">IF(AZ88="","",IF(ABS((AZ88-AVERAGE(AZ$2:AZ$1000))/_xlfn.STDEV.S(IF(AZ$2:AZ$1000&lt;&gt;"",AZ$2:AZ$1000)))&lt;3,"","OUTLIER"))</f>
        <v/>
      </c>
      <c r="AJ88" s="63" t="str" cm="1">
        <f t="array" ref="AJ88">IF(BA88="","",IF(ABS((BA88-AVERAGE(BA$2:BA$1000))/_xlfn.STDEV.S(IF(BA$2:BA$1000&lt;&gt;"",BA$2:BA$1000)))&lt;3,"","OUTLIER"))</f>
        <v/>
      </c>
      <c r="AK88" s="27"/>
      <c r="AM88" s="28">
        <v>10.24</v>
      </c>
      <c r="AN88" s="28">
        <v>10.130000000000001</v>
      </c>
      <c r="AP88" s="28">
        <v>10.41</v>
      </c>
      <c r="AQ88" s="28">
        <v>10.82</v>
      </c>
      <c r="AR88" s="28">
        <v>11.37</v>
      </c>
      <c r="AS88" s="28"/>
      <c r="AT88" s="28"/>
      <c r="AU88" s="28">
        <v>8.2260000000000009</v>
      </c>
      <c r="AV88" s="28">
        <v>9.2460000000000004</v>
      </c>
      <c r="AW88" s="28"/>
      <c r="AX88" s="28"/>
      <c r="AY88" s="28">
        <v>8.5869999999999997</v>
      </c>
      <c r="AZ88" s="28">
        <v>8.2490000000000006</v>
      </c>
      <c r="BA88" s="28">
        <v>8.7159999999999993</v>
      </c>
      <c r="BB88" s="27"/>
      <c r="BD88" s="28">
        <v>8.7650000000000006E-2</v>
      </c>
      <c r="BE88" s="28">
        <v>8.1809999999999994E-2</v>
      </c>
      <c r="BG88" s="28">
        <v>0.13170000000000001</v>
      </c>
      <c r="BH88" s="28">
        <v>8.5269999999999999E-2</v>
      </c>
      <c r="BI88" s="28">
        <v>0.1215</v>
      </c>
      <c r="BJ88" s="28"/>
      <c r="BK88" s="28"/>
      <c r="BL88" s="28">
        <v>0.1283</v>
      </c>
      <c r="BM88" s="28">
        <v>7.0999999999999994E-2</v>
      </c>
      <c r="BN88" s="28"/>
      <c r="BO88" s="28"/>
      <c r="BP88" s="28">
        <v>0.1845</v>
      </c>
      <c r="BQ88" s="28">
        <v>0.27260000000000001</v>
      </c>
      <c r="BR88" s="28">
        <v>0.105</v>
      </c>
    </row>
    <row r="89" spans="1:70" x14ac:dyDescent="0.2">
      <c r="A89" s="83" t="s">
        <v>544</v>
      </c>
      <c r="B89" s="86" t="str">
        <f>VLOOKUP(A89,RecNames!B:G,6,FALSE)</f>
        <v>NPFF1</v>
      </c>
      <c r="C89" s="47" t="str">
        <f t="shared" si="18"/>
        <v/>
      </c>
      <c r="D89" s="46" t="str">
        <f t="shared" si="19"/>
        <v/>
      </c>
      <c r="E89" s="46">
        <f t="shared" si="20"/>
        <v>8.0470000000000006</v>
      </c>
      <c r="F89" s="46">
        <f t="shared" si="21"/>
        <v>8.1199999999999992</v>
      </c>
      <c r="G89" s="46" t="str">
        <f t="shared" si="22"/>
        <v/>
      </c>
      <c r="H89" s="46">
        <f t="shared" si="23"/>
        <v>8.7769999999999992</v>
      </c>
      <c r="I89" s="46">
        <f t="shared" si="24"/>
        <v>9.1359999999999992</v>
      </c>
      <c r="J89" s="46">
        <f t="shared" si="25"/>
        <v>10.15</v>
      </c>
      <c r="K89" s="46" t="str">
        <f t="shared" si="26"/>
        <v/>
      </c>
      <c r="L89" s="46" t="str">
        <f t="shared" si="27"/>
        <v/>
      </c>
      <c r="M89" s="46" t="str">
        <f t="shared" si="28"/>
        <v/>
      </c>
      <c r="N89" s="46">
        <f t="shared" si="29"/>
        <v>7.4</v>
      </c>
      <c r="O89" s="46" t="str">
        <f t="shared" si="30"/>
        <v/>
      </c>
      <c r="P89" s="46">
        <f t="shared" si="31"/>
        <v>7.5780000000000003</v>
      </c>
      <c r="Q89" s="46">
        <f t="shared" si="32"/>
        <v>7.3559999999999999</v>
      </c>
      <c r="R89" s="46">
        <f t="shared" si="33"/>
        <v>7.9829999999999997</v>
      </c>
      <c r="S89" s="46">
        <f t="shared" si="34"/>
        <v>7.7720000000000002</v>
      </c>
      <c r="T89" s="62" t="str" cm="1">
        <f t="array" ref="T89">IF(AK89="","",IF(ABS((AK89-AVERAGE(AK$2:AK$1000))/_xlfn.STDEV.S(IF(AK$2:AK$1000&lt;&gt;"",AK$2:AK$1000)))&lt;3,"","OUTLIER"))</f>
        <v/>
      </c>
      <c r="U89" s="63" t="str" cm="1">
        <f t="array" ref="U89">IF(AL89="","",IF(ABS((AL89-AVERAGE(AL$2:AL$1000))/_xlfn.STDEV.S(IF(AL$2:AL$1000&lt;&gt;"",AL$2:AL$1000)))&lt;3,"","OUTLIER"))</f>
        <v/>
      </c>
      <c r="V89" s="63" t="str" cm="1">
        <f t="array" ref="V89">IF(AM89="","",IF(ABS((AM89-AVERAGE(AM$2:AM$1000))/_xlfn.STDEV.S(IF(AM$2:AM$1000&lt;&gt;"",AM$2:AM$1000)))&lt;3,"","OUTLIER"))</f>
        <v/>
      </c>
      <c r="W89" s="63" t="str" cm="1">
        <f t="array" ref="W89">IF(AN89="","",IF(ABS((AN89-AVERAGE(AN$2:AN$1000))/_xlfn.STDEV.S(IF(AN$2:AN$1000&lt;&gt;"",AN$2:AN$1000)))&lt;3,"","OUTLIER"))</f>
        <v/>
      </c>
      <c r="X89" s="63" t="str" cm="1">
        <f t="array" ref="X89">IF(AO89="","",IF(ABS((AO89-AVERAGE(AO$2:AO$1000))/_xlfn.STDEV.S(IF(AO$2:AO$1000&lt;&gt;"",AO$2:AO$1000)))&lt;3,"","OUTLIER"))</f>
        <v/>
      </c>
      <c r="Y89" s="63" t="str" cm="1">
        <f t="array" ref="Y89">IF(AP89="","",IF(ABS((AP89-AVERAGE(AP$2:AP$1000))/_xlfn.STDEV.S(IF(AP$2:AP$1000&lt;&gt;"",AP$2:AP$1000)))&lt;3,"","OUTLIER"))</f>
        <v/>
      </c>
      <c r="Z89" s="63" t="str" cm="1">
        <f t="array" ref="Z89">IF(AQ89="","",IF(ABS((AQ89-AVERAGE(AQ$2:AQ$1000))/_xlfn.STDEV.S(IF(AQ$2:AQ$1000&lt;&gt;"",AQ$2:AQ$1000)))&lt;3,"","OUTLIER"))</f>
        <v/>
      </c>
      <c r="AA89" s="63" t="str" cm="1">
        <f t="array" ref="AA89">IF(AR89="","",IF(ABS((AR89-AVERAGE(AR$2:AR$1000))/_xlfn.STDEV.S(IF(AR$2:AR$1000&lt;&gt;"",AR$2:AR$1000)))&lt;3,"","OUTLIER"))</f>
        <v/>
      </c>
      <c r="AB89" s="63" t="str" cm="1">
        <f t="array" ref="AB89">IF(AS89="","",IF(ABS((AS89-AVERAGE(AS$2:AS$1000))/_xlfn.STDEV.S(IF(AS$2:AS$1000&lt;&gt;"",AS$2:AS$1000)))&lt;3,"","OUTLIER"))</f>
        <v/>
      </c>
      <c r="AC89" s="63" t="str" cm="1">
        <f t="array" ref="AC89">IF(AT89="","",IF(ABS((AT89-AVERAGE(AT$2:AT$1000))/_xlfn.STDEV.S(IF(AT$2:AT$1000&lt;&gt;"",AT$2:AT$1000)))&lt;3,"","OUTLIER"))</f>
        <v/>
      </c>
      <c r="AD89" s="63" t="str" cm="1">
        <f t="array" ref="AD89">IF(AU89="","",IF(ABS((AU89-AVERAGE(AU$2:AU$1000))/_xlfn.STDEV.S(IF(AU$2:AU$1000&lt;&gt;"",AU$2:AU$1000)))&lt;3,"","OUTLIER"))</f>
        <v/>
      </c>
      <c r="AE89" s="63" t="str" cm="1">
        <f t="array" ref="AE89">IF(AV89="","",IF(ABS((AV89-AVERAGE(AV$2:AV$1000))/_xlfn.STDEV.S(IF(AV$2:AV$1000&lt;&gt;"",AV$2:AV$1000)))&lt;3,"","OUTLIER"))</f>
        <v/>
      </c>
      <c r="AF89" s="63" t="str" cm="1">
        <f t="array" ref="AF89">IF(AW89="","",IF(ABS((AW89-AVERAGE(AW$2:AW$1000))/_xlfn.STDEV.S(IF(AW$2:AW$1000&lt;&gt;"",AW$2:AW$1000)))&lt;3,"","OUTLIER"))</f>
        <v/>
      </c>
      <c r="AG89" s="63" t="str" cm="1">
        <f t="array" ref="AG89">IF(AX89="","",IF(ABS((AX89-AVERAGE(AX$2:AX$1000))/_xlfn.STDEV.S(IF(AX$2:AX$1000&lt;&gt;"",AX$2:AX$1000)))&lt;3,"","OUTLIER"))</f>
        <v/>
      </c>
      <c r="AH89" s="63" t="str" cm="1">
        <f t="array" ref="AH89">IF(AY89="","",IF(ABS((AY89-AVERAGE(AY$2:AY$1000))/_xlfn.STDEV.S(IF(AY$2:AY$1000&lt;&gt;"",AY$2:AY$1000)))&lt;3,"","OUTLIER"))</f>
        <v/>
      </c>
      <c r="AI89" s="63" t="str" cm="1">
        <f t="array" ref="AI89">IF(AZ89="","",IF(ABS((AZ89-AVERAGE(AZ$2:AZ$1000))/_xlfn.STDEV.S(IF(AZ$2:AZ$1000&lt;&gt;"",AZ$2:AZ$1000)))&lt;3,"","OUTLIER"))</f>
        <v/>
      </c>
      <c r="AJ89" s="63" t="str" cm="1">
        <f t="array" ref="AJ89">IF(BA89="","",IF(ABS((BA89-AVERAGE(BA$2:BA$1000))/_xlfn.STDEV.S(IF(BA$2:BA$1000&lt;&gt;"",BA$2:BA$1000)))&lt;3,"","OUTLIER"))</f>
        <v/>
      </c>
      <c r="AK89" s="27"/>
      <c r="AM89" s="28">
        <v>8.0470000000000006</v>
      </c>
      <c r="AN89" s="28">
        <v>8.1199999999999992</v>
      </c>
      <c r="AP89" s="28">
        <v>8.7769999999999992</v>
      </c>
      <c r="AQ89" s="28">
        <v>9.1359999999999992</v>
      </c>
      <c r="AR89" s="28">
        <v>10.15</v>
      </c>
      <c r="AS89" s="28"/>
      <c r="AT89" s="28"/>
      <c r="AU89" s="28"/>
      <c r="AV89" s="28">
        <v>7.4</v>
      </c>
      <c r="AW89" s="28"/>
      <c r="AX89" s="28">
        <v>7.5780000000000003</v>
      </c>
      <c r="AY89" s="28">
        <v>7.3559999999999999</v>
      </c>
      <c r="AZ89" s="28">
        <v>7.9829999999999997</v>
      </c>
      <c r="BA89" s="28">
        <v>7.7720000000000002</v>
      </c>
      <c r="BB89" s="27"/>
      <c r="BD89" s="28">
        <v>7.2590000000000002E-2</v>
      </c>
      <c r="BE89" s="28">
        <v>7.4410000000000004E-2</v>
      </c>
      <c r="BG89" s="28">
        <v>7.3870000000000005E-2</v>
      </c>
      <c r="BH89" s="28">
        <v>6.7739999999999995E-2</v>
      </c>
      <c r="BI89" s="28">
        <v>0.1201</v>
      </c>
      <c r="BJ89" s="28"/>
      <c r="BK89" s="28"/>
      <c r="BL89" s="28"/>
      <c r="BM89" s="28">
        <v>6.1010000000000002E-2</v>
      </c>
      <c r="BN89" s="28"/>
      <c r="BO89" s="28">
        <v>0.1142</v>
      </c>
      <c r="BP89" s="28">
        <v>0.13300000000000001</v>
      </c>
      <c r="BQ89" s="28">
        <v>0.14749999999999999</v>
      </c>
      <c r="BR89" s="28">
        <v>7.5060000000000002E-2</v>
      </c>
    </row>
    <row r="90" spans="1:70" x14ac:dyDescent="0.2">
      <c r="A90" s="83" t="s">
        <v>547</v>
      </c>
      <c r="B90" s="86" t="str">
        <f>VLOOKUP(A90,RecNames!B:G,6,FALSE)</f>
        <v>NPFF2</v>
      </c>
      <c r="C90" s="47" t="str">
        <f t="shared" si="18"/>
        <v/>
      </c>
      <c r="D90" s="46" t="str">
        <f t="shared" si="19"/>
        <v/>
      </c>
      <c r="E90" s="46">
        <f t="shared" si="20"/>
        <v>7.13</v>
      </c>
      <c r="F90" s="46">
        <f t="shared" si="21"/>
        <v>7.2670000000000003</v>
      </c>
      <c r="G90" s="46" t="str">
        <f t="shared" si="22"/>
        <v/>
      </c>
      <c r="H90" s="46">
        <f t="shared" si="23"/>
        <v>7.7670000000000003</v>
      </c>
      <c r="I90" s="46">
        <f t="shared" si="24"/>
        <v>8.1430000000000007</v>
      </c>
      <c r="J90" s="46">
        <f t="shared" si="25"/>
        <v>8.57</v>
      </c>
      <c r="K90" s="46" t="str">
        <f t="shared" si="26"/>
        <v/>
      </c>
      <c r="L90" s="46" t="str">
        <f t="shared" si="27"/>
        <v/>
      </c>
      <c r="M90" s="46" t="str">
        <f t="shared" si="28"/>
        <v/>
      </c>
      <c r="N90" s="46" t="str">
        <f t="shared" si="29"/>
        <v/>
      </c>
      <c r="O90" s="46" t="str">
        <f t="shared" si="30"/>
        <v/>
      </c>
      <c r="P90" s="46" t="str">
        <f t="shared" si="31"/>
        <v/>
      </c>
      <c r="Q90" s="46" t="str">
        <f t="shared" si="32"/>
        <v/>
      </c>
      <c r="R90" s="46" t="str">
        <f t="shared" si="33"/>
        <v/>
      </c>
      <c r="S90" s="46">
        <f t="shared" si="34"/>
        <v>8.0139999999999993</v>
      </c>
      <c r="T90" s="62" t="str" cm="1">
        <f t="array" ref="T90">IF(AK90="","",IF(ABS((AK90-AVERAGE(AK$2:AK$1000))/_xlfn.STDEV.S(IF(AK$2:AK$1000&lt;&gt;"",AK$2:AK$1000)))&lt;3,"","OUTLIER"))</f>
        <v/>
      </c>
      <c r="U90" s="63" t="str" cm="1">
        <f t="array" ref="U90">IF(AL90="","",IF(ABS((AL90-AVERAGE(AL$2:AL$1000))/_xlfn.STDEV.S(IF(AL$2:AL$1000&lt;&gt;"",AL$2:AL$1000)))&lt;3,"","OUTLIER"))</f>
        <v/>
      </c>
      <c r="V90" s="63" t="str" cm="1">
        <f t="array" ref="V90">IF(AM90="","",IF(ABS((AM90-AVERAGE(AM$2:AM$1000))/_xlfn.STDEV.S(IF(AM$2:AM$1000&lt;&gt;"",AM$2:AM$1000)))&lt;3,"","OUTLIER"))</f>
        <v/>
      </c>
      <c r="W90" s="63" t="str" cm="1">
        <f t="array" ref="W90">IF(AN90="","",IF(ABS((AN90-AVERAGE(AN$2:AN$1000))/_xlfn.STDEV.S(IF(AN$2:AN$1000&lt;&gt;"",AN$2:AN$1000)))&lt;3,"","OUTLIER"))</f>
        <v/>
      </c>
      <c r="X90" s="63" t="str" cm="1">
        <f t="array" ref="X90">IF(AO90="","",IF(ABS((AO90-AVERAGE(AO$2:AO$1000))/_xlfn.STDEV.S(IF(AO$2:AO$1000&lt;&gt;"",AO$2:AO$1000)))&lt;3,"","OUTLIER"))</f>
        <v/>
      </c>
      <c r="Y90" s="63" t="str" cm="1">
        <f t="array" ref="Y90">IF(AP90="","",IF(ABS((AP90-AVERAGE(AP$2:AP$1000))/_xlfn.STDEV.S(IF(AP$2:AP$1000&lt;&gt;"",AP$2:AP$1000)))&lt;3,"","OUTLIER"))</f>
        <v/>
      </c>
      <c r="Z90" s="63" t="str" cm="1">
        <f t="array" ref="Z90">IF(AQ90="","",IF(ABS((AQ90-AVERAGE(AQ$2:AQ$1000))/_xlfn.STDEV.S(IF(AQ$2:AQ$1000&lt;&gt;"",AQ$2:AQ$1000)))&lt;3,"","OUTLIER"))</f>
        <v/>
      </c>
      <c r="AA90" s="63" t="str" cm="1">
        <f t="array" ref="AA90">IF(AR90="","",IF(ABS((AR90-AVERAGE(AR$2:AR$1000))/_xlfn.STDEV.S(IF(AR$2:AR$1000&lt;&gt;"",AR$2:AR$1000)))&lt;3,"","OUTLIER"))</f>
        <v/>
      </c>
      <c r="AB90" s="63" t="str" cm="1">
        <f t="array" ref="AB90">IF(AS90="","",IF(ABS((AS90-AVERAGE(AS$2:AS$1000))/_xlfn.STDEV.S(IF(AS$2:AS$1000&lt;&gt;"",AS$2:AS$1000)))&lt;3,"","OUTLIER"))</f>
        <v/>
      </c>
      <c r="AC90" s="63" t="str" cm="1">
        <f t="array" ref="AC90">IF(AT90="","",IF(ABS((AT90-AVERAGE(AT$2:AT$1000))/_xlfn.STDEV.S(IF(AT$2:AT$1000&lt;&gt;"",AT$2:AT$1000)))&lt;3,"","OUTLIER"))</f>
        <v/>
      </c>
      <c r="AD90" s="63" t="str" cm="1">
        <f t="array" ref="AD90">IF(AU90="","",IF(ABS((AU90-AVERAGE(AU$2:AU$1000))/_xlfn.STDEV.S(IF(AU$2:AU$1000&lt;&gt;"",AU$2:AU$1000)))&lt;3,"","OUTLIER"))</f>
        <v/>
      </c>
      <c r="AE90" s="63" t="str" cm="1">
        <f t="array" ref="AE90">IF(AV90="","",IF(ABS((AV90-AVERAGE(AV$2:AV$1000))/_xlfn.STDEV.S(IF(AV$2:AV$1000&lt;&gt;"",AV$2:AV$1000)))&lt;3,"","OUTLIER"))</f>
        <v/>
      </c>
      <c r="AF90" s="63" t="str" cm="1">
        <f t="array" ref="AF90">IF(AW90="","",IF(ABS((AW90-AVERAGE(AW$2:AW$1000))/_xlfn.STDEV.S(IF(AW$2:AW$1000&lt;&gt;"",AW$2:AW$1000)))&lt;3,"","OUTLIER"))</f>
        <v/>
      </c>
      <c r="AG90" s="63" t="str" cm="1">
        <f t="array" ref="AG90">IF(AX90="","",IF(ABS((AX90-AVERAGE(AX$2:AX$1000))/_xlfn.STDEV.S(IF(AX$2:AX$1000&lt;&gt;"",AX$2:AX$1000)))&lt;3,"","OUTLIER"))</f>
        <v/>
      </c>
      <c r="AH90" s="63" t="str" cm="1">
        <f t="array" ref="AH90">IF(AY90="","",IF(ABS((AY90-AVERAGE(AY$2:AY$1000))/_xlfn.STDEV.S(IF(AY$2:AY$1000&lt;&gt;"",AY$2:AY$1000)))&lt;3,"","OUTLIER"))</f>
        <v/>
      </c>
      <c r="AI90" s="63" t="str" cm="1">
        <f t="array" ref="AI90">IF(AZ90="","",IF(ABS((AZ90-AVERAGE(AZ$2:AZ$1000))/_xlfn.STDEV.S(IF(AZ$2:AZ$1000&lt;&gt;"",AZ$2:AZ$1000)))&lt;3,"","OUTLIER"))</f>
        <v/>
      </c>
      <c r="AJ90" s="63" t="str" cm="1">
        <f t="array" ref="AJ90">IF(BA90="","",IF(ABS((BA90-AVERAGE(BA$2:BA$1000))/_xlfn.STDEV.S(IF(BA$2:BA$1000&lt;&gt;"",BA$2:BA$1000)))&lt;3,"","OUTLIER"))</f>
        <v/>
      </c>
      <c r="AK90" s="27"/>
      <c r="AM90" s="28">
        <v>7.13</v>
      </c>
      <c r="AN90" s="28">
        <v>7.2670000000000003</v>
      </c>
      <c r="AP90" s="28">
        <v>7.7670000000000003</v>
      </c>
      <c r="AQ90" s="28">
        <v>8.1430000000000007</v>
      </c>
      <c r="AR90" s="28">
        <v>8.57</v>
      </c>
      <c r="AS90" s="28"/>
      <c r="AT90" s="28"/>
      <c r="AU90" s="28"/>
      <c r="AV90" s="28"/>
      <c r="AW90" s="28"/>
      <c r="AX90" s="28"/>
      <c r="AY90" s="28"/>
      <c r="AZ90" s="28"/>
      <c r="BA90" s="28">
        <v>8.0139999999999993</v>
      </c>
      <c r="BB90" s="27"/>
      <c r="BD90" s="28">
        <v>0.13550000000000001</v>
      </c>
      <c r="BE90" s="28">
        <v>8.0729999999999996E-2</v>
      </c>
      <c r="BG90" s="28">
        <v>0.10050000000000001</v>
      </c>
      <c r="BH90" s="28">
        <v>0.1022</v>
      </c>
      <c r="BI90" s="28">
        <v>0.10539999999999999</v>
      </c>
      <c r="BJ90" s="28"/>
      <c r="BK90" s="28"/>
      <c r="BL90" s="28"/>
      <c r="BM90" s="28"/>
      <c r="BN90" s="28"/>
      <c r="BO90" s="28"/>
      <c r="BP90" s="28"/>
      <c r="BQ90" s="28"/>
      <c r="BR90" s="28">
        <v>0.20130000000000001</v>
      </c>
    </row>
    <row r="91" spans="1:70" x14ac:dyDescent="0.2">
      <c r="A91" s="83" t="s">
        <v>554</v>
      </c>
      <c r="B91" s="86" t="str">
        <f>VLOOKUP(A91,RecNames!B:G,6,FALSE)</f>
        <v>NPY1R</v>
      </c>
      <c r="C91" s="47" t="str">
        <f t="shared" si="18"/>
        <v/>
      </c>
      <c r="D91" s="46" t="str">
        <f t="shared" si="19"/>
        <v/>
      </c>
      <c r="E91" s="46">
        <f t="shared" si="20"/>
        <v>9.4589999999999996</v>
      </c>
      <c r="F91" s="46">
        <f t="shared" si="21"/>
        <v>9.4260000000000002</v>
      </c>
      <c r="G91" s="46" t="str">
        <f t="shared" si="22"/>
        <v/>
      </c>
      <c r="H91" s="46">
        <f t="shared" si="23"/>
        <v>9.2910000000000004</v>
      </c>
      <c r="I91" s="46">
        <f t="shared" si="24"/>
        <v>9.5820000000000007</v>
      </c>
      <c r="J91" s="46">
        <f t="shared" si="25"/>
        <v>10.039999999999999</v>
      </c>
      <c r="K91" s="46" t="str">
        <f t="shared" si="26"/>
        <v/>
      </c>
      <c r="L91" s="46" t="str">
        <f t="shared" si="27"/>
        <v/>
      </c>
      <c r="M91" s="46" t="str">
        <f t="shared" si="28"/>
        <v/>
      </c>
      <c r="N91" s="46" t="str">
        <f t="shared" si="29"/>
        <v/>
      </c>
      <c r="O91" s="46" t="str">
        <f t="shared" si="30"/>
        <v/>
      </c>
      <c r="P91" s="46" t="str">
        <f t="shared" si="31"/>
        <v/>
      </c>
      <c r="Q91" s="46" t="str">
        <f t="shared" si="32"/>
        <v/>
      </c>
      <c r="R91" s="46" t="str">
        <f t="shared" si="33"/>
        <v/>
      </c>
      <c r="S91" s="46">
        <f t="shared" si="34"/>
        <v>8.8149999999999995</v>
      </c>
      <c r="T91" s="62" t="str" cm="1">
        <f t="array" ref="T91">IF(AK91="","",IF(ABS((AK91-AVERAGE(AK$2:AK$1000))/_xlfn.STDEV.S(IF(AK$2:AK$1000&lt;&gt;"",AK$2:AK$1000)))&lt;3,"","OUTLIER"))</f>
        <v/>
      </c>
      <c r="U91" s="63" t="str" cm="1">
        <f t="array" ref="U91">IF(AL91="","",IF(ABS((AL91-AVERAGE(AL$2:AL$1000))/_xlfn.STDEV.S(IF(AL$2:AL$1000&lt;&gt;"",AL$2:AL$1000)))&lt;3,"","OUTLIER"))</f>
        <v/>
      </c>
      <c r="V91" s="63" t="str" cm="1">
        <f t="array" ref="V91">IF(AM91="","",IF(ABS((AM91-AVERAGE(AM$2:AM$1000))/_xlfn.STDEV.S(IF(AM$2:AM$1000&lt;&gt;"",AM$2:AM$1000)))&lt;3,"","OUTLIER"))</f>
        <v/>
      </c>
      <c r="W91" s="63" t="str" cm="1">
        <f t="array" ref="W91">IF(AN91="","",IF(ABS((AN91-AVERAGE(AN$2:AN$1000))/_xlfn.STDEV.S(IF(AN$2:AN$1000&lt;&gt;"",AN$2:AN$1000)))&lt;3,"","OUTLIER"))</f>
        <v/>
      </c>
      <c r="X91" s="63" t="str" cm="1">
        <f t="array" ref="X91">IF(AO91="","",IF(ABS((AO91-AVERAGE(AO$2:AO$1000))/_xlfn.STDEV.S(IF(AO$2:AO$1000&lt;&gt;"",AO$2:AO$1000)))&lt;3,"","OUTLIER"))</f>
        <v/>
      </c>
      <c r="Y91" s="63" t="str" cm="1">
        <f t="array" ref="Y91">IF(AP91="","",IF(ABS((AP91-AVERAGE(AP$2:AP$1000))/_xlfn.STDEV.S(IF(AP$2:AP$1000&lt;&gt;"",AP$2:AP$1000)))&lt;3,"","OUTLIER"))</f>
        <v/>
      </c>
      <c r="Z91" s="63" t="str" cm="1">
        <f t="array" ref="Z91">IF(AQ91="","",IF(ABS((AQ91-AVERAGE(AQ$2:AQ$1000))/_xlfn.STDEV.S(IF(AQ$2:AQ$1000&lt;&gt;"",AQ$2:AQ$1000)))&lt;3,"","OUTLIER"))</f>
        <v/>
      </c>
      <c r="AA91" s="63" t="str" cm="1">
        <f t="array" ref="AA91">IF(AR91="","",IF(ABS((AR91-AVERAGE(AR$2:AR$1000))/_xlfn.STDEV.S(IF(AR$2:AR$1000&lt;&gt;"",AR$2:AR$1000)))&lt;3,"","OUTLIER"))</f>
        <v/>
      </c>
      <c r="AB91" s="63" t="str" cm="1">
        <f t="array" ref="AB91">IF(AS91="","",IF(ABS((AS91-AVERAGE(AS$2:AS$1000))/_xlfn.STDEV.S(IF(AS$2:AS$1000&lt;&gt;"",AS$2:AS$1000)))&lt;3,"","OUTLIER"))</f>
        <v/>
      </c>
      <c r="AC91" s="63" t="str" cm="1">
        <f t="array" ref="AC91">IF(AT91="","",IF(ABS((AT91-AVERAGE(AT$2:AT$1000))/_xlfn.STDEV.S(IF(AT$2:AT$1000&lt;&gt;"",AT$2:AT$1000)))&lt;3,"","OUTLIER"))</f>
        <v/>
      </c>
      <c r="AD91" s="63" t="str" cm="1">
        <f t="array" ref="AD91">IF(AU91="","",IF(ABS((AU91-AVERAGE(AU$2:AU$1000))/_xlfn.STDEV.S(IF(AU$2:AU$1000&lt;&gt;"",AU$2:AU$1000)))&lt;3,"","OUTLIER"))</f>
        <v/>
      </c>
      <c r="AE91" s="63" t="str" cm="1">
        <f t="array" ref="AE91">IF(AV91="","",IF(ABS((AV91-AVERAGE(AV$2:AV$1000))/_xlfn.STDEV.S(IF(AV$2:AV$1000&lt;&gt;"",AV$2:AV$1000)))&lt;3,"","OUTLIER"))</f>
        <v/>
      </c>
      <c r="AF91" s="63" t="str" cm="1">
        <f t="array" ref="AF91">IF(AW91="","",IF(ABS((AW91-AVERAGE(AW$2:AW$1000))/_xlfn.STDEV.S(IF(AW$2:AW$1000&lt;&gt;"",AW$2:AW$1000)))&lt;3,"","OUTLIER"))</f>
        <v/>
      </c>
      <c r="AG91" s="63" t="str" cm="1">
        <f t="array" ref="AG91">IF(AX91="","",IF(ABS((AX91-AVERAGE(AX$2:AX$1000))/_xlfn.STDEV.S(IF(AX$2:AX$1000&lt;&gt;"",AX$2:AX$1000)))&lt;3,"","OUTLIER"))</f>
        <v/>
      </c>
      <c r="AH91" s="63" t="str" cm="1">
        <f t="array" ref="AH91">IF(AY91="","",IF(ABS((AY91-AVERAGE(AY$2:AY$1000))/_xlfn.STDEV.S(IF(AY$2:AY$1000&lt;&gt;"",AY$2:AY$1000)))&lt;3,"","OUTLIER"))</f>
        <v/>
      </c>
      <c r="AI91" s="63" t="str" cm="1">
        <f t="array" ref="AI91">IF(AZ91="","",IF(ABS((AZ91-AVERAGE(AZ$2:AZ$1000))/_xlfn.STDEV.S(IF(AZ$2:AZ$1000&lt;&gt;"",AZ$2:AZ$1000)))&lt;3,"","OUTLIER"))</f>
        <v/>
      </c>
      <c r="AJ91" s="63" t="str" cm="1">
        <f t="array" ref="AJ91">IF(BA91="","",IF(ABS((BA91-AVERAGE(BA$2:BA$1000))/_xlfn.STDEV.S(IF(BA$2:BA$1000&lt;&gt;"",BA$2:BA$1000)))&lt;3,"","OUTLIER"))</f>
        <v/>
      </c>
      <c r="AK91" s="27"/>
      <c r="AM91" s="28">
        <v>9.4589999999999996</v>
      </c>
      <c r="AN91" s="28">
        <v>9.4260000000000002</v>
      </c>
      <c r="AP91" s="28">
        <v>9.2910000000000004</v>
      </c>
      <c r="AQ91" s="28">
        <v>9.5820000000000007</v>
      </c>
      <c r="AR91" s="28">
        <v>10.039999999999999</v>
      </c>
      <c r="AS91" s="28"/>
      <c r="AT91" s="28"/>
      <c r="AU91" s="28"/>
      <c r="AV91" s="28"/>
      <c r="AW91" s="28"/>
      <c r="AX91" s="28"/>
      <c r="AY91" s="28"/>
      <c r="AZ91" s="28"/>
      <c r="BA91" s="28">
        <v>8.8149999999999995</v>
      </c>
      <c r="BB91" s="27"/>
      <c r="BD91" s="28">
        <v>0.15989999999999999</v>
      </c>
      <c r="BE91" s="28">
        <v>6.6699999999999995E-2</v>
      </c>
      <c r="BG91" s="28">
        <v>0.1018</v>
      </c>
      <c r="BH91" s="28">
        <v>0.10639999999999999</v>
      </c>
      <c r="BI91" s="28">
        <v>0.124</v>
      </c>
      <c r="BJ91" s="28"/>
      <c r="BK91" s="28"/>
      <c r="BL91" s="28"/>
      <c r="BM91" s="28"/>
      <c r="BN91" s="28"/>
      <c r="BO91" s="28"/>
      <c r="BP91" s="28"/>
      <c r="BQ91" s="28"/>
      <c r="BR91" s="28">
        <v>0.24149999999999999</v>
      </c>
    </row>
    <row r="92" spans="1:70" x14ac:dyDescent="0.2">
      <c r="A92" s="83" t="s">
        <v>558</v>
      </c>
      <c r="B92" s="86" t="str">
        <f>VLOOKUP(A92,RecNames!B:G,6,FALSE)</f>
        <v>NPY5R</v>
      </c>
      <c r="C92" s="47" t="str">
        <f t="shared" si="18"/>
        <v/>
      </c>
      <c r="D92" s="46" t="str">
        <f t="shared" si="19"/>
        <v/>
      </c>
      <c r="E92" s="46" t="str">
        <f t="shared" si="20"/>
        <v/>
      </c>
      <c r="F92" s="46" t="str">
        <f t="shared" si="21"/>
        <v/>
      </c>
      <c r="G92" s="46" t="str">
        <f t="shared" si="22"/>
        <v/>
      </c>
      <c r="H92" s="46">
        <f t="shared" si="23"/>
        <v>8.1289999999999996</v>
      </c>
      <c r="I92" s="46">
        <f t="shared" si="24"/>
        <v>8.0779999999999994</v>
      </c>
      <c r="J92" s="46">
        <f t="shared" si="25"/>
        <v>7.8170000000000002</v>
      </c>
      <c r="K92" s="46" t="str">
        <f t="shared" si="26"/>
        <v/>
      </c>
      <c r="L92" s="46" t="str">
        <f t="shared" si="27"/>
        <v/>
      </c>
      <c r="M92" s="46" t="str">
        <f t="shared" si="28"/>
        <v/>
      </c>
      <c r="N92" s="46" t="str">
        <f t="shared" si="29"/>
        <v/>
      </c>
      <c r="O92" s="46" t="str">
        <f t="shared" si="30"/>
        <v/>
      </c>
      <c r="P92" s="46" t="str">
        <f t="shared" si="31"/>
        <v/>
      </c>
      <c r="Q92" s="46" t="str">
        <f t="shared" si="32"/>
        <v/>
      </c>
      <c r="R92" s="46" t="str">
        <f t="shared" si="33"/>
        <v/>
      </c>
      <c r="S92" s="46" t="str">
        <f t="shared" si="34"/>
        <v/>
      </c>
      <c r="T92" s="62" t="str" cm="1">
        <f t="array" ref="T92">IF(AK92="","",IF(ABS((AK92-AVERAGE(AK$2:AK$1000))/_xlfn.STDEV.S(IF(AK$2:AK$1000&lt;&gt;"",AK$2:AK$1000)))&lt;3,"","OUTLIER"))</f>
        <v/>
      </c>
      <c r="U92" s="63" t="str" cm="1">
        <f t="array" ref="U92">IF(AL92="","",IF(ABS((AL92-AVERAGE(AL$2:AL$1000))/_xlfn.STDEV.S(IF(AL$2:AL$1000&lt;&gt;"",AL$2:AL$1000)))&lt;3,"","OUTLIER"))</f>
        <v/>
      </c>
      <c r="V92" s="63" t="str" cm="1">
        <f t="array" ref="V92">IF(AM92="","",IF(ABS((AM92-AVERAGE(AM$2:AM$1000))/_xlfn.STDEV.S(IF(AM$2:AM$1000&lt;&gt;"",AM$2:AM$1000)))&lt;3,"","OUTLIER"))</f>
        <v/>
      </c>
      <c r="W92" s="63" t="str" cm="1">
        <f t="array" ref="W92">IF(AN92="","",IF(ABS((AN92-AVERAGE(AN$2:AN$1000))/_xlfn.STDEV.S(IF(AN$2:AN$1000&lt;&gt;"",AN$2:AN$1000)))&lt;3,"","OUTLIER"))</f>
        <v/>
      </c>
      <c r="X92" s="63" t="str" cm="1">
        <f t="array" ref="X92">IF(AO92="","",IF(ABS((AO92-AVERAGE(AO$2:AO$1000))/_xlfn.STDEV.S(IF(AO$2:AO$1000&lt;&gt;"",AO$2:AO$1000)))&lt;3,"","OUTLIER"))</f>
        <v/>
      </c>
      <c r="Y92" s="63" t="str" cm="1">
        <f t="array" ref="Y92">IF(AP92="","",IF(ABS((AP92-AVERAGE(AP$2:AP$1000))/_xlfn.STDEV.S(IF(AP$2:AP$1000&lt;&gt;"",AP$2:AP$1000)))&lt;3,"","OUTLIER"))</f>
        <v/>
      </c>
      <c r="Z92" s="63" t="str" cm="1">
        <f t="array" ref="Z92">IF(AQ92="","",IF(ABS((AQ92-AVERAGE(AQ$2:AQ$1000))/_xlfn.STDEV.S(IF(AQ$2:AQ$1000&lt;&gt;"",AQ$2:AQ$1000)))&lt;3,"","OUTLIER"))</f>
        <v/>
      </c>
      <c r="AA92" s="63" t="str" cm="1">
        <f t="array" ref="AA92">IF(AR92="","",IF(ABS((AR92-AVERAGE(AR$2:AR$1000))/_xlfn.STDEV.S(IF(AR$2:AR$1000&lt;&gt;"",AR$2:AR$1000)))&lt;3,"","OUTLIER"))</f>
        <v/>
      </c>
      <c r="AB92" s="63" t="str" cm="1">
        <f t="array" ref="AB92">IF(AS92="","",IF(ABS((AS92-AVERAGE(AS$2:AS$1000))/_xlfn.STDEV.S(IF(AS$2:AS$1000&lt;&gt;"",AS$2:AS$1000)))&lt;3,"","OUTLIER"))</f>
        <v/>
      </c>
      <c r="AC92" s="63" t="str" cm="1">
        <f t="array" ref="AC92">IF(AT92="","",IF(ABS((AT92-AVERAGE(AT$2:AT$1000))/_xlfn.STDEV.S(IF(AT$2:AT$1000&lt;&gt;"",AT$2:AT$1000)))&lt;3,"","OUTLIER"))</f>
        <v/>
      </c>
      <c r="AD92" s="63" t="str" cm="1">
        <f t="array" ref="AD92">IF(AU92="","",IF(ABS((AU92-AVERAGE(AU$2:AU$1000))/_xlfn.STDEV.S(IF(AU$2:AU$1000&lt;&gt;"",AU$2:AU$1000)))&lt;3,"","OUTLIER"))</f>
        <v/>
      </c>
      <c r="AE92" s="63" t="str" cm="1">
        <f t="array" ref="AE92">IF(AV92="","",IF(ABS((AV92-AVERAGE(AV$2:AV$1000))/_xlfn.STDEV.S(IF(AV$2:AV$1000&lt;&gt;"",AV$2:AV$1000)))&lt;3,"","OUTLIER"))</f>
        <v/>
      </c>
      <c r="AF92" s="63" t="str" cm="1">
        <f t="array" ref="AF92">IF(AW92="","",IF(ABS((AW92-AVERAGE(AW$2:AW$1000))/_xlfn.STDEV.S(IF(AW$2:AW$1000&lt;&gt;"",AW$2:AW$1000)))&lt;3,"","OUTLIER"))</f>
        <v/>
      </c>
      <c r="AG92" s="63" t="str" cm="1">
        <f t="array" ref="AG92">IF(AX92="","",IF(ABS((AX92-AVERAGE(AX$2:AX$1000))/_xlfn.STDEV.S(IF(AX$2:AX$1000&lt;&gt;"",AX$2:AX$1000)))&lt;3,"","OUTLIER"))</f>
        <v/>
      </c>
      <c r="AH92" s="63" t="str" cm="1">
        <f t="array" ref="AH92">IF(AY92="","",IF(ABS((AY92-AVERAGE(AY$2:AY$1000))/_xlfn.STDEV.S(IF(AY$2:AY$1000&lt;&gt;"",AY$2:AY$1000)))&lt;3,"","OUTLIER"))</f>
        <v/>
      </c>
      <c r="AI92" s="63" t="str" cm="1">
        <f t="array" ref="AI92">IF(AZ92="","",IF(ABS((AZ92-AVERAGE(AZ$2:AZ$1000))/_xlfn.STDEV.S(IF(AZ$2:AZ$1000&lt;&gt;"",AZ$2:AZ$1000)))&lt;3,"","OUTLIER"))</f>
        <v/>
      </c>
      <c r="AJ92" s="63" t="str" cm="1">
        <f t="array" ref="AJ92">IF(BA92="","",IF(ABS((BA92-AVERAGE(BA$2:BA$1000))/_xlfn.STDEV.S(IF(BA$2:BA$1000&lt;&gt;"",BA$2:BA$1000)))&lt;3,"","OUTLIER"))</f>
        <v/>
      </c>
      <c r="AK92" s="27"/>
      <c r="AM92" s="28"/>
      <c r="AN92" s="28"/>
      <c r="AP92" s="28">
        <v>8.1289999999999996</v>
      </c>
      <c r="AQ92" s="28">
        <v>8.0779999999999994</v>
      </c>
      <c r="AR92" s="28">
        <v>7.8170000000000002</v>
      </c>
      <c r="AS92" s="28"/>
      <c r="AT92" s="28"/>
      <c r="AU92" s="28"/>
      <c r="AV92" s="28"/>
      <c r="AW92" s="28"/>
      <c r="AX92" s="28"/>
      <c r="AY92" s="28"/>
      <c r="AZ92" s="28"/>
      <c r="BA92" s="28"/>
      <c r="BB92" s="27"/>
      <c r="BD92" s="28"/>
      <c r="BE92" s="28"/>
      <c r="BG92" s="28">
        <v>0.22720000000000001</v>
      </c>
      <c r="BH92" s="28">
        <v>0.1356</v>
      </c>
      <c r="BI92" s="28">
        <v>0.28610000000000002</v>
      </c>
      <c r="BJ92" s="28"/>
      <c r="BK92" s="28"/>
      <c r="BL92" s="28"/>
      <c r="BM92" s="28"/>
      <c r="BN92" s="28"/>
      <c r="BO92" s="28"/>
      <c r="BP92" s="28"/>
      <c r="BQ92" s="28"/>
      <c r="BR92" s="28"/>
    </row>
    <row r="93" spans="1:70" x14ac:dyDescent="0.2">
      <c r="A93" s="83" t="s">
        <v>729</v>
      </c>
      <c r="B93" s="86" t="str">
        <f>VLOOKUP(A93,RecNames!B:G,6,FALSE)</f>
        <v>OXYR</v>
      </c>
      <c r="C93" s="47" t="str">
        <f t="shared" si="18"/>
        <v/>
      </c>
      <c r="D93" s="46" t="str">
        <f t="shared" si="19"/>
        <v/>
      </c>
      <c r="E93" s="46" t="str">
        <f t="shared" si="20"/>
        <v/>
      </c>
      <c r="F93" s="46" t="str">
        <f t="shared" si="21"/>
        <v/>
      </c>
      <c r="G93" s="46" t="str">
        <f t="shared" si="22"/>
        <v/>
      </c>
      <c r="H93" s="46" t="str">
        <f t="shared" si="23"/>
        <v/>
      </c>
      <c r="I93" s="46" t="str">
        <f t="shared" si="24"/>
        <v/>
      </c>
      <c r="J93" s="46" t="str">
        <f t="shared" si="25"/>
        <v/>
      </c>
      <c r="K93" s="46">
        <f t="shared" si="26"/>
        <v>8.3840000000000003</v>
      </c>
      <c r="L93" s="46">
        <f t="shared" si="27"/>
        <v>8.1929999999999996</v>
      </c>
      <c r="M93" s="46">
        <f t="shared" si="28"/>
        <v>8.109</v>
      </c>
      <c r="N93" s="46">
        <f t="shared" si="29"/>
        <v>8.0210000000000008</v>
      </c>
      <c r="O93" s="46" t="str">
        <f t="shared" si="30"/>
        <v/>
      </c>
      <c r="P93" s="46" t="str">
        <f t="shared" si="31"/>
        <v/>
      </c>
      <c r="Q93" s="46">
        <f t="shared" si="32"/>
        <v>8.2439999999999998</v>
      </c>
      <c r="R93" s="46">
        <f t="shared" si="33"/>
        <v>8.0909999999999993</v>
      </c>
      <c r="S93" s="46">
        <f t="shared" si="34"/>
        <v>8.6</v>
      </c>
      <c r="T93" s="62" t="str" cm="1">
        <f t="array" ref="T93">IF(AK93="","",IF(ABS((AK93-AVERAGE(AK$2:AK$1000))/_xlfn.STDEV.S(IF(AK$2:AK$1000&lt;&gt;"",AK$2:AK$1000)))&lt;3,"","OUTLIER"))</f>
        <v/>
      </c>
      <c r="U93" s="63" t="str" cm="1">
        <f t="array" ref="U93">IF(AL93="","",IF(ABS((AL93-AVERAGE(AL$2:AL$1000))/_xlfn.STDEV.S(IF(AL$2:AL$1000&lt;&gt;"",AL$2:AL$1000)))&lt;3,"","OUTLIER"))</f>
        <v/>
      </c>
      <c r="V93" s="63" t="str" cm="1">
        <f t="array" ref="V93">IF(AM93="","",IF(ABS((AM93-AVERAGE(AM$2:AM$1000))/_xlfn.STDEV.S(IF(AM$2:AM$1000&lt;&gt;"",AM$2:AM$1000)))&lt;3,"","OUTLIER"))</f>
        <v/>
      </c>
      <c r="W93" s="63" t="str" cm="1">
        <f t="array" ref="W93">IF(AN93="","",IF(ABS((AN93-AVERAGE(AN$2:AN$1000))/_xlfn.STDEV.S(IF(AN$2:AN$1000&lt;&gt;"",AN$2:AN$1000)))&lt;3,"","OUTLIER"))</f>
        <v/>
      </c>
      <c r="X93" s="63" t="str" cm="1">
        <f t="array" ref="X93">IF(AO93="","",IF(ABS((AO93-AVERAGE(AO$2:AO$1000))/_xlfn.STDEV.S(IF(AO$2:AO$1000&lt;&gt;"",AO$2:AO$1000)))&lt;3,"","OUTLIER"))</f>
        <v/>
      </c>
      <c r="Y93" s="63" t="str" cm="1">
        <f t="array" ref="Y93">IF(AP93="","",IF(ABS((AP93-AVERAGE(AP$2:AP$1000))/_xlfn.STDEV.S(IF(AP$2:AP$1000&lt;&gt;"",AP$2:AP$1000)))&lt;3,"","OUTLIER"))</f>
        <v/>
      </c>
      <c r="Z93" s="63" t="str" cm="1">
        <f t="array" ref="Z93">IF(AQ93="","",IF(ABS((AQ93-AVERAGE(AQ$2:AQ$1000))/_xlfn.STDEV.S(IF(AQ$2:AQ$1000&lt;&gt;"",AQ$2:AQ$1000)))&lt;3,"","OUTLIER"))</f>
        <v/>
      </c>
      <c r="AA93" s="63" t="str" cm="1">
        <f t="array" ref="AA93">IF(AR93="","",IF(ABS((AR93-AVERAGE(AR$2:AR$1000))/_xlfn.STDEV.S(IF(AR$2:AR$1000&lt;&gt;"",AR$2:AR$1000)))&lt;3,"","OUTLIER"))</f>
        <v/>
      </c>
      <c r="AB93" s="63" t="str" cm="1">
        <f t="array" ref="AB93">IF(AS93="","",IF(ABS((AS93-AVERAGE(AS$2:AS$1000))/_xlfn.STDEV.S(IF(AS$2:AS$1000&lt;&gt;"",AS$2:AS$1000)))&lt;3,"","OUTLIER"))</f>
        <v/>
      </c>
      <c r="AC93" s="63" t="str" cm="1">
        <f t="array" ref="AC93">IF(AT93="","",IF(ABS((AT93-AVERAGE(AT$2:AT$1000))/_xlfn.STDEV.S(IF(AT$2:AT$1000&lt;&gt;"",AT$2:AT$1000)))&lt;3,"","OUTLIER"))</f>
        <v/>
      </c>
      <c r="AD93" s="63" t="str" cm="1">
        <f t="array" ref="AD93">IF(AU93="","",IF(ABS((AU93-AVERAGE(AU$2:AU$1000))/_xlfn.STDEV.S(IF(AU$2:AU$1000&lt;&gt;"",AU$2:AU$1000)))&lt;3,"","OUTLIER"))</f>
        <v/>
      </c>
      <c r="AE93" s="63" t="str" cm="1">
        <f t="array" ref="AE93">IF(AV93="","",IF(ABS((AV93-AVERAGE(AV$2:AV$1000))/_xlfn.STDEV.S(IF(AV$2:AV$1000&lt;&gt;"",AV$2:AV$1000)))&lt;3,"","OUTLIER"))</f>
        <v/>
      </c>
      <c r="AF93" s="63" t="str" cm="1">
        <f t="array" ref="AF93">IF(AW93="","",IF(ABS((AW93-AVERAGE(AW$2:AW$1000))/_xlfn.STDEV.S(IF(AW$2:AW$1000&lt;&gt;"",AW$2:AW$1000)))&lt;3,"","OUTLIER"))</f>
        <v/>
      </c>
      <c r="AG93" s="63" t="str" cm="1">
        <f t="array" ref="AG93">IF(AX93="","",IF(ABS((AX93-AVERAGE(AX$2:AX$1000))/_xlfn.STDEV.S(IF(AX$2:AX$1000&lt;&gt;"",AX$2:AX$1000)))&lt;3,"","OUTLIER"))</f>
        <v/>
      </c>
      <c r="AH93" s="63" t="str" cm="1">
        <f t="array" ref="AH93">IF(AY93="","",IF(ABS((AY93-AVERAGE(AY$2:AY$1000))/_xlfn.STDEV.S(IF(AY$2:AY$1000&lt;&gt;"",AY$2:AY$1000)))&lt;3,"","OUTLIER"))</f>
        <v/>
      </c>
      <c r="AI93" s="63" t="str" cm="1">
        <f t="array" ref="AI93">IF(AZ93="","",IF(ABS((AZ93-AVERAGE(AZ$2:AZ$1000))/_xlfn.STDEV.S(IF(AZ$2:AZ$1000&lt;&gt;"",AZ$2:AZ$1000)))&lt;3,"","OUTLIER"))</f>
        <v/>
      </c>
      <c r="AJ93" s="63" t="str" cm="1">
        <f t="array" ref="AJ93">IF(BA93="","",IF(ABS((BA93-AVERAGE(BA$2:BA$1000))/_xlfn.STDEV.S(IF(BA$2:BA$1000&lt;&gt;"",BA$2:BA$1000)))&lt;3,"","OUTLIER"))</f>
        <v/>
      </c>
      <c r="AK93" s="27"/>
      <c r="AM93" s="28"/>
      <c r="AN93" s="28"/>
      <c r="AP93" s="28"/>
      <c r="AQ93" s="28"/>
      <c r="AR93" s="28"/>
      <c r="AS93" s="28">
        <v>8.3840000000000003</v>
      </c>
      <c r="AT93" s="28">
        <v>8.1929999999999996</v>
      </c>
      <c r="AU93" s="28">
        <v>8.109</v>
      </c>
      <c r="AV93" s="28">
        <v>8.0210000000000008</v>
      </c>
      <c r="AW93" s="28"/>
      <c r="AX93" s="28"/>
      <c r="AY93" s="28">
        <v>8.2439999999999998</v>
      </c>
      <c r="AZ93" s="28">
        <v>8.0909999999999993</v>
      </c>
      <c r="BA93" s="28">
        <v>8.6</v>
      </c>
      <c r="BB93" s="27"/>
      <c r="BD93" s="28"/>
      <c r="BE93" s="28"/>
      <c r="BG93" s="28"/>
      <c r="BH93" s="28"/>
      <c r="BI93" s="28"/>
      <c r="BJ93" s="28">
        <v>0.1007</v>
      </c>
      <c r="BK93" s="28">
        <v>0.1032</v>
      </c>
      <c r="BL93" s="28">
        <v>0.1772</v>
      </c>
      <c r="BM93" s="28">
        <v>0.1348</v>
      </c>
      <c r="BN93" s="28"/>
      <c r="BO93" s="28"/>
      <c r="BP93" s="28">
        <v>9.4450000000000006E-2</v>
      </c>
      <c r="BQ93" s="28">
        <v>0.26100000000000001</v>
      </c>
      <c r="BR93" s="28">
        <v>6.7760000000000001E-2</v>
      </c>
    </row>
    <row r="94" spans="1:70" x14ac:dyDescent="0.2">
      <c r="A94" s="83" t="s">
        <v>603</v>
      </c>
      <c r="B94" s="86" t="str">
        <f>VLOOKUP(A94,RecNames!B:G,6,FALSE)</f>
        <v>P2RY2</v>
      </c>
      <c r="C94" s="47" t="str">
        <f t="shared" si="18"/>
        <v/>
      </c>
      <c r="D94" s="46" t="str">
        <f t="shared" si="19"/>
        <v/>
      </c>
      <c r="E94" s="46">
        <f t="shared" si="20"/>
        <v>6.2850000000000001</v>
      </c>
      <c r="F94" s="46">
        <f t="shared" si="21"/>
        <v>6.5380000000000003</v>
      </c>
      <c r="G94" s="46" t="str">
        <f t="shared" si="22"/>
        <v/>
      </c>
      <c r="H94" s="46">
        <f t="shared" si="23"/>
        <v>5.9429999999999996</v>
      </c>
      <c r="I94" s="46">
        <f t="shared" si="24"/>
        <v>6.3680000000000003</v>
      </c>
      <c r="J94" s="46">
        <f t="shared" si="25"/>
        <v>6.0350000000000001</v>
      </c>
      <c r="K94" s="46">
        <f t="shared" si="26"/>
        <v>6.4020000000000001</v>
      </c>
      <c r="L94" s="46">
        <f t="shared" si="27"/>
        <v>6.4340000000000002</v>
      </c>
      <c r="M94" s="46">
        <f t="shared" si="28"/>
        <v>6.2859999999999996</v>
      </c>
      <c r="N94" s="46">
        <f t="shared" si="29"/>
        <v>6.0759999999999996</v>
      </c>
      <c r="O94" s="46">
        <f t="shared" si="30"/>
        <v>5.39</v>
      </c>
      <c r="P94" s="46">
        <f t="shared" si="31"/>
        <v>5.6840000000000002</v>
      </c>
      <c r="Q94" s="46">
        <f t="shared" si="32"/>
        <v>4.9859999999999998</v>
      </c>
      <c r="R94" s="46">
        <f t="shared" si="33"/>
        <v>5.2350000000000003</v>
      </c>
      <c r="S94" s="46">
        <f t="shared" si="34"/>
        <v>5.36</v>
      </c>
      <c r="T94" s="62" t="str" cm="1">
        <f t="array" ref="T94">IF(AK94="","",IF(ABS((AK94-AVERAGE(AK$2:AK$1000))/_xlfn.STDEV.S(IF(AK$2:AK$1000&lt;&gt;"",AK$2:AK$1000)))&lt;3,"","OUTLIER"))</f>
        <v/>
      </c>
      <c r="U94" s="63" t="str" cm="1">
        <f t="array" ref="U94">IF(AL94="","",IF(ABS((AL94-AVERAGE(AL$2:AL$1000))/_xlfn.STDEV.S(IF(AL$2:AL$1000&lt;&gt;"",AL$2:AL$1000)))&lt;3,"","OUTLIER"))</f>
        <v/>
      </c>
      <c r="V94" s="63" t="str" cm="1">
        <f t="array" ref="V94">IF(AM94="","",IF(ABS((AM94-AVERAGE(AM$2:AM$1000))/_xlfn.STDEV.S(IF(AM$2:AM$1000&lt;&gt;"",AM$2:AM$1000)))&lt;3,"","OUTLIER"))</f>
        <v/>
      </c>
      <c r="W94" s="63" t="str" cm="1">
        <f t="array" ref="W94">IF(AN94="","",IF(ABS((AN94-AVERAGE(AN$2:AN$1000))/_xlfn.STDEV.S(IF(AN$2:AN$1000&lt;&gt;"",AN$2:AN$1000)))&lt;3,"","OUTLIER"))</f>
        <v/>
      </c>
      <c r="X94" s="63" t="str" cm="1">
        <f t="array" ref="X94">IF(AO94="","",IF(ABS((AO94-AVERAGE(AO$2:AO$1000))/_xlfn.STDEV.S(IF(AO$2:AO$1000&lt;&gt;"",AO$2:AO$1000)))&lt;3,"","OUTLIER"))</f>
        <v/>
      </c>
      <c r="Y94" s="63" t="str" cm="1">
        <f t="array" ref="Y94">IF(AP94="","",IF(ABS((AP94-AVERAGE(AP$2:AP$1000))/_xlfn.STDEV.S(IF(AP$2:AP$1000&lt;&gt;"",AP$2:AP$1000)))&lt;3,"","OUTLIER"))</f>
        <v/>
      </c>
      <c r="Z94" s="63" t="str" cm="1">
        <f t="array" ref="Z94">IF(AQ94="","",IF(ABS((AQ94-AVERAGE(AQ$2:AQ$1000))/_xlfn.STDEV.S(IF(AQ$2:AQ$1000&lt;&gt;"",AQ$2:AQ$1000)))&lt;3,"","OUTLIER"))</f>
        <v/>
      </c>
      <c r="AA94" s="63" t="str" cm="1">
        <f t="array" ref="AA94">IF(AR94="","",IF(ABS((AR94-AVERAGE(AR$2:AR$1000))/_xlfn.STDEV.S(IF(AR$2:AR$1000&lt;&gt;"",AR$2:AR$1000)))&lt;3,"","OUTLIER"))</f>
        <v/>
      </c>
      <c r="AB94" s="63" t="str" cm="1">
        <f t="array" ref="AB94">IF(AS94="","",IF(ABS((AS94-AVERAGE(AS$2:AS$1000))/_xlfn.STDEV.S(IF(AS$2:AS$1000&lt;&gt;"",AS$2:AS$1000)))&lt;3,"","OUTLIER"))</f>
        <v/>
      </c>
      <c r="AC94" s="63" t="str" cm="1">
        <f t="array" ref="AC94">IF(AT94="","",IF(ABS((AT94-AVERAGE(AT$2:AT$1000))/_xlfn.STDEV.S(IF(AT$2:AT$1000&lt;&gt;"",AT$2:AT$1000)))&lt;3,"","OUTLIER"))</f>
        <v/>
      </c>
      <c r="AD94" s="63" t="str" cm="1">
        <f t="array" ref="AD94">IF(AU94="","",IF(ABS((AU94-AVERAGE(AU$2:AU$1000))/_xlfn.STDEV.S(IF(AU$2:AU$1000&lt;&gt;"",AU$2:AU$1000)))&lt;3,"","OUTLIER"))</f>
        <v/>
      </c>
      <c r="AE94" s="63" t="str" cm="1">
        <f t="array" ref="AE94">IF(AV94="","",IF(ABS((AV94-AVERAGE(AV$2:AV$1000))/_xlfn.STDEV.S(IF(AV$2:AV$1000&lt;&gt;"",AV$2:AV$1000)))&lt;3,"","OUTLIER"))</f>
        <v/>
      </c>
      <c r="AF94" s="63" t="str" cm="1">
        <f t="array" ref="AF94">IF(AW94="","",IF(ABS((AW94-AVERAGE(AW$2:AW$1000))/_xlfn.STDEV.S(IF(AW$2:AW$1000&lt;&gt;"",AW$2:AW$1000)))&lt;3,"","OUTLIER"))</f>
        <v/>
      </c>
      <c r="AG94" s="63" t="str" cm="1">
        <f t="array" ref="AG94">IF(AX94="","",IF(ABS((AX94-AVERAGE(AX$2:AX$1000))/_xlfn.STDEV.S(IF(AX$2:AX$1000&lt;&gt;"",AX$2:AX$1000)))&lt;3,"","OUTLIER"))</f>
        <v/>
      </c>
      <c r="AH94" s="63" t="str" cm="1">
        <f t="array" ref="AH94">IF(AY94="","",IF(ABS((AY94-AVERAGE(AY$2:AY$1000))/_xlfn.STDEV.S(IF(AY$2:AY$1000&lt;&gt;"",AY$2:AY$1000)))&lt;3,"","OUTLIER"))</f>
        <v/>
      </c>
      <c r="AI94" s="63" t="str" cm="1">
        <f t="array" ref="AI94">IF(AZ94="","",IF(ABS((AZ94-AVERAGE(AZ$2:AZ$1000))/_xlfn.STDEV.S(IF(AZ$2:AZ$1000&lt;&gt;"",AZ$2:AZ$1000)))&lt;3,"","OUTLIER"))</f>
        <v/>
      </c>
      <c r="AJ94" s="63" t="str" cm="1">
        <f t="array" ref="AJ94">IF(BA94="","",IF(ABS((BA94-AVERAGE(BA$2:BA$1000))/_xlfn.STDEV.S(IF(BA$2:BA$1000&lt;&gt;"",BA$2:BA$1000)))&lt;3,"","OUTLIER"))</f>
        <v/>
      </c>
      <c r="AK94" s="27"/>
      <c r="AM94" s="28">
        <v>6.2850000000000001</v>
      </c>
      <c r="AN94" s="28">
        <v>6.5380000000000003</v>
      </c>
      <c r="AP94" s="28">
        <v>5.9429999999999996</v>
      </c>
      <c r="AQ94" s="28">
        <v>6.3680000000000003</v>
      </c>
      <c r="AR94" s="28">
        <v>6.0350000000000001</v>
      </c>
      <c r="AS94" s="28">
        <v>6.4020000000000001</v>
      </c>
      <c r="AT94" s="28">
        <v>6.4340000000000002</v>
      </c>
      <c r="AU94" s="28">
        <v>6.2859999999999996</v>
      </c>
      <c r="AV94" s="28">
        <v>6.0759999999999996</v>
      </c>
      <c r="AW94" s="28">
        <v>5.39</v>
      </c>
      <c r="AX94" s="28">
        <v>5.6840000000000002</v>
      </c>
      <c r="AY94" s="28">
        <v>4.9859999999999998</v>
      </c>
      <c r="AZ94" s="28">
        <v>5.2350000000000003</v>
      </c>
      <c r="BA94" s="28">
        <v>5.36</v>
      </c>
      <c r="BB94" s="27"/>
      <c r="BD94" s="28">
        <v>0.24590000000000001</v>
      </c>
      <c r="BE94" s="28">
        <v>0.18459999999999999</v>
      </c>
      <c r="BG94" s="28">
        <v>8.0939999999999998E-2</v>
      </c>
      <c r="BH94" s="28">
        <v>0.1013</v>
      </c>
      <c r="BI94" s="28">
        <v>0.15240000000000001</v>
      </c>
      <c r="BJ94" s="28">
        <v>0.16919999999999999</v>
      </c>
      <c r="BK94" s="28">
        <v>0.19139999999999999</v>
      </c>
      <c r="BL94" s="28">
        <v>0.1106</v>
      </c>
      <c r="BM94" s="28">
        <v>7.7200000000000005E-2</v>
      </c>
      <c r="BN94" s="28">
        <v>0.11459999999999999</v>
      </c>
      <c r="BO94" s="28">
        <v>0.1067</v>
      </c>
      <c r="BP94" s="28">
        <v>9.2950000000000005E-2</v>
      </c>
      <c r="BQ94" s="28">
        <v>6.166E-2</v>
      </c>
      <c r="BR94" s="28">
        <v>0.13900000000000001</v>
      </c>
    </row>
    <row r="95" spans="1:70" x14ac:dyDescent="0.2">
      <c r="A95" s="83" t="s">
        <v>650</v>
      </c>
      <c r="B95" s="86" t="str">
        <f>VLOOKUP(A95,RecNames!B:G,6,FALSE)</f>
        <v>PAR1</v>
      </c>
      <c r="C95" s="47" t="str">
        <f t="shared" si="18"/>
        <v/>
      </c>
      <c r="D95" s="46" t="str">
        <f t="shared" si="19"/>
        <v/>
      </c>
      <c r="E95" s="46">
        <f t="shared" si="20"/>
        <v>3.9990000000000001</v>
      </c>
      <c r="F95" s="46">
        <f t="shared" si="21"/>
        <v>5.04</v>
      </c>
      <c r="G95" s="46" t="str">
        <f t="shared" si="22"/>
        <v/>
      </c>
      <c r="H95" s="46">
        <f t="shared" si="23"/>
        <v>5.8860000000000001</v>
      </c>
      <c r="I95" s="46">
        <f t="shared" si="24"/>
        <v>6.0030000000000001</v>
      </c>
      <c r="J95" s="46">
        <f t="shared" si="25"/>
        <v>6.4119999999999999</v>
      </c>
      <c r="K95" s="46">
        <f t="shared" si="26"/>
        <v>6.7210000000000001</v>
      </c>
      <c r="L95" s="46">
        <f t="shared" si="27"/>
        <v>6.5469999999999997</v>
      </c>
      <c r="M95" s="46">
        <f t="shared" si="28"/>
        <v>5.7439999999999998</v>
      </c>
      <c r="N95" s="46">
        <f t="shared" si="29"/>
        <v>6.2210000000000001</v>
      </c>
      <c r="O95" s="46" t="str">
        <f t="shared" si="30"/>
        <v/>
      </c>
      <c r="P95" s="46">
        <f t="shared" si="31"/>
        <v>7.016</v>
      </c>
      <c r="Q95" s="46">
        <f t="shared" si="32"/>
        <v>5.12</v>
      </c>
      <c r="R95" s="46">
        <f t="shared" si="33"/>
        <v>5.0819999999999999</v>
      </c>
      <c r="S95" s="46">
        <f t="shared" si="34"/>
        <v>5.1769999999999996</v>
      </c>
      <c r="T95" s="62" t="str" cm="1">
        <f t="array" ref="T95">IF(AK95="","",IF(ABS((AK95-AVERAGE(AK$2:AK$1000))/_xlfn.STDEV.S(IF(AK$2:AK$1000&lt;&gt;"",AK$2:AK$1000)))&lt;3,"","OUTLIER"))</f>
        <v/>
      </c>
      <c r="U95" s="63" t="str" cm="1">
        <f t="array" ref="U95">IF(AL95="","",IF(ABS((AL95-AVERAGE(AL$2:AL$1000))/_xlfn.STDEV.S(IF(AL$2:AL$1000&lt;&gt;"",AL$2:AL$1000)))&lt;3,"","OUTLIER"))</f>
        <v/>
      </c>
      <c r="V95" s="63" t="str" cm="1">
        <f t="array" ref="V95">IF(AM95="","",IF(ABS((AM95-AVERAGE(AM$2:AM$1000))/_xlfn.STDEV.S(IF(AM$2:AM$1000&lt;&gt;"",AM$2:AM$1000)))&lt;3,"","OUTLIER"))</f>
        <v/>
      </c>
      <c r="W95" s="63" t="str" cm="1">
        <f t="array" ref="W95">IF(AN95="","",IF(ABS((AN95-AVERAGE(AN$2:AN$1000))/_xlfn.STDEV.S(IF(AN$2:AN$1000&lt;&gt;"",AN$2:AN$1000)))&lt;3,"","OUTLIER"))</f>
        <v/>
      </c>
      <c r="X95" s="63" t="str" cm="1">
        <f t="array" ref="X95">IF(AO95="","",IF(ABS((AO95-AVERAGE(AO$2:AO$1000))/_xlfn.STDEV.S(IF(AO$2:AO$1000&lt;&gt;"",AO$2:AO$1000)))&lt;3,"","OUTLIER"))</f>
        <v/>
      </c>
      <c r="Y95" s="63" t="str" cm="1">
        <f t="array" ref="Y95">IF(AP95="","",IF(ABS((AP95-AVERAGE(AP$2:AP$1000))/_xlfn.STDEV.S(IF(AP$2:AP$1000&lt;&gt;"",AP$2:AP$1000)))&lt;3,"","OUTLIER"))</f>
        <v/>
      </c>
      <c r="Z95" s="63" t="str" cm="1">
        <f t="array" ref="Z95">IF(AQ95="","",IF(ABS((AQ95-AVERAGE(AQ$2:AQ$1000))/_xlfn.STDEV.S(IF(AQ$2:AQ$1000&lt;&gt;"",AQ$2:AQ$1000)))&lt;3,"","OUTLIER"))</f>
        <v/>
      </c>
      <c r="AA95" s="63" t="str" cm="1">
        <f t="array" ref="AA95">IF(AR95="","",IF(ABS((AR95-AVERAGE(AR$2:AR$1000))/_xlfn.STDEV.S(IF(AR$2:AR$1000&lt;&gt;"",AR$2:AR$1000)))&lt;3,"","OUTLIER"))</f>
        <v/>
      </c>
      <c r="AB95" s="63" t="str" cm="1">
        <f t="array" ref="AB95">IF(AS95="","",IF(ABS((AS95-AVERAGE(AS$2:AS$1000))/_xlfn.STDEV.S(IF(AS$2:AS$1000&lt;&gt;"",AS$2:AS$1000)))&lt;3,"","OUTLIER"))</f>
        <v/>
      </c>
      <c r="AC95" s="63" t="str" cm="1">
        <f t="array" ref="AC95">IF(AT95="","",IF(ABS((AT95-AVERAGE(AT$2:AT$1000))/_xlfn.STDEV.S(IF(AT$2:AT$1000&lt;&gt;"",AT$2:AT$1000)))&lt;3,"","OUTLIER"))</f>
        <v/>
      </c>
      <c r="AD95" s="63" t="str" cm="1">
        <f t="array" ref="AD95">IF(AU95="","",IF(ABS((AU95-AVERAGE(AU$2:AU$1000))/_xlfn.STDEV.S(IF(AU$2:AU$1000&lt;&gt;"",AU$2:AU$1000)))&lt;3,"","OUTLIER"))</f>
        <v/>
      </c>
      <c r="AE95" s="63" t="str" cm="1">
        <f t="array" ref="AE95">IF(AV95="","",IF(ABS((AV95-AVERAGE(AV$2:AV$1000))/_xlfn.STDEV.S(IF(AV$2:AV$1000&lt;&gt;"",AV$2:AV$1000)))&lt;3,"","OUTLIER"))</f>
        <v/>
      </c>
      <c r="AF95" s="63" t="str" cm="1">
        <f t="array" ref="AF95">IF(AW95="","",IF(ABS((AW95-AVERAGE(AW$2:AW$1000))/_xlfn.STDEV.S(IF(AW$2:AW$1000&lt;&gt;"",AW$2:AW$1000)))&lt;3,"","OUTLIER"))</f>
        <v/>
      </c>
      <c r="AG95" s="63" t="str" cm="1">
        <f t="array" ref="AG95">IF(AX95="","",IF(ABS((AX95-AVERAGE(AX$2:AX$1000))/_xlfn.STDEV.S(IF(AX$2:AX$1000&lt;&gt;"",AX$2:AX$1000)))&lt;3,"","OUTLIER"))</f>
        <v/>
      </c>
      <c r="AH95" s="63" t="str" cm="1">
        <f t="array" ref="AH95">IF(AY95="","",IF(ABS((AY95-AVERAGE(AY$2:AY$1000))/_xlfn.STDEV.S(IF(AY$2:AY$1000&lt;&gt;"",AY$2:AY$1000)))&lt;3,"","OUTLIER"))</f>
        <v/>
      </c>
      <c r="AI95" s="63" t="str" cm="1">
        <f t="array" ref="AI95">IF(AZ95="","",IF(ABS((AZ95-AVERAGE(AZ$2:AZ$1000))/_xlfn.STDEV.S(IF(AZ$2:AZ$1000&lt;&gt;"",AZ$2:AZ$1000)))&lt;3,"","OUTLIER"))</f>
        <v/>
      </c>
      <c r="AJ95" s="63" t="str" cm="1">
        <f t="array" ref="AJ95">IF(BA95="","",IF(ABS((BA95-AVERAGE(BA$2:BA$1000))/_xlfn.STDEV.S(IF(BA$2:BA$1000&lt;&gt;"",BA$2:BA$1000)))&lt;3,"","OUTLIER"))</f>
        <v/>
      </c>
      <c r="AK95" s="27"/>
      <c r="AM95" s="28">
        <v>3.9990000000000001</v>
      </c>
      <c r="AN95" s="28">
        <v>5.04</v>
      </c>
      <c r="AP95" s="28">
        <v>5.8860000000000001</v>
      </c>
      <c r="AQ95" s="28">
        <v>6.0030000000000001</v>
      </c>
      <c r="AR95" s="28">
        <v>6.4119999999999999</v>
      </c>
      <c r="AS95" s="28">
        <v>6.7210000000000001</v>
      </c>
      <c r="AT95" s="28">
        <v>6.5469999999999997</v>
      </c>
      <c r="AU95" s="28">
        <v>5.7439999999999998</v>
      </c>
      <c r="AV95" s="28">
        <v>6.2210000000000001</v>
      </c>
      <c r="AW95" s="28"/>
      <c r="AX95" s="28">
        <v>7.016</v>
      </c>
      <c r="AY95" s="28">
        <v>5.12</v>
      </c>
      <c r="AZ95" s="28">
        <v>5.0819999999999999</v>
      </c>
      <c r="BA95" s="28">
        <v>5.1769999999999996</v>
      </c>
      <c r="BB95" s="27"/>
      <c r="BD95" s="28">
        <v>0.66700000000000004</v>
      </c>
      <c r="BE95" s="28">
        <v>0.14979999999999999</v>
      </c>
      <c r="BG95" s="28">
        <v>0.1051</v>
      </c>
      <c r="BH95" s="28">
        <v>6.8690000000000001E-2</v>
      </c>
      <c r="BI95" s="28">
        <v>7.2429999999999994E-2</v>
      </c>
      <c r="BJ95" s="28">
        <v>0.1055</v>
      </c>
      <c r="BK95" s="28">
        <v>0.12570000000000001</v>
      </c>
      <c r="BL95" s="28">
        <v>0.1956</v>
      </c>
      <c r="BM95" s="28">
        <v>0.1046</v>
      </c>
      <c r="BN95" s="28"/>
      <c r="BO95" s="28">
        <v>8.2140000000000005E-2</v>
      </c>
      <c r="BP95" s="28">
        <v>4.9709999999999997E-2</v>
      </c>
      <c r="BQ95" s="28">
        <v>0.14230000000000001</v>
      </c>
      <c r="BR95" s="28">
        <v>0.1206</v>
      </c>
    </row>
    <row r="96" spans="1:70" x14ac:dyDescent="0.2">
      <c r="A96" s="83" t="s">
        <v>654</v>
      </c>
      <c r="B96" s="86" t="str">
        <f>VLOOKUP(A96,RecNames!B:G,6,FALSE)</f>
        <v>PAR2</v>
      </c>
      <c r="C96" s="47" t="str">
        <f t="shared" si="18"/>
        <v/>
      </c>
      <c r="D96" s="46" t="str">
        <f t="shared" si="19"/>
        <v/>
      </c>
      <c r="E96" s="46">
        <f t="shared" si="20"/>
        <v>5.3159999999999998</v>
      </c>
      <c r="F96" s="46">
        <f t="shared" si="21"/>
        <v>5.6459999999999999</v>
      </c>
      <c r="G96" s="46" t="str">
        <f t="shared" si="22"/>
        <v/>
      </c>
      <c r="H96" s="46">
        <f t="shared" si="23"/>
        <v>5.851</v>
      </c>
      <c r="I96" s="46">
        <f t="shared" si="24"/>
        <v>6.3209999999999997</v>
      </c>
      <c r="J96" s="46">
        <f t="shared" si="25"/>
        <v>6.226</v>
      </c>
      <c r="K96" s="46">
        <f t="shared" si="26"/>
        <v>5.1790000000000003</v>
      </c>
      <c r="L96" s="46">
        <f t="shared" si="27"/>
        <v>5.9569999999999999</v>
      </c>
      <c r="M96" s="46">
        <f t="shared" si="28"/>
        <v>5.4640000000000004</v>
      </c>
      <c r="N96" s="46">
        <f t="shared" si="29"/>
        <v>5.8070000000000004</v>
      </c>
      <c r="O96" s="46">
        <f t="shared" si="30"/>
        <v>5.75</v>
      </c>
      <c r="P96" s="46">
        <f t="shared" si="31"/>
        <v>5.8019999999999996</v>
      </c>
      <c r="Q96" s="46">
        <f t="shared" si="32"/>
        <v>4.6310000000000002</v>
      </c>
      <c r="R96" s="46">
        <f t="shared" si="33"/>
        <v>4.6470000000000002</v>
      </c>
      <c r="S96" s="46">
        <f t="shared" si="34"/>
        <v>4.7489999999999997</v>
      </c>
      <c r="T96" s="62" t="str" cm="1">
        <f t="array" ref="T96">IF(AK96="","",IF(ABS((AK96-AVERAGE(AK$2:AK$1000))/_xlfn.STDEV.S(IF(AK$2:AK$1000&lt;&gt;"",AK$2:AK$1000)))&lt;3,"","OUTLIER"))</f>
        <v/>
      </c>
      <c r="U96" s="63" t="str" cm="1">
        <f t="array" ref="U96">IF(AL96="","",IF(ABS((AL96-AVERAGE(AL$2:AL$1000))/_xlfn.STDEV.S(IF(AL$2:AL$1000&lt;&gt;"",AL$2:AL$1000)))&lt;3,"","OUTLIER"))</f>
        <v/>
      </c>
      <c r="V96" s="63" t="str" cm="1">
        <f t="array" ref="V96">IF(AM96="","",IF(ABS((AM96-AVERAGE(AM$2:AM$1000))/_xlfn.STDEV.S(IF(AM$2:AM$1000&lt;&gt;"",AM$2:AM$1000)))&lt;3,"","OUTLIER"))</f>
        <v/>
      </c>
      <c r="W96" s="63" t="str" cm="1">
        <f t="array" ref="W96">IF(AN96="","",IF(ABS((AN96-AVERAGE(AN$2:AN$1000))/_xlfn.STDEV.S(IF(AN$2:AN$1000&lt;&gt;"",AN$2:AN$1000)))&lt;3,"","OUTLIER"))</f>
        <v/>
      </c>
      <c r="X96" s="63" t="str" cm="1">
        <f t="array" ref="X96">IF(AO96="","",IF(ABS((AO96-AVERAGE(AO$2:AO$1000))/_xlfn.STDEV.S(IF(AO$2:AO$1000&lt;&gt;"",AO$2:AO$1000)))&lt;3,"","OUTLIER"))</f>
        <v/>
      </c>
      <c r="Y96" s="63" t="str" cm="1">
        <f t="array" ref="Y96">IF(AP96="","",IF(ABS((AP96-AVERAGE(AP$2:AP$1000))/_xlfn.STDEV.S(IF(AP$2:AP$1000&lt;&gt;"",AP$2:AP$1000)))&lt;3,"","OUTLIER"))</f>
        <v/>
      </c>
      <c r="Z96" s="63" t="str" cm="1">
        <f t="array" ref="Z96">IF(AQ96="","",IF(ABS((AQ96-AVERAGE(AQ$2:AQ$1000))/_xlfn.STDEV.S(IF(AQ$2:AQ$1000&lt;&gt;"",AQ$2:AQ$1000)))&lt;3,"","OUTLIER"))</f>
        <v/>
      </c>
      <c r="AA96" s="63" t="str" cm="1">
        <f t="array" ref="AA96">IF(AR96="","",IF(ABS((AR96-AVERAGE(AR$2:AR$1000))/_xlfn.STDEV.S(IF(AR$2:AR$1000&lt;&gt;"",AR$2:AR$1000)))&lt;3,"","OUTLIER"))</f>
        <v/>
      </c>
      <c r="AB96" s="63" t="str" cm="1">
        <f t="array" ref="AB96">IF(AS96="","",IF(ABS((AS96-AVERAGE(AS$2:AS$1000))/_xlfn.STDEV.S(IF(AS$2:AS$1000&lt;&gt;"",AS$2:AS$1000)))&lt;3,"","OUTLIER"))</f>
        <v/>
      </c>
      <c r="AC96" s="63" t="str" cm="1">
        <f t="array" ref="AC96">IF(AT96="","",IF(ABS((AT96-AVERAGE(AT$2:AT$1000))/_xlfn.STDEV.S(IF(AT$2:AT$1000&lt;&gt;"",AT$2:AT$1000)))&lt;3,"","OUTLIER"))</f>
        <v/>
      </c>
      <c r="AD96" s="63" t="str" cm="1">
        <f t="array" ref="AD96">IF(AU96="","",IF(ABS((AU96-AVERAGE(AU$2:AU$1000))/_xlfn.STDEV.S(IF(AU$2:AU$1000&lt;&gt;"",AU$2:AU$1000)))&lt;3,"","OUTLIER"))</f>
        <v/>
      </c>
      <c r="AE96" s="63" t="str" cm="1">
        <f t="array" ref="AE96">IF(AV96="","",IF(ABS((AV96-AVERAGE(AV$2:AV$1000))/_xlfn.STDEV.S(IF(AV$2:AV$1000&lt;&gt;"",AV$2:AV$1000)))&lt;3,"","OUTLIER"))</f>
        <v/>
      </c>
      <c r="AF96" s="63" t="str" cm="1">
        <f t="array" ref="AF96">IF(AW96="","",IF(ABS((AW96-AVERAGE(AW$2:AW$1000))/_xlfn.STDEV.S(IF(AW$2:AW$1000&lt;&gt;"",AW$2:AW$1000)))&lt;3,"","OUTLIER"))</f>
        <v/>
      </c>
      <c r="AG96" s="63" t="str" cm="1">
        <f t="array" ref="AG96">IF(AX96="","",IF(ABS((AX96-AVERAGE(AX$2:AX$1000))/_xlfn.STDEV.S(IF(AX$2:AX$1000&lt;&gt;"",AX$2:AX$1000)))&lt;3,"","OUTLIER"))</f>
        <v/>
      </c>
      <c r="AH96" s="63" t="str" cm="1">
        <f t="array" ref="AH96">IF(AY96="","",IF(ABS((AY96-AVERAGE(AY$2:AY$1000))/_xlfn.STDEV.S(IF(AY$2:AY$1000&lt;&gt;"",AY$2:AY$1000)))&lt;3,"","OUTLIER"))</f>
        <v/>
      </c>
      <c r="AI96" s="63" t="str" cm="1">
        <f t="array" ref="AI96">IF(AZ96="","",IF(ABS((AZ96-AVERAGE(AZ$2:AZ$1000))/_xlfn.STDEV.S(IF(AZ$2:AZ$1000&lt;&gt;"",AZ$2:AZ$1000)))&lt;3,"","OUTLIER"))</f>
        <v/>
      </c>
      <c r="AJ96" s="63" t="str" cm="1">
        <f t="array" ref="AJ96">IF(BA96="","",IF(ABS((BA96-AVERAGE(BA$2:BA$1000))/_xlfn.STDEV.S(IF(BA$2:BA$1000&lt;&gt;"",BA$2:BA$1000)))&lt;3,"","OUTLIER"))</f>
        <v/>
      </c>
      <c r="AK96" s="27"/>
      <c r="AM96" s="28">
        <v>5.3159999999999998</v>
      </c>
      <c r="AN96" s="28">
        <v>5.6459999999999999</v>
      </c>
      <c r="AP96" s="28">
        <v>5.851</v>
      </c>
      <c r="AQ96" s="28">
        <v>6.3209999999999997</v>
      </c>
      <c r="AR96" s="28">
        <v>6.226</v>
      </c>
      <c r="AS96" s="28">
        <v>5.1790000000000003</v>
      </c>
      <c r="AT96" s="28">
        <v>5.9569999999999999</v>
      </c>
      <c r="AU96" s="28">
        <v>5.4640000000000004</v>
      </c>
      <c r="AV96" s="28">
        <v>5.8070000000000004</v>
      </c>
      <c r="AW96" s="28">
        <v>5.75</v>
      </c>
      <c r="AX96" s="28">
        <v>5.8019999999999996</v>
      </c>
      <c r="AY96" s="28">
        <v>4.6310000000000002</v>
      </c>
      <c r="AZ96" s="28">
        <v>4.6470000000000002</v>
      </c>
      <c r="BA96" s="28">
        <v>4.7489999999999997</v>
      </c>
      <c r="BB96" s="27"/>
      <c r="BD96" s="28">
        <v>0.1363</v>
      </c>
      <c r="BE96" s="28">
        <v>9.7449999999999995E-2</v>
      </c>
      <c r="BG96" s="28">
        <v>0.1028</v>
      </c>
      <c r="BH96" s="28">
        <v>0.1542</v>
      </c>
      <c r="BI96" s="28">
        <v>0.27179999999999999</v>
      </c>
      <c r="BJ96" s="28">
        <v>0.18659999999999999</v>
      </c>
      <c r="BK96" s="28">
        <v>0.13150000000000001</v>
      </c>
      <c r="BL96" s="28">
        <v>0.14879999999999999</v>
      </c>
      <c r="BM96" s="28">
        <v>7.3580000000000007E-2</v>
      </c>
      <c r="BN96" s="28">
        <v>0.1895</v>
      </c>
      <c r="BO96" s="28">
        <v>0.12479999999999999</v>
      </c>
      <c r="BP96" s="28">
        <v>7.5499999999999998E-2</v>
      </c>
      <c r="BQ96" s="28">
        <v>0.1552</v>
      </c>
      <c r="BR96" s="28">
        <v>7.5840000000000005E-2</v>
      </c>
    </row>
    <row r="97" spans="1:70" x14ac:dyDescent="0.2">
      <c r="A97" s="83" t="s">
        <v>614</v>
      </c>
      <c r="B97" s="86" t="str">
        <f>VLOOKUP(A97,RecNames!B:G,6,FALSE)</f>
        <v>PTH1R</v>
      </c>
      <c r="C97" s="47">
        <f t="shared" si="18"/>
        <v>11.18</v>
      </c>
      <c r="D97" s="46" t="str">
        <f t="shared" si="19"/>
        <v/>
      </c>
      <c r="E97" s="46">
        <f t="shared" si="20"/>
        <v>8.0820000000000007</v>
      </c>
      <c r="F97" s="46">
        <f t="shared" si="21"/>
        <v>8.0079999999999991</v>
      </c>
      <c r="G97" s="46" t="str">
        <f t="shared" si="22"/>
        <v/>
      </c>
      <c r="H97" s="46">
        <f t="shared" si="23"/>
        <v>8.2040000000000006</v>
      </c>
      <c r="I97" s="46">
        <f t="shared" si="24"/>
        <v>8.2850000000000001</v>
      </c>
      <c r="J97" s="46">
        <f t="shared" si="25"/>
        <v>7.0970000000000004</v>
      </c>
      <c r="K97" s="46">
        <f t="shared" si="26"/>
        <v>8.2729999999999997</v>
      </c>
      <c r="L97" s="46">
        <f t="shared" si="27"/>
        <v>8.0009999999999994</v>
      </c>
      <c r="M97" s="46">
        <f t="shared" si="28"/>
        <v>7.9630000000000001</v>
      </c>
      <c r="N97" s="46">
        <f t="shared" si="29"/>
        <v>9.2789999999999999</v>
      </c>
      <c r="O97" s="46" t="str">
        <f t="shared" si="30"/>
        <v/>
      </c>
      <c r="P97" s="46">
        <f t="shared" si="31"/>
        <v>8.4830000000000005</v>
      </c>
      <c r="Q97" s="46">
        <f t="shared" si="32"/>
        <v>8.5500000000000007</v>
      </c>
      <c r="R97" s="46">
        <f t="shared" si="33"/>
        <v>8.7390000000000008</v>
      </c>
      <c r="S97" s="46">
        <f t="shared" si="34"/>
        <v>8.7550000000000008</v>
      </c>
      <c r="T97" s="62" t="str" cm="1">
        <f t="array" ref="T97">IF(AK97="","",IF(ABS((AK97-AVERAGE(AK$2:AK$1000))/_xlfn.STDEV.S(IF(AK$2:AK$1000&lt;&gt;"",AK$2:AK$1000)))&lt;3,"","OUTLIER"))</f>
        <v/>
      </c>
      <c r="U97" s="63" t="str" cm="1">
        <f t="array" ref="U97">IF(AL97="","",IF(ABS((AL97-AVERAGE(AL$2:AL$1000))/_xlfn.STDEV.S(IF(AL$2:AL$1000&lt;&gt;"",AL$2:AL$1000)))&lt;3,"","OUTLIER"))</f>
        <v/>
      </c>
      <c r="V97" s="63" t="str" cm="1">
        <f t="array" ref="V97">IF(AM97="","",IF(ABS((AM97-AVERAGE(AM$2:AM$1000))/_xlfn.STDEV.S(IF(AM$2:AM$1000&lt;&gt;"",AM$2:AM$1000)))&lt;3,"","OUTLIER"))</f>
        <v/>
      </c>
      <c r="W97" s="63" t="str" cm="1">
        <f t="array" ref="W97">IF(AN97="","",IF(ABS((AN97-AVERAGE(AN$2:AN$1000))/_xlfn.STDEV.S(IF(AN$2:AN$1000&lt;&gt;"",AN$2:AN$1000)))&lt;3,"","OUTLIER"))</f>
        <v/>
      </c>
      <c r="X97" s="63" t="str" cm="1">
        <f t="array" ref="X97">IF(AO97="","",IF(ABS((AO97-AVERAGE(AO$2:AO$1000))/_xlfn.STDEV.S(IF(AO$2:AO$1000&lt;&gt;"",AO$2:AO$1000)))&lt;3,"","OUTLIER"))</f>
        <v/>
      </c>
      <c r="Y97" s="63" t="str" cm="1">
        <f t="array" ref="Y97">IF(AP97="","",IF(ABS((AP97-AVERAGE(AP$2:AP$1000))/_xlfn.STDEV.S(IF(AP$2:AP$1000&lt;&gt;"",AP$2:AP$1000)))&lt;3,"","OUTLIER"))</f>
        <v/>
      </c>
      <c r="Z97" s="63" t="str" cm="1">
        <f t="array" ref="Z97">IF(AQ97="","",IF(ABS((AQ97-AVERAGE(AQ$2:AQ$1000))/_xlfn.STDEV.S(IF(AQ$2:AQ$1000&lt;&gt;"",AQ$2:AQ$1000)))&lt;3,"","OUTLIER"))</f>
        <v/>
      </c>
      <c r="AA97" s="63" t="str" cm="1">
        <f t="array" ref="AA97">IF(AR97="","",IF(ABS((AR97-AVERAGE(AR$2:AR$1000))/_xlfn.STDEV.S(IF(AR$2:AR$1000&lt;&gt;"",AR$2:AR$1000)))&lt;3,"","OUTLIER"))</f>
        <v/>
      </c>
      <c r="AB97" s="63" t="str" cm="1">
        <f t="array" ref="AB97">IF(AS97="","",IF(ABS((AS97-AVERAGE(AS$2:AS$1000))/_xlfn.STDEV.S(IF(AS$2:AS$1000&lt;&gt;"",AS$2:AS$1000)))&lt;3,"","OUTLIER"))</f>
        <v/>
      </c>
      <c r="AC97" s="63" t="str" cm="1">
        <f t="array" ref="AC97">IF(AT97="","",IF(ABS((AT97-AVERAGE(AT$2:AT$1000))/_xlfn.STDEV.S(IF(AT$2:AT$1000&lt;&gt;"",AT$2:AT$1000)))&lt;3,"","OUTLIER"))</f>
        <v/>
      </c>
      <c r="AD97" s="63" t="str" cm="1">
        <f t="array" ref="AD97">IF(AU97="","",IF(ABS((AU97-AVERAGE(AU$2:AU$1000))/_xlfn.STDEV.S(IF(AU$2:AU$1000&lt;&gt;"",AU$2:AU$1000)))&lt;3,"","OUTLIER"))</f>
        <v/>
      </c>
      <c r="AE97" s="63" t="str" cm="1">
        <f t="array" ref="AE97">IF(AV97="","",IF(ABS((AV97-AVERAGE(AV$2:AV$1000))/_xlfn.STDEV.S(IF(AV$2:AV$1000&lt;&gt;"",AV$2:AV$1000)))&lt;3,"","OUTLIER"))</f>
        <v/>
      </c>
      <c r="AF97" s="63" t="str" cm="1">
        <f t="array" ref="AF97">IF(AW97="","",IF(ABS((AW97-AVERAGE(AW$2:AW$1000))/_xlfn.STDEV.S(IF(AW$2:AW$1000&lt;&gt;"",AW$2:AW$1000)))&lt;3,"","OUTLIER"))</f>
        <v/>
      </c>
      <c r="AG97" s="63" t="str" cm="1">
        <f t="array" ref="AG97">IF(AX97="","",IF(ABS((AX97-AVERAGE(AX$2:AX$1000))/_xlfn.STDEV.S(IF(AX$2:AX$1000&lt;&gt;"",AX$2:AX$1000)))&lt;3,"","OUTLIER"))</f>
        <v/>
      </c>
      <c r="AH97" s="63" t="str" cm="1">
        <f t="array" ref="AH97">IF(AY97="","",IF(ABS((AY97-AVERAGE(AY$2:AY$1000))/_xlfn.STDEV.S(IF(AY$2:AY$1000&lt;&gt;"",AY$2:AY$1000)))&lt;3,"","OUTLIER"))</f>
        <v/>
      </c>
      <c r="AI97" s="63" t="str" cm="1">
        <f t="array" ref="AI97">IF(AZ97="","",IF(ABS((AZ97-AVERAGE(AZ$2:AZ$1000))/_xlfn.STDEV.S(IF(AZ$2:AZ$1000&lt;&gt;"",AZ$2:AZ$1000)))&lt;3,"","OUTLIER"))</f>
        <v/>
      </c>
      <c r="AJ97" s="63" t="str" cm="1">
        <f t="array" ref="AJ97">IF(BA97="","",IF(ABS((BA97-AVERAGE(BA$2:BA$1000))/_xlfn.STDEV.S(IF(BA$2:BA$1000&lt;&gt;"",BA$2:BA$1000)))&lt;3,"","OUTLIER"))</f>
        <v/>
      </c>
      <c r="AK97" s="27">
        <v>11.18</v>
      </c>
      <c r="AM97" s="28">
        <v>8.0820000000000007</v>
      </c>
      <c r="AN97" s="28">
        <v>8.0079999999999991</v>
      </c>
      <c r="AP97" s="28">
        <v>8.2040000000000006</v>
      </c>
      <c r="AQ97" s="28">
        <v>8.2850000000000001</v>
      </c>
      <c r="AR97" s="28">
        <v>7.0970000000000004</v>
      </c>
      <c r="AS97" s="28">
        <v>8.2729999999999997</v>
      </c>
      <c r="AT97" s="28">
        <v>8.0009999999999994</v>
      </c>
      <c r="AU97" s="28">
        <v>7.9630000000000001</v>
      </c>
      <c r="AV97" s="28">
        <v>9.2789999999999999</v>
      </c>
      <c r="AW97" s="28"/>
      <c r="AX97" s="28">
        <v>8.4830000000000005</v>
      </c>
      <c r="AY97" s="28">
        <v>8.5500000000000007</v>
      </c>
      <c r="AZ97" s="28">
        <v>8.7390000000000008</v>
      </c>
      <c r="BA97" s="28">
        <v>8.7550000000000008</v>
      </c>
      <c r="BB97" s="27">
        <v>0.13450000000000001</v>
      </c>
      <c r="BD97" s="28">
        <v>7.0809999999999998E-2</v>
      </c>
      <c r="BE97" s="28">
        <v>9.4969999999999999E-2</v>
      </c>
      <c r="BG97" s="28">
        <v>6.5909999999999996E-2</v>
      </c>
      <c r="BH97" s="28">
        <v>6.3530000000000003E-2</v>
      </c>
      <c r="BI97" s="28">
        <v>0.52159999999999995</v>
      </c>
      <c r="BJ97" s="28">
        <v>5.815E-2</v>
      </c>
      <c r="BK97" s="28">
        <v>0.128</v>
      </c>
      <c r="BL97" s="28">
        <v>0.13669999999999999</v>
      </c>
      <c r="BM97" s="28">
        <v>4.2000000000000003E-2</v>
      </c>
      <c r="BN97" s="28"/>
      <c r="BO97" s="28">
        <v>0.12570000000000001</v>
      </c>
      <c r="BP97" s="28">
        <v>5.4350000000000002E-2</v>
      </c>
      <c r="BQ97" s="28">
        <v>8.2129999999999995E-2</v>
      </c>
      <c r="BR97" s="28">
        <v>8.158E-2</v>
      </c>
    </row>
    <row r="98" spans="1:70" x14ac:dyDescent="0.2">
      <c r="A98" s="83" t="s">
        <v>501</v>
      </c>
      <c r="B98" s="86" t="str">
        <f>VLOOKUP(A98,RecNames!B:G,6,FALSE)</f>
        <v>S1PR1</v>
      </c>
      <c r="C98" s="47" t="str">
        <f t="shared" si="18"/>
        <v/>
      </c>
      <c r="D98" s="46" t="str">
        <f t="shared" si="19"/>
        <v/>
      </c>
      <c r="E98" s="46">
        <f t="shared" si="20"/>
        <v>8.1509999999999998</v>
      </c>
      <c r="F98" s="46">
        <f t="shared" si="21"/>
        <v>7.9489999999999998</v>
      </c>
      <c r="G98" s="46" t="str">
        <f t="shared" si="22"/>
        <v/>
      </c>
      <c r="H98" s="46">
        <f t="shared" si="23"/>
        <v>7.7480000000000002</v>
      </c>
      <c r="I98" s="46">
        <f t="shared" si="24"/>
        <v>8.1639999999999997</v>
      </c>
      <c r="J98" s="46" t="str">
        <f t="shared" si="25"/>
        <v/>
      </c>
      <c r="K98" s="46" t="str">
        <f t="shared" si="26"/>
        <v/>
      </c>
      <c r="L98" s="46" t="str">
        <f t="shared" si="27"/>
        <v/>
      </c>
      <c r="M98" s="46" t="str">
        <f t="shared" si="28"/>
        <v/>
      </c>
      <c r="N98" s="46">
        <f t="shared" si="29"/>
        <v>6.2080000000000002</v>
      </c>
      <c r="O98" s="46">
        <f t="shared" si="30"/>
        <v>6.9240000000000004</v>
      </c>
      <c r="P98" s="46" t="str">
        <f t="shared" si="31"/>
        <v/>
      </c>
      <c r="Q98" s="46">
        <f t="shared" si="32"/>
        <v>6.8330000000000002</v>
      </c>
      <c r="R98" s="46">
        <f t="shared" si="33"/>
        <v>7.2690000000000001</v>
      </c>
      <c r="S98" s="46">
        <f t="shared" si="34"/>
        <v>7.4589999999999996</v>
      </c>
      <c r="T98" s="62" t="str" cm="1">
        <f t="array" ref="T98">IF(AK98="","",IF(ABS((AK98-AVERAGE(AK$2:AK$1000))/_xlfn.STDEV.S(IF(AK$2:AK$1000&lt;&gt;"",AK$2:AK$1000)))&lt;3,"","OUTLIER"))</f>
        <v/>
      </c>
      <c r="U98" s="63" t="str" cm="1">
        <f t="array" ref="U98">IF(AL98="","",IF(ABS((AL98-AVERAGE(AL$2:AL$1000))/_xlfn.STDEV.S(IF(AL$2:AL$1000&lt;&gt;"",AL$2:AL$1000)))&lt;3,"","OUTLIER"))</f>
        <v/>
      </c>
      <c r="V98" s="63" t="str" cm="1">
        <f t="array" ref="V98">IF(AM98="","",IF(ABS((AM98-AVERAGE(AM$2:AM$1000))/_xlfn.STDEV.S(IF(AM$2:AM$1000&lt;&gt;"",AM$2:AM$1000)))&lt;3,"","OUTLIER"))</f>
        <v/>
      </c>
      <c r="W98" s="63" t="str" cm="1">
        <f t="array" ref="W98">IF(AN98="","",IF(ABS((AN98-AVERAGE(AN$2:AN$1000))/_xlfn.STDEV.S(IF(AN$2:AN$1000&lt;&gt;"",AN$2:AN$1000)))&lt;3,"","OUTLIER"))</f>
        <v/>
      </c>
      <c r="X98" s="63" t="str" cm="1">
        <f t="array" ref="X98">IF(AO98="","",IF(ABS((AO98-AVERAGE(AO$2:AO$1000))/_xlfn.STDEV.S(IF(AO$2:AO$1000&lt;&gt;"",AO$2:AO$1000)))&lt;3,"","OUTLIER"))</f>
        <v/>
      </c>
      <c r="Y98" s="63" t="str" cm="1">
        <f t="array" ref="Y98">IF(AP98="","",IF(ABS((AP98-AVERAGE(AP$2:AP$1000))/_xlfn.STDEV.S(IF(AP$2:AP$1000&lt;&gt;"",AP$2:AP$1000)))&lt;3,"","OUTLIER"))</f>
        <v/>
      </c>
      <c r="Z98" s="63" t="str" cm="1">
        <f t="array" ref="Z98">IF(AQ98="","",IF(ABS((AQ98-AVERAGE(AQ$2:AQ$1000))/_xlfn.STDEV.S(IF(AQ$2:AQ$1000&lt;&gt;"",AQ$2:AQ$1000)))&lt;3,"","OUTLIER"))</f>
        <v/>
      </c>
      <c r="AA98" s="63" t="str" cm="1">
        <f t="array" ref="AA98">IF(AR98="","",IF(ABS((AR98-AVERAGE(AR$2:AR$1000))/_xlfn.STDEV.S(IF(AR$2:AR$1000&lt;&gt;"",AR$2:AR$1000)))&lt;3,"","OUTLIER"))</f>
        <v/>
      </c>
      <c r="AB98" s="63" t="str" cm="1">
        <f t="array" ref="AB98">IF(AS98="","",IF(ABS((AS98-AVERAGE(AS$2:AS$1000))/_xlfn.STDEV.S(IF(AS$2:AS$1000&lt;&gt;"",AS$2:AS$1000)))&lt;3,"","OUTLIER"))</f>
        <v/>
      </c>
      <c r="AC98" s="63" t="str" cm="1">
        <f t="array" ref="AC98">IF(AT98="","",IF(ABS((AT98-AVERAGE(AT$2:AT$1000))/_xlfn.STDEV.S(IF(AT$2:AT$1000&lt;&gt;"",AT$2:AT$1000)))&lt;3,"","OUTLIER"))</f>
        <v/>
      </c>
      <c r="AD98" s="63" t="str" cm="1">
        <f t="array" ref="AD98">IF(AU98="","",IF(ABS((AU98-AVERAGE(AU$2:AU$1000))/_xlfn.STDEV.S(IF(AU$2:AU$1000&lt;&gt;"",AU$2:AU$1000)))&lt;3,"","OUTLIER"))</f>
        <v/>
      </c>
      <c r="AE98" s="63" t="str" cm="1">
        <f t="array" ref="AE98">IF(AV98="","",IF(ABS((AV98-AVERAGE(AV$2:AV$1000))/_xlfn.STDEV.S(IF(AV$2:AV$1000&lt;&gt;"",AV$2:AV$1000)))&lt;3,"","OUTLIER"))</f>
        <v/>
      </c>
      <c r="AF98" s="63" t="str" cm="1">
        <f t="array" ref="AF98">IF(AW98="","",IF(ABS((AW98-AVERAGE(AW$2:AW$1000))/_xlfn.STDEV.S(IF(AW$2:AW$1000&lt;&gt;"",AW$2:AW$1000)))&lt;3,"","OUTLIER"))</f>
        <v/>
      </c>
      <c r="AG98" s="63" t="str" cm="1">
        <f t="array" ref="AG98">IF(AX98="","",IF(ABS((AX98-AVERAGE(AX$2:AX$1000))/_xlfn.STDEV.S(IF(AX$2:AX$1000&lt;&gt;"",AX$2:AX$1000)))&lt;3,"","OUTLIER"))</f>
        <v/>
      </c>
      <c r="AH98" s="63" t="str" cm="1">
        <f t="array" ref="AH98">IF(AY98="","",IF(ABS((AY98-AVERAGE(AY$2:AY$1000))/_xlfn.STDEV.S(IF(AY$2:AY$1000&lt;&gt;"",AY$2:AY$1000)))&lt;3,"","OUTLIER"))</f>
        <v/>
      </c>
      <c r="AI98" s="63" t="str" cm="1">
        <f t="array" ref="AI98">IF(AZ98="","",IF(ABS((AZ98-AVERAGE(AZ$2:AZ$1000))/_xlfn.STDEV.S(IF(AZ$2:AZ$1000&lt;&gt;"",AZ$2:AZ$1000)))&lt;3,"","OUTLIER"))</f>
        <v/>
      </c>
      <c r="AJ98" s="63" t="str" cm="1">
        <f t="array" ref="AJ98">IF(BA98="","",IF(ABS((BA98-AVERAGE(BA$2:BA$1000))/_xlfn.STDEV.S(IF(BA$2:BA$1000&lt;&gt;"",BA$2:BA$1000)))&lt;3,"","OUTLIER"))</f>
        <v/>
      </c>
      <c r="AK98" s="27"/>
      <c r="AM98" s="28">
        <v>8.1509999999999998</v>
      </c>
      <c r="AN98" s="28">
        <v>7.9489999999999998</v>
      </c>
      <c r="AP98" s="28">
        <v>7.7480000000000002</v>
      </c>
      <c r="AQ98" s="28">
        <v>8.1639999999999997</v>
      </c>
      <c r="AR98" s="28"/>
      <c r="AS98" s="28"/>
      <c r="AT98" s="28"/>
      <c r="AU98" s="28"/>
      <c r="AV98" s="28">
        <v>6.2080000000000002</v>
      </c>
      <c r="AW98" s="28">
        <v>6.9240000000000004</v>
      </c>
      <c r="AX98" s="28"/>
      <c r="AY98" s="28">
        <v>6.8330000000000002</v>
      </c>
      <c r="AZ98" s="28">
        <v>7.2690000000000001</v>
      </c>
      <c r="BA98" s="28">
        <v>7.4589999999999996</v>
      </c>
      <c r="BB98" s="27"/>
      <c r="BD98" s="28">
        <v>0.1142</v>
      </c>
      <c r="BE98" s="28">
        <v>0.1492</v>
      </c>
      <c r="BG98" s="28">
        <v>0.1386</v>
      </c>
      <c r="BH98" s="28">
        <v>0.18310000000000001</v>
      </c>
      <c r="BI98" s="28"/>
      <c r="BJ98" s="28"/>
      <c r="BK98" s="28"/>
      <c r="BL98" s="28"/>
      <c r="BM98" s="28">
        <v>0.31340000000000001</v>
      </c>
      <c r="BN98" s="28">
        <v>0.29199999999999998</v>
      </c>
      <c r="BO98" s="28"/>
      <c r="BP98" s="28">
        <v>0.14069999999999999</v>
      </c>
      <c r="BQ98" s="28">
        <v>4.3709999999999999E-2</v>
      </c>
      <c r="BR98" s="28">
        <v>0.1167</v>
      </c>
    </row>
    <row r="99" spans="1:70" x14ac:dyDescent="0.2">
      <c r="A99" s="83" t="s">
        <v>669</v>
      </c>
      <c r="B99" s="86" t="str">
        <f>VLOOKUP(A99,RecNames!B:G,6,FALSE)</f>
        <v>SSR2</v>
      </c>
      <c r="C99" s="47" t="str">
        <f t="shared" si="18"/>
        <v/>
      </c>
      <c r="D99" s="46" t="str">
        <f t="shared" si="19"/>
        <v/>
      </c>
      <c r="E99" s="46">
        <f t="shared" si="20"/>
        <v>10.210000000000001</v>
      </c>
      <c r="F99" s="46">
        <f t="shared" si="21"/>
        <v>10.41</v>
      </c>
      <c r="G99" s="46" t="str">
        <f t="shared" si="22"/>
        <v/>
      </c>
      <c r="H99" s="46">
        <f t="shared" si="23"/>
        <v>10.1</v>
      </c>
      <c r="I99" s="46">
        <f t="shared" si="24"/>
        <v>10.52</v>
      </c>
      <c r="J99" s="46">
        <f t="shared" si="25"/>
        <v>11.26</v>
      </c>
      <c r="K99" s="46">
        <f t="shared" si="26"/>
        <v>7.5</v>
      </c>
      <c r="L99" s="46" t="str">
        <f t="shared" si="27"/>
        <v/>
      </c>
      <c r="M99" s="46">
        <f t="shared" si="28"/>
        <v>7.8330000000000002</v>
      </c>
      <c r="N99" s="46">
        <f t="shared" si="29"/>
        <v>8.1760000000000002</v>
      </c>
      <c r="O99" s="46" t="str">
        <f t="shared" si="30"/>
        <v/>
      </c>
      <c r="P99" s="46" t="str">
        <f t="shared" si="31"/>
        <v/>
      </c>
      <c r="Q99" s="46">
        <f t="shared" si="32"/>
        <v>8.4450000000000003</v>
      </c>
      <c r="R99" s="46">
        <f t="shared" si="33"/>
        <v>8.8149999999999995</v>
      </c>
      <c r="S99" s="46">
        <f t="shared" si="34"/>
        <v>8.9179999999999993</v>
      </c>
      <c r="T99" s="62" t="str" cm="1">
        <f t="array" ref="T99">IF(AK99="","",IF(ABS((AK99-AVERAGE(AK$2:AK$1000))/_xlfn.STDEV.S(IF(AK$2:AK$1000&lt;&gt;"",AK$2:AK$1000)))&lt;3,"","OUTLIER"))</f>
        <v/>
      </c>
      <c r="U99" s="63" t="str" cm="1">
        <f t="array" ref="U99">IF(AL99="","",IF(ABS((AL99-AVERAGE(AL$2:AL$1000))/_xlfn.STDEV.S(IF(AL$2:AL$1000&lt;&gt;"",AL$2:AL$1000)))&lt;3,"","OUTLIER"))</f>
        <v/>
      </c>
      <c r="V99" s="63" t="str" cm="1">
        <f t="array" ref="V99">IF(AM99="","",IF(ABS((AM99-AVERAGE(AM$2:AM$1000))/_xlfn.STDEV.S(IF(AM$2:AM$1000&lt;&gt;"",AM$2:AM$1000)))&lt;3,"","OUTLIER"))</f>
        <v/>
      </c>
      <c r="W99" s="63" t="str" cm="1">
        <f t="array" ref="W99">IF(AN99="","",IF(ABS((AN99-AVERAGE(AN$2:AN$1000))/_xlfn.STDEV.S(IF(AN$2:AN$1000&lt;&gt;"",AN$2:AN$1000)))&lt;3,"","OUTLIER"))</f>
        <v/>
      </c>
      <c r="X99" s="63" t="str" cm="1">
        <f t="array" ref="X99">IF(AO99="","",IF(ABS((AO99-AVERAGE(AO$2:AO$1000))/_xlfn.STDEV.S(IF(AO$2:AO$1000&lt;&gt;"",AO$2:AO$1000)))&lt;3,"","OUTLIER"))</f>
        <v/>
      </c>
      <c r="Y99" s="63" t="str" cm="1">
        <f t="array" ref="Y99">IF(AP99="","",IF(ABS((AP99-AVERAGE(AP$2:AP$1000))/_xlfn.STDEV.S(IF(AP$2:AP$1000&lt;&gt;"",AP$2:AP$1000)))&lt;3,"","OUTLIER"))</f>
        <v/>
      </c>
      <c r="Z99" s="63" t="str" cm="1">
        <f t="array" ref="Z99">IF(AQ99="","",IF(ABS((AQ99-AVERAGE(AQ$2:AQ$1000))/_xlfn.STDEV.S(IF(AQ$2:AQ$1000&lt;&gt;"",AQ$2:AQ$1000)))&lt;3,"","OUTLIER"))</f>
        <v/>
      </c>
      <c r="AA99" s="63" t="str" cm="1">
        <f t="array" ref="AA99">IF(AR99="","",IF(ABS((AR99-AVERAGE(AR$2:AR$1000))/_xlfn.STDEV.S(IF(AR$2:AR$1000&lt;&gt;"",AR$2:AR$1000)))&lt;3,"","OUTLIER"))</f>
        <v/>
      </c>
      <c r="AB99" s="63" t="str" cm="1">
        <f t="array" ref="AB99">IF(AS99="","",IF(ABS((AS99-AVERAGE(AS$2:AS$1000))/_xlfn.STDEV.S(IF(AS$2:AS$1000&lt;&gt;"",AS$2:AS$1000)))&lt;3,"","OUTLIER"))</f>
        <v/>
      </c>
      <c r="AC99" s="63" t="str" cm="1">
        <f t="array" ref="AC99">IF(AT99="","",IF(ABS((AT99-AVERAGE(AT$2:AT$1000))/_xlfn.STDEV.S(IF(AT$2:AT$1000&lt;&gt;"",AT$2:AT$1000)))&lt;3,"","OUTLIER"))</f>
        <v/>
      </c>
      <c r="AD99" s="63" t="str" cm="1">
        <f t="array" ref="AD99">IF(AU99="","",IF(ABS((AU99-AVERAGE(AU$2:AU$1000))/_xlfn.STDEV.S(IF(AU$2:AU$1000&lt;&gt;"",AU$2:AU$1000)))&lt;3,"","OUTLIER"))</f>
        <v/>
      </c>
      <c r="AE99" s="63" t="str" cm="1">
        <f t="array" ref="AE99">IF(AV99="","",IF(ABS((AV99-AVERAGE(AV$2:AV$1000))/_xlfn.STDEV.S(IF(AV$2:AV$1000&lt;&gt;"",AV$2:AV$1000)))&lt;3,"","OUTLIER"))</f>
        <v/>
      </c>
      <c r="AF99" s="63" t="str" cm="1">
        <f t="array" ref="AF99">IF(AW99="","",IF(ABS((AW99-AVERAGE(AW$2:AW$1000))/_xlfn.STDEV.S(IF(AW$2:AW$1000&lt;&gt;"",AW$2:AW$1000)))&lt;3,"","OUTLIER"))</f>
        <v/>
      </c>
      <c r="AG99" s="63" t="str" cm="1">
        <f t="array" ref="AG99">IF(AX99="","",IF(ABS((AX99-AVERAGE(AX$2:AX$1000))/_xlfn.STDEV.S(IF(AX$2:AX$1000&lt;&gt;"",AX$2:AX$1000)))&lt;3,"","OUTLIER"))</f>
        <v/>
      </c>
      <c r="AH99" s="63" t="str" cm="1">
        <f t="array" ref="AH99">IF(AY99="","",IF(ABS((AY99-AVERAGE(AY$2:AY$1000))/_xlfn.STDEV.S(IF(AY$2:AY$1000&lt;&gt;"",AY$2:AY$1000)))&lt;3,"","OUTLIER"))</f>
        <v/>
      </c>
      <c r="AI99" s="63" t="str" cm="1">
        <f t="array" ref="AI99">IF(AZ99="","",IF(ABS((AZ99-AVERAGE(AZ$2:AZ$1000))/_xlfn.STDEV.S(IF(AZ$2:AZ$1000&lt;&gt;"",AZ$2:AZ$1000)))&lt;3,"","OUTLIER"))</f>
        <v/>
      </c>
      <c r="AJ99" s="63" t="str" cm="1">
        <f t="array" ref="AJ99">IF(BA99="","",IF(ABS((BA99-AVERAGE(BA$2:BA$1000))/_xlfn.STDEV.S(IF(BA$2:BA$1000&lt;&gt;"",BA$2:BA$1000)))&lt;3,"","OUTLIER"))</f>
        <v/>
      </c>
      <c r="AK99" s="27"/>
      <c r="AM99" s="28">
        <v>10.210000000000001</v>
      </c>
      <c r="AN99" s="28">
        <v>10.41</v>
      </c>
      <c r="AP99" s="28">
        <v>10.1</v>
      </c>
      <c r="AQ99" s="28">
        <v>10.52</v>
      </c>
      <c r="AR99" s="28">
        <v>11.26</v>
      </c>
      <c r="AS99" s="28">
        <v>7.5</v>
      </c>
      <c r="AT99" s="28"/>
      <c r="AU99" s="28">
        <v>7.8330000000000002</v>
      </c>
      <c r="AV99" s="28">
        <v>8.1760000000000002</v>
      </c>
      <c r="AW99" s="28"/>
      <c r="AX99" s="28"/>
      <c r="AY99" s="28">
        <v>8.4450000000000003</v>
      </c>
      <c r="AZ99" s="28">
        <v>8.8149999999999995</v>
      </c>
      <c r="BA99" s="28">
        <v>8.9179999999999993</v>
      </c>
      <c r="BB99" s="27"/>
      <c r="BD99" s="28">
        <v>9.7110000000000002E-2</v>
      </c>
      <c r="BE99" s="28">
        <v>7.8539999999999999E-2</v>
      </c>
      <c r="BG99" s="28">
        <v>7.1400000000000005E-2</v>
      </c>
      <c r="BH99" s="28">
        <v>8.3580000000000002E-2</v>
      </c>
      <c r="BI99" s="28">
        <v>9.4310000000000005E-2</v>
      </c>
      <c r="BJ99" s="28">
        <v>0.29370000000000002</v>
      </c>
      <c r="BK99" s="28"/>
      <c r="BL99" s="28">
        <v>0.10249999999999999</v>
      </c>
      <c r="BM99" s="28">
        <v>4.6789999999999998E-2</v>
      </c>
      <c r="BN99" s="28"/>
      <c r="BO99" s="28"/>
      <c r="BP99" s="28">
        <v>5.0209999999999998E-2</v>
      </c>
      <c r="BQ99" s="28">
        <v>4.1239999999999999E-2</v>
      </c>
      <c r="BR99" s="28">
        <v>2.9219999999999999E-2</v>
      </c>
    </row>
    <row r="100" spans="1:70" x14ac:dyDescent="0.2">
      <c r="A100" s="83" t="s">
        <v>220</v>
      </c>
      <c r="B100" s="86" t="str">
        <f>VLOOKUP(A100,RecNames!B:G,6,FALSE)</f>
        <v>GPBAR</v>
      </c>
      <c r="C100" s="47">
        <f t="shared" si="18"/>
        <v>5.9139999999999997</v>
      </c>
      <c r="D100" s="46" t="str">
        <f t="shared" si="19"/>
        <v/>
      </c>
      <c r="E100" s="46" t="str">
        <f t="shared" si="20"/>
        <v/>
      </c>
      <c r="F100" s="46" t="str">
        <f t="shared" si="21"/>
        <v/>
      </c>
      <c r="G100" s="46" t="str">
        <f t="shared" si="22"/>
        <v/>
      </c>
      <c r="H100" s="46" t="str">
        <f t="shared" si="23"/>
        <v/>
      </c>
      <c r="I100" s="46" t="str">
        <f t="shared" si="24"/>
        <v/>
      </c>
      <c r="J100" s="46" t="str">
        <f t="shared" si="25"/>
        <v/>
      </c>
      <c r="K100" s="46" t="str">
        <f t="shared" si="26"/>
        <v/>
      </c>
      <c r="L100" s="46" t="str">
        <f t="shared" si="27"/>
        <v/>
      </c>
      <c r="M100" s="46" t="str">
        <f t="shared" si="28"/>
        <v/>
      </c>
      <c r="N100" s="46" t="str">
        <f t="shared" si="29"/>
        <v/>
      </c>
      <c r="O100" s="46" t="str">
        <f t="shared" si="30"/>
        <v/>
      </c>
      <c r="P100" s="46" t="str">
        <f t="shared" si="31"/>
        <v/>
      </c>
      <c r="Q100" s="46" t="str">
        <f t="shared" si="32"/>
        <v/>
      </c>
      <c r="R100" s="46" t="str">
        <f t="shared" si="33"/>
        <v/>
      </c>
      <c r="S100" s="46" t="str">
        <f t="shared" si="34"/>
        <v/>
      </c>
      <c r="T100" s="62" t="str" cm="1">
        <f t="array" ref="T100">IF(AK100="","",IF(ABS((AK100-AVERAGE(AK$2:AK$1000))/_xlfn.STDEV.S(IF(AK$2:AK$1000&lt;&gt;"",AK$2:AK$1000)))&lt;3,"","OUTLIER"))</f>
        <v/>
      </c>
      <c r="U100" s="63" t="str" cm="1">
        <f t="array" ref="U100">IF(AL100="","",IF(ABS((AL100-AVERAGE(AL$2:AL$1000))/_xlfn.STDEV.S(IF(AL$2:AL$1000&lt;&gt;"",AL$2:AL$1000)))&lt;3,"","OUTLIER"))</f>
        <v/>
      </c>
      <c r="V100" s="63" t="str" cm="1">
        <f t="array" ref="V100">IF(AM100="","",IF(ABS((AM100-AVERAGE(AM$2:AM$1000))/_xlfn.STDEV.S(IF(AM$2:AM$1000&lt;&gt;"",AM$2:AM$1000)))&lt;3,"","OUTLIER"))</f>
        <v/>
      </c>
      <c r="W100" s="63" t="str" cm="1">
        <f t="array" ref="W100">IF(AN100="","",IF(ABS((AN100-AVERAGE(AN$2:AN$1000))/_xlfn.STDEV.S(IF(AN$2:AN$1000&lt;&gt;"",AN$2:AN$1000)))&lt;3,"","OUTLIER"))</f>
        <v/>
      </c>
      <c r="X100" s="63" t="str" cm="1">
        <f t="array" ref="X100">IF(AO100="","",IF(ABS((AO100-AVERAGE(AO$2:AO$1000))/_xlfn.STDEV.S(IF(AO$2:AO$1000&lt;&gt;"",AO$2:AO$1000)))&lt;3,"","OUTLIER"))</f>
        <v/>
      </c>
      <c r="Y100" s="63" t="str" cm="1">
        <f t="array" ref="Y100">IF(AP100="","",IF(ABS((AP100-AVERAGE(AP$2:AP$1000))/_xlfn.STDEV.S(IF(AP$2:AP$1000&lt;&gt;"",AP$2:AP$1000)))&lt;3,"","OUTLIER"))</f>
        <v/>
      </c>
      <c r="Z100" s="63" t="str" cm="1">
        <f t="array" ref="Z100">IF(AQ100="","",IF(ABS((AQ100-AVERAGE(AQ$2:AQ$1000))/_xlfn.STDEV.S(IF(AQ$2:AQ$1000&lt;&gt;"",AQ$2:AQ$1000)))&lt;3,"","OUTLIER"))</f>
        <v/>
      </c>
      <c r="AA100" s="63" t="str" cm="1">
        <f t="array" ref="AA100">IF(AR100="","",IF(ABS((AR100-AVERAGE(AR$2:AR$1000))/_xlfn.STDEV.S(IF(AR$2:AR$1000&lt;&gt;"",AR$2:AR$1000)))&lt;3,"","OUTLIER"))</f>
        <v/>
      </c>
      <c r="AB100" s="63" t="str" cm="1">
        <f t="array" ref="AB100">IF(AS100="","",IF(ABS((AS100-AVERAGE(AS$2:AS$1000))/_xlfn.STDEV.S(IF(AS$2:AS$1000&lt;&gt;"",AS$2:AS$1000)))&lt;3,"","OUTLIER"))</f>
        <v/>
      </c>
      <c r="AC100" s="63" t="str" cm="1">
        <f t="array" ref="AC100">IF(AT100="","",IF(ABS((AT100-AVERAGE(AT$2:AT$1000))/_xlfn.STDEV.S(IF(AT$2:AT$1000&lt;&gt;"",AT$2:AT$1000)))&lt;3,"","OUTLIER"))</f>
        <v/>
      </c>
      <c r="AD100" s="63" t="str" cm="1">
        <f t="array" ref="AD100">IF(AU100="","",IF(ABS((AU100-AVERAGE(AU$2:AU$1000))/_xlfn.STDEV.S(IF(AU$2:AU$1000&lt;&gt;"",AU$2:AU$1000)))&lt;3,"","OUTLIER"))</f>
        <v/>
      </c>
      <c r="AE100" s="63" t="str" cm="1">
        <f t="array" ref="AE100">IF(AV100="","",IF(ABS((AV100-AVERAGE(AV$2:AV$1000))/_xlfn.STDEV.S(IF(AV$2:AV$1000&lt;&gt;"",AV$2:AV$1000)))&lt;3,"","OUTLIER"))</f>
        <v/>
      </c>
      <c r="AF100" s="63" t="str" cm="1">
        <f t="array" ref="AF100">IF(AW100="","",IF(ABS((AW100-AVERAGE(AW$2:AW$1000))/_xlfn.STDEV.S(IF(AW$2:AW$1000&lt;&gt;"",AW$2:AW$1000)))&lt;3,"","OUTLIER"))</f>
        <v/>
      </c>
      <c r="AG100" s="63" t="str" cm="1">
        <f t="array" ref="AG100">IF(AX100="","",IF(ABS((AX100-AVERAGE(AX$2:AX$1000))/_xlfn.STDEV.S(IF(AX$2:AX$1000&lt;&gt;"",AX$2:AX$1000)))&lt;3,"","OUTLIER"))</f>
        <v/>
      </c>
      <c r="AH100" s="63" t="str" cm="1">
        <f t="array" ref="AH100">IF(AY100="","",IF(ABS((AY100-AVERAGE(AY$2:AY$1000))/_xlfn.STDEV.S(IF(AY$2:AY$1000&lt;&gt;"",AY$2:AY$1000)))&lt;3,"","OUTLIER"))</f>
        <v/>
      </c>
      <c r="AI100" s="63" t="str" cm="1">
        <f t="array" ref="AI100">IF(AZ100="","",IF(ABS((AZ100-AVERAGE(AZ$2:AZ$1000))/_xlfn.STDEV.S(IF(AZ$2:AZ$1000&lt;&gt;"",AZ$2:AZ$1000)))&lt;3,"","OUTLIER"))</f>
        <v/>
      </c>
      <c r="AJ100" s="63" t="str" cm="1">
        <f t="array" ref="AJ100">IF(BA100="","",IF(ABS((BA100-AVERAGE(BA$2:BA$1000))/_xlfn.STDEV.S(IF(BA$2:BA$1000&lt;&gt;"",BA$2:BA$1000)))&lt;3,"","OUTLIER"))</f>
        <v/>
      </c>
      <c r="AK100" s="27">
        <v>5.9139999999999997</v>
      </c>
      <c r="AM100" s="28"/>
      <c r="AN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7">
        <v>4.419E-2</v>
      </c>
      <c r="BD100" s="28"/>
      <c r="BE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</row>
    <row r="101" spans="1:70" x14ac:dyDescent="0.2">
      <c r="A101" s="83" t="s">
        <v>743</v>
      </c>
      <c r="B101" s="86" t="str">
        <f>VLOOKUP(A101,RecNames!B:G,6,FALSE)</f>
        <v>VIPR1</v>
      </c>
      <c r="C101" s="47">
        <f t="shared" si="18"/>
        <v>11.32</v>
      </c>
      <c r="D101" s="46" t="str">
        <f t="shared" si="19"/>
        <v/>
      </c>
      <c r="E101" s="46">
        <f t="shared" si="20"/>
        <v>8.24</v>
      </c>
      <c r="F101" s="46">
        <f t="shared" si="21"/>
        <v>8.5670000000000002</v>
      </c>
      <c r="G101" s="46" t="str">
        <f t="shared" si="22"/>
        <v/>
      </c>
      <c r="H101" s="46">
        <f t="shared" si="23"/>
        <v>8.3719999999999999</v>
      </c>
      <c r="I101" s="46">
        <f t="shared" si="24"/>
        <v>8.7040000000000006</v>
      </c>
      <c r="J101" s="46">
        <f t="shared" si="25"/>
        <v>8.202</v>
      </c>
      <c r="K101" s="46">
        <f t="shared" si="26"/>
        <v>8.5510000000000002</v>
      </c>
      <c r="L101" s="46">
        <f t="shared" si="27"/>
        <v>8.1069999999999993</v>
      </c>
      <c r="M101" s="46">
        <f t="shared" si="28"/>
        <v>7.8869999999999996</v>
      </c>
      <c r="N101" s="46">
        <f t="shared" si="29"/>
        <v>9.7240000000000002</v>
      </c>
      <c r="O101" s="46" t="str">
        <f t="shared" si="30"/>
        <v/>
      </c>
      <c r="P101" s="46" t="str">
        <f t="shared" si="31"/>
        <v/>
      </c>
      <c r="Q101" s="46">
        <f t="shared" si="32"/>
        <v>9.0830000000000002</v>
      </c>
      <c r="R101" s="46">
        <f t="shared" si="33"/>
        <v>9.109</v>
      </c>
      <c r="S101" s="46">
        <f t="shared" si="34"/>
        <v>9.2539999999999996</v>
      </c>
      <c r="T101" s="62" t="str" cm="1">
        <f t="array" ref="T101">IF(AK101="","",IF(ABS((AK101-AVERAGE(AK$2:AK$1000))/_xlfn.STDEV.S(IF(AK$2:AK$1000&lt;&gt;"",AK$2:AK$1000)))&lt;3,"","OUTLIER"))</f>
        <v/>
      </c>
      <c r="U101" s="63" t="str" cm="1">
        <f t="array" ref="U101">IF(AL101="","",IF(ABS((AL101-AVERAGE(AL$2:AL$1000))/_xlfn.STDEV.S(IF(AL$2:AL$1000&lt;&gt;"",AL$2:AL$1000)))&lt;3,"","OUTLIER"))</f>
        <v/>
      </c>
      <c r="V101" s="63" t="str" cm="1">
        <f t="array" ref="V101">IF(AM101="","",IF(ABS((AM101-AVERAGE(AM$2:AM$1000))/_xlfn.STDEV.S(IF(AM$2:AM$1000&lt;&gt;"",AM$2:AM$1000)))&lt;3,"","OUTLIER"))</f>
        <v/>
      </c>
      <c r="W101" s="63" t="str" cm="1">
        <f t="array" ref="W101">IF(AN101="","",IF(ABS((AN101-AVERAGE(AN$2:AN$1000))/_xlfn.STDEV.S(IF(AN$2:AN$1000&lt;&gt;"",AN$2:AN$1000)))&lt;3,"","OUTLIER"))</f>
        <v/>
      </c>
      <c r="X101" s="63" t="str" cm="1">
        <f t="array" ref="X101">IF(AO101="","",IF(ABS((AO101-AVERAGE(AO$2:AO$1000))/_xlfn.STDEV.S(IF(AO$2:AO$1000&lt;&gt;"",AO$2:AO$1000)))&lt;3,"","OUTLIER"))</f>
        <v/>
      </c>
      <c r="Y101" s="63" t="str" cm="1">
        <f t="array" ref="Y101">IF(AP101="","",IF(ABS((AP101-AVERAGE(AP$2:AP$1000))/_xlfn.STDEV.S(IF(AP$2:AP$1000&lt;&gt;"",AP$2:AP$1000)))&lt;3,"","OUTLIER"))</f>
        <v/>
      </c>
      <c r="Z101" s="63" t="str" cm="1">
        <f t="array" ref="Z101">IF(AQ101="","",IF(ABS((AQ101-AVERAGE(AQ$2:AQ$1000))/_xlfn.STDEV.S(IF(AQ$2:AQ$1000&lt;&gt;"",AQ$2:AQ$1000)))&lt;3,"","OUTLIER"))</f>
        <v/>
      </c>
      <c r="AA101" s="63" t="str" cm="1">
        <f t="array" ref="AA101">IF(AR101="","",IF(ABS((AR101-AVERAGE(AR$2:AR$1000))/_xlfn.STDEV.S(IF(AR$2:AR$1000&lt;&gt;"",AR$2:AR$1000)))&lt;3,"","OUTLIER"))</f>
        <v/>
      </c>
      <c r="AB101" s="63" t="str" cm="1">
        <f t="array" ref="AB101">IF(AS101="","",IF(ABS((AS101-AVERAGE(AS$2:AS$1000))/_xlfn.STDEV.S(IF(AS$2:AS$1000&lt;&gt;"",AS$2:AS$1000)))&lt;3,"","OUTLIER"))</f>
        <v/>
      </c>
      <c r="AC101" s="63" t="str" cm="1">
        <f t="array" ref="AC101">IF(AT101="","",IF(ABS((AT101-AVERAGE(AT$2:AT$1000))/_xlfn.STDEV.S(IF(AT$2:AT$1000&lt;&gt;"",AT$2:AT$1000)))&lt;3,"","OUTLIER"))</f>
        <v/>
      </c>
      <c r="AD101" s="63" t="str" cm="1">
        <f t="array" ref="AD101">IF(AU101="","",IF(ABS((AU101-AVERAGE(AU$2:AU$1000))/_xlfn.STDEV.S(IF(AU$2:AU$1000&lt;&gt;"",AU$2:AU$1000)))&lt;3,"","OUTLIER"))</f>
        <v/>
      </c>
      <c r="AE101" s="63" t="str" cm="1">
        <f t="array" ref="AE101">IF(AV101="","",IF(ABS((AV101-AVERAGE(AV$2:AV$1000))/_xlfn.STDEV.S(IF(AV$2:AV$1000&lt;&gt;"",AV$2:AV$1000)))&lt;3,"","OUTLIER"))</f>
        <v/>
      </c>
      <c r="AF101" s="63" t="str" cm="1">
        <f t="array" ref="AF101">IF(AW101="","",IF(ABS((AW101-AVERAGE(AW$2:AW$1000))/_xlfn.STDEV.S(IF(AW$2:AW$1000&lt;&gt;"",AW$2:AW$1000)))&lt;3,"","OUTLIER"))</f>
        <v/>
      </c>
      <c r="AG101" s="63" t="str" cm="1">
        <f t="array" ref="AG101">IF(AX101="","",IF(ABS((AX101-AVERAGE(AX$2:AX$1000))/_xlfn.STDEV.S(IF(AX$2:AX$1000&lt;&gt;"",AX$2:AX$1000)))&lt;3,"","OUTLIER"))</f>
        <v/>
      </c>
      <c r="AH101" s="63" t="str" cm="1">
        <f t="array" ref="AH101">IF(AY101="","",IF(ABS((AY101-AVERAGE(AY$2:AY$1000))/_xlfn.STDEV.S(IF(AY$2:AY$1000&lt;&gt;"",AY$2:AY$1000)))&lt;3,"","OUTLIER"))</f>
        <v/>
      </c>
      <c r="AI101" s="63" t="str" cm="1">
        <f t="array" ref="AI101">IF(AZ101="","",IF(ABS((AZ101-AVERAGE(AZ$2:AZ$1000))/_xlfn.STDEV.S(IF(AZ$2:AZ$1000&lt;&gt;"",AZ$2:AZ$1000)))&lt;3,"","OUTLIER"))</f>
        <v/>
      </c>
      <c r="AJ101" s="63" t="str" cm="1">
        <f t="array" ref="AJ101">IF(BA101="","",IF(ABS((BA101-AVERAGE(BA$2:BA$1000))/_xlfn.STDEV.S(IF(BA$2:BA$1000&lt;&gt;"",BA$2:BA$1000)))&lt;3,"","OUTLIER"))</f>
        <v/>
      </c>
      <c r="AK101" s="27">
        <v>11.32</v>
      </c>
      <c r="AM101" s="28">
        <v>8.24</v>
      </c>
      <c r="AN101" s="28">
        <v>8.5670000000000002</v>
      </c>
      <c r="AP101" s="28">
        <v>8.3719999999999999</v>
      </c>
      <c r="AQ101" s="28">
        <v>8.7040000000000006</v>
      </c>
      <c r="AR101" s="28">
        <v>8.202</v>
      </c>
      <c r="AS101" s="28">
        <v>8.5510000000000002</v>
      </c>
      <c r="AT101" s="28">
        <v>8.1069999999999993</v>
      </c>
      <c r="AU101" s="28">
        <v>7.8869999999999996</v>
      </c>
      <c r="AV101" s="28">
        <v>9.7240000000000002</v>
      </c>
      <c r="AW101" s="28"/>
      <c r="AX101" s="28"/>
      <c r="AY101" s="28">
        <v>9.0830000000000002</v>
      </c>
      <c r="AZ101" s="28">
        <v>9.109</v>
      </c>
      <c r="BA101" s="28">
        <v>9.2539999999999996</v>
      </c>
      <c r="BB101" s="27">
        <v>0.1023</v>
      </c>
      <c r="BD101" s="28">
        <v>0.24229999999999999</v>
      </c>
      <c r="BE101" s="28">
        <v>0.17979999999999999</v>
      </c>
      <c r="BG101" s="28">
        <v>0.1351</v>
      </c>
      <c r="BH101" s="28">
        <v>0.1065</v>
      </c>
      <c r="BI101" s="28">
        <v>0.2281</v>
      </c>
      <c r="BJ101" s="28">
        <v>0.1237</v>
      </c>
      <c r="BK101" s="28">
        <v>0.1399</v>
      </c>
      <c r="BL101" s="28">
        <v>0.30420000000000003</v>
      </c>
      <c r="BM101" s="28">
        <v>6.6159999999999997E-2</v>
      </c>
      <c r="BN101" s="28"/>
      <c r="BO101" s="28"/>
      <c r="BP101" s="28">
        <v>0.10249999999999999</v>
      </c>
      <c r="BQ101" s="28">
        <v>9.2880000000000004E-2</v>
      </c>
      <c r="BR101" s="28">
        <v>7.6380000000000003E-2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BC102"/>
  <sheetViews>
    <sheetView workbookViewId="0">
      <pane xSplit="2" ySplit="1" topLeftCell="V2" activePane="bottomRight" state="frozen"/>
      <selection activeCell="F12" sqref="F12"/>
      <selection pane="topRight" activeCell="F12" sqref="F12"/>
      <selection pane="bottomLeft" activeCell="F12" sqref="F12"/>
      <selection pane="bottomRight" activeCell="BG3" sqref="BG3"/>
    </sheetView>
  </sheetViews>
  <sheetFormatPr baseColWidth="10" defaultColWidth="7" defaultRowHeight="16" x14ac:dyDescent="0.2"/>
  <cols>
    <col min="1" max="2" width="8.5" style="12" bestFit="1" customWidth="1"/>
    <col min="3" max="3" width="7" style="69" bestFit="1" customWidth="1"/>
    <col min="4" max="4" width="5.83203125" style="69" bestFit="1" customWidth="1"/>
    <col min="5" max="7" width="6.5" style="69" bestFit="1" customWidth="1"/>
    <col min="8" max="9" width="6.33203125" style="69" bestFit="1" customWidth="1"/>
    <col min="10" max="10" width="6" style="69" bestFit="1" customWidth="1"/>
    <col min="11" max="11" width="6.33203125" style="69" bestFit="1" customWidth="1"/>
    <col min="12" max="16" width="7" style="69" bestFit="1" customWidth="1"/>
    <col min="17" max="17" width="6.83203125" style="69" bestFit="1" customWidth="1"/>
    <col min="18" max="19" width="13.33203125" style="69" bestFit="1" customWidth="1"/>
    <col min="20" max="20" width="7" style="1"/>
    <col min="37" max="37" width="7" style="1"/>
  </cols>
  <sheetData>
    <row r="1" spans="1:55" s="10" customFormat="1" ht="81" customHeight="1" x14ac:dyDescent="0.2">
      <c r="A1" s="21" t="s">
        <v>848</v>
      </c>
      <c r="B1" s="7" t="s">
        <v>5</v>
      </c>
      <c r="C1" s="65" t="s">
        <v>899</v>
      </c>
      <c r="D1" s="66" t="s">
        <v>900</v>
      </c>
      <c r="E1" s="65" t="s">
        <v>901</v>
      </c>
      <c r="F1" s="66" t="s">
        <v>902</v>
      </c>
      <c r="G1" s="66" t="s">
        <v>903</v>
      </c>
      <c r="H1" s="66" t="s">
        <v>1228</v>
      </c>
      <c r="I1" s="66" t="s">
        <v>1229</v>
      </c>
      <c r="J1" s="66" t="s">
        <v>904</v>
      </c>
      <c r="K1" s="65" t="s">
        <v>905</v>
      </c>
      <c r="L1" s="66" t="s">
        <v>906</v>
      </c>
      <c r="M1" s="66" t="s">
        <v>907</v>
      </c>
      <c r="N1" s="66" t="s">
        <v>908</v>
      </c>
      <c r="O1" s="65" t="s">
        <v>909</v>
      </c>
      <c r="P1" s="66" t="s">
        <v>910</v>
      </c>
      <c r="Q1" s="65" t="s">
        <v>911</v>
      </c>
      <c r="R1" s="67" t="s">
        <v>912</v>
      </c>
      <c r="S1" s="66" t="s">
        <v>913</v>
      </c>
      <c r="T1" s="9" t="s">
        <v>34</v>
      </c>
      <c r="U1" s="8" t="s">
        <v>35</v>
      </c>
      <c r="V1" s="9" t="s">
        <v>36</v>
      </c>
      <c r="W1" s="8" t="s">
        <v>37</v>
      </c>
      <c r="X1" s="8" t="s">
        <v>38</v>
      </c>
      <c r="Y1" s="8" t="s">
        <v>1236</v>
      </c>
      <c r="Z1" s="8" t="s">
        <v>1237</v>
      </c>
      <c r="AA1" s="8" t="s">
        <v>39</v>
      </c>
      <c r="AB1" s="9" t="s">
        <v>40</v>
      </c>
      <c r="AC1" s="8" t="s">
        <v>41</v>
      </c>
      <c r="AD1" s="8" t="s">
        <v>42</v>
      </c>
      <c r="AE1" s="8" t="s">
        <v>43</v>
      </c>
      <c r="AF1" s="9" t="s">
        <v>44</v>
      </c>
      <c r="AG1" s="8" t="s">
        <v>45</v>
      </c>
      <c r="AH1" s="9" t="s">
        <v>852</v>
      </c>
      <c r="AI1" s="8" t="s">
        <v>46</v>
      </c>
      <c r="AJ1" s="8" t="s">
        <v>47</v>
      </c>
      <c r="AK1" s="9" t="s">
        <v>48</v>
      </c>
      <c r="AL1" s="8" t="s">
        <v>49</v>
      </c>
      <c r="AM1" s="9" t="s">
        <v>50</v>
      </c>
      <c r="AN1" s="8" t="s">
        <v>51</v>
      </c>
      <c r="AO1" s="8" t="s">
        <v>52</v>
      </c>
      <c r="AP1" s="8" t="s">
        <v>1238</v>
      </c>
      <c r="AQ1" s="8" t="s">
        <v>1239</v>
      </c>
      <c r="AR1" s="8" t="s">
        <v>53</v>
      </c>
      <c r="AS1" s="9" t="s">
        <v>54</v>
      </c>
      <c r="AT1" s="8" t="s">
        <v>55</v>
      </c>
      <c r="AU1" s="8" t="s">
        <v>56</v>
      </c>
      <c r="AV1" s="8" t="s">
        <v>57</v>
      </c>
      <c r="AW1" s="9" t="s">
        <v>58</v>
      </c>
      <c r="AX1" s="8" t="s">
        <v>59</v>
      </c>
      <c r="AY1" s="9" t="s">
        <v>853</v>
      </c>
      <c r="AZ1" s="8" t="s">
        <v>60</v>
      </c>
      <c r="BA1" s="8" t="s">
        <v>61</v>
      </c>
      <c r="BB1" s="33"/>
      <c r="BC1" s="33"/>
    </row>
    <row r="2" spans="1:55" s="26" customFormat="1" x14ac:dyDescent="0.2">
      <c r="A2" s="82" t="s">
        <v>75</v>
      </c>
      <c r="B2" s="83" t="str">
        <f>VLOOKUP(A2,RecNames!B:G,6,FALSE)</f>
        <v>5HT1A</v>
      </c>
      <c r="C2" s="68" t="str">
        <f>IF(T2="","",(T2-MIN(T$2:T$1000))/(MAX(T$2:T$1000)-MIN(T$2:T$1000)))</f>
        <v/>
      </c>
      <c r="D2" s="68" t="str">
        <f t="shared" ref="D2:S2" si="0">IF(U2="","",(U2-MIN(U$2:U$1000))/(MAX(U$2:U$1000)-MIN(U$2:U$1000)))</f>
        <v/>
      </c>
      <c r="E2" s="68">
        <f t="shared" si="0"/>
        <v>0.67651288859387104</v>
      </c>
      <c r="F2" s="68">
        <f t="shared" si="0"/>
        <v>0.54152275116383841</v>
      </c>
      <c r="G2" s="68" t="str">
        <f t="shared" si="0"/>
        <v/>
      </c>
      <c r="H2" s="68">
        <f t="shared" si="0"/>
        <v>0.56705056736183823</v>
      </c>
      <c r="I2" s="68">
        <f t="shared" si="0"/>
        <v>0.66159871967654993</v>
      </c>
      <c r="J2" s="68">
        <f t="shared" si="0"/>
        <v>0.5222270988776726</v>
      </c>
      <c r="K2" s="68" t="str">
        <f t="shared" si="0"/>
        <v/>
      </c>
      <c r="L2" s="68" t="str">
        <f t="shared" si="0"/>
        <v/>
      </c>
      <c r="M2" s="68">
        <f t="shared" si="0"/>
        <v>0.13525078841503504</v>
      </c>
      <c r="N2" s="68">
        <f t="shared" si="0"/>
        <v>0.75298766842831966</v>
      </c>
      <c r="O2" s="68" t="str">
        <f t="shared" si="0"/>
        <v/>
      </c>
      <c r="P2" s="68" t="str">
        <f t="shared" si="0"/>
        <v/>
      </c>
      <c r="Q2" s="68">
        <f t="shared" si="0"/>
        <v>4.9022188391466111E-2</v>
      </c>
      <c r="R2" s="68">
        <f t="shared" si="0"/>
        <v>2.2194344612463553E-2</v>
      </c>
      <c r="S2" s="68">
        <f t="shared" si="0"/>
        <v>6.4921791681478838E-2</v>
      </c>
      <c r="T2" s="19"/>
      <c r="V2" s="20">
        <v>630.6</v>
      </c>
      <c r="W2" s="20">
        <v>379.3</v>
      </c>
      <c r="Y2" s="20">
        <v>219</v>
      </c>
      <c r="Z2" s="20">
        <v>333.7</v>
      </c>
      <c r="AA2" s="20">
        <v>192.4</v>
      </c>
      <c r="AB2" s="20"/>
      <c r="AC2" s="20"/>
      <c r="AD2" s="20">
        <v>148.1</v>
      </c>
      <c r="AE2" s="20">
        <v>807.6</v>
      </c>
      <c r="AF2" s="20"/>
      <c r="AG2" s="20"/>
      <c r="AH2" s="20">
        <v>94.22</v>
      </c>
      <c r="AI2" s="20">
        <v>95.06</v>
      </c>
      <c r="AJ2" s="20">
        <v>181.7</v>
      </c>
      <c r="AK2" s="19"/>
      <c r="AM2" s="20">
        <v>15.21</v>
      </c>
      <c r="AN2" s="20">
        <v>6.4420000000000002</v>
      </c>
      <c r="AP2" s="20">
        <v>13.18</v>
      </c>
      <c r="AQ2" s="20">
        <v>13.93</v>
      </c>
      <c r="AR2" s="20">
        <v>12.29</v>
      </c>
      <c r="AS2" s="20"/>
      <c r="AT2" s="20"/>
      <c r="AU2" s="20">
        <v>4.7050000000000001</v>
      </c>
      <c r="AV2" s="20">
        <v>29.48</v>
      </c>
      <c r="AW2" s="20"/>
      <c r="AX2" s="20"/>
      <c r="AY2" s="20">
        <v>4.5010000000000003</v>
      </c>
      <c r="AZ2" s="20">
        <v>5.87</v>
      </c>
      <c r="BA2" s="20">
        <v>13.55</v>
      </c>
    </row>
    <row r="3" spans="1:55" s="26" customFormat="1" x14ac:dyDescent="0.2">
      <c r="A3" s="82" t="s">
        <v>81</v>
      </c>
      <c r="B3" s="83" t="str">
        <f>VLOOKUP(A3,RecNames!B:G,6,FALSE)</f>
        <v>5HT1B</v>
      </c>
      <c r="C3" s="68" t="str">
        <f t="shared" ref="C3:C66" si="1">IF(T3="","",(T3-MIN(T$2:T$1000))/(MAX(T$2:T$1000)-MIN(T$2:T$1000)))</f>
        <v/>
      </c>
      <c r="D3" s="68" t="str">
        <f t="shared" ref="D3:D66" si="2">IF(U3="","",(U3-MIN(U$2:U$1000))/(MAX(U$2:U$1000)-MIN(U$2:U$1000)))</f>
        <v/>
      </c>
      <c r="E3" s="68">
        <f t="shared" ref="E3:E66" si="3">IF(V3="","",(V3-MIN(V$2:V$1000))/(MAX(V$2:V$1000)-MIN(V$2:V$1000)))</f>
        <v>0.17524062396282775</v>
      </c>
      <c r="F3" s="68">
        <f t="shared" ref="F3:F66" si="4">IF(W3="","",(W3-MIN(W$2:W$1000))/(MAX(W$2:W$1000)-MIN(W$2:W$1000)))</f>
        <v>0.21279471392100918</v>
      </c>
      <c r="G3" s="68" t="str">
        <f t="shared" ref="G3:G66" si="5">IF(X3="","",(X3-MIN(X$2:X$1000))/(MAX(X$2:X$1000)-MIN(X$2:X$1000)))</f>
        <v/>
      </c>
      <c r="H3" s="68">
        <f t="shared" ref="H3:H66" si="6">IF(Y3="","",(Y3-MIN(Y$2:Y$1000))/(MAX(Y$2:Y$1000)-MIN(Y$2:Y$1000)))</f>
        <v>0.19312940377486632</v>
      </c>
      <c r="I3" s="68">
        <f t="shared" ref="I3:I66" si="7">IF(Z3="","",(Z3-MIN(Z$2:Z$1000))/(MAX(Z$2:Z$1000)-MIN(Z$2:Z$1000)))</f>
        <v>0.2181182614555256</v>
      </c>
      <c r="J3" s="68">
        <f t="shared" ref="J3:J66" si="8">IF(AA3="","",(AA3-MIN(AA$2:AA$1000))/(MAX(AA$2:AA$1000)-MIN(AA$2:AA$1000)))</f>
        <v>0.33036554015925762</v>
      </c>
      <c r="K3" s="68" t="str">
        <f t="shared" ref="K3:K66" si="9">IF(AB3="","",(AB3-MIN(AB$2:AB$1000))/(MAX(AB$2:AB$1000)-MIN(AB$2:AB$1000)))</f>
        <v/>
      </c>
      <c r="L3" s="68" t="str">
        <f t="shared" ref="L3:L66" si="10">IF(AC3="","",(AC3-MIN(AC$2:AC$1000))/(MAX(AC$2:AC$1000)-MIN(AC$2:AC$1000)))</f>
        <v/>
      </c>
      <c r="M3" s="68" t="str">
        <f t="shared" ref="M3:M66" si="11">IF(AD3="","",(AD3-MIN(AD$2:AD$1000))/(MAX(AD$2:AD$1000)-MIN(AD$2:AD$1000)))</f>
        <v/>
      </c>
      <c r="N3" s="68">
        <f t="shared" ref="N3:N66" si="12">IF(AE3="","",(AE3-MIN(AE$2:AE$1000))/(MAX(AE$2:AE$1000)-MIN(AE$2:AE$1000)))</f>
        <v>0.10593724705994381</v>
      </c>
      <c r="O3" s="68" t="str">
        <f t="shared" ref="O3:O66" si="13">IF(AF3="","",(AF3-MIN(AF$2:AF$1000))/(MAX(AF$2:AF$1000)-MIN(AF$2:AF$1000)))</f>
        <v/>
      </c>
      <c r="P3" s="68" t="str">
        <f t="shared" ref="P3:P66" si="14">IF(AG3="","",(AG3-MIN(AG$2:AG$1000))/(MAX(AG$2:AG$1000)-MIN(AG$2:AG$1000)))</f>
        <v/>
      </c>
      <c r="Q3" s="68">
        <f t="shared" ref="Q3:Q66" si="15">IF(AH3="","",(AH3-MIN(AH$2:AH$1000))/(MAX(AH$2:AH$1000)-MIN(AH$2:AH$1000)))</f>
        <v>0</v>
      </c>
      <c r="R3" s="68">
        <f t="shared" ref="R3:R66" si="16">IF(AI3="","",(AI3-MIN(AI$2:AI$1000))/(MAX(AI$2:AI$1000)-MIN(AI$2:AI$1000)))</f>
        <v>2.2886010714043533E-3</v>
      </c>
      <c r="S3" s="68">
        <f t="shared" ref="S3:S66" si="17">IF(AJ3="","",(AJ3-MIN(AJ$2:AJ$1000))/(MAX(AJ$2:AJ$1000)-MIN(AJ$2:AJ$1000)))</f>
        <v>9.8560255954496974E-3</v>
      </c>
      <c r="T3" s="19"/>
      <c r="V3" s="20">
        <v>177.5</v>
      </c>
      <c r="W3" s="20">
        <v>160.4</v>
      </c>
      <c r="Y3" s="20">
        <v>86.86</v>
      </c>
      <c r="Z3" s="20">
        <v>123.1</v>
      </c>
      <c r="AA3" s="20">
        <v>131.19999999999999</v>
      </c>
      <c r="AB3" s="20"/>
      <c r="AC3" s="20"/>
      <c r="AD3" s="20"/>
      <c r="AE3" s="20">
        <v>128.1</v>
      </c>
      <c r="AF3" s="20"/>
      <c r="AG3" s="20"/>
      <c r="AH3" s="20">
        <v>25.31</v>
      </c>
      <c r="AI3" s="20">
        <v>36.35</v>
      </c>
      <c r="AJ3" s="20">
        <v>57.78</v>
      </c>
      <c r="AK3" s="19"/>
      <c r="AM3" s="20">
        <v>7.74</v>
      </c>
      <c r="AN3" s="20">
        <v>7.8650000000000002</v>
      </c>
      <c r="AP3" s="20">
        <v>3.7160000000000002</v>
      </c>
      <c r="AQ3" s="20">
        <v>6.8250000000000002</v>
      </c>
      <c r="AR3" s="20">
        <v>9.9510000000000005</v>
      </c>
      <c r="AS3" s="20"/>
      <c r="AT3" s="20"/>
      <c r="AU3" s="20"/>
      <c r="AV3" s="20">
        <v>7.4349999999999996</v>
      </c>
      <c r="AW3" s="20"/>
      <c r="AX3" s="20"/>
      <c r="AY3" s="20">
        <v>2.706</v>
      </c>
      <c r="AZ3" s="20">
        <v>4.5330000000000004</v>
      </c>
      <c r="BA3" s="20">
        <v>8.8680000000000003</v>
      </c>
    </row>
    <row r="4" spans="1:55" s="26" customFormat="1" x14ac:dyDescent="0.2">
      <c r="A4" s="82" t="s">
        <v>84</v>
      </c>
      <c r="B4" s="83" t="str">
        <f>VLOOKUP(A4,RecNames!B:G,6,FALSE)</f>
        <v>5HT1D</v>
      </c>
      <c r="C4" s="68" t="str">
        <f t="shared" si="1"/>
        <v/>
      </c>
      <c r="D4" s="68" t="str">
        <f t="shared" si="2"/>
        <v/>
      </c>
      <c r="E4" s="68">
        <f t="shared" si="3"/>
        <v>7.9942471512335425E-2</v>
      </c>
      <c r="F4" s="68">
        <f t="shared" si="4"/>
        <v>0.1354557741402613</v>
      </c>
      <c r="G4" s="68" t="str">
        <f t="shared" si="5"/>
        <v/>
      </c>
      <c r="H4" s="68">
        <f t="shared" si="6"/>
        <v>0.15484309120235434</v>
      </c>
      <c r="I4" s="68">
        <f t="shared" si="7"/>
        <v>0.14452072102425878</v>
      </c>
      <c r="J4" s="68" t="str">
        <f t="shared" si="8"/>
        <v/>
      </c>
      <c r="K4" s="68" t="str">
        <f t="shared" si="9"/>
        <v/>
      </c>
      <c r="L4" s="68" t="str">
        <f t="shared" si="10"/>
        <v/>
      </c>
      <c r="M4" s="68" t="str">
        <f t="shared" si="11"/>
        <v/>
      </c>
      <c r="N4" s="68" t="str">
        <f t="shared" si="12"/>
        <v/>
      </c>
      <c r="O4" s="68" t="str">
        <f t="shared" si="13"/>
        <v/>
      </c>
      <c r="P4" s="68" t="str">
        <f t="shared" si="14"/>
        <v/>
      </c>
      <c r="Q4" s="68" t="str">
        <f t="shared" si="15"/>
        <v/>
      </c>
      <c r="R4" s="68" t="str">
        <f t="shared" si="16"/>
        <v/>
      </c>
      <c r="S4" s="68" t="str">
        <f t="shared" si="17"/>
        <v/>
      </c>
      <c r="T4" s="19"/>
      <c r="V4" s="20">
        <v>91.36</v>
      </c>
      <c r="W4" s="20">
        <v>108.9</v>
      </c>
      <c r="Y4" s="20">
        <v>73.33</v>
      </c>
      <c r="Z4" s="20">
        <v>88.15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19"/>
      <c r="AM4" s="20">
        <v>9.1280000000000001</v>
      </c>
      <c r="AN4" s="20">
        <v>12.05</v>
      </c>
      <c r="AP4" s="20">
        <v>5.7969999999999997</v>
      </c>
      <c r="AQ4" s="20">
        <v>6.9690000000000003</v>
      </c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r="5" spans="1:55" s="26" customFormat="1" x14ac:dyDescent="0.2">
      <c r="A5" s="82" t="s">
        <v>94</v>
      </c>
      <c r="B5" s="83" t="str">
        <f>VLOOKUP(A5,RecNames!B:G,6,FALSE)</f>
        <v>5HT2A</v>
      </c>
      <c r="C5" s="68" t="str">
        <f t="shared" si="1"/>
        <v/>
      </c>
      <c r="D5" s="68" t="str">
        <f t="shared" si="2"/>
        <v/>
      </c>
      <c r="E5" s="68">
        <f t="shared" si="3"/>
        <v>7.0870671534461777E-2</v>
      </c>
      <c r="F5" s="68" t="str">
        <f t="shared" si="4"/>
        <v/>
      </c>
      <c r="G5" s="68" t="str">
        <f t="shared" si="5"/>
        <v/>
      </c>
      <c r="H5" s="68" t="str">
        <f t="shared" si="6"/>
        <v/>
      </c>
      <c r="I5" s="68">
        <f t="shared" si="7"/>
        <v>8.159956199460916E-2</v>
      </c>
      <c r="J5" s="68">
        <f t="shared" si="8"/>
        <v>0.39212489811273438</v>
      </c>
      <c r="K5" s="68">
        <f t="shared" si="9"/>
        <v>0.16285726195273098</v>
      </c>
      <c r="L5" s="68">
        <f t="shared" si="10"/>
        <v>0.10368534849257828</v>
      </c>
      <c r="M5" s="68">
        <f t="shared" si="11"/>
        <v>0.26139719402253253</v>
      </c>
      <c r="N5" s="68">
        <f t="shared" si="12"/>
        <v>0.72242060658001228</v>
      </c>
      <c r="O5" s="68" t="str">
        <f t="shared" si="13"/>
        <v/>
      </c>
      <c r="P5" s="68" t="str">
        <f t="shared" si="14"/>
        <v/>
      </c>
      <c r="Q5" s="68">
        <f t="shared" si="15"/>
        <v>0.22465123889335487</v>
      </c>
      <c r="R5" s="68">
        <f t="shared" si="16"/>
        <v>0.16562690716755951</v>
      </c>
      <c r="S5" s="68">
        <f t="shared" si="17"/>
        <v>0.33016352648418057</v>
      </c>
      <c r="T5" s="19"/>
      <c r="V5" s="20">
        <v>83.16</v>
      </c>
      <c r="W5" s="20"/>
      <c r="Y5" s="20"/>
      <c r="Z5" s="20">
        <v>58.27</v>
      </c>
      <c r="AA5" s="20">
        <v>150.9</v>
      </c>
      <c r="AB5" s="20">
        <v>146.4</v>
      </c>
      <c r="AC5" s="20">
        <v>111.5</v>
      </c>
      <c r="AD5" s="20">
        <v>261.3</v>
      </c>
      <c r="AE5" s="20">
        <v>775.5</v>
      </c>
      <c r="AF5" s="20"/>
      <c r="AG5" s="20"/>
      <c r="AH5" s="20">
        <v>341.1</v>
      </c>
      <c r="AI5" s="20">
        <v>518.1</v>
      </c>
      <c r="AJ5" s="20">
        <v>778.6</v>
      </c>
      <c r="AK5" s="19"/>
      <c r="AM5" s="20">
        <v>4.9089999999999998</v>
      </c>
      <c r="AN5" s="20"/>
      <c r="AP5" s="20"/>
      <c r="AQ5" s="20">
        <v>3.1360000000000001</v>
      </c>
      <c r="AR5" s="20">
        <v>4.3760000000000003</v>
      </c>
      <c r="AS5" s="20">
        <v>9.407</v>
      </c>
      <c r="AT5" s="20">
        <v>6.367</v>
      </c>
      <c r="AU5" s="20">
        <v>12.32</v>
      </c>
      <c r="AV5" s="20">
        <v>14.68</v>
      </c>
      <c r="AW5" s="20"/>
      <c r="AX5" s="20"/>
      <c r="AY5" s="20">
        <v>10.77</v>
      </c>
      <c r="AZ5" s="20">
        <v>31.05</v>
      </c>
      <c r="BA5" s="20">
        <v>20.82</v>
      </c>
    </row>
    <row r="6" spans="1:55" s="26" customFormat="1" x14ac:dyDescent="0.2">
      <c r="A6" s="82" t="s">
        <v>97</v>
      </c>
      <c r="B6" s="83" t="str">
        <f>VLOOKUP(A6,RecNames!B:G,6,FALSE)</f>
        <v>5HT2B</v>
      </c>
      <c r="C6" s="68" t="str">
        <f t="shared" si="1"/>
        <v/>
      </c>
      <c r="D6" s="68" t="str">
        <f t="shared" si="2"/>
        <v/>
      </c>
      <c r="E6" s="68" t="str">
        <f t="shared" si="3"/>
        <v/>
      </c>
      <c r="F6" s="68" t="str">
        <f t="shared" si="4"/>
        <v/>
      </c>
      <c r="G6" s="68" t="str">
        <f t="shared" si="5"/>
        <v/>
      </c>
      <c r="H6" s="68" t="str">
        <f t="shared" si="6"/>
        <v/>
      </c>
      <c r="I6" s="68">
        <f t="shared" si="7"/>
        <v>9.8551212938005381E-2</v>
      </c>
      <c r="J6" s="68">
        <f t="shared" si="8"/>
        <v>0.17051225782180698</v>
      </c>
      <c r="K6" s="68">
        <f t="shared" si="9"/>
        <v>0.21579525086493173</v>
      </c>
      <c r="L6" s="68">
        <f t="shared" si="10"/>
        <v>0.21227801666545199</v>
      </c>
      <c r="M6" s="68">
        <f t="shared" si="11"/>
        <v>0.23543243032416952</v>
      </c>
      <c r="N6" s="68">
        <f t="shared" si="12"/>
        <v>9.9271532638194535E-2</v>
      </c>
      <c r="O6" s="68" t="str">
        <f t="shared" si="13"/>
        <v/>
      </c>
      <c r="P6" s="68" t="str">
        <f t="shared" si="14"/>
        <v/>
      </c>
      <c r="Q6" s="68">
        <f t="shared" si="15"/>
        <v>1.8830609878422697E-2</v>
      </c>
      <c r="R6" s="68">
        <f t="shared" si="16"/>
        <v>4.8145385502136026E-2</v>
      </c>
      <c r="S6" s="68">
        <f t="shared" si="17"/>
        <v>9.4027728403839314E-2</v>
      </c>
      <c r="T6" s="36"/>
      <c r="V6" s="34"/>
      <c r="W6" s="20"/>
      <c r="Y6" s="20"/>
      <c r="Z6" s="20">
        <v>66.319999999999993</v>
      </c>
      <c r="AA6" s="20">
        <v>80.209999999999994</v>
      </c>
      <c r="AB6" s="20">
        <v>184.5</v>
      </c>
      <c r="AC6" s="20">
        <v>200.9</v>
      </c>
      <c r="AD6" s="20">
        <v>238</v>
      </c>
      <c r="AE6" s="20">
        <v>121.1</v>
      </c>
      <c r="AF6" s="20"/>
      <c r="AG6" s="20"/>
      <c r="AH6" s="20">
        <v>51.78</v>
      </c>
      <c r="AI6" s="20">
        <v>171.6</v>
      </c>
      <c r="AJ6" s="20">
        <v>247.2</v>
      </c>
      <c r="AK6" s="36"/>
      <c r="AM6" s="34"/>
      <c r="AN6" s="20"/>
      <c r="AP6" s="20"/>
      <c r="AQ6" s="20">
        <v>4.4130000000000003</v>
      </c>
      <c r="AR6" s="20">
        <v>4.375</v>
      </c>
      <c r="AS6" s="20">
        <v>4.3559999999999999</v>
      </c>
      <c r="AT6" s="20">
        <v>9.2479999999999993</v>
      </c>
      <c r="AU6" s="20">
        <v>7.8929999999999998</v>
      </c>
      <c r="AV6" s="20">
        <v>7.032</v>
      </c>
      <c r="AW6" s="20"/>
      <c r="AX6" s="20"/>
      <c r="AY6" s="20">
        <v>3.9279999999999999</v>
      </c>
      <c r="AZ6" s="20">
        <v>11.07</v>
      </c>
      <c r="BA6" s="20">
        <v>9.3450000000000006</v>
      </c>
    </row>
    <row r="7" spans="1:55" s="26" customFormat="1" x14ac:dyDescent="0.2">
      <c r="A7" s="82" t="s">
        <v>100</v>
      </c>
      <c r="B7" s="83" t="str">
        <f>VLOOKUP(A7,RecNames!B:G,6,FALSE)</f>
        <v>5HT2C</v>
      </c>
      <c r="C7" s="68" t="str">
        <f t="shared" si="1"/>
        <v/>
      </c>
      <c r="D7" s="68" t="str">
        <f t="shared" si="2"/>
        <v/>
      </c>
      <c r="E7" s="68">
        <f t="shared" si="3"/>
        <v>0.42360880628388092</v>
      </c>
      <c r="F7" s="68">
        <f t="shared" si="4"/>
        <v>0.36161585823697256</v>
      </c>
      <c r="G7" s="68" t="str">
        <f t="shared" si="5"/>
        <v/>
      </c>
      <c r="H7" s="68">
        <f t="shared" si="6"/>
        <v>0.58799060528028535</v>
      </c>
      <c r="I7" s="68">
        <f t="shared" si="7"/>
        <v>0.98631233153638809</v>
      </c>
      <c r="J7" s="68">
        <f t="shared" si="8"/>
        <v>0.66298827512696723</v>
      </c>
      <c r="K7" s="68" t="str">
        <f t="shared" si="9"/>
        <v/>
      </c>
      <c r="L7" s="68" t="str">
        <f t="shared" si="10"/>
        <v/>
      </c>
      <c r="M7" s="68" t="str">
        <f t="shared" si="11"/>
        <v/>
      </c>
      <c r="N7" s="68">
        <f t="shared" si="12"/>
        <v>0.61510260438984898</v>
      </c>
      <c r="O7" s="68">
        <f t="shared" si="13"/>
        <v>0.32386442561466866</v>
      </c>
      <c r="P7" s="68">
        <f t="shared" si="14"/>
        <v>0.1786613889888449</v>
      </c>
      <c r="Q7" s="68">
        <f t="shared" si="15"/>
        <v>0.34615740312586696</v>
      </c>
      <c r="R7" s="68">
        <f t="shared" si="16"/>
        <v>0.52024140503153182</v>
      </c>
      <c r="S7" s="68">
        <f t="shared" si="17"/>
        <v>0.29745822964806257</v>
      </c>
      <c r="T7" s="19"/>
      <c r="V7" s="20">
        <v>402</v>
      </c>
      <c r="W7" s="20">
        <v>259.5</v>
      </c>
      <c r="Y7" s="20">
        <v>226.4</v>
      </c>
      <c r="Z7" s="20">
        <v>487.9</v>
      </c>
      <c r="AA7" s="20">
        <v>237.3</v>
      </c>
      <c r="AB7" s="20"/>
      <c r="AC7" s="20"/>
      <c r="AD7" s="20"/>
      <c r="AE7" s="20">
        <v>662.8</v>
      </c>
      <c r="AF7" s="20">
        <v>84.95</v>
      </c>
      <c r="AG7" s="20">
        <v>111.9</v>
      </c>
      <c r="AH7" s="20">
        <v>511.9</v>
      </c>
      <c r="AI7" s="20">
        <v>1564</v>
      </c>
      <c r="AJ7" s="20">
        <v>705</v>
      </c>
      <c r="AK7" s="19"/>
      <c r="AM7" s="20">
        <v>10.210000000000001</v>
      </c>
      <c r="AN7" s="20">
        <v>11.7</v>
      </c>
      <c r="AP7" s="20">
        <v>5.9790000000000001</v>
      </c>
      <c r="AQ7" s="20">
        <v>14.06</v>
      </c>
      <c r="AR7" s="20">
        <v>6.7869999999999999</v>
      </c>
      <c r="AS7" s="20"/>
      <c r="AT7" s="20"/>
      <c r="AU7" s="20"/>
      <c r="AV7" s="20">
        <v>14.09</v>
      </c>
      <c r="AW7" s="20">
        <v>7.6390000000000002</v>
      </c>
      <c r="AX7" s="20">
        <v>4.5380000000000003</v>
      </c>
      <c r="AY7" s="20">
        <v>17.600000000000001</v>
      </c>
      <c r="AZ7" s="20">
        <v>58.01</v>
      </c>
      <c r="BA7" s="20">
        <v>31.37</v>
      </c>
    </row>
    <row r="8" spans="1:55" s="26" customFormat="1" x14ac:dyDescent="0.2">
      <c r="A8" s="84" t="s">
        <v>180</v>
      </c>
      <c r="B8" s="83" t="str">
        <f>VLOOKUP(A8,RecNames!B:G,6,FALSE)</f>
        <v>ADA1A</v>
      </c>
      <c r="C8" s="68">
        <f t="shared" si="1"/>
        <v>0.40549682875264281</v>
      </c>
      <c r="D8" s="68" t="str">
        <f t="shared" si="2"/>
        <v/>
      </c>
      <c r="E8" s="68" t="str">
        <f t="shared" si="3"/>
        <v/>
      </c>
      <c r="F8" s="68" t="str">
        <f t="shared" si="4"/>
        <v/>
      </c>
      <c r="G8" s="68" t="str">
        <f t="shared" si="5"/>
        <v/>
      </c>
      <c r="H8" s="68" t="str">
        <f t="shared" si="6"/>
        <v/>
      </c>
      <c r="I8" s="68" t="str">
        <f t="shared" si="7"/>
        <v/>
      </c>
      <c r="J8" s="68" t="str">
        <f t="shared" si="8"/>
        <v/>
      </c>
      <c r="K8" s="68">
        <f t="shared" si="9"/>
        <v>0.92094037876366874</v>
      </c>
      <c r="L8" s="68">
        <f t="shared" si="10"/>
        <v>0.87549498335884168</v>
      </c>
      <c r="M8" s="68">
        <f t="shared" si="11"/>
        <v>0.89235209556816031</v>
      </c>
      <c r="N8" s="68">
        <f t="shared" si="12"/>
        <v>0.9742893872303956</v>
      </c>
      <c r="O8" s="68" t="str">
        <f t="shared" si="13"/>
        <v/>
      </c>
      <c r="P8" s="68" t="str">
        <f t="shared" si="14"/>
        <v/>
      </c>
      <c r="Q8" s="68" t="str">
        <f t="shared" si="15"/>
        <v/>
      </c>
      <c r="R8" s="68" t="str">
        <f t="shared" si="16"/>
        <v/>
      </c>
      <c r="S8" s="68" t="str">
        <f t="shared" si="17"/>
        <v/>
      </c>
      <c r="T8" s="19">
        <v>37.200000000000003</v>
      </c>
      <c r="V8" s="20"/>
      <c r="W8" s="20"/>
      <c r="Y8" s="20"/>
      <c r="Z8" s="20"/>
      <c r="AA8" s="20"/>
      <c r="AB8" s="20">
        <v>692</v>
      </c>
      <c r="AC8" s="20">
        <v>746.9</v>
      </c>
      <c r="AD8" s="20">
        <v>827.5</v>
      </c>
      <c r="AE8" s="20">
        <v>1040</v>
      </c>
      <c r="AF8" s="20"/>
      <c r="AG8" s="20"/>
      <c r="AH8" s="20"/>
      <c r="AI8" s="20"/>
      <c r="AJ8" s="20"/>
      <c r="AK8" s="19">
        <v>2.0099999999999998</v>
      </c>
      <c r="AM8" s="20"/>
      <c r="AN8" s="20"/>
      <c r="AP8" s="20"/>
      <c r="AQ8" s="20"/>
      <c r="AR8" s="20"/>
      <c r="AS8" s="20">
        <v>17.64</v>
      </c>
      <c r="AT8" s="20">
        <v>23.39</v>
      </c>
      <c r="AU8" s="20">
        <v>11.93</v>
      </c>
      <c r="AV8" s="20">
        <v>39.46</v>
      </c>
      <c r="AW8" s="20"/>
      <c r="AX8" s="20"/>
      <c r="AY8" s="20"/>
      <c r="AZ8" s="20"/>
      <c r="BA8" s="20"/>
    </row>
    <row r="9" spans="1:55" s="26" customFormat="1" x14ac:dyDescent="0.2">
      <c r="A9" s="82" t="s">
        <v>191</v>
      </c>
      <c r="B9" s="83" t="str">
        <f>VLOOKUP(A9,RecNames!B:G,6,FALSE)</f>
        <v>ADA2A</v>
      </c>
      <c r="C9" s="68">
        <f t="shared" si="1"/>
        <v>0</v>
      </c>
      <c r="D9" s="68" t="str">
        <f t="shared" si="2"/>
        <v/>
      </c>
      <c r="E9" s="68">
        <f t="shared" si="3"/>
        <v>0.93162960504480585</v>
      </c>
      <c r="F9" s="68">
        <f t="shared" si="4"/>
        <v>0.70190719327226314</v>
      </c>
      <c r="G9" s="68" t="str">
        <f t="shared" si="5"/>
        <v/>
      </c>
      <c r="H9" s="68">
        <f t="shared" si="6"/>
        <v>0.62053255609949354</v>
      </c>
      <c r="I9" s="68">
        <f t="shared" si="7"/>
        <v>0.77699629380053914</v>
      </c>
      <c r="J9" s="68">
        <f t="shared" si="8"/>
        <v>0.26923318076368419</v>
      </c>
      <c r="K9" s="68">
        <f t="shared" si="9"/>
        <v>3.7792999958316545E-2</v>
      </c>
      <c r="L9" s="68">
        <f t="shared" si="10"/>
        <v>3.7169302528970178E-3</v>
      </c>
      <c r="M9" s="68">
        <f t="shared" si="11"/>
        <v>4.3270891605469312E-2</v>
      </c>
      <c r="N9" s="68">
        <f t="shared" si="12"/>
        <v>0.81269342474884532</v>
      </c>
      <c r="O9" s="68" t="str">
        <f t="shared" si="13"/>
        <v/>
      </c>
      <c r="P9" s="68">
        <f t="shared" si="14"/>
        <v>3.9357682619647347E-3</v>
      </c>
      <c r="Q9" s="68">
        <f t="shared" si="15"/>
        <v>0.24208040179555948</v>
      </c>
      <c r="R9" s="68">
        <f t="shared" si="16"/>
        <v>0.21339933545805925</v>
      </c>
      <c r="S9" s="68">
        <f t="shared" si="17"/>
        <v>0.28026128688233198</v>
      </c>
      <c r="T9" s="19">
        <v>18.02</v>
      </c>
      <c r="V9" s="20">
        <v>861.2</v>
      </c>
      <c r="W9" s="20">
        <v>486.1</v>
      </c>
      <c r="Y9" s="20">
        <v>237.9</v>
      </c>
      <c r="Z9" s="20">
        <v>388.5</v>
      </c>
      <c r="AA9" s="20">
        <v>111.7</v>
      </c>
      <c r="AB9" s="20">
        <v>56.39</v>
      </c>
      <c r="AC9" s="20">
        <v>29.2</v>
      </c>
      <c r="AD9" s="20">
        <v>65.56</v>
      </c>
      <c r="AE9" s="20">
        <v>870.3</v>
      </c>
      <c r="AF9" s="20"/>
      <c r="AG9" s="20">
        <v>34.21</v>
      </c>
      <c r="AH9" s="20">
        <v>365.6</v>
      </c>
      <c r="AI9" s="20">
        <v>659</v>
      </c>
      <c r="AJ9" s="20">
        <v>666.3</v>
      </c>
      <c r="AK9" s="19">
        <v>2.5329999999999999</v>
      </c>
      <c r="AM9" s="20">
        <v>43.14</v>
      </c>
      <c r="AN9" s="20">
        <v>18.18</v>
      </c>
      <c r="AP9" s="20">
        <v>15.87</v>
      </c>
      <c r="AQ9" s="20">
        <v>9.4559999999999995</v>
      </c>
      <c r="AR9" s="20">
        <v>6.2380000000000004</v>
      </c>
      <c r="AS9" s="20">
        <v>4.4829999999999997</v>
      </c>
      <c r="AT9" s="20">
        <v>6.5430000000000001</v>
      </c>
      <c r="AU9" s="20">
        <v>9.6020000000000003</v>
      </c>
      <c r="AV9" s="20">
        <v>19.22</v>
      </c>
      <c r="AW9" s="20"/>
      <c r="AX9" s="20">
        <v>4.3570000000000002</v>
      </c>
      <c r="AY9" s="20">
        <v>16.350000000000001</v>
      </c>
      <c r="AZ9" s="20">
        <v>19.78</v>
      </c>
      <c r="BA9" s="20">
        <v>22.34</v>
      </c>
    </row>
    <row r="10" spans="1:55" s="26" customFormat="1" x14ac:dyDescent="0.2">
      <c r="A10" s="82" t="s">
        <v>195</v>
      </c>
      <c r="B10" s="83" t="str">
        <f>VLOOKUP(A10,RecNames!B:G,6,FALSE)</f>
        <v>ADA2B</v>
      </c>
      <c r="C10" s="68" t="str">
        <f t="shared" si="1"/>
        <v/>
      </c>
      <c r="D10" s="68" t="str">
        <f t="shared" si="2"/>
        <v/>
      </c>
      <c r="E10" s="68">
        <f t="shared" si="3"/>
        <v>0.66567098130324143</v>
      </c>
      <c r="F10" s="68">
        <f t="shared" si="4"/>
        <v>0.45021775041297496</v>
      </c>
      <c r="G10" s="68" t="str">
        <f t="shared" si="5"/>
        <v/>
      </c>
      <c r="H10" s="68">
        <f t="shared" si="6"/>
        <v>0.49121367327881371</v>
      </c>
      <c r="I10" s="68">
        <f t="shared" si="7"/>
        <v>0.68960579514824805</v>
      </c>
      <c r="J10" s="68">
        <f t="shared" si="8"/>
        <v>0.4187723368236253</v>
      </c>
      <c r="K10" s="68" t="str">
        <f t="shared" si="9"/>
        <v/>
      </c>
      <c r="L10" s="68" t="str">
        <f t="shared" si="10"/>
        <v/>
      </c>
      <c r="M10" s="68" t="str">
        <f t="shared" si="11"/>
        <v/>
      </c>
      <c r="N10" s="68">
        <f t="shared" si="12"/>
        <v>0.23534733133361899</v>
      </c>
      <c r="O10" s="68" t="str">
        <f t="shared" si="13"/>
        <v/>
      </c>
      <c r="P10" s="68" t="str">
        <f t="shared" si="14"/>
        <v/>
      </c>
      <c r="Q10" s="68">
        <f t="shared" si="15"/>
        <v>3.5889847690458068E-2</v>
      </c>
      <c r="R10" s="68">
        <f t="shared" si="16"/>
        <v>4.0720146470468566E-2</v>
      </c>
      <c r="S10" s="68">
        <f t="shared" si="17"/>
        <v>0.14392996800568786</v>
      </c>
      <c r="T10" s="19"/>
      <c r="V10" s="20">
        <v>620.79999999999995</v>
      </c>
      <c r="W10" s="20">
        <v>318.5</v>
      </c>
      <c r="Y10" s="20">
        <v>192.2</v>
      </c>
      <c r="Z10" s="20">
        <v>347</v>
      </c>
      <c r="AA10" s="20">
        <v>159.4</v>
      </c>
      <c r="AB10" s="20"/>
      <c r="AC10" s="20"/>
      <c r="AD10" s="20"/>
      <c r="AE10" s="20">
        <v>264</v>
      </c>
      <c r="AF10" s="20"/>
      <c r="AG10" s="20"/>
      <c r="AH10" s="20">
        <v>75.760000000000005</v>
      </c>
      <c r="AI10" s="20">
        <v>149.69999999999999</v>
      </c>
      <c r="AJ10" s="20">
        <v>359.5</v>
      </c>
      <c r="AK10" s="19"/>
      <c r="AM10" s="20">
        <v>24.43</v>
      </c>
      <c r="AN10" s="20">
        <v>5.5419999999999998</v>
      </c>
      <c r="AP10" s="20">
        <v>10.199999999999999</v>
      </c>
      <c r="AQ10" s="20">
        <v>10.82</v>
      </c>
      <c r="AR10" s="20">
        <v>11.37</v>
      </c>
      <c r="AS10" s="20"/>
      <c r="AT10" s="20"/>
      <c r="AU10" s="20"/>
      <c r="AV10" s="20">
        <v>10.37</v>
      </c>
      <c r="AW10" s="20"/>
      <c r="AX10" s="20"/>
      <c r="AY10" s="20">
        <v>7.8769999999999998</v>
      </c>
      <c r="AZ10" s="20">
        <v>14.1</v>
      </c>
      <c r="BA10" s="20">
        <v>21.62</v>
      </c>
    </row>
    <row r="11" spans="1:55" s="26" customFormat="1" x14ac:dyDescent="0.2">
      <c r="A11" s="82" t="s">
        <v>199</v>
      </c>
      <c r="B11" s="83" t="str">
        <f>VLOOKUP(A11,RecNames!B:G,6,FALSE)</f>
        <v>ADA2C</v>
      </c>
      <c r="C11" s="68" t="str">
        <f t="shared" si="1"/>
        <v/>
      </c>
      <c r="D11" s="68" t="str">
        <f t="shared" si="2"/>
        <v/>
      </c>
      <c r="E11" s="68">
        <f t="shared" si="3"/>
        <v>0.81778957849319611</v>
      </c>
      <c r="F11" s="68">
        <f t="shared" si="4"/>
        <v>0.54617810482054363</v>
      </c>
      <c r="G11" s="68" t="str">
        <f t="shared" si="5"/>
        <v/>
      </c>
      <c r="H11" s="68">
        <f t="shared" si="6"/>
        <v>0.7357027646509523</v>
      </c>
      <c r="I11" s="68">
        <f t="shared" si="7"/>
        <v>0.72077156334231818</v>
      </c>
      <c r="J11" s="68">
        <f t="shared" si="8"/>
        <v>0.34792149978055054</v>
      </c>
      <c r="K11" s="68" t="str">
        <f t="shared" si="9"/>
        <v/>
      </c>
      <c r="L11" s="68" t="str">
        <f t="shared" si="10"/>
        <v/>
      </c>
      <c r="M11" s="68" t="str">
        <f t="shared" si="11"/>
        <v/>
      </c>
      <c r="N11" s="68">
        <f t="shared" si="12"/>
        <v>0.10784173689472931</v>
      </c>
      <c r="O11" s="68" t="str">
        <f t="shared" si="13"/>
        <v/>
      </c>
      <c r="P11" s="68" t="str">
        <f t="shared" si="14"/>
        <v/>
      </c>
      <c r="Q11" s="68">
        <f t="shared" si="15"/>
        <v>4.527313988148169E-2</v>
      </c>
      <c r="R11" s="68">
        <f t="shared" si="16"/>
        <v>3.899098121651861E-2</v>
      </c>
      <c r="S11" s="68">
        <f t="shared" si="17"/>
        <v>9.5671880554568073E-2</v>
      </c>
      <c r="T11" s="19"/>
      <c r="V11" s="20">
        <v>758.3</v>
      </c>
      <c r="W11" s="20">
        <v>382.4</v>
      </c>
      <c r="Y11" s="20">
        <v>278.60000000000002</v>
      </c>
      <c r="Z11" s="20">
        <v>361.8</v>
      </c>
      <c r="AA11" s="20">
        <v>136.80000000000001</v>
      </c>
      <c r="AB11" s="20"/>
      <c r="AC11" s="20"/>
      <c r="AD11" s="20"/>
      <c r="AE11" s="20">
        <v>130.1</v>
      </c>
      <c r="AF11" s="20"/>
      <c r="AG11" s="20"/>
      <c r="AH11" s="20">
        <v>88.95</v>
      </c>
      <c r="AI11" s="20">
        <v>144.6</v>
      </c>
      <c r="AJ11" s="20">
        <v>250.9</v>
      </c>
      <c r="AK11" s="19"/>
      <c r="AM11" s="20">
        <v>55.28</v>
      </c>
      <c r="AN11" s="20">
        <v>28.63</v>
      </c>
      <c r="AP11" s="20">
        <v>29.3</v>
      </c>
      <c r="AQ11" s="20">
        <v>48.05</v>
      </c>
      <c r="AR11" s="20">
        <v>28.49</v>
      </c>
      <c r="AS11" s="20"/>
      <c r="AT11" s="20"/>
      <c r="AU11" s="20"/>
      <c r="AV11" s="20">
        <v>9.6549999999999994</v>
      </c>
      <c r="AW11" s="20"/>
      <c r="AX11" s="20"/>
      <c r="AY11" s="20">
        <v>8.9450000000000003</v>
      </c>
      <c r="AZ11" s="20">
        <v>38.74</v>
      </c>
      <c r="BA11" s="20">
        <v>13.2</v>
      </c>
    </row>
    <row r="12" spans="1:55" s="26" customFormat="1" x14ac:dyDescent="0.2">
      <c r="A12" s="82" t="s">
        <v>203</v>
      </c>
      <c r="B12" s="83" t="str">
        <f>VLOOKUP(A12,RecNames!B:G,6,FALSE)</f>
        <v>ADRB1</v>
      </c>
      <c r="C12" s="68">
        <f t="shared" si="1"/>
        <v>0.78583509513742078</v>
      </c>
      <c r="D12" s="68" t="str">
        <f t="shared" si="2"/>
        <v/>
      </c>
      <c r="E12" s="68" t="str">
        <f t="shared" si="3"/>
        <v/>
      </c>
      <c r="F12" s="68" t="str">
        <f t="shared" si="4"/>
        <v/>
      </c>
      <c r="G12" s="68" t="str">
        <f t="shared" si="5"/>
        <v/>
      </c>
      <c r="H12" s="68">
        <f t="shared" si="6"/>
        <v>0.10656781459577239</v>
      </c>
      <c r="I12" s="68">
        <f t="shared" si="7"/>
        <v>0.28192385444743934</v>
      </c>
      <c r="J12" s="68">
        <f t="shared" si="8"/>
        <v>0.38428741613894291</v>
      </c>
      <c r="K12" s="68">
        <f t="shared" si="9"/>
        <v>7.683650359172442E-3</v>
      </c>
      <c r="L12" s="68" t="str">
        <f t="shared" si="10"/>
        <v/>
      </c>
      <c r="M12" s="68">
        <f t="shared" si="11"/>
        <v>0.18517445423849696</v>
      </c>
      <c r="N12" s="68">
        <f t="shared" si="12"/>
        <v>0.65471599295338756</v>
      </c>
      <c r="O12" s="68" t="str">
        <f t="shared" si="13"/>
        <v/>
      </c>
      <c r="P12" s="68" t="str">
        <f t="shared" si="14"/>
        <v/>
      </c>
      <c r="Q12" s="68">
        <f t="shared" si="15"/>
        <v>0.1250560223093285</v>
      </c>
      <c r="R12" s="68">
        <f t="shared" si="16"/>
        <v>9.9172713094188639E-2</v>
      </c>
      <c r="S12" s="68">
        <f t="shared" si="17"/>
        <v>0.13188766441521504</v>
      </c>
      <c r="T12" s="19">
        <v>55.19</v>
      </c>
      <c r="V12" s="20"/>
      <c r="W12" s="20"/>
      <c r="Y12" s="20">
        <v>56.27</v>
      </c>
      <c r="Z12" s="20">
        <v>153.4</v>
      </c>
      <c r="AA12" s="20">
        <v>148.4</v>
      </c>
      <c r="AB12" s="20">
        <v>34.72</v>
      </c>
      <c r="AC12" s="20"/>
      <c r="AD12" s="20">
        <v>192.9</v>
      </c>
      <c r="AE12" s="20">
        <v>704.4</v>
      </c>
      <c r="AF12" s="20"/>
      <c r="AG12" s="20"/>
      <c r="AH12" s="20">
        <v>201.1</v>
      </c>
      <c r="AI12" s="20">
        <v>322.10000000000002</v>
      </c>
      <c r="AJ12" s="20">
        <v>332.4</v>
      </c>
      <c r="AK12" s="19">
        <v>2.7679999999999998</v>
      </c>
      <c r="AM12" s="20"/>
      <c r="AN12" s="20"/>
      <c r="AP12" s="20">
        <v>4.2110000000000003</v>
      </c>
      <c r="AQ12" s="20">
        <v>8.6839999999999993</v>
      </c>
      <c r="AR12" s="20">
        <v>8.7029999999999994</v>
      </c>
      <c r="AS12" s="20">
        <v>3.694</v>
      </c>
      <c r="AT12" s="20"/>
      <c r="AU12" s="20">
        <v>7.6379999999999999</v>
      </c>
      <c r="AV12" s="20">
        <v>20.81</v>
      </c>
      <c r="AW12" s="20"/>
      <c r="AX12" s="20"/>
      <c r="AY12" s="20">
        <v>16.39</v>
      </c>
      <c r="AZ12" s="20">
        <v>13.61</v>
      </c>
      <c r="BA12" s="20">
        <v>14.69</v>
      </c>
    </row>
    <row r="13" spans="1:55" s="26" customFormat="1" x14ac:dyDescent="0.2">
      <c r="A13" s="82" t="s">
        <v>206</v>
      </c>
      <c r="B13" s="83" t="str">
        <f>VLOOKUP(A13,RecNames!B:G,6,FALSE)</f>
        <v>ADRB2</v>
      </c>
      <c r="C13" s="68">
        <f t="shared" si="1"/>
        <v>0.76913319238900624</v>
      </c>
      <c r="D13" s="68" t="str">
        <f t="shared" si="2"/>
        <v/>
      </c>
      <c r="E13" s="68" t="str">
        <f t="shared" si="3"/>
        <v/>
      </c>
      <c r="F13" s="68" t="str">
        <f t="shared" si="4"/>
        <v/>
      </c>
      <c r="G13" s="68" t="str">
        <f t="shared" si="5"/>
        <v/>
      </c>
      <c r="H13" s="68" t="str">
        <f t="shared" si="6"/>
        <v/>
      </c>
      <c r="I13" s="68" t="str">
        <f t="shared" si="7"/>
        <v/>
      </c>
      <c r="J13" s="68" t="str">
        <f t="shared" si="8"/>
        <v/>
      </c>
      <c r="K13" s="68" t="str">
        <f t="shared" si="9"/>
        <v/>
      </c>
      <c r="L13" s="68" t="str">
        <f t="shared" si="10"/>
        <v/>
      </c>
      <c r="M13" s="68" t="str">
        <f t="shared" si="11"/>
        <v/>
      </c>
      <c r="N13" s="68">
        <f t="shared" si="12"/>
        <v>0.71451697376565249</v>
      </c>
      <c r="O13" s="68" t="str">
        <f t="shared" si="13"/>
        <v/>
      </c>
      <c r="P13" s="68" t="str">
        <f t="shared" si="14"/>
        <v/>
      </c>
      <c r="Q13" s="68">
        <f t="shared" si="15"/>
        <v>0.24969232192019578</v>
      </c>
      <c r="R13" s="68">
        <f t="shared" si="16"/>
        <v>0.12558486471824776</v>
      </c>
      <c r="S13" s="68">
        <f t="shared" si="17"/>
        <v>0.35722538215428368</v>
      </c>
      <c r="T13" s="19">
        <v>54.4</v>
      </c>
      <c r="V13" s="20"/>
      <c r="W13" s="20"/>
      <c r="Y13" s="20"/>
      <c r="Z13" s="20"/>
      <c r="AA13" s="20"/>
      <c r="AB13" s="20"/>
      <c r="AC13" s="20"/>
      <c r="AD13" s="20"/>
      <c r="AE13" s="20">
        <v>767.2</v>
      </c>
      <c r="AF13" s="20"/>
      <c r="AG13" s="20"/>
      <c r="AH13" s="20">
        <v>376.3</v>
      </c>
      <c r="AI13" s="20">
        <v>400</v>
      </c>
      <c r="AJ13" s="20">
        <v>839.5</v>
      </c>
      <c r="AK13" s="19">
        <v>1.48</v>
      </c>
      <c r="AM13" s="20"/>
      <c r="AN13" s="20"/>
      <c r="AP13" s="20"/>
      <c r="AQ13" s="20"/>
      <c r="AR13" s="20"/>
      <c r="AS13" s="20"/>
      <c r="AT13" s="20"/>
      <c r="AU13" s="20"/>
      <c r="AV13" s="20">
        <v>38.36</v>
      </c>
      <c r="AW13" s="20"/>
      <c r="AX13" s="20"/>
      <c r="AY13" s="20">
        <v>57.44</v>
      </c>
      <c r="AZ13" s="20">
        <v>183.1</v>
      </c>
      <c r="BA13" s="20">
        <v>77.22</v>
      </c>
    </row>
    <row r="14" spans="1:55" s="26" customFormat="1" x14ac:dyDescent="0.2">
      <c r="A14" s="82" t="s">
        <v>133</v>
      </c>
      <c r="B14" s="83" t="str">
        <f>VLOOKUP(A14,RecNames!B:G,6,FALSE)</f>
        <v>AA1R</v>
      </c>
      <c r="C14" s="68" t="str">
        <f t="shared" si="1"/>
        <v/>
      </c>
      <c r="D14" s="68" t="str">
        <f t="shared" si="2"/>
        <v/>
      </c>
      <c r="E14" s="68">
        <f t="shared" si="3"/>
        <v>0</v>
      </c>
      <c r="F14" s="68" t="str">
        <f t="shared" si="4"/>
        <v/>
      </c>
      <c r="G14" s="68" t="str">
        <f t="shared" si="5"/>
        <v/>
      </c>
      <c r="H14" s="68">
        <f t="shared" si="6"/>
        <v>3.5258496278898668E-2</v>
      </c>
      <c r="I14" s="68">
        <f t="shared" si="7"/>
        <v>8.0357142857142849E-2</v>
      </c>
      <c r="J14" s="68">
        <f t="shared" si="8"/>
        <v>0</v>
      </c>
      <c r="K14" s="68" t="str">
        <f t="shared" si="9"/>
        <v/>
      </c>
      <c r="L14" s="68" t="str">
        <f t="shared" si="10"/>
        <v/>
      </c>
      <c r="M14" s="68" t="str">
        <f t="shared" si="11"/>
        <v/>
      </c>
      <c r="N14" s="68">
        <f t="shared" si="12"/>
        <v>6.7009474836928054E-2</v>
      </c>
      <c r="O14" s="68" t="str">
        <f t="shared" si="13"/>
        <v/>
      </c>
      <c r="P14" s="68" t="str">
        <f t="shared" si="14"/>
        <v/>
      </c>
      <c r="Q14" s="68">
        <f t="shared" si="15"/>
        <v>1.0222737587946134E-2</v>
      </c>
      <c r="R14" s="68" t="str">
        <f t="shared" si="16"/>
        <v/>
      </c>
      <c r="S14" s="68">
        <f t="shared" si="17"/>
        <v>1.1611269107714182E-2</v>
      </c>
      <c r="T14" s="19"/>
      <c r="V14" s="20">
        <v>19.100000000000001</v>
      </c>
      <c r="W14" s="20"/>
      <c r="Y14" s="20">
        <v>31.07</v>
      </c>
      <c r="Z14" s="20">
        <v>57.68</v>
      </c>
      <c r="AA14" s="20">
        <v>25.82</v>
      </c>
      <c r="AB14" s="20"/>
      <c r="AC14" s="20"/>
      <c r="AD14" s="20"/>
      <c r="AE14" s="20">
        <v>87.22</v>
      </c>
      <c r="AF14" s="20"/>
      <c r="AG14" s="20"/>
      <c r="AH14" s="20">
        <v>39.68</v>
      </c>
      <c r="AI14" s="20"/>
      <c r="AJ14" s="20">
        <v>61.73</v>
      </c>
      <c r="AK14" s="19"/>
      <c r="AM14" s="20">
        <v>2.5110000000000001</v>
      </c>
      <c r="AN14" s="20"/>
      <c r="AP14" s="20">
        <v>3.0539999999999998</v>
      </c>
      <c r="AQ14" s="20">
        <v>7.5670000000000002</v>
      </c>
      <c r="AR14" s="20">
        <v>3.746</v>
      </c>
      <c r="AS14" s="20"/>
      <c r="AT14" s="20"/>
      <c r="AU14" s="20"/>
      <c r="AV14" s="20">
        <v>4.4950000000000001</v>
      </c>
      <c r="AW14" s="20"/>
      <c r="AX14" s="20"/>
      <c r="AY14" s="20">
        <v>5.3550000000000004</v>
      </c>
      <c r="AZ14" s="20"/>
      <c r="BA14" s="20">
        <v>16.3</v>
      </c>
    </row>
    <row r="15" spans="1:55" s="26" customFormat="1" x14ac:dyDescent="0.2">
      <c r="A15" s="82" t="s">
        <v>1</v>
      </c>
      <c r="B15" s="83" t="str">
        <f>VLOOKUP(A15,RecNames!B:G,6,FALSE)</f>
        <v>AA2AR</v>
      </c>
      <c r="C15" s="68">
        <f t="shared" si="1"/>
        <v>8.773784355179709E-2</v>
      </c>
      <c r="D15" s="68" t="str">
        <f t="shared" si="2"/>
        <v/>
      </c>
      <c r="E15" s="68" t="str">
        <f t="shared" si="3"/>
        <v/>
      </c>
      <c r="F15" s="68" t="str">
        <f t="shared" si="4"/>
        <v/>
      </c>
      <c r="G15" s="68" t="str">
        <f t="shared" si="5"/>
        <v/>
      </c>
      <c r="H15" s="68" t="str">
        <f t="shared" si="6"/>
        <v/>
      </c>
      <c r="I15" s="68" t="str">
        <f t="shared" si="7"/>
        <v/>
      </c>
      <c r="J15" s="68" t="str">
        <f t="shared" si="8"/>
        <v/>
      </c>
      <c r="K15" s="68" t="str">
        <f t="shared" si="9"/>
        <v/>
      </c>
      <c r="L15" s="68" t="str">
        <f t="shared" si="10"/>
        <v/>
      </c>
      <c r="M15" s="68" t="str">
        <f t="shared" si="11"/>
        <v/>
      </c>
      <c r="N15" s="68">
        <f t="shared" si="12"/>
        <v>8.5844879302956714E-2</v>
      </c>
      <c r="O15" s="68" t="str">
        <f t="shared" si="13"/>
        <v/>
      </c>
      <c r="P15" s="68" t="str">
        <f t="shared" si="14"/>
        <v/>
      </c>
      <c r="Q15" s="68" t="str">
        <f t="shared" si="15"/>
        <v/>
      </c>
      <c r="R15" s="68" t="str">
        <f t="shared" si="16"/>
        <v/>
      </c>
      <c r="S15" s="68" t="str">
        <f t="shared" si="17"/>
        <v/>
      </c>
      <c r="T15" s="19">
        <v>22.17</v>
      </c>
      <c r="V15" s="20"/>
      <c r="W15" s="20"/>
      <c r="Y15" s="20"/>
      <c r="Z15" s="20"/>
      <c r="AA15" s="20"/>
      <c r="AB15" s="20"/>
      <c r="AC15" s="20"/>
      <c r="AD15" s="20"/>
      <c r="AE15" s="20">
        <v>107</v>
      </c>
      <c r="AF15" s="20"/>
      <c r="AG15" s="20"/>
      <c r="AH15" s="20"/>
      <c r="AI15" s="20"/>
      <c r="AJ15" s="20"/>
      <c r="AK15" s="19">
        <v>3.4670000000000001</v>
      </c>
      <c r="AM15" s="20"/>
      <c r="AN15" s="20"/>
      <c r="AP15" s="20"/>
      <c r="AQ15" s="20"/>
      <c r="AR15" s="20"/>
      <c r="AS15" s="20"/>
      <c r="AT15" s="20"/>
      <c r="AU15" s="20"/>
      <c r="AV15" s="20">
        <v>14.41</v>
      </c>
      <c r="AW15" s="20"/>
      <c r="AX15" s="20"/>
      <c r="AY15" s="20"/>
      <c r="AZ15" s="20"/>
      <c r="BA15" s="20"/>
    </row>
    <row r="16" spans="1:55" s="26" customFormat="1" x14ac:dyDescent="0.2">
      <c r="A16" s="82" t="s">
        <v>138</v>
      </c>
      <c r="B16" s="83" t="str">
        <f>VLOOKUP(A16,RecNames!B:G,6,FALSE)</f>
        <v>AA2BR</v>
      </c>
      <c r="C16" s="68">
        <f t="shared" si="1"/>
        <v>0.71564482029598298</v>
      </c>
      <c r="D16" s="68" t="str">
        <f t="shared" si="2"/>
        <v/>
      </c>
      <c r="E16" s="68" t="str">
        <f t="shared" si="3"/>
        <v/>
      </c>
      <c r="F16" s="68" t="str">
        <f t="shared" si="4"/>
        <v/>
      </c>
      <c r="G16" s="68" t="str">
        <f t="shared" si="5"/>
        <v/>
      </c>
      <c r="H16" s="68" t="str">
        <f t="shared" si="6"/>
        <v/>
      </c>
      <c r="I16" s="68" t="str">
        <f t="shared" si="7"/>
        <v/>
      </c>
      <c r="J16" s="68" t="str">
        <f t="shared" si="8"/>
        <v/>
      </c>
      <c r="K16" s="68" t="str">
        <f t="shared" si="9"/>
        <v/>
      </c>
      <c r="L16" s="68" t="str">
        <f t="shared" si="10"/>
        <v/>
      </c>
      <c r="M16" s="68" t="str">
        <f t="shared" si="11"/>
        <v/>
      </c>
      <c r="N16" s="68">
        <f t="shared" si="12"/>
        <v>0.64043231919249621</v>
      </c>
      <c r="O16" s="68" t="str">
        <f t="shared" si="13"/>
        <v/>
      </c>
      <c r="P16" s="68" t="str">
        <f t="shared" si="14"/>
        <v/>
      </c>
      <c r="Q16" s="68" t="str">
        <f t="shared" si="15"/>
        <v/>
      </c>
      <c r="R16" s="68" t="str">
        <f t="shared" si="16"/>
        <v/>
      </c>
      <c r="S16" s="68" t="str">
        <f t="shared" si="17"/>
        <v/>
      </c>
      <c r="T16" s="19">
        <v>51.87</v>
      </c>
      <c r="V16" s="20"/>
      <c r="W16" s="20"/>
      <c r="Y16" s="20"/>
      <c r="Z16" s="20"/>
      <c r="AA16" s="20"/>
      <c r="AB16" s="20"/>
      <c r="AC16" s="20"/>
      <c r="AD16" s="20"/>
      <c r="AE16" s="20">
        <v>689.4</v>
      </c>
      <c r="AF16" s="20"/>
      <c r="AG16" s="20"/>
      <c r="AH16" s="20"/>
      <c r="AI16" s="20"/>
      <c r="AJ16" s="20"/>
      <c r="AK16" s="19">
        <v>14.4</v>
      </c>
      <c r="AM16" s="20"/>
      <c r="AN16" s="20"/>
      <c r="AP16" s="20"/>
      <c r="AQ16" s="20"/>
      <c r="AR16" s="20"/>
      <c r="AS16" s="20"/>
      <c r="AT16" s="20"/>
      <c r="AU16" s="20"/>
      <c r="AV16" s="20">
        <v>76.89</v>
      </c>
      <c r="AW16" s="20"/>
      <c r="AX16" s="20"/>
      <c r="AY16" s="20"/>
      <c r="AZ16" s="20"/>
      <c r="BA16" s="20"/>
    </row>
    <row r="17" spans="1:53" s="26" customFormat="1" x14ac:dyDescent="0.2">
      <c r="A17" s="82" t="s">
        <v>141</v>
      </c>
      <c r="B17" s="83" t="str">
        <f>VLOOKUP(A17,RecNames!B:G,6,FALSE)</f>
        <v>AA3R</v>
      </c>
      <c r="C17" s="68" t="str">
        <f t="shared" si="1"/>
        <v/>
      </c>
      <c r="D17" s="68" t="str">
        <f t="shared" si="2"/>
        <v/>
      </c>
      <c r="E17" s="68">
        <f t="shared" si="3"/>
        <v>0.47715455249474498</v>
      </c>
      <c r="F17" s="68">
        <f t="shared" si="4"/>
        <v>0.38008710016519004</v>
      </c>
      <c r="G17" s="68" t="str">
        <f t="shared" si="5"/>
        <v/>
      </c>
      <c r="H17" s="68">
        <f t="shared" si="6"/>
        <v>0</v>
      </c>
      <c r="I17" s="68">
        <f t="shared" si="7"/>
        <v>0</v>
      </c>
      <c r="J17" s="68" t="str">
        <f t="shared" si="8"/>
        <v/>
      </c>
      <c r="K17" s="68" t="str">
        <f t="shared" si="9"/>
        <v/>
      </c>
      <c r="L17" s="68" t="str">
        <f t="shared" si="10"/>
        <v/>
      </c>
      <c r="M17" s="68" t="str">
        <f t="shared" si="11"/>
        <v/>
      </c>
      <c r="N17" s="68">
        <f t="shared" si="12"/>
        <v>3.1414559824786935E-2</v>
      </c>
      <c r="O17" s="68" t="str">
        <f t="shared" si="13"/>
        <v/>
      </c>
      <c r="P17" s="68" t="str">
        <f t="shared" si="14"/>
        <v/>
      </c>
      <c r="Q17" s="68" t="str">
        <f t="shared" si="15"/>
        <v/>
      </c>
      <c r="R17" s="68" t="str">
        <f t="shared" si="16"/>
        <v/>
      </c>
      <c r="S17" s="68" t="str">
        <f t="shared" si="17"/>
        <v/>
      </c>
      <c r="T17" s="19"/>
      <c r="V17" s="20">
        <v>450.4</v>
      </c>
      <c r="W17" s="20">
        <v>271.8</v>
      </c>
      <c r="Y17" s="20">
        <v>18.61</v>
      </c>
      <c r="Z17" s="20">
        <v>19.52</v>
      </c>
      <c r="AA17" s="20"/>
      <c r="AB17" s="20"/>
      <c r="AC17" s="20"/>
      <c r="AD17" s="20"/>
      <c r="AE17" s="20">
        <v>49.84</v>
      </c>
      <c r="AF17" s="20"/>
      <c r="AG17" s="20"/>
      <c r="AH17" s="20"/>
      <c r="AI17" s="20"/>
      <c r="AJ17" s="20"/>
      <c r="AK17" s="19"/>
      <c r="AM17" s="20">
        <v>24.56</v>
      </c>
      <c r="AN17" s="20">
        <v>14.74</v>
      </c>
      <c r="AP17" s="20">
        <v>2.847</v>
      </c>
      <c r="AQ17" s="20">
        <v>2.2429999999999999</v>
      </c>
      <c r="AR17" s="20"/>
      <c r="AS17" s="20"/>
      <c r="AT17" s="20"/>
      <c r="AU17" s="20"/>
      <c r="AV17" s="20">
        <v>3.6669999999999998</v>
      </c>
      <c r="AW17" s="20"/>
      <c r="AX17" s="20"/>
      <c r="AY17" s="20"/>
      <c r="AZ17" s="20"/>
      <c r="BA17" s="20"/>
    </row>
    <row r="18" spans="1:53" s="26" customFormat="1" x14ac:dyDescent="0.2">
      <c r="A18" s="82" t="s">
        <v>216</v>
      </c>
      <c r="B18" s="83" t="str">
        <f>VLOOKUP(A18,RecNames!B:G,6,FALSE)</f>
        <v>APJ</v>
      </c>
      <c r="C18" s="68" t="str">
        <f t="shared" si="1"/>
        <v/>
      </c>
      <c r="D18" s="68" t="str">
        <f t="shared" si="2"/>
        <v/>
      </c>
      <c r="E18" s="68">
        <f t="shared" si="3"/>
        <v>0.57473171811041046</v>
      </c>
      <c r="F18" s="68">
        <f t="shared" si="4"/>
        <v>0.46223156630124645</v>
      </c>
      <c r="G18" s="68" t="str">
        <f t="shared" si="5"/>
        <v/>
      </c>
      <c r="H18" s="68">
        <f t="shared" si="6"/>
        <v>0.3944367412773423</v>
      </c>
      <c r="I18" s="68">
        <f t="shared" si="7"/>
        <v>0.53988376010781669</v>
      </c>
      <c r="J18" s="68">
        <f t="shared" si="8"/>
        <v>0.31719857044328797</v>
      </c>
      <c r="K18" s="68" t="str">
        <f t="shared" si="9"/>
        <v/>
      </c>
      <c r="L18" s="68" t="str">
        <f t="shared" si="10"/>
        <v/>
      </c>
      <c r="M18" s="68" t="str">
        <f t="shared" si="11"/>
        <v/>
      </c>
      <c r="N18" s="68">
        <f t="shared" si="12"/>
        <v>2.1425510641336951E-2</v>
      </c>
      <c r="O18" s="68" t="str">
        <f t="shared" si="13"/>
        <v/>
      </c>
      <c r="P18" s="68" t="str">
        <f t="shared" si="14"/>
        <v/>
      </c>
      <c r="Q18" s="68">
        <f t="shared" si="15"/>
        <v>0.14589987835155688</v>
      </c>
      <c r="R18" s="68">
        <f t="shared" si="16"/>
        <v>6.7674781311453172E-2</v>
      </c>
      <c r="S18" s="68">
        <f t="shared" si="17"/>
        <v>6.2611091361535726E-2</v>
      </c>
      <c r="T18" s="19"/>
      <c r="V18" s="20">
        <v>538.6</v>
      </c>
      <c r="W18" s="20">
        <v>326.5</v>
      </c>
      <c r="Y18" s="20">
        <v>158</v>
      </c>
      <c r="Z18" s="20">
        <v>275.89999999999998</v>
      </c>
      <c r="AA18" s="20">
        <v>127</v>
      </c>
      <c r="AB18" s="20"/>
      <c r="AC18" s="20"/>
      <c r="AD18" s="20"/>
      <c r="AE18" s="20">
        <v>39.35</v>
      </c>
      <c r="AF18" s="20"/>
      <c r="AG18" s="20"/>
      <c r="AH18" s="20">
        <v>230.4</v>
      </c>
      <c r="AI18" s="20">
        <v>229.2</v>
      </c>
      <c r="AJ18" s="20">
        <v>176.5</v>
      </c>
      <c r="AK18" s="19"/>
      <c r="AM18" s="20">
        <v>33.119999999999997</v>
      </c>
      <c r="AN18" s="20">
        <v>18.600000000000001</v>
      </c>
      <c r="AP18" s="20">
        <v>10.220000000000001</v>
      </c>
      <c r="AQ18" s="20">
        <v>9.673</v>
      </c>
      <c r="AR18" s="20">
        <v>8.3659999999999997</v>
      </c>
      <c r="AS18" s="20"/>
      <c r="AT18" s="20"/>
      <c r="AU18" s="20"/>
      <c r="AV18" s="20">
        <v>5.593</v>
      </c>
      <c r="AW18" s="20"/>
      <c r="AX18" s="20"/>
      <c r="AY18" s="20">
        <v>13.53</v>
      </c>
      <c r="AZ18" s="20">
        <v>18.2</v>
      </c>
      <c r="BA18" s="20">
        <v>11.54</v>
      </c>
    </row>
    <row r="19" spans="1:53" s="26" customFormat="1" x14ac:dyDescent="0.2">
      <c r="A19" s="82" t="s">
        <v>211</v>
      </c>
      <c r="B19" s="83" t="str">
        <f>VLOOKUP(A19,RecNames!B:G,6,FALSE)</f>
        <v>AGTR1</v>
      </c>
      <c r="C19" s="68" t="str">
        <f t="shared" si="1"/>
        <v/>
      </c>
      <c r="D19" s="68" t="str">
        <f t="shared" si="2"/>
        <v/>
      </c>
      <c r="E19" s="68">
        <f t="shared" si="3"/>
        <v>1.9349485562562233E-2</v>
      </c>
      <c r="F19" s="68">
        <f t="shared" si="4"/>
        <v>3.5245532362216551E-2</v>
      </c>
      <c r="G19" s="68" t="str">
        <f t="shared" si="5"/>
        <v/>
      </c>
      <c r="H19" s="68">
        <f t="shared" si="6"/>
        <v>7.4733297490025191E-2</v>
      </c>
      <c r="I19" s="68">
        <f t="shared" si="7"/>
        <v>3.90625E-2</v>
      </c>
      <c r="J19" s="68">
        <f t="shared" si="8"/>
        <v>1.185027274437269E-2</v>
      </c>
      <c r="K19" s="68">
        <f t="shared" si="9"/>
        <v>0.30555362576593353</v>
      </c>
      <c r="L19" s="68">
        <f t="shared" si="10"/>
        <v>0.51619172557879656</v>
      </c>
      <c r="M19" s="68">
        <f t="shared" si="11"/>
        <v>0.23342656875090542</v>
      </c>
      <c r="N19" s="68">
        <f t="shared" si="12"/>
        <v>0.19878112650573726</v>
      </c>
      <c r="O19" s="68" t="str">
        <f t="shared" si="13"/>
        <v/>
      </c>
      <c r="P19" s="68">
        <f t="shared" si="14"/>
        <v>0.12738395106153289</v>
      </c>
      <c r="Q19" s="68">
        <f t="shared" si="15"/>
        <v>4.5956078509486437E-2</v>
      </c>
      <c r="R19" s="68">
        <f t="shared" si="16"/>
        <v>6.0419068285074935E-2</v>
      </c>
      <c r="S19" s="68">
        <f t="shared" si="17"/>
        <v>8.2207607536437965E-2</v>
      </c>
      <c r="T19" s="19"/>
      <c r="V19" s="20">
        <v>36.590000000000003</v>
      </c>
      <c r="W19" s="20">
        <v>42.17</v>
      </c>
      <c r="Y19" s="20">
        <v>45.02</v>
      </c>
      <c r="Z19" s="20">
        <v>38.07</v>
      </c>
      <c r="AA19" s="20">
        <v>29.6</v>
      </c>
      <c r="AB19" s="20">
        <v>249.1</v>
      </c>
      <c r="AC19" s="20">
        <v>451.1</v>
      </c>
      <c r="AD19" s="20">
        <v>236.2</v>
      </c>
      <c r="AE19" s="20">
        <v>225.6</v>
      </c>
      <c r="AF19" s="20"/>
      <c r="AG19" s="20">
        <v>89.1</v>
      </c>
      <c r="AH19" s="20">
        <v>89.91</v>
      </c>
      <c r="AI19" s="20">
        <v>207.8</v>
      </c>
      <c r="AJ19" s="20">
        <v>220.6</v>
      </c>
      <c r="AK19" s="19"/>
      <c r="AM19" s="20">
        <v>4.2220000000000004</v>
      </c>
      <c r="AN19" s="20">
        <v>5.3259999999999996</v>
      </c>
      <c r="AP19" s="20">
        <v>6.0670000000000002</v>
      </c>
      <c r="AQ19" s="20">
        <v>4.9820000000000002</v>
      </c>
      <c r="AR19" s="20">
        <v>4.6769999999999996</v>
      </c>
      <c r="AS19" s="20">
        <v>6.81</v>
      </c>
      <c r="AT19" s="20">
        <v>17.34</v>
      </c>
      <c r="AU19" s="20">
        <v>6.9039999999999999</v>
      </c>
      <c r="AV19" s="20">
        <v>7.6029999999999998</v>
      </c>
      <c r="AW19" s="20"/>
      <c r="AX19" s="20">
        <v>7.7759999999999998</v>
      </c>
      <c r="AY19" s="20">
        <v>3.0070000000000001</v>
      </c>
      <c r="AZ19" s="20">
        <v>7.9580000000000002</v>
      </c>
      <c r="BA19" s="20">
        <v>7.2160000000000002</v>
      </c>
    </row>
    <row r="20" spans="1:53" s="26" customFormat="1" x14ac:dyDescent="0.2">
      <c r="A20" s="82" t="s">
        <v>732</v>
      </c>
      <c r="B20" s="83" t="str">
        <f>VLOOKUP(A20,RecNames!B:G,6,FALSE)</f>
        <v>V1AR</v>
      </c>
      <c r="C20" s="68" t="str">
        <f t="shared" si="1"/>
        <v/>
      </c>
      <c r="D20" s="68" t="str">
        <f t="shared" si="2"/>
        <v/>
      </c>
      <c r="E20" s="68">
        <f t="shared" si="3"/>
        <v>8.7155658811815473E-2</v>
      </c>
      <c r="F20" s="68">
        <f t="shared" si="4"/>
        <v>5.9408319567502636E-2</v>
      </c>
      <c r="G20" s="68" t="str">
        <f t="shared" si="5"/>
        <v/>
      </c>
      <c r="H20" s="68">
        <f t="shared" si="6"/>
        <v>0.10883160247884774</v>
      </c>
      <c r="I20" s="68">
        <f t="shared" si="7"/>
        <v>6.9322776280323448E-2</v>
      </c>
      <c r="J20" s="68">
        <f t="shared" si="8"/>
        <v>0.21054611574393375</v>
      </c>
      <c r="K20" s="68">
        <f t="shared" si="9"/>
        <v>0.81478651123369139</v>
      </c>
      <c r="L20" s="68">
        <f t="shared" si="10"/>
        <v>0.96125160945509325</v>
      </c>
      <c r="M20" s="68">
        <f t="shared" si="11"/>
        <v>0.89714387599318002</v>
      </c>
      <c r="N20" s="68">
        <f t="shared" si="12"/>
        <v>0.79460077131838291</v>
      </c>
      <c r="O20" s="68" t="str">
        <f t="shared" si="13"/>
        <v/>
      </c>
      <c r="P20" s="68" t="str">
        <f t="shared" si="14"/>
        <v/>
      </c>
      <c r="Q20" s="68">
        <f t="shared" si="15"/>
        <v>0.46595622078836729</v>
      </c>
      <c r="R20" s="68">
        <f t="shared" si="16"/>
        <v>0.29175425510273273</v>
      </c>
      <c r="S20" s="68">
        <f t="shared" si="17"/>
        <v>0.39952897262708853</v>
      </c>
      <c r="T20" s="19"/>
      <c r="V20" s="20">
        <v>97.88</v>
      </c>
      <c r="W20" s="20">
        <v>58.26</v>
      </c>
      <c r="Y20" s="20">
        <v>57.07</v>
      </c>
      <c r="Z20" s="20">
        <v>52.44</v>
      </c>
      <c r="AA20" s="20">
        <v>92.98</v>
      </c>
      <c r="AB20" s="20">
        <v>615.6</v>
      </c>
      <c r="AC20" s="20">
        <v>817.5</v>
      </c>
      <c r="AD20" s="20">
        <v>831.8</v>
      </c>
      <c r="AE20" s="20">
        <v>851.3</v>
      </c>
      <c r="AF20" s="20"/>
      <c r="AG20" s="20"/>
      <c r="AH20" s="20">
        <v>680.3</v>
      </c>
      <c r="AI20" s="20">
        <v>890.1</v>
      </c>
      <c r="AJ20" s="20">
        <v>934.7</v>
      </c>
      <c r="AK20" s="19"/>
      <c r="AM20" s="20">
        <v>6.08</v>
      </c>
      <c r="AN20" s="20">
        <v>5.0999999999999996</v>
      </c>
      <c r="AP20" s="20">
        <v>2.7189999999999999</v>
      </c>
      <c r="AQ20" s="20">
        <v>3.3330000000000002</v>
      </c>
      <c r="AR20" s="20">
        <v>8.4550000000000001</v>
      </c>
      <c r="AS20" s="20">
        <v>26.56</v>
      </c>
      <c r="AT20" s="20">
        <v>32.299999999999997</v>
      </c>
      <c r="AU20" s="20">
        <v>31.55</v>
      </c>
      <c r="AV20" s="20">
        <v>45.35</v>
      </c>
      <c r="AW20" s="20"/>
      <c r="AX20" s="20"/>
      <c r="AY20" s="20">
        <v>36.67</v>
      </c>
      <c r="AZ20" s="20">
        <v>64.33</v>
      </c>
      <c r="BA20" s="20">
        <v>47.81</v>
      </c>
    </row>
    <row r="21" spans="1:53" s="26" customFormat="1" x14ac:dyDescent="0.2">
      <c r="A21" s="82" t="s">
        <v>736</v>
      </c>
      <c r="B21" s="83" t="str">
        <f>VLOOKUP(A21,RecNames!B:G,6,FALSE)</f>
        <v>V2R</v>
      </c>
      <c r="C21" s="68">
        <f t="shared" si="1"/>
        <v>0.5234672304439747</v>
      </c>
      <c r="D21" s="68" t="str">
        <f t="shared" si="2"/>
        <v/>
      </c>
      <c r="E21" s="68" t="str">
        <f t="shared" si="3"/>
        <v/>
      </c>
      <c r="F21" s="68" t="str">
        <f t="shared" si="4"/>
        <v/>
      </c>
      <c r="G21" s="68" t="str">
        <f t="shared" si="5"/>
        <v/>
      </c>
      <c r="H21" s="68" t="str">
        <f t="shared" si="6"/>
        <v/>
      </c>
      <c r="I21" s="68" t="str">
        <f t="shared" si="7"/>
        <v/>
      </c>
      <c r="J21" s="68" t="str">
        <f t="shared" si="8"/>
        <v/>
      </c>
      <c r="K21" s="68">
        <f t="shared" si="9"/>
        <v>0.12937155243084023</v>
      </c>
      <c r="L21" s="68">
        <f t="shared" si="10"/>
        <v>0.2216310764521536</v>
      </c>
      <c r="M21" s="68">
        <f t="shared" si="11"/>
        <v>5.2163544580273467E-2</v>
      </c>
      <c r="N21" s="68">
        <f t="shared" si="12"/>
        <v>0.71489787173260955</v>
      </c>
      <c r="O21" s="68" t="str">
        <f t="shared" si="13"/>
        <v/>
      </c>
      <c r="P21" s="68" t="str">
        <f t="shared" si="14"/>
        <v/>
      </c>
      <c r="Q21" s="68">
        <f t="shared" si="15"/>
        <v>0.48366994145224057</v>
      </c>
      <c r="R21" s="68">
        <f t="shared" si="16"/>
        <v>0.10975113582423543</v>
      </c>
      <c r="S21" s="68">
        <f t="shared" si="17"/>
        <v>0.13268752221827229</v>
      </c>
      <c r="T21" s="19">
        <v>42.78</v>
      </c>
      <c r="V21" s="20"/>
      <c r="W21" s="20"/>
      <c r="Y21" s="20"/>
      <c r="Z21" s="20"/>
      <c r="AA21" s="20"/>
      <c r="AB21" s="20">
        <v>122.3</v>
      </c>
      <c r="AC21" s="20">
        <v>208.6</v>
      </c>
      <c r="AD21" s="20">
        <v>73.540000000000006</v>
      </c>
      <c r="AE21" s="20">
        <v>767.6</v>
      </c>
      <c r="AF21" s="20"/>
      <c r="AG21" s="20"/>
      <c r="AH21" s="20">
        <v>705.2</v>
      </c>
      <c r="AI21" s="20">
        <v>353.3</v>
      </c>
      <c r="AJ21" s="20">
        <v>334.2</v>
      </c>
      <c r="AK21" s="19">
        <v>2.2200000000000002</v>
      </c>
      <c r="AM21" s="20"/>
      <c r="AN21" s="20"/>
      <c r="AP21" s="20"/>
      <c r="AQ21" s="20"/>
      <c r="AR21" s="20"/>
      <c r="AS21" s="20">
        <v>5.5860000000000003</v>
      </c>
      <c r="AT21" s="20">
        <v>9.2110000000000003</v>
      </c>
      <c r="AU21" s="20">
        <v>4.1769999999999996</v>
      </c>
      <c r="AV21" s="20">
        <v>23.59</v>
      </c>
      <c r="AW21" s="20"/>
      <c r="AX21" s="20"/>
      <c r="AY21" s="20">
        <v>31.15</v>
      </c>
      <c r="AZ21" s="20">
        <v>21.86</v>
      </c>
      <c r="BA21" s="20">
        <v>18.399999999999999</v>
      </c>
    </row>
    <row r="22" spans="1:53" s="26" customFormat="1" x14ac:dyDescent="0.2">
      <c r="A22" s="82" t="s">
        <v>230</v>
      </c>
      <c r="B22" s="83" t="str">
        <f>VLOOKUP(A22,RecNames!B:G,6,FALSE)</f>
        <v>BKRB1</v>
      </c>
      <c r="C22" s="68" t="str">
        <f t="shared" si="1"/>
        <v/>
      </c>
      <c r="D22" s="68" t="str">
        <f t="shared" si="2"/>
        <v/>
      </c>
      <c r="E22" s="68">
        <f t="shared" si="3"/>
        <v>8.3703949551941589E-2</v>
      </c>
      <c r="F22" s="68">
        <f t="shared" si="4"/>
        <v>7.0581168343595138E-2</v>
      </c>
      <c r="G22" s="68" t="str">
        <f t="shared" si="5"/>
        <v/>
      </c>
      <c r="H22" s="68">
        <f t="shared" si="6"/>
        <v>0.17739607798749257</v>
      </c>
      <c r="I22" s="68">
        <f t="shared" si="7"/>
        <v>0.29792789757412397</v>
      </c>
      <c r="J22" s="68">
        <f t="shared" si="8"/>
        <v>2.0377453131857796E-2</v>
      </c>
      <c r="K22" s="68">
        <f t="shared" si="9"/>
        <v>0.19703769573856139</v>
      </c>
      <c r="L22" s="68">
        <f t="shared" si="10"/>
        <v>0.21288535821004298</v>
      </c>
      <c r="M22" s="68">
        <f t="shared" si="11"/>
        <v>0.15051762372265623</v>
      </c>
      <c r="N22" s="68">
        <f t="shared" si="12"/>
        <v>5.9105842022568203E-2</v>
      </c>
      <c r="O22" s="68" t="str">
        <f t="shared" si="13"/>
        <v/>
      </c>
      <c r="P22" s="68" t="str">
        <f t="shared" si="14"/>
        <v/>
      </c>
      <c r="Q22" s="68" t="str">
        <f t="shared" si="15"/>
        <v/>
      </c>
      <c r="R22" s="68" t="str">
        <f t="shared" si="16"/>
        <v/>
      </c>
      <c r="S22" s="68" t="str">
        <f t="shared" si="17"/>
        <v/>
      </c>
      <c r="T22" s="19"/>
      <c r="V22" s="20">
        <v>94.76</v>
      </c>
      <c r="W22" s="20">
        <v>65.7</v>
      </c>
      <c r="Y22" s="20">
        <v>81.3</v>
      </c>
      <c r="Z22" s="20">
        <v>161</v>
      </c>
      <c r="AA22" s="20">
        <v>32.32</v>
      </c>
      <c r="AB22" s="20">
        <v>171</v>
      </c>
      <c r="AC22" s="20">
        <v>201.4</v>
      </c>
      <c r="AD22" s="20">
        <v>161.80000000000001</v>
      </c>
      <c r="AE22" s="20">
        <v>78.92</v>
      </c>
      <c r="AF22" s="20"/>
      <c r="AG22" s="20"/>
      <c r="AH22" s="20"/>
      <c r="AI22" s="20"/>
      <c r="AJ22" s="20"/>
      <c r="AK22" s="19"/>
      <c r="AM22" s="20">
        <v>7.9880000000000004</v>
      </c>
      <c r="AN22" s="20">
        <v>4.1369999999999996</v>
      </c>
      <c r="AP22" s="20">
        <v>9.2639999999999993</v>
      </c>
      <c r="AQ22" s="20">
        <v>14.46</v>
      </c>
      <c r="AR22" s="20">
        <v>3.8929999999999998</v>
      </c>
      <c r="AS22" s="20">
        <v>6.9820000000000002</v>
      </c>
      <c r="AT22" s="20">
        <v>5.6639999999999997</v>
      </c>
      <c r="AU22" s="20">
        <v>7.7720000000000002</v>
      </c>
      <c r="AV22" s="20">
        <v>8.9169999999999998</v>
      </c>
      <c r="AW22" s="20"/>
      <c r="AX22" s="20"/>
      <c r="AY22" s="20"/>
      <c r="AZ22" s="20"/>
      <c r="BA22" s="20"/>
    </row>
    <row r="23" spans="1:53" s="26" customFormat="1" x14ac:dyDescent="0.2">
      <c r="A23" s="82" t="s">
        <v>235</v>
      </c>
      <c r="B23" s="83" t="str">
        <f>VLOOKUP(A23,RecNames!B:G,6,FALSE)</f>
        <v>BKRB2</v>
      </c>
      <c r="C23" s="68" t="str">
        <f t="shared" si="1"/>
        <v/>
      </c>
      <c r="D23" s="68" t="str">
        <f t="shared" si="2"/>
        <v/>
      </c>
      <c r="E23" s="68">
        <f t="shared" si="3"/>
        <v>0.50768890363978314</v>
      </c>
      <c r="F23" s="68">
        <f t="shared" si="4"/>
        <v>0.35816188616909445</v>
      </c>
      <c r="G23" s="68" t="str">
        <f t="shared" si="5"/>
        <v/>
      </c>
      <c r="H23" s="68">
        <f t="shared" si="6"/>
        <v>0.36868615410736022</v>
      </c>
      <c r="I23" s="68">
        <f t="shared" si="7"/>
        <v>0.71761287061994616</v>
      </c>
      <c r="J23" s="68">
        <f t="shared" si="8"/>
        <v>0.55827951595711334</v>
      </c>
      <c r="K23" s="68">
        <f t="shared" si="9"/>
        <v>0.75990329438245963</v>
      </c>
      <c r="L23" s="68">
        <f t="shared" si="10"/>
        <v>0.94181668002818064</v>
      </c>
      <c r="M23" s="68">
        <f t="shared" si="11"/>
        <v>0.94104995709684969</v>
      </c>
      <c r="N23" s="68">
        <f t="shared" si="12"/>
        <v>0.98285959148693047</v>
      </c>
      <c r="O23" s="68">
        <f t="shared" si="13"/>
        <v>0.60133351854424222</v>
      </c>
      <c r="P23" s="68">
        <f t="shared" si="14"/>
        <v>1</v>
      </c>
      <c r="Q23" s="68">
        <f t="shared" si="15"/>
        <v>0.6142108146177323</v>
      </c>
      <c r="R23" s="68">
        <f t="shared" si="16"/>
        <v>0.57889740286159896</v>
      </c>
      <c r="S23" s="68">
        <f t="shared" si="17"/>
        <v>0.50853181656594382</v>
      </c>
      <c r="T23" s="19"/>
      <c r="V23" s="20">
        <v>478</v>
      </c>
      <c r="W23" s="20">
        <v>257.2</v>
      </c>
      <c r="Y23" s="20">
        <v>148.9</v>
      </c>
      <c r="Z23" s="20">
        <v>360.3</v>
      </c>
      <c r="AA23" s="20">
        <v>203.9</v>
      </c>
      <c r="AB23" s="20">
        <v>576.1</v>
      </c>
      <c r="AC23" s="20">
        <v>801.5</v>
      </c>
      <c r="AD23" s="20">
        <v>871.2</v>
      </c>
      <c r="AE23" s="20">
        <v>1049</v>
      </c>
      <c r="AF23" s="20">
        <v>124.9</v>
      </c>
      <c r="AG23" s="20">
        <v>477.1</v>
      </c>
      <c r="AH23" s="20">
        <v>888.7</v>
      </c>
      <c r="AI23" s="20">
        <v>1737</v>
      </c>
      <c r="AJ23" s="20">
        <v>1180</v>
      </c>
      <c r="AK23" s="19"/>
      <c r="AM23" s="20">
        <v>44.05</v>
      </c>
      <c r="AN23" s="20">
        <v>37.840000000000003</v>
      </c>
      <c r="AP23" s="20">
        <v>16.41</v>
      </c>
      <c r="AQ23" s="20">
        <v>35.24</v>
      </c>
      <c r="AR23" s="20">
        <v>15.68</v>
      </c>
      <c r="AS23" s="20">
        <v>59.41</v>
      </c>
      <c r="AT23" s="20">
        <v>58.04</v>
      </c>
      <c r="AU23" s="20">
        <v>90.27</v>
      </c>
      <c r="AV23" s="20">
        <v>43.88</v>
      </c>
      <c r="AW23" s="20">
        <v>17.13</v>
      </c>
      <c r="AX23" s="20">
        <v>53.15</v>
      </c>
      <c r="AY23" s="20">
        <v>83.02</v>
      </c>
      <c r="AZ23" s="20">
        <v>118.2</v>
      </c>
      <c r="BA23" s="20">
        <v>80.150000000000006</v>
      </c>
    </row>
    <row r="24" spans="1:53" s="26" customFormat="1" x14ac:dyDescent="0.2">
      <c r="A24" s="82" t="s">
        <v>489</v>
      </c>
      <c r="B24" s="83" t="str">
        <f>VLOOKUP(A24,RecNames!B:G,6,FALSE)</f>
        <v>LT4R1</v>
      </c>
      <c r="C24" s="68" t="str">
        <f t="shared" si="1"/>
        <v/>
      </c>
      <c r="D24" s="68" t="str">
        <f t="shared" si="2"/>
        <v/>
      </c>
      <c r="E24" s="68">
        <f t="shared" si="3"/>
        <v>0.80705830290961389</v>
      </c>
      <c r="F24" s="68">
        <f t="shared" si="4"/>
        <v>0.59378285027781952</v>
      </c>
      <c r="G24" s="68" t="str">
        <f t="shared" si="5"/>
        <v/>
      </c>
      <c r="H24" s="68">
        <f t="shared" si="6"/>
        <v>0.53733835139647412</v>
      </c>
      <c r="I24" s="68">
        <f t="shared" si="7"/>
        <v>0.73172169811320764</v>
      </c>
      <c r="J24" s="68">
        <f t="shared" si="8"/>
        <v>0.5366480657094489</v>
      </c>
      <c r="K24" s="68">
        <f t="shared" si="9"/>
        <v>6.4178627502744168E-2</v>
      </c>
      <c r="L24" s="68" t="str">
        <f t="shared" si="10"/>
        <v/>
      </c>
      <c r="M24" s="68">
        <f t="shared" si="11"/>
        <v>0.41562566165572723</v>
      </c>
      <c r="N24" s="68">
        <f t="shared" si="12"/>
        <v>0.67871256487168496</v>
      </c>
      <c r="O24" s="68">
        <f t="shared" si="13"/>
        <v>7.9733296291151515E-2</v>
      </c>
      <c r="P24" s="68">
        <f t="shared" si="14"/>
        <v>0.13401853184598775</v>
      </c>
      <c r="Q24" s="68">
        <f t="shared" si="15"/>
        <v>0.82499697657378224</v>
      </c>
      <c r="R24" s="68">
        <f t="shared" si="16"/>
        <v>0.45785583508510208</v>
      </c>
      <c r="S24" s="68">
        <f t="shared" si="17"/>
        <v>0.63917525773195882</v>
      </c>
      <c r="T24" s="19"/>
      <c r="V24" s="20">
        <v>748.6</v>
      </c>
      <c r="W24" s="20">
        <v>414.1</v>
      </c>
      <c r="Y24" s="20">
        <v>208.5</v>
      </c>
      <c r="Z24" s="20">
        <v>367</v>
      </c>
      <c r="AA24" s="20">
        <v>197</v>
      </c>
      <c r="AB24" s="20">
        <v>75.38</v>
      </c>
      <c r="AC24" s="20"/>
      <c r="AD24" s="20">
        <v>399.7</v>
      </c>
      <c r="AE24" s="20">
        <v>729.6</v>
      </c>
      <c r="AF24" s="20">
        <v>49.8</v>
      </c>
      <c r="AG24" s="20">
        <v>92.05</v>
      </c>
      <c r="AH24" s="20">
        <v>1185</v>
      </c>
      <c r="AI24" s="20">
        <v>1380</v>
      </c>
      <c r="AJ24" s="20">
        <v>1474</v>
      </c>
      <c r="AK24" s="19"/>
      <c r="AM24" s="20">
        <v>49.22</v>
      </c>
      <c r="AN24" s="20">
        <v>23.68</v>
      </c>
      <c r="AP24" s="20">
        <v>9.8070000000000004</v>
      </c>
      <c r="AQ24" s="20">
        <v>22.78</v>
      </c>
      <c r="AR24" s="20">
        <v>14.71</v>
      </c>
      <c r="AS24" s="20">
        <v>30.74</v>
      </c>
      <c r="AT24" s="20"/>
      <c r="AU24" s="20">
        <v>110.9</v>
      </c>
      <c r="AV24" s="20">
        <v>20.91</v>
      </c>
      <c r="AW24" s="20">
        <v>5.923</v>
      </c>
      <c r="AX24" s="20">
        <v>14.93</v>
      </c>
      <c r="AY24" s="20">
        <v>89.3</v>
      </c>
      <c r="AZ24" s="20">
        <v>261.10000000000002</v>
      </c>
      <c r="BA24" s="20">
        <v>97.82</v>
      </c>
    </row>
    <row r="25" spans="1:53" s="26" customFormat="1" x14ac:dyDescent="0.2">
      <c r="A25" s="82" t="s">
        <v>491</v>
      </c>
      <c r="B25" s="83" t="str">
        <f>VLOOKUP(A25,RecNames!B:G,6,FALSE)</f>
        <v>LT4R2</v>
      </c>
      <c r="C25" s="68" t="str">
        <f t="shared" si="1"/>
        <v/>
      </c>
      <c r="D25" s="68" t="str">
        <f t="shared" si="2"/>
        <v/>
      </c>
      <c r="E25" s="68">
        <f t="shared" si="3"/>
        <v>0.44451819891580924</v>
      </c>
      <c r="F25" s="68">
        <f t="shared" si="4"/>
        <v>0.34825048806127046</v>
      </c>
      <c r="G25" s="68" t="str">
        <f t="shared" si="5"/>
        <v/>
      </c>
      <c r="H25" s="68">
        <f t="shared" si="6"/>
        <v>0.53054698774724818</v>
      </c>
      <c r="I25" s="68">
        <f t="shared" si="7"/>
        <v>0.58958052560646901</v>
      </c>
      <c r="J25" s="68">
        <f t="shared" si="8"/>
        <v>0.25042322402658473</v>
      </c>
      <c r="K25" s="68" t="str">
        <f t="shared" si="9"/>
        <v/>
      </c>
      <c r="L25" s="68" t="str">
        <f t="shared" si="10"/>
        <v/>
      </c>
      <c r="M25" s="68" t="str">
        <f t="shared" si="11"/>
        <v/>
      </c>
      <c r="N25" s="68" t="str">
        <f t="shared" si="12"/>
        <v/>
      </c>
      <c r="O25" s="68" t="str">
        <f t="shared" si="13"/>
        <v/>
      </c>
      <c r="P25" s="68" t="str">
        <f t="shared" si="14"/>
        <v/>
      </c>
      <c r="Q25" s="68" t="str">
        <f t="shared" si="15"/>
        <v/>
      </c>
      <c r="R25" s="68" t="str">
        <f t="shared" si="16"/>
        <v/>
      </c>
      <c r="S25" s="68" t="str">
        <f t="shared" si="17"/>
        <v/>
      </c>
      <c r="T25" s="19"/>
      <c r="V25" s="20">
        <v>420.9</v>
      </c>
      <c r="W25" s="20">
        <v>250.6</v>
      </c>
      <c r="Y25" s="20">
        <v>206.1</v>
      </c>
      <c r="Z25" s="20">
        <v>299.5</v>
      </c>
      <c r="AA25" s="20">
        <v>105.7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19"/>
      <c r="AM25" s="20">
        <v>13.1</v>
      </c>
      <c r="AN25" s="20">
        <v>5.8890000000000002</v>
      </c>
      <c r="AP25" s="20">
        <v>4.7080000000000002</v>
      </c>
      <c r="AQ25" s="20">
        <v>5.4950000000000001</v>
      </c>
      <c r="AR25" s="20">
        <v>21.06</v>
      </c>
      <c r="AS25" s="20"/>
      <c r="AT25" s="20"/>
      <c r="AU25" s="20"/>
      <c r="AV25" s="20"/>
      <c r="AW25" s="20"/>
      <c r="AX25" s="20"/>
      <c r="AY25" s="20"/>
      <c r="AZ25" s="20"/>
      <c r="BA25" s="20"/>
    </row>
    <row r="26" spans="1:53" s="26" customFormat="1" x14ac:dyDescent="0.2">
      <c r="A26" s="82" t="s">
        <v>387</v>
      </c>
      <c r="B26" s="83" t="str">
        <f>VLOOKUP(A26,RecNames!B:G,6,FALSE)</f>
        <v>C5AR1</v>
      </c>
      <c r="C26" s="68" t="str">
        <f t="shared" si="1"/>
        <v/>
      </c>
      <c r="D26" s="68" t="str">
        <f t="shared" si="2"/>
        <v/>
      </c>
      <c r="E26" s="68">
        <f t="shared" si="3"/>
        <v>0.80938156875760603</v>
      </c>
      <c r="F26" s="68">
        <f t="shared" si="4"/>
        <v>0.58567352455323629</v>
      </c>
      <c r="G26" s="68" t="str">
        <f t="shared" si="5"/>
        <v/>
      </c>
      <c r="H26" s="68">
        <f t="shared" si="6"/>
        <v>0.51328560513879851</v>
      </c>
      <c r="I26" s="68">
        <f t="shared" si="7"/>
        <v>0.80437163072776285</v>
      </c>
      <c r="J26" s="68">
        <f t="shared" si="8"/>
        <v>0.53852906138315881</v>
      </c>
      <c r="K26" s="68" t="str">
        <f t="shared" si="9"/>
        <v/>
      </c>
      <c r="L26" s="68" t="str">
        <f t="shared" si="10"/>
        <v/>
      </c>
      <c r="M26" s="68" t="str">
        <f t="shared" si="11"/>
        <v/>
      </c>
      <c r="N26" s="68">
        <f t="shared" si="12"/>
        <v>0.65462076846164818</v>
      </c>
      <c r="O26" s="68" t="str">
        <f t="shared" si="13"/>
        <v/>
      </c>
      <c r="P26" s="68" t="str">
        <f t="shared" si="14"/>
        <v/>
      </c>
      <c r="Q26" s="68">
        <f t="shared" si="15"/>
        <v>0.82997673740298361</v>
      </c>
      <c r="R26" s="68">
        <f t="shared" si="16"/>
        <v>1</v>
      </c>
      <c r="S26" s="68">
        <f t="shared" si="17"/>
        <v>1</v>
      </c>
      <c r="T26" s="19"/>
      <c r="V26" s="20">
        <v>750.7</v>
      </c>
      <c r="W26" s="20">
        <v>408.7</v>
      </c>
      <c r="Y26" s="20">
        <v>200</v>
      </c>
      <c r="Z26" s="20">
        <v>401.5</v>
      </c>
      <c r="AA26" s="20">
        <v>197.6</v>
      </c>
      <c r="AB26" s="20"/>
      <c r="AC26" s="20"/>
      <c r="AD26" s="20"/>
      <c r="AE26" s="20">
        <v>704.3</v>
      </c>
      <c r="AF26" s="20"/>
      <c r="AG26" s="20"/>
      <c r="AH26" s="20">
        <v>1192</v>
      </c>
      <c r="AI26" s="20">
        <v>2979</v>
      </c>
      <c r="AJ26" s="20">
        <v>2286</v>
      </c>
      <c r="AK26" s="19"/>
      <c r="AM26" s="20">
        <v>31.68</v>
      </c>
      <c r="AN26" s="20">
        <v>7.5229999999999997</v>
      </c>
      <c r="AP26" s="20">
        <v>8.5370000000000008</v>
      </c>
      <c r="AQ26" s="20">
        <v>20.36</v>
      </c>
      <c r="AR26" s="20">
        <v>14.49</v>
      </c>
      <c r="AS26" s="20"/>
      <c r="AT26" s="20"/>
      <c r="AU26" s="20"/>
      <c r="AV26" s="20">
        <v>17.350000000000001</v>
      </c>
      <c r="AW26" s="20"/>
      <c r="AX26" s="20"/>
      <c r="AY26" s="20">
        <v>247.3</v>
      </c>
      <c r="AZ26" s="20">
        <v>615.70000000000005</v>
      </c>
      <c r="BA26" s="20">
        <v>325.8</v>
      </c>
    </row>
    <row r="27" spans="1:53" s="26" customFormat="1" x14ac:dyDescent="0.2">
      <c r="A27" s="82" t="s">
        <v>248</v>
      </c>
      <c r="B27" s="83" t="str">
        <f>VLOOKUP(A27,RecNames!B:G,6,FALSE)</f>
        <v>CNR1</v>
      </c>
      <c r="C27" s="68" t="str">
        <f t="shared" si="1"/>
        <v/>
      </c>
      <c r="D27" s="68" t="str">
        <f t="shared" si="2"/>
        <v/>
      </c>
      <c r="E27" s="68">
        <f t="shared" si="3"/>
        <v>0.59840690341851976</v>
      </c>
      <c r="F27" s="68">
        <f t="shared" si="4"/>
        <v>0.44285928818140868</v>
      </c>
      <c r="G27" s="68" t="str">
        <f t="shared" si="5"/>
        <v/>
      </c>
      <c r="H27" s="68">
        <f t="shared" si="6"/>
        <v>0.5548827074903081</v>
      </c>
      <c r="I27" s="68">
        <f t="shared" si="7"/>
        <v>0.596950808625337</v>
      </c>
      <c r="J27" s="68">
        <f t="shared" si="8"/>
        <v>0.13047839989968021</v>
      </c>
      <c r="K27" s="68" t="str">
        <f t="shared" si="9"/>
        <v/>
      </c>
      <c r="L27" s="68" t="str">
        <f t="shared" si="10"/>
        <v/>
      </c>
      <c r="M27" s="68" t="str">
        <f t="shared" si="11"/>
        <v/>
      </c>
      <c r="N27" s="68">
        <f t="shared" si="12"/>
        <v>0.38770651811645951</v>
      </c>
      <c r="O27" s="68">
        <f t="shared" si="13"/>
        <v>0.19683289345742458</v>
      </c>
      <c r="P27" s="68">
        <f t="shared" si="14"/>
        <v>0.70942785174523204</v>
      </c>
      <c r="Q27" s="68">
        <f t="shared" si="15"/>
        <v>0.15891839594789745</v>
      </c>
      <c r="R27" s="68" t="str">
        <f t="shared" si="16"/>
        <v/>
      </c>
      <c r="S27" s="68">
        <f t="shared" si="17"/>
        <v>9.2205830074653397E-2</v>
      </c>
      <c r="T27" s="19"/>
      <c r="V27" s="20">
        <v>560</v>
      </c>
      <c r="W27" s="20">
        <v>313.60000000000002</v>
      </c>
      <c r="Y27" s="20">
        <v>214.7</v>
      </c>
      <c r="Z27" s="20">
        <v>303</v>
      </c>
      <c r="AA27" s="20">
        <v>67.44</v>
      </c>
      <c r="AB27" s="20"/>
      <c r="AC27" s="20"/>
      <c r="AD27" s="20"/>
      <c r="AE27" s="20">
        <v>424</v>
      </c>
      <c r="AF27" s="20">
        <v>66.66</v>
      </c>
      <c r="AG27" s="20">
        <v>347.9</v>
      </c>
      <c r="AH27" s="20">
        <v>248.7</v>
      </c>
      <c r="AI27" s="20"/>
      <c r="AJ27" s="20">
        <v>243.1</v>
      </c>
      <c r="AK27" s="19"/>
      <c r="AM27" s="20">
        <v>43.87</v>
      </c>
      <c r="AN27" s="20">
        <v>16.32</v>
      </c>
      <c r="AP27" s="20">
        <v>6.8920000000000003</v>
      </c>
      <c r="AQ27" s="20">
        <v>14.31</v>
      </c>
      <c r="AR27" s="20">
        <v>8.3170000000000002</v>
      </c>
      <c r="AS27" s="20"/>
      <c r="AT27" s="20"/>
      <c r="AU27" s="20"/>
      <c r="AV27" s="20">
        <v>22.44</v>
      </c>
      <c r="AW27" s="20">
        <v>4.1230000000000002</v>
      </c>
      <c r="AX27" s="20">
        <v>17.649999999999999</v>
      </c>
      <c r="AY27" s="20">
        <v>45.24</v>
      </c>
      <c r="AZ27" s="20"/>
      <c r="BA27" s="20">
        <v>23.61</v>
      </c>
    </row>
    <row r="28" spans="1:53" s="26" customFormat="1" x14ac:dyDescent="0.2">
      <c r="A28" s="82" t="s">
        <v>252</v>
      </c>
      <c r="B28" s="83" t="str">
        <f>VLOOKUP(A28,RecNames!B:G,6,FALSE)</f>
        <v>CNR2</v>
      </c>
      <c r="C28" s="68" t="str">
        <f t="shared" si="1"/>
        <v/>
      </c>
      <c r="D28" s="68" t="str">
        <f t="shared" si="2"/>
        <v/>
      </c>
      <c r="E28" s="68">
        <f t="shared" si="3"/>
        <v>0.2739241066489656</v>
      </c>
      <c r="F28" s="68">
        <f t="shared" si="4"/>
        <v>0.19297191770536118</v>
      </c>
      <c r="G28" s="68" t="str">
        <f t="shared" si="5"/>
        <v/>
      </c>
      <c r="H28" s="68">
        <f t="shared" si="6"/>
        <v>0.38000509352273698</v>
      </c>
      <c r="I28" s="68">
        <f t="shared" si="7"/>
        <v>0.41816880053908351</v>
      </c>
      <c r="J28" s="68">
        <f t="shared" si="8"/>
        <v>0.10800050159884632</v>
      </c>
      <c r="K28" s="68" t="str">
        <f t="shared" si="9"/>
        <v/>
      </c>
      <c r="L28" s="68" t="str">
        <f t="shared" si="10"/>
        <v/>
      </c>
      <c r="M28" s="68" t="str">
        <f t="shared" si="11"/>
        <v/>
      </c>
      <c r="N28" s="68" t="str">
        <f t="shared" si="12"/>
        <v/>
      </c>
      <c r="O28" s="68" t="str">
        <f t="shared" si="13"/>
        <v/>
      </c>
      <c r="P28" s="68" t="str">
        <f t="shared" si="14"/>
        <v/>
      </c>
      <c r="Q28" s="68">
        <f t="shared" si="15"/>
        <v>1.539457490627379E-2</v>
      </c>
      <c r="R28" s="68">
        <f t="shared" si="16"/>
        <v>3.2243846206008002E-2</v>
      </c>
      <c r="S28" s="68">
        <f t="shared" si="17"/>
        <v>3.0039104159260571E-2</v>
      </c>
      <c r="T28" s="19"/>
      <c r="V28" s="20">
        <v>266.7</v>
      </c>
      <c r="W28" s="20">
        <v>147.19999999999999</v>
      </c>
      <c r="Y28" s="20">
        <v>152.9</v>
      </c>
      <c r="Z28" s="20">
        <v>218.1</v>
      </c>
      <c r="AA28" s="20">
        <v>60.27</v>
      </c>
      <c r="AB28" s="20"/>
      <c r="AC28" s="20"/>
      <c r="AD28" s="20"/>
      <c r="AE28" s="20"/>
      <c r="AF28" s="20"/>
      <c r="AG28" s="20"/>
      <c r="AH28" s="20">
        <v>46.95</v>
      </c>
      <c r="AI28" s="20">
        <v>124.7</v>
      </c>
      <c r="AJ28" s="20">
        <v>103.2</v>
      </c>
      <c r="AK28" s="19"/>
      <c r="AM28" s="20">
        <v>16.18</v>
      </c>
      <c r="AN28" s="20">
        <v>5.8650000000000002</v>
      </c>
      <c r="AP28" s="20">
        <v>8.0220000000000002</v>
      </c>
      <c r="AQ28" s="20">
        <v>10.54</v>
      </c>
      <c r="AR28" s="20">
        <v>4.4720000000000004</v>
      </c>
      <c r="AS28" s="20"/>
      <c r="AT28" s="20"/>
      <c r="AU28" s="20"/>
      <c r="AV28" s="20"/>
      <c r="AW28" s="20"/>
      <c r="AX28" s="20"/>
      <c r="AY28" s="20">
        <v>3.0840000000000001</v>
      </c>
      <c r="AZ28" s="20">
        <v>5.7460000000000004</v>
      </c>
      <c r="BA28" s="20">
        <v>3.5950000000000002</v>
      </c>
    </row>
    <row r="29" spans="1:53" s="26" customFormat="1" x14ac:dyDescent="0.2">
      <c r="A29" s="82" t="s">
        <v>282</v>
      </c>
      <c r="B29" s="83" t="str">
        <f>VLOOKUP(A29,RecNames!B:G,6,FALSE)</f>
        <v>CCKAR</v>
      </c>
      <c r="C29" s="68">
        <f t="shared" si="1"/>
        <v>0.17061310782241015</v>
      </c>
      <c r="D29" s="68" t="str">
        <f t="shared" si="2"/>
        <v/>
      </c>
      <c r="E29" s="68">
        <f t="shared" si="3"/>
        <v>0.53424051333112066</v>
      </c>
      <c r="F29" s="68">
        <f t="shared" si="4"/>
        <v>0.30470040546628624</v>
      </c>
      <c r="G29" s="68" t="str">
        <f t="shared" si="5"/>
        <v/>
      </c>
      <c r="H29" s="68">
        <f t="shared" si="6"/>
        <v>0.61345821896488306</v>
      </c>
      <c r="I29" s="68">
        <f t="shared" si="7"/>
        <v>0.46533861185983827</v>
      </c>
      <c r="J29" s="68">
        <f t="shared" si="8"/>
        <v>0.44698727192927457</v>
      </c>
      <c r="K29" s="68">
        <f t="shared" si="9"/>
        <v>0.59455891956482487</v>
      </c>
      <c r="L29" s="68">
        <f t="shared" si="10"/>
        <v>0.63377304861161721</v>
      </c>
      <c r="M29" s="68">
        <f t="shared" si="11"/>
        <v>0.64050503136944625</v>
      </c>
      <c r="N29" s="68">
        <f t="shared" si="12"/>
        <v>0.791839261057944</v>
      </c>
      <c r="O29" s="68">
        <f t="shared" si="13"/>
        <v>0.2748298374774274</v>
      </c>
      <c r="P29" s="68">
        <f t="shared" si="14"/>
        <v>0.53355523569629348</v>
      </c>
      <c r="Q29" s="68">
        <f t="shared" si="15"/>
        <v>0.56676080785948535</v>
      </c>
      <c r="R29" s="68">
        <f t="shared" si="16"/>
        <v>0.45582152302163154</v>
      </c>
      <c r="S29" s="68">
        <f t="shared" si="17"/>
        <v>0.65961606825453256</v>
      </c>
      <c r="T29" s="19">
        <v>26.09</v>
      </c>
      <c r="V29" s="20">
        <v>502</v>
      </c>
      <c r="W29" s="20">
        <v>221.6</v>
      </c>
      <c r="Y29" s="20">
        <v>235.4</v>
      </c>
      <c r="Z29" s="20">
        <v>240.5</v>
      </c>
      <c r="AA29" s="20">
        <v>168.4</v>
      </c>
      <c r="AB29" s="20">
        <v>457.1</v>
      </c>
      <c r="AC29" s="20">
        <v>547.9</v>
      </c>
      <c r="AD29" s="20">
        <v>601.5</v>
      </c>
      <c r="AE29" s="20">
        <v>848.4</v>
      </c>
      <c r="AF29" s="20">
        <v>77.89</v>
      </c>
      <c r="AG29" s="20">
        <v>269.7</v>
      </c>
      <c r="AH29" s="20">
        <v>822</v>
      </c>
      <c r="AI29" s="20">
        <v>1374</v>
      </c>
      <c r="AJ29" s="20">
        <v>1520</v>
      </c>
      <c r="AK29" s="19">
        <v>2.3210000000000002</v>
      </c>
      <c r="AM29" s="20">
        <v>23.68</v>
      </c>
      <c r="AN29" s="20">
        <v>6.1870000000000003</v>
      </c>
      <c r="AP29" s="20">
        <v>9.7530000000000001</v>
      </c>
      <c r="AQ29" s="20">
        <v>6.0750000000000002</v>
      </c>
      <c r="AR29" s="20">
        <v>7.9930000000000003</v>
      </c>
      <c r="AS29" s="20">
        <v>19.25</v>
      </c>
      <c r="AT29" s="20">
        <v>30.49</v>
      </c>
      <c r="AU29" s="20">
        <v>27.63</v>
      </c>
      <c r="AV29" s="20">
        <v>16.78</v>
      </c>
      <c r="AW29" s="20">
        <v>4.9800000000000004</v>
      </c>
      <c r="AX29" s="20">
        <v>8.7479999999999993</v>
      </c>
      <c r="AY29" s="20">
        <v>35.979999999999997</v>
      </c>
      <c r="AZ29" s="20">
        <v>79.760000000000005</v>
      </c>
      <c r="BA29" s="20">
        <v>45.72</v>
      </c>
    </row>
    <row r="30" spans="1:53" s="26" customFormat="1" x14ac:dyDescent="0.2">
      <c r="A30" s="82" t="s">
        <v>267</v>
      </c>
      <c r="B30" s="83" t="str">
        <f>VLOOKUP(A30,RecNames!B:G,6,FALSE)</f>
        <v>CCR5</v>
      </c>
      <c r="C30" s="68" t="str">
        <f t="shared" si="1"/>
        <v/>
      </c>
      <c r="D30" s="68" t="str">
        <f t="shared" si="2"/>
        <v/>
      </c>
      <c r="E30" s="68">
        <f t="shared" si="3"/>
        <v>0.54087841575395512</v>
      </c>
      <c r="F30" s="68">
        <f t="shared" si="4"/>
        <v>0.46313260249286686</v>
      </c>
      <c r="G30" s="68" t="str">
        <f t="shared" si="5"/>
        <v/>
      </c>
      <c r="H30" s="68">
        <f t="shared" si="6"/>
        <v>0.5130026316534142</v>
      </c>
      <c r="I30" s="68">
        <f t="shared" si="7"/>
        <v>0.6074797843665769</v>
      </c>
      <c r="J30" s="68">
        <f t="shared" si="8"/>
        <v>0.2595147031161828</v>
      </c>
      <c r="K30" s="68" t="str">
        <f t="shared" si="9"/>
        <v/>
      </c>
      <c r="L30" s="68" t="str">
        <f t="shared" si="10"/>
        <v/>
      </c>
      <c r="M30" s="68" t="str">
        <f t="shared" si="11"/>
        <v/>
      </c>
      <c r="N30" s="68">
        <f t="shared" si="12"/>
        <v>4.6050564205113546E-2</v>
      </c>
      <c r="O30" s="68" t="str">
        <f t="shared" si="13"/>
        <v/>
      </c>
      <c r="P30" s="68" t="str">
        <f t="shared" si="14"/>
        <v/>
      </c>
      <c r="Q30" s="68">
        <f t="shared" si="15"/>
        <v>0.19676457824982746</v>
      </c>
      <c r="R30" s="68">
        <f t="shared" si="16"/>
        <v>0.32857530345154945</v>
      </c>
      <c r="S30" s="68">
        <f t="shared" si="17"/>
        <v>0.50853181656594382</v>
      </c>
      <c r="T30" s="19"/>
      <c r="V30" s="20">
        <v>508</v>
      </c>
      <c r="W30" s="20">
        <v>327.10000000000002</v>
      </c>
      <c r="Y30" s="20">
        <v>199.9</v>
      </c>
      <c r="Z30" s="20">
        <v>308</v>
      </c>
      <c r="AA30" s="20">
        <v>108.6</v>
      </c>
      <c r="AB30" s="20"/>
      <c r="AC30" s="20"/>
      <c r="AD30" s="20"/>
      <c r="AE30" s="20">
        <v>65.209999999999994</v>
      </c>
      <c r="AF30" s="20"/>
      <c r="AG30" s="20"/>
      <c r="AH30" s="20">
        <v>301.89999999999998</v>
      </c>
      <c r="AI30" s="20">
        <v>998.7</v>
      </c>
      <c r="AJ30" s="20">
        <v>1180</v>
      </c>
      <c r="AK30" s="19"/>
      <c r="AM30" s="20">
        <v>35.93</v>
      </c>
      <c r="AN30" s="20">
        <v>14.42</v>
      </c>
      <c r="AP30" s="20">
        <v>12.18</v>
      </c>
      <c r="AQ30" s="20">
        <v>21.2</v>
      </c>
      <c r="AR30" s="20">
        <v>10.97</v>
      </c>
      <c r="AS30" s="20"/>
      <c r="AT30" s="20"/>
      <c r="AU30" s="20"/>
      <c r="AV30" s="20">
        <v>22.63</v>
      </c>
      <c r="AW30" s="20"/>
      <c r="AX30" s="20"/>
      <c r="AY30" s="20">
        <v>85.26</v>
      </c>
      <c r="AZ30" s="20">
        <v>84.55</v>
      </c>
      <c r="BA30" s="20">
        <v>107.2</v>
      </c>
    </row>
    <row r="31" spans="1:53" s="26" customFormat="1" x14ac:dyDescent="0.2">
      <c r="A31" s="82" t="s">
        <v>268</v>
      </c>
      <c r="B31" s="83" t="str">
        <f>VLOOKUP(A31,RecNames!B:G,6,FALSE)</f>
        <v>CCR6</v>
      </c>
      <c r="C31" s="68" t="str">
        <f t="shared" si="1"/>
        <v/>
      </c>
      <c r="D31" s="68" t="str">
        <f t="shared" si="2"/>
        <v/>
      </c>
      <c r="E31" s="68">
        <f t="shared" si="3"/>
        <v>0.45303684035844677</v>
      </c>
      <c r="F31" s="68">
        <f t="shared" si="4"/>
        <v>0.3060519597537168</v>
      </c>
      <c r="G31" s="68" t="str">
        <f t="shared" si="5"/>
        <v/>
      </c>
      <c r="H31" s="68">
        <f t="shared" si="6"/>
        <v>0.11451936953507456</v>
      </c>
      <c r="I31" s="68">
        <f t="shared" si="7"/>
        <v>0.2492840296495957</v>
      </c>
      <c r="J31" s="68">
        <f t="shared" si="8"/>
        <v>0.31688507116433634</v>
      </c>
      <c r="K31" s="68" t="str">
        <f t="shared" si="9"/>
        <v/>
      </c>
      <c r="L31" s="68" t="str">
        <f t="shared" si="10"/>
        <v/>
      </c>
      <c r="M31" s="68" t="str">
        <f t="shared" si="11"/>
        <v/>
      </c>
      <c r="N31" s="68">
        <f t="shared" si="12"/>
        <v>0.1229824310812741</v>
      </c>
      <c r="O31" s="68" t="str">
        <f t="shared" si="13"/>
        <v/>
      </c>
      <c r="P31" s="68" t="str">
        <f t="shared" si="14"/>
        <v/>
      </c>
      <c r="Q31" s="68">
        <f t="shared" si="15"/>
        <v>1.9783878380012661E-2</v>
      </c>
      <c r="R31" s="68">
        <f t="shared" si="16"/>
        <v>4.1432155692683263E-2</v>
      </c>
      <c r="S31" s="68">
        <f t="shared" si="17"/>
        <v>7.3320298613579804E-2</v>
      </c>
      <c r="T31" s="19"/>
      <c r="V31" s="20">
        <v>428.6</v>
      </c>
      <c r="W31" s="20">
        <v>222.5</v>
      </c>
      <c r="Y31" s="20">
        <v>59.08</v>
      </c>
      <c r="Z31" s="20">
        <v>137.9</v>
      </c>
      <c r="AA31" s="20">
        <v>126.9</v>
      </c>
      <c r="AB31" s="20"/>
      <c r="AC31" s="20"/>
      <c r="AD31" s="20"/>
      <c r="AE31" s="20">
        <v>146</v>
      </c>
      <c r="AF31" s="20"/>
      <c r="AG31" s="20"/>
      <c r="AH31" s="20">
        <v>53.12</v>
      </c>
      <c r="AI31" s="20">
        <v>151.80000000000001</v>
      </c>
      <c r="AJ31" s="20">
        <v>200.6</v>
      </c>
      <c r="AK31" s="19"/>
      <c r="AM31" s="20">
        <v>191.2</v>
      </c>
      <c r="AN31" s="20">
        <v>35.65</v>
      </c>
      <c r="AP31" s="20">
        <v>14.2</v>
      </c>
      <c r="AQ31" s="20">
        <v>25.31</v>
      </c>
      <c r="AR31" s="20">
        <v>10.34</v>
      </c>
      <c r="AS31" s="20"/>
      <c r="AT31" s="20"/>
      <c r="AU31" s="20"/>
      <c r="AV31" s="20">
        <v>26.9</v>
      </c>
      <c r="AW31" s="20"/>
      <c r="AX31" s="20"/>
      <c r="AY31" s="20">
        <v>17.11</v>
      </c>
      <c r="AZ31" s="20">
        <v>43.26</v>
      </c>
      <c r="BA31" s="20">
        <v>50.88</v>
      </c>
    </row>
    <row r="32" spans="1:53" s="26" customFormat="1" x14ac:dyDescent="0.2">
      <c r="A32" s="82" t="s">
        <v>391</v>
      </c>
      <c r="B32" s="83" t="str">
        <f>VLOOKUP(A32,RecNames!B:G,6,FALSE)</f>
        <v>CRFR2</v>
      </c>
      <c r="C32" s="68">
        <f t="shared" si="1"/>
        <v>0.83086680761099363</v>
      </c>
      <c r="D32" s="68" t="str">
        <f t="shared" si="2"/>
        <v/>
      </c>
      <c r="E32" s="68">
        <f t="shared" si="3"/>
        <v>0.46808275251687131</v>
      </c>
      <c r="F32" s="68">
        <f t="shared" si="4"/>
        <v>0.2814236371827602</v>
      </c>
      <c r="G32" s="68" t="str">
        <f t="shared" si="5"/>
        <v/>
      </c>
      <c r="H32" s="68">
        <f t="shared" si="6"/>
        <v>0.39698350264580218</v>
      </c>
      <c r="I32" s="68">
        <f t="shared" si="7"/>
        <v>0.51187668463611868</v>
      </c>
      <c r="J32" s="68">
        <f t="shared" si="8"/>
        <v>0.14743871089096491</v>
      </c>
      <c r="K32" s="68" t="str">
        <f t="shared" si="9"/>
        <v/>
      </c>
      <c r="L32" s="68" t="str">
        <f t="shared" si="10"/>
        <v/>
      </c>
      <c r="M32" s="68" t="str">
        <f t="shared" si="11"/>
        <v/>
      </c>
      <c r="N32" s="68">
        <f t="shared" si="12"/>
        <v>0.67452268723515685</v>
      </c>
      <c r="O32" s="68" t="str">
        <f t="shared" si="13"/>
        <v/>
      </c>
      <c r="P32" s="68">
        <f t="shared" si="14"/>
        <v>2.298488664987405E-2</v>
      </c>
      <c r="Q32" s="68">
        <f t="shared" si="15"/>
        <v>0.75954869138999359</v>
      </c>
      <c r="R32" s="68">
        <f t="shared" si="16"/>
        <v>0.47073981148708216</v>
      </c>
      <c r="S32" s="68">
        <f t="shared" si="17"/>
        <v>0.62584429434767153</v>
      </c>
      <c r="T32" s="19">
        <v>57.32</v>
      </c>
      <c r="V32" s="20">
        <v>442.2</v>
      </c>
      <c r="W32" s="20">
        <v>206.1</v>
      </c>
      <c r="Y32" s="20">
        <v>158.9</v>
      </c>
      <c r="Z32" s="20">
        <v>262.60000000000002</v>
      </c>
      <c r="AA32" s="20">
        <v>72.849999999999994</v>
      </c>
      <c r="AB32" s="20"/>
      <c r="AC32" s="20"/>
      <c r="AD32" s="20"/>
      <c r="AE32" s="20">
        <v>725.2</v>
      </c>
      <c r="AF32" s="20"/>
      <c r="AG32" s="20">
        <v>42.68</v>
      </c>
      <c r="AH32" s="20">
        <v>1093</v>
      </c>
      <c r="AI32" s="20">
        <v>1418</v>
      </c>
      <c r="AJ32" s="20">
        <v>1444</v>
      </c>
      <c r="AK32" s="19">
        <v>2.548</v>
      </c>
      <c r="AM32" s="20">
        <v>23.3</v>
      </c>
      <c r="AN32" s="20">
        <v>7.1349999999999998</v>
      </c>
      <c r="AP32" s="20">
        <v>10.52</v>
      </c>
      <c r="AQ32" s="20">
        <v>9.9239999999999995</v>
      </c>
      <c r="AR32" s="20">
        <v>8.0760000000000005</v>
      </c>
      <c r="AS32" s="20"/>
      <c r="AT32" s="20"/>
      <c r="AU32" s="20"/>
      <c r="AV32" s="20">
        <v>26.7</v>
      </c>
      <c r="AW32" s="20"/>
      <c r="AX32" s="20">
        <v>5.915</v>
      </c>
      <c r="AY32" s="20">
        <v>12.01</v>
      </c>
      <c r="AZ32" s="20">
        <v>41.96</v>
      </c>
      <c r="BA32" s="20">
        <v>60.17</v>
      </c>
    </row>
    <row r="33" spans="1:53" s="26" customFormat="1" x14ac:dyDescent="0.2">
      <c r="A33" s="82" t="s">
        <v>389</v>
      </c>
      <c r="B33" s="83" t="str">
        <f>VLOOKUP(A33,RecNames!B:G,6,FALSE)</f>
        <v>CRFR1</v>
      </c>
      <c r="C33" s="68">
        <f t="shared" si="1"/>
        <v>0.15877378435517975</v>
      </c>
      <c r="D33" s="68" t="str">
        <f t="shared" si="2"/>
        <v/>
      </c>
      <c r="E33" s="68">
        <f t="shared" si="3"/>
        <v>1.0897223144153112E-2</v>
      </c>
      <c r="F33" s="68">
        <f t="shared" si="4"/>
        <v>3.6041447664814541E-2</v>
      </c>
      <c r="G33" s="68" t="str">
        <f t="shared" si="5"/>
        <v/>
      </c>
      <c r="H33" s="68" t="str">
        <f t="shared" si="6"/>
        <v/>
      </c>
      <c r="I33" s="68">
        <f t="shared" si="7"/>
        <v>2.465886118598383E-2</v>
      </c>
      <c r="J33" s="68">
        <f t="shared" si="8"/>
        <v>0.11985077434321899</v>
      </c>
      <c r="K33" s="68" t="str">
        <f t="shared" si="9"/>
        <v/>
      </c>
      <c r="L33" s="68" t="str">
        <f t="shared" si="10"/>
        <v/>
      </c>
      <c r="M33" s="68" t="str">
        <f t="shared" si="11"/>
        <v/>
      </c>
      <c r="N33" s="68">
        <f t="shared" si="12"/>
        <v>0.14678855401609292</v>
      </c>
      <c r="O33" s="68" t="str">
        <f t="shared" si="13"/>
        <v/>
      </c>
      <c r="P33" s="68" t="str">
        <f t="shared" si="14"/>
        <v/>
      </c>
      <c r="Q33" s="68">
        <f t="shared" si="15"/>
        <v>0.16425385397918457</v>
      </c>
      <c r="R33" s="68">
        <f t="shared" si="16"/>
        <v>8.9306299586356538E-2</v>
      </c>
      <c r="S33" s="68">
        <f t="shared" si="17"/>
        <v>0.19849804479203695</v>
      </c>
      <c r="T33" s="19">
        <v>25.53</v>
      </c>
      <c r="V33" s="20">
        <v>28.95</v>
      </c>
      <c r="W33" s="20">
        <v>42.7</v>
      </c>
      <c r="Y33" s="20"/>
      <c r="Z33" s="20">
        <v>31.23</v>
      </c>
      <c r="AA33" s="20">
        <v>64.05</v>
      </c>
      <c r="AB33" s="20"/>
      <c r="AC33" s="20"/>
      <c r="AD33" s="20"/>
      <c r="AE33" s="20">
        <v>171</v>
      </c>
      <c r="AF33" s="20"/>
      <c r="AG33" s="20"/>
      <c r="AH33" s="20">
        <v>256.2</v>
      </c>
      <c r="AI33" s="20">
        <v>293</v>
      </c>
      <c r="AJ33" s="20">
        <v>482.3</v>
      </c>
      <c r="AK33" s="19">
        <v>3.992</v>
      </c>
      <c r="AM33" s="20">
        <v>2.7330000000000001</v>
      </c>
      <c r="AN33" s="20">
        <v>6.4409999999999998</v>
      </c>
      <c r="AP33" s="20"/>
      <c r="AQ33" s="20">
        <v>5.3319999999999999</v>
      </c>
      <c r="AR33" s="20">
        <v>23.54</v>
      </c>
      <c r="AS33" s="20"/>
      <c r="AT33" s="20"/>
      <c r="AU33" s="20"/>
      <c r="AV33" s="20">
        <v>33.520000000000003</v>
      </c>
      <c r="AW33" s="20"/>
      <c r="AX33" s="20"/>
      <c r="AY33" s="20">
        <v>45.12</v>
      </c>
      <c r="AZ33" s="20">
        <v>12.79</v>
      </c>
      <c r="BA33" s="20">
        <v>66.7</v>
      </c>
    </row>
    <row r="34" spans="1:53" s="26" customFormat="1" x14ac:dyDescent="0.2">
      <c r="A34" s="82" t="s">
        <v>588</v>
      </c>
      <c r="B34" s="83" t="str">
        <f>VLOOKUP(A34,RecNames!B:G,6,FALSE)</f>
        <v>OX2R</v>
      </c>
      <c r="C34" s="68" t="str">
        <f t="shared" si="1"/>
        <v/>
      </c>
      <c r="D34" s="68" t="str">
        <f t="shared" si="2"/>
        <v/>
      </c>
      <c r="E34" s="68">
        <f t="shared" si="3"/>
        <v>0.12866467529593983</v>
      </c>
      <c r="F34" s="68">
        <f t="shared" si="4"/>
        <v>4.4090704309956458E-2</v>
      </c>
      <c r="G34" s="68" t="str">
        <f t="shared" si="5"/>
        <v/>
      </c>
      <c r="H34" s="68">
        <f t="shared" si="6"/>
        <v>0.2869068168312629</v>
      </c>
      <c r="I34" s="68">
        <f t="shared" si="7"/>
        <v>0.31414252021563338</v>
      </c>
      <c r="J34" s="68">
        <f t="shared" si="8"/>
        <v>0.37237444353877985</v>
      </c>
      <c r="K34" s="68">
        <f t="shared" si="9"/>
        <v>0.55065234608383939</v>
      </c>
      <c r="L34" s="68">
        <f t="shared" si="10"/>
        <v>0.67847338629351606</v>
      </c>
      <c r="M34" s="68">
        <f t="shared" si="11"/>
        <v>0.6588920957910338</v>
      </c>
      <c r="N34" s="68">
        <f t="shared" si="12"/>
        <v>0.36056753797076602</v>
      </c>
      <c r="O34" s="68">
        <f t="shared" si="13"/>
        <v>0.22065564661758577</v>
      </c>
      <c r="P34" s="68">
        <f t="shared" si="14"/>
        <v>0.26075026988125222</v>
      </c>
      <c r="Q34" s="68">
        <f t="shared" si="15"/>
        <v>0.43330321763689006</v>
      </c>
      <c r="R34" s="68">
        <f t="shared" si="16"/>
        <v>0.27914152030921541</v>
      </c>
      <c r="S34" s="68">
        <f t="shared" si="17"/>
        <v>0.36806789904017062</v>
      </c>
      <c r="T34" s="19"/>
      <c r="V34" s="20">
        <v>135.4</v>
      </c>
      <c r="W34" s="20">
        <v>48.06</v>
      </c>
      <c r="Y34" s="20">
        <v>120</v>
      </c>
      <c r="Z34" s="20">
        <v>168.7</v>
      </c>
      <c r="AA34" s="20">
        <v>144.6</v>
      </c>
      <c r="AB34" s="20">
        <v>425.5</v>
      </c>
      <c r="AC34" s="20">
        <v>584.70000000000005</v>
      </c>
      <c r="AD34" s="20">
        <v>618</v>
      </c>
      <c r="AE34" s="20">
        <v>395.5</v>
      </c>
      <c r="AF34" s="20">
        <v>70.09</v>
      </c>
      <c r="AG34" s="20">
        <v>148.4</v>
      </c>
      <c r="AH34" s="20">
        <v>634.4</v>
      </c>
      <c r="AI34" s="20">
        <v>852.9</v>
      </c>
      <c r="AJ34" s="20">
        <v>863.9</v>
      </c>
      <c r="AK34" s="19"/>
      <c r="AM34" s="20">
        <v>13.28</v>
      </c>
      <c r="AN34" s="20">
        <v>6.3920000000000003</v>
      </c>
      <c r="AP34" s="20">
        <v>11.1</v>
      </c>
      <c r="AQ34" s="20">
        <v>12.69</v>
      </c>
      <c r="AR34" s="20">
        <v>15.29</v>
      </c>
      <c r="AS34" s="20">
        <v>17.53</v>
      </c>
      <c r="AT34" s="20">
        <v>20.7</v>
      </c>
      <c r="AU34" s="20">
        <v>22.48</v>
      </c>
      <c r="AV34" s="20">
        <v>21.99</v>
      </c>
      <c r="AW34" s="20">
        <v>7.702</v>
      </c>
      <c r="AX34" s="20">
        <v>13.35</v>
      </c>
      <c r="AY34" s="20">
        <v>28.93</v>
      </c>
      <c r="AZ34" s="20">
        <v>29.5</v>
      </c>
      <c r="BA34" s="20">
        <v>44.63</v>
      </c>
    </row>
    <row r="35" spans="1:53" s="26" customFormat="1" x14ac:dyDescent="0.2">
      <c r="A35" s="82" t="s">
        <v>238</v>
      </c>
      <c r="B35" s="83" t="str">
        <f>VLOOKUP(A35,RecNames!B:G,6,FALSE)</f>
        <v>CALCR</v>
      </c>
      <c r="C35" s="68">
        <f t="shared" si="1"/>
        <v>0.37336152219873153</v>
      </c>
      <c r="D35" s="68" t="str">
        <f t="shared" si="2"/>
        <v/>
      </c>
      <c r="E35" s="68">
        <f t="shared" si="3"/>
        <v>0.44086735258325038</v>
      </c>
      <c r="F35" s="68">
        <f t="shared" si="4"/>
        <v>0.39765730590178711</v>
      </c>
      <c r="G35" s="68" t="str">
        <f t="shared" si="5"/>
        <v/>
      </c>
      <c r="H35" s="68">
        <f t="shared" si="6"/>
        <v>0.6542064008602394</v>
      </c>
      <c r="I35" s="68">
        <f t="shared" si="7"/>
        <v>0.84838274932614555</v>
      </c>
      <c r="J35" s="68">
        <f t="shared" si="8"/>
        <v>0.29713461659038182</v>
      </c>
      <c r="K35" s="68">
        <f t="shared" si="9"/>
        <v>0.24011060010281923</v>
      </c>
      <c r="L35" s="68">
        <f t="shared" si="10"/>
        <v>0.12712873211379153</v>
      </c>
      <c r="M35" s="68">
        <f t="shared" si="11"/>
        <v>0.26039426323590043</v>
      </c>
      <c r="N35" s="68">
        <f t="shared" si="12"/>
        <v>0.60472313479026796</v>
      </c>
      <c r="O35" s="68" t="str">
        <f t="shared" si="13"/>
        <v/>
      </c>
      <c r="P35" s="68">
        <f t="shared" si="14"/>
        <v>0.33699172364159768</v>
      </c>
      <c r="Q35" s="68">
        <f t="shared" si="15"/>
        <v>5.269298351699165E-2</v>
      </c>
      <c r="R35" s="68">
        <f t="shared" si="16"/>
        <v>6.8285074930494339E-3</v>
      </c>
      <c r="S35" s="68">
        <f t="shared" si="17"/>
        <v>6.9365446142907919E-2</v>
      </c>
      <c r="T35" s="19">
        <v>35.68</v>
      </c>
      <c r="V35" s="20">
        <v>417.6</v>
      </c>
      <c r="W35" s="20">
        <v>283.5</v>
      </c>
      <c r="Y35" s="20">
        <v>249.8</v>
      </c>
      <c r="Z35" s="20">
        <v>422.4</v>
      </c>
      <c r="AA35" s="20">
        <v>120.6</v>
      </c>
      <c r="AB35" s="20">
        <v>202</v>
      </c>
      <c r="AC35" s="20">
        <v>130.80000000000001</v>
      </c>
      <c r="AD35" s="20">
        <v>260.39999999999998</v>
      </c>
      <c r="AE35" s="20">
        <v>651.9</v>
      </c>
      <c r="AF35" s="20"/>
      <c r="AG35" s="20">
        <v>182.3</v>
      </c>
      <c r="AH35" s="20">
        <v>99.38</v>
      </c>
      <c r="AI35" s="20">
        <v>49.74</v>
      </c>
      <c r="AJ35" s="20">
        <v>191.7</v>
      </c>
      <c r="AK35" s="19">
        <v>5.6079999999999997</v>
      </c>
      <c r="AM35" s="20">
        <v>19.670000000000002</v>
      </c>
      <c r="AN35" s="20">
        <v>11.78</v>
      </c>
      <c r="AP35" s="20">
        <v>18.22</v>
      </c>
      <c r="AQ35" s="20">
        <v>34.18</v>
      </c>
      <c r="AR35" s="20">
        <v>15.39</v>
      </c>
      <c r="AS35" s="20">
        <v>4.766</v>
      </c>
      <c r="AT35" s="20">
        <v>4.6159999999999997</v>
      </c>
      <c r="AU35" s="20">
        <v>8.1769999999999996</v>
      </c>
      <c r="AV35" s="20">
        <v>46.21</v>
      </c>
      <c r="AW35" s="20"/>
      <c r="AX35" s="20">
        <v>14.64</v>
      </c>
      <c r="AY35" s="20">
        <v>7.0640000000000001</v>
      </c>
      <c r="AZ35" s="20">
        <v>7.0270000000000001</v>
      </c>
      <c r="BA35" s="20">
        <v>8.5329999999999995</v>
      </c>
    </row>
    <row r="36" spans="1:53" s="26" customFormat="1" x14ac:dyDescent="0.2">
      <c r="A36" s="82" t="s">
        <v>240</v>
      </c>
      <c r="B36" s="83" t="str">
        <f>VLOOKUP(A36,RecNames!B:G,6,FALSE)</f>
        <v>Amylin, Not in UniProt</v>
      </c>
      <c r="C36" s="68">
        <f t="shared" si="1"/>
        <v>7.124735729386894E-2</v>
      </c>
      <c r="D36" s="68" t="str">
        <f t="shared" si="2"/>
        <v/>
      </c>
      <c r="E36" s="68" t="str">
        <f t="shared" si="3"/>
        <v/>
      </c>
      <c r="F36" s="68" t="str">
        <f t="shared" si="4"/>
        <v/>
      </c>
      <c r="G36" s="68" t="str">
        <f t="shared" si="5"/>
        <v/>
      </c>
      <c r="H36" s="68" t="str">
        <f t="shared" si="6"/>
        <v/>
      </c>
      <c r="I36" s="68" t="str">
        <f t="shared" si="7"/>
        <v/>
      </c>
      <c r="J36" s="68" t="str">
        <f t="shared" si="8"/>
        <v/>
      </c>
      <c r="K36" s="68" t="str">
        <f t="shared" si="9"/>
        <v/>
      </c>
      <c r="L36" s="68" t="str">
        <f t="shared" si="10"/>
        <v/>
      </c>
      <c r="M36" s="68" t="str">
        <f t="shared" si="11"/>
        <v/>
      </c>
      <c r="N36" s="68">
        <f t="shared" si="12"/>
        <v>0.10031900204732656</v>
      </c>
      <c r="O36" s="68" t="str">
        <f t="shared" si="13"/>
        <v/>
      </c>
      <c r="P36" s="68" t="str">
        <f t="shared" si="14"/>
        <v/>
      </c>
      <c r="Q36" s="68" t="str">
        <f t="shared" si="15"/>
        <v/>
      </c>
      <c r="R36" s="68" t="str">
        <f t="shared" si="16"/>
        <v/>
      </c>
      <c r="S36" s="68" t="str">
        <f t="shared" si="17"/>
        <v/>
      </c>
      <c r="T36" s="19">
        <v>21.39</v>
      </c>
      <c r="V36" s="20"/>
      <c r="W36" s="20"/>
      <c r="Y36" s="20"/>
      <c r="Z36" s="20"/>
      <c r="AA36" s="20"/>
      <c r="AB36" s="20"/>
      <c r="AC36" s="20"/>
      <c r="AD36" s="20"/>
      <c r="AE36" s="20">
        <v>122.2</v>
      </c>
      <c r="AF36" s="20"/>
      <c r="AG36" s="20"/>
      <c r="AH36" s="20"/>
      <c r="AI36" s="20"/>
      <c r="AJ36" s="20"/>
      <c r="AK36" s="19">
        <v>2.9279999999999999</v>
      </c>
      <c r="AM36" s="20"/>
      <c r="AN36" s="20"/>
      <c r="AP36" s="20"/>
      <c r="AQ36" s="20"/>
      <c r="AR36" s="20"/>
      <c r="AS36" s="20"/>
      <c r="AT36" s="20"/>
      <c r="AU36" s="20"/>
      <c r="AV36" s="20">
        <v>12.74</v>
      </c>
      <c r="AW36" s="20"/>
      <c r="AX36" s="20"/>
      <c r="AY36" s="20"/>
      <c r="AZ36" s="20"/>
      <c r="BA36" s="20"/>
    </row>
    <row r="37" spans="1:53" s="26" customFormat="1" x14ac:dyDescent="0.2">
      <c r="A37" s="82" t="s">
        <v>275</v>
      </c>
      <c r="B37" s="83" t="str">
        <f>VLOOKUP(A37,RecNames!B:G,6,FALSE)</f>
        <v>CXCR2</v>
      </c>
      <c r="C37" s="68" t="str">
        <f t="shared" si="1"/>
        <v/>
      </c>
      <c r="D37" s="68" t="str">
        <f t="shared" si="2"/>
        <v/>
      </c>
      <c r="E37" s="68">
        <f t="shared" si="3"/>
        <v>0.48357119150348488</v>
      </c>
      <c r="F37" s="68">
        <f t="shared" si="4"/>
        <v>0.33653701757020577</v>
      </c>
      <c r="G37" s="68" t="str">
        <f t="shared" si="5"/>
        <v/>
      </c>
      <c r="H37" s="68">
        <f t="shared" si="6"/>
        <v>0.46602903307960047</v>
      </c>
      <c r="I37" s="68">
        <f t="shared" si="7"/>
        <v>0.52324797843665771</v>
      </c>
      <c r="J37" s="68">
        <f t="shared" si="8"/>
        <v>0.45513825318201767</v>
      </c>
      <c r="K37" s="68" t="str">
        <f t="shared" si="9"/>
        <v/>
      </c>
      <c r="L37" s="68" t="str">
        <f t="shared" si="10"/>
        <v/>
      </c>
      <c r="M37" s="68" t="str">
        <f t="shared" si="11"/>
        <v/>
      </c>
      <c r="N37" s="68">
        <f t="shared" si="12"/>
        <v>0.47131362186354325</v>
      </c>
      <c r="O37" s="68" t="str">
        <f t="shared" si="13"/>
        <v/>
      </c>
      <c r="P37" s="68" t="str">
        <f t="shared" si="14"/>
        <v/>
      </c>
      <c r="Q37" s="68">
        <f t="shared" si="15"/>
        <v>0.41914646899387492</v>
      </c>
      <c r="R37" s="68">
        <f t="shared" si="16"/>
        <v>0.4344612463551909</v>
      </c>
      <c r="S37" s="68">
        <f t="shared" si="17"/>
        <v>0.24835584784927123</v>
      </c>
      <c r="T37" s="19"/>
      <c r="V37" s="20">
        <v>456.2</v>
      </c>
      <c r="W37" s="20">
        <v>242.8</v>
      </c>
      <c r="Y37" s="20">
        <v>183.3</v>
      </c>
      <c r="Z37" s="20">
        <v>268</v>
      </c>
      <c r="AA37" s="20">
        <v>171</v>
      </c>
      <c r="AB37" s="20"/>
      <c r="AC37" s="20"/>
      <c r="AD37" s="20"/>
      <c r="AE37" s="20">
        <v>511.8</v>
      </c>
      <c r="AF37" s="20"/>
      <c r="AG37" s="20"/>
      <c r="AH37" s="20">
        <v>614.5</v>
      </c>
      <c r="AI37" s="20">
        <v>1311</v>
      </c>
      <c r="AJ37" s="20">
        <v>594.5</v>
      </c>
      <c r="AK37" s="19"/>
      <c r="AM37" s="20">
        <v>29.25</v>
      </c>
      <c r="AN37" s="20">
        <v>16.5</v>
      </c>
      <c r="AP37" s="20">
        <v>10.73</v>
      </c>
      <c r="AQ37" s="20">
        <v>17.739999999999998</v>
      </c>
      <c r="AR37" s="20">
        <v>10.210000000000001</v>
      </c>
      <c r="AS37" s="20"/>
      <c r="AT37" s="20"/>
      <c r="AU37" s="20"/>
      <c r="AV37" s="20">
        <v>29.23</v>
      </c>
      <c r="AW37" s="20"/>
      <c r="AX37" s="20"/>
      <c r="AY37" s="20">
        <v>61.45</v>
      </c>
      <c r="AZ37" s="20">
        <v>57.06</v>
      </c>
      <c r="BA37" s="20">
        <v>55.71</v>
      </c>
    </row>
    <row r="38" spans="1:53" s="26" customFormat="1" x14ac:dyDescent="0.2">
      <c r="A38" s="82" t="s">
        <v>277</v>
      </c>
      <c r="B38" s="83" t="str">
        <f>VLOOKUP(A38,RecNames!B:G,6,FALSE)</f>
        <v>CXCR4</v>
      </c>
      <c r="C38" s="68" t="str">
        <f t="shared" si="1"/>
        <v/>
      </c>
      <c r="D38" s="68" t="str">
        <f t="shared" si="2"/>
        <v/>
      </c>
      <c r="E38" s="68">
        <f t="shared" si="3"/>
        <v>0.3681823210532138</v>
      </c>
      <c r="F38" s="68">
        <f t="shared" si="4"/>
        <v>0.27586724733443463</v>
      </c>
      <c r="G38" s="68" t="str">
        <f t="shared" si="5"/>
        <v/>
      </c>
      <c r="H38" s="68">
        <f t="shared" si="6"/>
        <v>0.34208664648122472</v>
      </c>
      <c r="I38" s="68">
        <f t="shared" si="7"/>
        <v>0.3632075471698113</v>
      </c>
      <c r="J38" s="68">
        <f t="shared" si="8"/>
        <v>0.28490814471126713</v>
      </c>
      <c r="K38" s="68" t="str">
        <f t="shared" si="9"/>
        <v/>
      </c>
      <c r="L38" s="68" t="str">
        <f t="shared" si="10"/>
        <v/>
      </c>
      <c r="M38" s="68" t="str">
        <f t="shared" si="11"/>
        <v/>
      </c>
      <c r="N38" s="68" t="str">
        <f t="shared" si="12"/>
        <v/>
      </c>
      <c r="O38" s="68" t="str">
        <f t="shared" si="13"/>
        <v/>
      </c>
      <c r="P38" s="68" t="str">
        <f t="shared" si="14"/>
        <v/>
      </c>
      <c r="Q38" s="68" t="str">
        <f t="shared" si="15"/>
        <v/>
      </c>
      <c r="R38" s="68">
        <f t="shared" si="16"/>
        <v>0</v>
      </c>
      <c r="S38" s="68" t="str">
        <f t="shared" si="17"/>
        <v/>
      </c>
      <c r="T38" s="19"/>
      <c r="V38" s="20">
        <v>351.9</v>
      </c>
      <c r="W38" s="20">
        <v>202.4</v>
      </c>
      <c r="Y38" s="20">
        <v>139.5</v>
      </c>
      <c r="Z38" s="20">
        <v>192</v>
      </c>
      <c r="AA38" s="20">
        <v>116.7</v>
      </c>
      <c r="AB38" s="20"/>
      <c r="AC38" s="20"/>
      <c r="AD38" s="20"/>
      <c r="AE38" s="20"/>
      <c r="AF38" s="20"/>
      <c r="AG38" s="20"/>
      <c r="AH38" s="20"/>
      <c r="AI38" s="20">
        <v>29.6</v>
      </c>
      <c r="AJ38" s="20"/>
      <c r="AK38" s="19"/>
      <c r="AM38" s="20">
        <v>54.78</v>
      </c>
      <c r="AN38" s="20">
        <v>12.45</v>
      </c>
      <c r="AP38" s="20">
        <v>9.9860000000000007</v>
      </c>
      <c r="AQ38" s="20">
        <v>10.31</v>
      </c>
      <c r="AR38" s="20">
        <v>8.1850000000000005</v>
      </c>
      <c r="AS38" s="20"/>
      <c r="AT38" s="20"/>
      <c r="AU38" s="20"/>
      <c r="AV38" s="20"/>
      <c r="AW38" s="20"/>
      <c r="AX38" s="20"/>
      <c r="AY38" s="20"/>
      <c r="AZ38" s="20">
        <v>4.5659999999999998</v>
      </c>
      <c r="BA38" s="20"/>
    </row>
    <row r="39" spans="1:53" s="26" customFormat="1" x14ac:dyDescent="0.2">
      <c r="A39" s="82" t="s">
        <v>278</v>
      </c>
      <c r="B39" s="83" t="str">
        <f>VLOOKUP(A39,RecNames!B:G,6,FALSE)</f>
        <v>CXCR5</v>
      </c>
      <c r="C39" s="68" t="str">
        <f t="shared" si="1"/>
        <v/>
      </c>
      <c r="D39" s="68" t="str">
        <f t="shared" si="2"/>
        <v/>
      </c>
      <c r="E39" s="68">
        <f t="shared" si="3"/>
        <v>0.87974333443965036</v>
      </c>
      <c r="F39" s="68">
        <f t="shared" si="4"/>
        <v>1</v>
      </c>
      <c r="G39" s="68" t="str">
        <f t="shared" si="5"/>
        <v/>
      </c>
      <c r="H39" s="68">
        <f t="shared" si="6"/>
        <v>0.64571719629870683</v>
      </c>
      <c r="I39" s="68">
        <f t="shared" si="7"/>
        <v>1</v>
      </c>
      <c r="J39" s="68">
        <f t="shared" si="8"/>
        <v>0.57113298639413124</v>
      </c>
      <c r="K39" s="68" t="str">
        <f t="shared" si="9"/>
        <v/>
      </c>
      <c r="L39" s="68" t="str">
        <f t="shared" si="10"/>
        <v/>
      </c>
      <c r="M39" s="68" t="str">
        <f t="shared" si="11"/>
        <v/>
      </c>
      <c r="N39" s="68" t="str">
        <f t="shared" si="12"/>
        <v/>
      </c>
      <c r="O39" s="68" t="str">
        <f t="shared" si="13"/>
        <v/>
      </c>
      <c r="P39" s="68">
        <f t="shared" si="14"/>
        <v>0</v>
      </c>
      <c r="Q39" s="68">
        <f t="shared" si="15"/>
        <v>0.45144377494326632</v>
      </c>
      <c r="R39" s="68">
        <f t="shared" si="16"/>
        <v>0.4402251305350241</v>
      </c>
      <c r="S39" s="68">
        <f t="shared" si="17"/>
        <v>0.56052257376466408</v>
      </c>
      <c r="T39" s="19"/>
      <c r="V39" s="20">
        <v>814.3</v>
      </c>
      <c r="W39" s="20">
        <v>684.6</v>
      </c>
      <c r="Y39" s="20">
        <v>246.8</v>
      </c>
      <c r="Z39" s="20">
        <v>494.4</v>
      </c>
      <c r="AA39" s="20">
        <v>208</v>
      </c>
      <c r="AB39" s="20"/>
      <c r="AC39" s="20"/>
      <c r="AD39" s="20"/>
      <c r="AE39" s="20"/>
      <c r="AF39" s="20"/>
      <c r="AG39" s="20">
        <v>32.46</v>
      </c>
      <c r="AH39" s="20">
        <v>659.9</v>
      </c>
      <c r="AI39" s="20">
        <v>1328</v>
      </c>
      <c r="AJ39" s="20">
        <v>1297</v>
      </c>
      <c r="AK39" s="19"/>
      <c r="AM39" s="20">
        <v>64.39</v>
      </c>
      <c r="AN39" s="20">
        <v>19.8</v>
      </c>
      <c r="AP39" s="20">
        <v>4.2640000000000002</v>
      </c>
      <c r="AQ39" s="20">
        <v>9.5399999999999991</v>
      </c>
      <c r="AR39" s="20">
        <v>9.7390000000000008</v>
      </c>
      <c r="AS39" s="20"/>
      <c r="AT39" s="20"/>
      <c r="AU39" s="20"/>
      <c r="AV39" s="20"/>
      <c r="AW39" s="20"/>
      <c r="AX39" s="20">
        <v>10.11</v>
      </c>
      <c r="AY39" s="20">
        <v>470.5</v>
      </c>
      <c r="AZ39" s="20">
        <v>755.8</v>
      </c>
      <c r="BA39" s="20">
        <v>268.2</v>
      </c>
    </row>
    <row r="40" spans="1:53" s="26" customFormat="1" x14ac:dyDescent="0.2">
      <c r="A40" s="82" t="s">
        <v>482</v>
      </c>
      <c r="B40" s="83" t="str">
        <f>VLOOKUP(A40,RecNames!B:G,6,FALSE)</f>
        <v>CLTR1</v>
      </c>
      <c r="C40" s="68" t="str">
        <f t="shared" si="1"/>
        <v/>
      </c>
      <c r="D40" s="68" t="str">
        <f t="shared" si="2"/>
        <v/>
      </c>
      <c r="E40" s="68">
        <f t="shared" si="3"/>
        <v>0.99336209757716565</v>
      </c>
      <c r="F40" s="68">
        <f t="shared" si="4"/>
        <v>0.45802673074035144</v>
      </c>
      <c r="G40" s="68" t="str">
        <f t="shared" si="5"/>
        <v/>
      </c>
      <c r="H40" s="68">
        <f t="shared" si="6"/>
        <v>0.83955403378703419</v>
      </c>
      <c r="I40" s="68">
        <f t="shared" si="7"/>
        <v>0.87912735849056611</v>
      </c>
      <c r="J40" s="68">
        <f t="shared" si="8"/>
        <v>0.53069157940936729</v>
      </c>
      <c r="K40" s="68">
        <f t="shared" si="9"/>
        <v>0.87105917661280241</v>
      </c>
      <c r="L40" s="68">
        <f t="shared" si="10"/>
        <v>0.92128853582100434</v>
      </c>
      <c r="M40" s="68">
        <f t="shared" si="11"/>
        <v>0.48571937996590037</v>
      </c>
      <c r="N40" s="68">
        <f t="shared" si="12"/>
        <v>0.7178498309765271</v>
      </c>
      <c r="O40" s="68" t="str">
        <f t="shared" si="13"/>
        <v/>
      </c>
      <c r="P40" s="68" t="str">
        <f t="shared" si="14"/>
        <v/>
      </c>
      <c r="Q40" s="68">
        <f t="shared" si="15"/>
        <v>0.16133713692208096</v>
      </c>
      <c r="R40" s="68">
        <f t="shared" si="16"/>
        <v>0.12805994439547025</v>
      </c>
      <c r="S40" s="68">
        <f t="shared" si="17"/>
        <v>0.18343405616779238</v>
      </c>
      <c r="T40" s="19"/>
      <c r="V40" s="20">
        <v>917</v>
      </c>
      <c r="W40" s="20">
        <v>323.7</v>
      </c>
      <c r="Y40" s="20">
        <v>315.3</v>
      </c>
      <c r="Z40" s="20">
        <v>437</v>
      </c>
      <c r="AA40" s="20">
        <v>195.1</v>
      </c>
      <c r="AB40" s="20">
        <v>656.1</v>
      </c>
      <c r="AC40" s="20">
        <v>784.6</v>
      </c>
      <c r="AD40" s="20">
        <v>462.6</v>
      </c>
      <c r="AE40" s="20">
        <v>770.7</v>
      </c>
      <c r="AF40" s="20"/>
      <c r="AG40" s="20"/>
      <c r="AH40" s="20">
        <v>252.1</v>
      </c>
      <c r="AI40" s="20">
        <v>407.3</v>
      </c>
      <c r="AJ40" s="20">
        <v>448.4</v>
      </c>
      <c r="AK40" s="19"/>
      <c r="AM40" s="20">
        <v>66.260000000000005</v>
      </c>
      <c r="AN40" s="20">
        <v>37.869999999999997</v>
      </c>
      <c r="AP40" s="20">
        <v>23.5</v>
      </c>
      <c r="AQ40" s="20">
        <v>23.92</v>
      </c>
      <c r="AR40" s="20">
        <v>26.8</v>
      </c>
      <c r="AS40" s="20">
        <v>101</v>
      </c>
      <c r="AT40" s="20">
        <v>173.9</v>
      </c>
      <c r="AU40" s="20">
        <v>70.16</v>
      </c>
      <c r="AV40" s="20">
        <v>46.28</v>
      </c>
      <c r="AW40" s="20"/>
      <c r="AX40" s="20"/>
      <c r="AY40" s="20">
        <v>74.33</v>
      </c>
      <c r="AZ40" s="20">
        <v>158.4</v>
      </c>
      <c r="BA40" s="20">
        <v>189.4</v>
      </c>
    </row>
    <row r="41" spans="1:53" s="26" customFormat="1" x14ac:dyDescent="0.2">
      <c r="A41" s="82" t="s">
        <v>486</v>
      </c>
      <c r="B41" s="83" t="str">
        <f>VLOOKUP(A41,RecNames!B:G,6,FALSE)</f>
        <v>CLTR2</v>
      </c>
      <c r="C41" s="68" t="str">
        <f t="shared" si="1"/>
        <v/>
      </c>
      <c r="D41" s="68" t="str">
        <f t="shared" si="2"/>
        <v/>
      </c>
      <c r="E41" s="68">
        <f t="shared" si="3"/>
        <v>0.50337426706494082</v>
      </c>
      <c r="F41" s="68">
        <f t="shared" si="4"/>
        <v>0.26760774891124794</v>
      </c>
      <c r="G41" s="68" t="str">
        <f t="shared" si="5"/>
        <v/>
      </c>
      <c r="H41" s="68">
        <f t="shared" si="6"/>
        <v>0.6052519878887348</v>
      </c>
      <c r="I41" s="68">
        <f t="shared" si="7"/>
        <v>0.83637971698113212</v>
      </c>
      <c r="J41" s="68">
        <f t="shared" si="8"/>
        <v>0.47551570631387546</v>
      </c>
      <c r="K41" s="68">
        <f t="shared" si="9"/>
        <v>0.47562212557835798</v>
      </c>
      <c r="L41" s="68">
        <f t="shared" si="10"/>
        <v>0.92007385273182229</v>
      </c>
      <c r="M41" s="68">
        <f t="shared" si="11"/>
        <v>0.66067508385615747</v>
      </c>
      <c r="N41" s="68">
        <f t="shared" si="12"/>
        <v>0.45731562157786981</v>
      </c>
      <c r="O41" s="68">
        <f t="shared" si="13"/>
        <v>0.44992360050006941</v>
      </c>
      <c r="P41" s="68">
        <f t="shared" si="14"/>
        <v>0.6446563512054696</v>
      </c>
      <c r="Q41" s="68" t="str">
        <f t="shared" si="15"/>
        <v/>
      </c>
      <c r="R41" s="68">
        <f t="shared" si="16"/>
        <v>3.227775140706584E-2</v>
      </c>
      <c r="S41" s="68">
        <f t="shared" si="17"/>
        <v>2.6626377532883039E-2</v>
      </c>
      <c r="T41" s="19"/>
      <c r="V41" s="20">
        <v>474.1</v>
      </c>
      <c r="W41" s="20">
        <v>196.9</v>
      </c>
      <c r="Y41" s="20">
        <v>232.5</v>
      </c>
      <c r="Z41" s="20">
        <v>416.7</v>
      </c>
      <c r="AA41" s="20">
        <v>177.5</v>
      </c>
      <c r="AB41" s="20">
        <v>371.5</v>
      </c>
      <c r="AC41" s="20">
        <v>783.6</v>
      </c>
      <c r="AD41" s="20">
        <v>619.6</v>
      </c>
      <c r="AE41" s="20">
        <v>497.1</v>
      </c>
      <c r="AF41" s="20">
        <v>103.1</v>
      </c>
      <c r="AG41" s="20">
        <v>319.10000000000002</v>
      </c>
      <c r="AH41" s="20"/>
      <c r="AI41" s="20">
        <v>124.8</v>
      </c>
      <c r="AJ41" s="20">
        <v>95.52</v>
      </c>
      <c r="AK41" s="19"/>
      <c r="AM41" s="20">
        <v>65.45</v>
      </c>
      <c r="AN41" s="20">
        <v>28.61</v>
      </c>
      <c r="AP41" s="20">
        <v>14.58</v>
      </c>
      <c r="AQ41" s="20">
        <v>31.16</v>
      </c>
      <c r="AR41" s="20">
        <v>23.02</v>
      </c>
      <c r="AS41" s="20">
        <v>16</v>
      </c>
      <c r="AT41" s="20">
        <v>29.96</v>
      </c>
      <c r="AU41" s="20">
        <v>20.190000000000001</v>
      </c>
      <c r="AV41" s="20">
        <v>22</v>
      </c>
      <c r="AW41" s="20">
        <v>9.2609999999999992</v>
      </c>
      <c r="AX41" s="20">
        <v>37.450000000000003</v>
      </c>
      <c r="AY41" s="20"/>
      <c r="AZ41" s="20">
        <v>56.11</v>
      </c>
      <c r="BA41" s="20">
        <v>11.33</v>
      </c>
    </row>
    <row r="42" spans="1:53" s="26" customFormat="1" x14ac:dyDescent="0.2">
      <c r="A42" s="82" t="s">
        <v>393</v>
      </c>
      <c r="B42" s="83" t="str">
        <f>VLOOKUP(A42,RecNames!B:G,6,FALSE)</f>
        <v>DRD1</v>
      </c>
      <c r="C42" s="68">
        <f t="shared" si="1"/>
        <v>0.51797040169133202</v>
      </c>
      <c r="D42" s="68" t="str">
        <f t="shared" si="2"/>
        <v/>
      </c>
      <c r="E42" s="68" t="str">
        <f t="shared" si="3"/>
        <v/>
      </c>
      <c r="F42" s="68" t="str">
        <f t="shared" si="4"/>
        <v/>
      </c>
      <c r="G42" s="68" t="str">
        <f t="shared" si="5"/>
        <v/>
      </c>
      <c r="H42" s="68" t="str">
        <f t="shared" si="6"/>
        <v/>
      </c>
      <c r="I42" s="68">
        <f t="shared" si="7"/>
        <v>0.28845181940700809</v>
      </c>
      <c r="J42" s="68">
        <f t="shared" si="8"/>
        <v>0.46893222145589064</v>
      </c>
      <c r="K42" s="68" t="str">
        <f t="shared" si="9"/>
        <v/>
      </c>
      <c r="L42" s="68" t="str">
        <f t="shared" si="10"/>
        <v/>
      </c>
      <c r="M42" s="68" t="str">
        <f t="shared" si="11"/>
        <v/>
      </c>
      <c r="N42" s="68">
        <f t="shared" si="12"/>
        <v>0.59653382850069026</v>
      </c>
      <c r="O42" s="68" t="str">
        <f t="shared" si="13"/>
        <v/>
      </c>
      <c r="P42" s="68" t="str">
        <f t="shared" si="14"/>
        <v/>
      </c>
      <c r="Q42" s="68">
        <f t="shared" si="15"/>
        <v>0.38571093199780893</v>
      </c>
      <c r="R42" s="68">
        <f t="shared" si="16"/>
        <v>0.13823150471282294</v>
      </c>
      <c r="S42" s="68">
        <f t="shared" si="17"/>
        <v>0.28977070742979028</v>
      </c>
      <c r="T42" s="19">
        <v>42.52</v>
      </c>
      <c r="V42" s="20"/>
      <c r="W42" s="20"/>
      <c r="Y42" s="20"/>
      <c r="Z42" s="20">
        <v>156.5</v>
      </c>
      <c r="AA42" s="20">
        <v>175.4</v>
      </c>
      <c r="AB42" s="20"/>
      <c r="AC42" s="20"/>
      <c r="AD42" s="20"/>
      <c r="AE42" s="20">
        <v>643.29999999999995</v>
      </c>
      <c r="AF42" s="20"/>
      <c r="AG42" s="20"/>
      <c r="AH42" s="20">
        <v>567.5</v>
      </c>
      <c r="AI42" s="20">
        <v>437.3</v>
      </c>
      <c r="AJ42" s="20">
        <v>687.7</v>
      </c>
      <c r="AK42" s="19">
        <v>2.5390000000000001</v>
      </c>
      <c r="AM42" s="20"/>
      <c r="AN42" s="20"/>
      <c r="AP42" s="20"/>
      <c r="AQ42" s="20">
        <v>14.43</v>
      </c>
      <c r="AR42" s="20">
        <v>19.11</v>
      </c>
      <c r="AS42" s="20"/>
      <c r="AT42" s="20"/>
      <c r="AU42" s="20"/>
      <c r="AV42" s="20">
        <v>30.56</v>
      </c>
      <c r="AW42" s="20"/>
      <c r="AX42" s="20"/>
      <c r="AY42" s="20">
        <v>77.84</v>
      </c>
      <c r="AZ42" s="20">
        <v>55.66</v>
      </c>
      <c r="BA42" s="20">
        <v>35.04</v>
      </c>
    </row>
    <row r="43" spans="1:53" s="26" customFormat="1" x14ac:dyDescent="0.2">
      <c r="A43" s="82" t="s">
        <v>396</v>
      </c>
      <c r="B43" s="83" t="str">
        <f>VLOOKUP(A43,RecNames!B:G,6,FALSE)</f>
        <v>DRD2</v>
      </c>
      <c r="C43" s="68" t="str">
        <f t="shared" si="1"/>
        <v/>
      </c>
      <c r="D43" s="68" t="str">
        <f t="shared" si="2"/>
        <v/>
      </c>
      <c r="E43" s="68">
        <f t="shared" si="3"/>
        <v>0.75295939816351376</v>
      </c>
      <c r="F43" s="68">
        <f t="shared" si="4"/>
        <v>0.54692896831356064</v>
      </c>
      <c r="G43" s="68" t="str">
        <f t="shared" si="5"/>
        <v/>
      </c>
      <c r="H43" s="68">
        <f t="shared" si="6"/>
        <v>0.6318514955148703</v>
      </c>
      <c r="I43" s="68">
        <f t="shared" si="7"/>
        <v>0.66096698113207542</v>
      </c>
      <c r="J43" s="68">
        <f t="shared" si="8"/>
        <v>0.3629694651702301</v>
      </c>
      <c r="K43" s="68" t="str">
        <f t="shared" si="9"/>
        <v/>
      </c>
      <c r="L43" s="68" t="str">
        <f t="shared" si="10"/>
        <v/>
      </c>
      <c r="M43" s="68" t="str">
        <f t="shared" si="11"/>
        <v/>
      </c>
      <c r="N43" s="68" t="str">
        <f t="shared" si="12"/>
        <v/>
      </c>
      <c r="O43" s="68" t="str">
        <f t="shared" si="13"/>
        <v/>
      </c>
      <c r="P43" s="68" t="str">
        <f t="shared" si="14"/>
        <v/>
      </c>
      <c r="Q43" s="68">
        <f t="shared" si="15"/>
        <v>3.1066593630174506E-2</v>
      </c>
      <c r="R43" s="68">
        <f t="shared" si="16"/>
        <v>2.8005696073777713E-2</v>
      </c>
      <c r="S43" s="68">
        <f t="shared" si="17"/>
        <v>7.9008176324209034E-2</v>
      </c>
      <c r="T43" s="19"/>
      <c r="V43" s="20">
        <v>699.7</v>
      </c>
      <c r="W43" s="20">
        <v>382.9</v>
      </c>
      <c r="Y43" s="20">
        <v>241.9</v>
      </c>
      <c r="Z43" s="20">
        <v>333.4</v>
      </c>
      <c r="AA43" s="20">
        <v>141.6</v>
      </c>
      <c r="AB43" s="20"/>
      <c r="AC43" s="20"/>
      <c r="AD43" s="20"/>
      <c r="AE43" s="20"/>
      <c r="AF43" s="20"/>
      <c r="AG43" s="20"/>
      <c r="AH43" s="20">
        <v>68.98</v>
      </c>
      <c r="AI43" s="20">
        <v>112.2</v>
      </c>
      <c r="AJ43" s="20">
        <v>213.4</v>
      </c>
      <c r="AK43" s="19"/>
      <c r="AM43" s="20">
        <v>25.09</v>
      </c>
      <c r="AN43" s="20">
        <v>21.15</v>
      </c>
      <c r="AP43" s="20">
        <v>6.9139999999999997</v>
      </c>
      <c r="AQ43" s="20">
        <v>9.1829999999999998</v>
      </c>
      <c r="AR43" s="20">
        <v>12.91</v>
      </c>
      <c r="AS43" s="20"/>
      <c r="AT43" s="20"/>
      <c r="AU43" s="20"/>
      <c r="AV43" s="20"/>
      <c r="AW43" s="20"/>
      <c r="AX43" s="20"/>
      <c r="AY43" s="20">
        <v>6.8659999999999997</v>
      </c>
      <c r="AZ43" s="20">
        <v>7.37</v>
      </c>
      <c r="BA43" s="20">
        <v>12.15</v>
      </c>
    </row>
    <row r="44" spans="1:53" s="26" customFormat="1" x14ac:dyDescent="0.2">
      <c r="A44" s="82" t="s">
        <v>400</v>
      </c>
      <c r="B44" s="83" t="str">
        <f>VLOOKUP(A44,RecNames!B:G,6,FALSE)</f>
        <v>DRD5</v>
      </c>
      <c r="C44" s="68">
        <f t="shared" si="1"/>
        <v>0.67188160676532771</v>
      </c>
      <c r="D44" s="68" t="str">
        <f t="shared" si="2"/>
        <v/>
      </c>
      <c r="E44" s="68" t="str">
        <f t="shared" si="3"/>
        <v/>
      </c>
      <c r="F44" s="68" t="str">
        <f t="shared" si="4"/>
        <v/>
      </c>
      <c r="G44" s="68" t="str">
        <f t="shared" si="5"/>
        <v/>
      </c>
      <c r="H44" s="68" t="str">
        <f t="shared" si="6"/>
        <v/>
      </c>
      <c r="I44" s="68">
        <f t="shared" si="7"/>
        <v>0.16416778975741242</v>
      </c>
      <c r="J44" s="68" t="str">
        <f t="shared" si="8"/>
        <v/>
      </c>
      <c r="K44" s="68" t="str">
        <f t="shared" si="9"/>
        <v/>
      </c>
      <c r="L44" s="68" t="str">
        <f t="shared" si="10"/>
        <v/>
      </c>
      <c r="M44" s="68" t="str">
        <f t="shared" si="11"/>
        <v/>
      </c>
      <c r="N44" s="68">
        <f t="shared" si="12"/>
        <v>0.72032566776174822</v>
      </c>
      <c r="O44" s="68" t="str">
        <f t="shared" si="13"/>
        <v/>
      </c>
      <c r="P44" s="68" t="str">
        <f t="shared" si="14"/>
        <v/>
      </c>
      <c r="Q44" s="68">
        <f t="shared" si="15"/>
        <v>0.17094096137839782</v>
      </c>
      <c r="R44" s="68">
        <f t="shared" si="16"/>
        <v>3.0514680952058046E-2</v>
      </c>
      <c r="S44" s="68">
        <f t="shared" si="17"/>
        <v>0.110024884464984</v>
      </c>
      <c r="T44" s="19">
        <v>49.8</v>
      </c>
      <c r="V44" s="20"/>
      <c r="W44" s="20"/>
      <c r="Y44" s="20"/>
      <c r="Z44" s="20">
        <v>97.48</v>
      </c>
      <c r="AA44" s="20"/>
      <c r="AB44" s="20"/>
      <c r="AC44" s="20"/>
      <c r="AD44" s="20"/>
      <c r="AE44" s="20">
        <v>773.3</v>
      </c>
      <c r="AF44" s="20"/>
      <c r="AG44" s="20"/>
      <c r="AH44" s="20">
        <v>265.60000000000002</v>
      </c>
      <c r="AI44" s="20">
        <v>119.6</v>
      </c>
      <c r="AJ44" s="20">
        <v>283.2</v>
      </c>
      <c r="AK44" s="19">
        <v>1.294</v>
      </c>
      <c r="AM44" s="20"/>
      <c r="AN44" s="20"/>
      <c r="AP44" s="20"/>
      <c r="AQ44" s="20">
        <v>6.5759999999999996</v>
      </c>
      <c r="AR44" s="20"/>
      <c r="AS44" s="20"/>
      <c r="AT44" s="20"/>
      <c r="AU44" s="20"/>
      <c r="AV44" s="20">
        <v>26.36</v>
      </c>
      <c r="AW44" s="20"/>
      <c r="AX44" s="20"/>
      <c r="AY44" s="20">
        <v>17.55</v>
      </c>
      <c r="AZ44" s="20">
        <v>17.829999999999998</v>
      </c>
      <c r="BA44" s="20">
        <v>21.6</v>
      </c>
    </row>
    <row r="45" spans="1:53" s="26" customFormat="1" x14ac:dyDescent="0.2">
      <c r="A45" s="82" t="s">
        <v>564</v>
      </c>
      <c r="B45" s="83" t="str">
        <f>VLOOKUP(A45,RecNames!B:G,6,FALSE)</f>
        <v>OPRD</v>
      </c>
      <c r="C45" s="68" t="str">
        <f t="shared" si="1"/>
        <v/>
      </c>
      <c r="D45" s="68" t="str">
        <f t="shared" si="2"/>
        <v/>
      </c>
      <c r="E45" s="68">
        <f t="shared" si="3"/>
        <v>0.59829627171147248</v>
      </c>
      <c r="F45" s="68">
        <f t="shared" si="4"/>
        <v>0.38759573509535972</v>
      </c>
      <c r="G45" s="68" t="str">
        <f t="shared" si="5"/>
        <v/>
      </c>
      <c r="H45" s="68">
        <f t="shared" si="6"/>
        <v>0.47621607855343961</v>
      </c>
      <c r="I45" s="68">
        <f t="shared" si="7"/>
        <v>0.48597540431266845</v>
      </c>
      <c r="J45" s="68">
        <f t="shared" si="8"/>
        <v>0.2247476330804439</v>
      </c>
      <c r="K45" s="68" t="str">
        <f t="shared" si="9"/>
        <v/>
      </c>
      <c r="L45" s="68" t="str">
        <f t="shared" si="10"/>
        <v/>
      </c>
      <c r="M45" s="68">
        <f t="shared" si="11"/>
        <v>7.4216878210771478E-3</v>
      </c>
      <c r="N45" s="68">
        <f t="shared" si="12"/>
        <v>0.26696186259105836</v>
      </c>
      <c r="O45" s="68" t="str">
        <f t="shared" si="13"/>
        <v/>
      </c>
      <c r="P45" s="68" t="str">
        <f t="shared" si="14"/>
        <v/>
      </c>
      <c r="Q45" s="68">
        <f t="shared" si="15"/>
        <v>0.32801684581949075</v>
      </c>
      <c r="R45" s="68">
        <f t="shared" si="16"/>
        <v>0.25439072353699055</v>
      </c>
      <c r="S45" s="68">
        <f t="shared" si="17"/>
        <v>0.41792570209740487</v>
      </c>
      <c r="T45" s="19"/>
      <c r="V45" s="20">
        <v>559.9</v>
      </c>
      <c r="W45" s="20">
        <v>276.8</v>
      </c>
      <c r="Y45" s="20">
        <v>186.9</v>
      </c>
      <c r="Z45" s="20">
        <v>250.3</v>
      </c>
      <c r="AA45" s="20">
        <v>97.51</v>
      </c>
      <c r="AB45" s="20"/>
      <c r="AC45" s="20"/>
      <c r="AD45" s="20">
        <v>33.39</v>
      </c>
      <c r="AE45" s="20">
        <v>297.2</v>
      </c>
      <c r="AF45" s="20"/>
      <c r="AG45" s="20"/>
      <c r="AH45" s="20">
        <v>486.4</v>
      </c>
      <c r="AI45" s="20">
        <v>779.9</v>
      </c>
      <c r="AJ45" s="20">
        <v>976.1</v>
      </c>
      <c r="AK45" s="19"/>
      <c r="AM45" s="20">
        <v>22.32</v>
      </c>
      <c r="AN45" s="20">
        <v>7.423</v>
      </c>
      <c r="AP45" s="20">
        <v>6.6479999999999997</v>
      </c>
      <c r="AQ45" s="20">
        <v>6.6589999999999998</v>
      </c>
      <c r="AR45" s="20">
        <v>8.0239999999999991</v>
      </c>
      <c r="AS45" s="20"/>
      <c r="AT45" s="20"/>
      <c r="AU45" s="20">
        <v>10.76</v>
      </c>
      <c r="AV45" s="20">
        <v>16.07</v>
      </c>
      <c r="AW45" s="20"/>
      <c r="AX45" s="20"/>
      <c r="AY45" s="20">
        <v>31.24</v>
      </c>
      <c r="AZ45" s="20">
        <v>93.49</v>
      </c>
      <c r="BA45" s="20">
        <v>54.64</v>
      </c>
    </row>
    <row r="46" spans="1:53" s="26" customFormat="1" x14ac:dyDescent="0.2">
      <c r="A46" s="82" t="s">
        <v>631</v>
      </c>
      <c r="B46" s="83" t="str">
        <f>VLOOKUP(A46,RecNames!B:G,6,FALSE)</f>
        <v>PE2R1</v>
      </c>
      <c r="C46" s="68" t="str">
        <f t="shared" si="1"/>
        <v/>
      </c>
      <c r="D46" s="68" t="str">
        <f t="shared" si="2"/>
        <v/>
      </c>
      <c r="E46" s="68">
        <f t="shared" si="3"/>
        <v>4.0668215510565327E-2</v>
      </c>
      <c r="F46" s="68">
        <f t="shared" si="4"/>
        <v>1.7405015768133355E-2</v>
      </c>
      <c r="G46" s="68" t="str">
        <f t="shared" si="5"/>
        <v/>
      </c>
      <c r="H46" s="68">
        <f t="shared" si="6"/>
        <v>6.952658535895187E-2</v>
      </c>
      <c r="I46" s="68">
        <f t="shared" si="7"/>
        <v>6.2352594339622647E-2</v>
      </c>
      <c r="J46" s="68" t="str">
        <f t="shared" si="8"/>
        <v/>
      </c>
      <c r="K46" s="68">
        <f t="shared" si="9"/>
        <v>0.29249280960386825</v>
      </c>
      <c r="L46" s="68">
        <f t="shared" si="10"/>
        <v>0.3620484415615966</v>
      </c>
      <c r="M46" s="68">
        <f t="shared" si="11"/>
        <v>0.14561440654356622</v>
      </c>
      <c r="N46" s="68">
        <f t="shared" si="12"/>
        <v>0.75079750511831633</v>
      </c>
      <c r="O46" s="68">
        <f t="shared" si="13"/>
        <v>0.25302125295179884</v>
      </c>
      <c r="P46" s="68" t="str">
        <f t="shared" si="14"/>
        <v/>
      </c>
      <c r="Q46" s="68">
        <f t="shared" si="15"/>
        <v>5.6484715691226383E-3</v>
      </c>
      <c r="R46" s="68" t="str">
        <f t="shared" si="16"/>
        <v/>
      </c>
      <c r="S46" s="68" t="str">
        <f t="shared" si="17"/>
        <v/>
      </c>
      <c r="T46" s="19"/>
      <c r="V46" s="20">
        <v>55.86</v>
      </c>
      <c r="W46" s="20">
        <v>30.29</v>
      </c>
      <c r="Y46" s="20">
        <v>43.18</v>
      </c>
      <c r="Z46" s="20">
        <v>49.13</v>
      </c>
      <c r="AA46" s="20"/>
      <c r="AB46" s="20">
        <v>239.7</v>
      </c>
      <c r="AC46" s="20">
        <v>324.2</v>
      </c>
      <c r="AD46" s="20">
        <v>157.4</v>
      </c>
      <c r="AE46" s="20">
        <v>805.3</v>
      </c>
      <c r="AF46" s="20">
        <v>74.75</v>
      </c>
      <c r="AG46" s="20"/>
      <c r="AH46" s="20">
        <v>33.25</v>
      </c>
      <c r="AI46" s="20"/>
      <c r="AJ46" s="20"/>
      <c r="AK46" s="19"/>
      <c r="AM46" s="20">
        <v>21.75</v>
      </c>
      <c r="AN46" s="20">
        <v>5.1479999999999997</v>
      </c>
      <c r="AP46" s="20">
        <v>12.13</v>
      </c>
      <c r="AQ46" s="20">
        <v>7.7569999999999997</v>
      </c>
      <c r="AR46" s="20"/>
      <c r="AS46" s="20">
        <v>7.6829999999999998</v>
      </c>
      <c r="AT46" s="20">
        <v>12.72</v>
      </c>
      <c r="AU46" s="20">
        <v>7.0780000000000003</v>
      </c>
      <c r="AV46" s="20">
        <v>14.63</v>
      </c>
      <c r="AW46" s="20">
        <v>11.99</v>
      </c>
      <c r="AX46" s="20"/>
      <c r="AY46" s="20">
        <v>7.75</v>
      </c>
      <c r="AZ46" s="20"/>
      <c r="BA46" s="20"/>
    </row>
    <row r="47" spans="1:53" s="26" customFormat="1" x14ac:dyDescent="0.2">
      <c r="A47" s="82" t="s">
        <v>634</v>
      </c>
      <c r="B47" s="83" t="str">
        <f>VLOOKUP(A47,RecNames!B:G,6,FALSE)</f>
        <v>PE2R2</v>
      </c>
      <c r="C47" s="68">
        <f t="shared" si="1"/>
        <v>0.60486257928118403</v>
      </c>
      <c r="D47" s="68" t="str">
        <f t="shared" si="2"/>
        <v/>
      </c>
      <c r="E47" s="68" t="str">
        <f t="shared" si="3"/>
        <v/>
      </c>
      <c r="F47" s="68" t="str">
        <f t="shared" si="4"/>
        <v/>
      </c>
      <c r="G47" s="68" t="str">
        <f t="shared" si="5"/>
        <v/>
      </c>
      <c r="H47" s="68" t="str">
        <f t="shared" si="6"/>
        <v/>
      </c>
      <c r="I47" s="68" t="str">
        <f t="shared" si="7"/>
        <v/>
      </c>
      <c r="J47" s="68">
        <f t="shared" si="8"/>
        <v>1.3699918490187474E-2</v>
      </c>
      <c r="K47" s="68" t="str">
        <f t="shared" si="9"/>
        <v/>
      </c>
      <c r="L47" s="68" t="str">
        <f t="shared" si="10"/>
        <v/>
      </c>
      <c r="M47" s="68" t="str">
        <f t="shared" si="11"/>
        <v/>
      </c>
      <c r="N47" s="68">
        <f t="shared" si="12"/>
        <v>7.2951483121458813E-2</v>
      </c>
      <c r="O47" s="68" t="str">
        <f t="shared" si="13"/>
        <v/>
      </c>
      <c r="P47" s="68" t="str">
        <f t="shared" si="14"/>
        <v/>
      </c>
      <c r="Q47" s="68">
        <f t="shared" si="15"/>
        <v>2.4301232846502426E-2</v>
      </c>
      <c r="R47" s="68">
        <f t="shared" si="16"/>
        <v>2.6513867227232653E-2</v>
      </c>
      <c r="S47" s="68">
        <f t="shared" si="17"/>
        <v>2.8839317454674725E-2</v>
      </c>
      <c r="T47" s="19">
        <v>46.63</v>
      </c>
      <c r="V47" s="20"/>
      <c r="W47" s="20"/>
      <c r="Y47" s="20"/>
      <c r="Z47" s="20"/>
      <c r="AA47" s="20">
        <v>30.19</v>
      </c>
      <c r="AB47" s="20"/>
      <c r="AC47" s="20"/>
      <c r="AD47" s="20"/>
      <c r="AE47" s="20">
        <v>93.46</v>
      </c>
      <c r="AF47" s="20"/>
      <c r="AG47" s="20"/>
      <c r="AH47" s="20">
        <v>59.47</v>
      </c>
      <c r="AI47" s="20">
        <v>107.8</v>
      </c>
      <c r="AJ47" s="20">
        <v>100.5</v>
      </c>
      <c r="AK47" s="19">
        <v>1.651</v>
      </c>
      <c r="AM47" s="20"/>
      <c r="AN47" s="20"/>
      <c r="AP47" s="20"/>
      <c r="AQ47" s="20"/>
      <c r="AR47" s="20">
        <v>11.14</v>
      </c>
      <c r="AS47" s="20"/>
      <c r="AT47" s="20"/>
      <c r="AU47" s="20"/>
      <c r="AV47" s="20">
        <v>11.66</v>
      </c>
      <c r="AW47" s="20"/>
      <c r="AX47" s="20"/>
      <c r="AY47" s="20">
        <v>9.6280000000000001</v>
      </c>
      <c r="AZ47" s="20">
        <v>25.63</v>
      </c>
      <c r="BA47" s="20">
        <v>11.73</v>
      </c>
    </row>
    <row r="48" spans="1:53" s="26" customFormat="1" x14ac:dyDescent="0.2">
      <c r="A48" s="82" t="s">
        <v>637</v>
      </c>
      <c r="B48" s="83" t="str">
        <f>VLOOKUP(A48,RecNames!B:G,6,FALSE)</f>
        <v>PE2R3</v>
      </c>
      <c r="C48" s="68" t="str">
        <f t="shared" si="1"/>
        <v/>
      </c>
      <c r="D48" s="68" t="str">
        <f t="shared" si="2"/>
        <v/>
      </c>
      <c r="E48" s="68">
        <f t="shared" si="3"/>
        <v>0.525168713353247</v>
      </c>
      <c r="F48" s="68">
        <f t="shared" si="4"/>
        <v>0.38609400810932576</v>
      </c>
      <c r="G48" s="68" t="str">
        <f t="shared" si="5"/>
        <v/>
      </c>
      <c r="H48" s="68">
        <f t="shared" si="6"/>
        <v>0.6157220068479583</v>
      </c>
      <c r="I48" s="68">
        <f t="shared" si="7"/>
        <v>0.60305761455525608</v>
      </c>
      <c r="J48" s="68">
        <f t="shared" si="8"/>
        <v>0.21741174995297508</v>
      </c>
      <c r="K48" s="68" t="str">
        <f t="shared" si="9"/>
        <v/>
      </c>
      <c r="L48" s="68" t="str">
        <f t="shared" si="10"/>
        <v/>
      </c>
      <c r="M48" s="68" t="str">
        <f t="shared" si="11"/>
        <v/>
      </c>
      <c r="N48" s="68">
        <f t="shared" si="12"/>
        <v>0.53987525591582142</v>
      </c>
      <c r="O48" s="68" t="str">
        <f t="shared" si="13"/>
        <v/>
      </c>
      <c r="P48" s="68">
        <f t="shared" si="14"/>
        <v>0.24680640518171998</v>
      </c>
      <c r="Q48" s="68" t="str">
        <f t="shared" si="15"/>
        <v/>
      </c>
      <c r="R48" s="68" t="str">
        <f t="shared" si="16"/>
        <v/>
      </c>
      <c r="S48" s="68" t="str">
        <f t="shared" si="17"/>
        <v/>
      </c>
      <c r="T48" s="19"/>
      <c r="V48" s="20">
        <v>493.8</v>
      </c>
      <c r="W48" s="20">
        <v>275.8</v>
      </c>
      <c r="Y48" s="20">
        <v>236.2</v>
      </c>
      <c r="Z48" s="20">
        <v>305.89999999999998</v>
      </c>
      <c r="AA48" s="20">
        <v>95.17</v>
      </c>
      <c r="AB48" s="20"/>
      <c r="AC48" s="20"/>
      <c r="AD48" s="20"/>
      <c r="AE48" s="20">
        <v>583.79999999999995</v>
      </c>
      <c r="AF48" s="20"/>
      <c r="AG48" s="20">
        <v>142.19999999999999</v>
      </c>
      <c r="AH48" s="20"/>
      <c r="AI48" s="20"/>
      <c r="AJ48" s="20"/>
      <c r="AK48" s="19"/>
      <c r="AM48" s="20">
        <v>18</v>
      </c>
      <c r="AN48" s="20">
        <v>15.26</v>
      </c>
      <c r="AP48" s="20">
        <v>12.44</v>
      </c>
      <c r="AQ48" s="20">
        <v>14.86</v>
      </c>
      <c r="AR48" s="20">
        <v>7.46</v>
      </c>
      <c r="AS48" s="20"/>
      <c r="AT48" s="20"/>
      <c r="AU48" s="20"/>
      <c r="AV48" s="20">
        <v>24.16</v>
      </c>
      <c r="AW48" s="20"/>
      <c r="AX48" s="20">
        <v>11.2</v>
      </c>
      <c r="AY48" s="20"/>
      <c r="AZ48" s="20"/>
      <c r="BA48" s="20"/>
    </row>
    <row r="49" spans="1:53" s="26" customFormat="1" x14ac:dyDescent="0.2">
      <c r="A49" s="82" t="s">
        <v>640</v>
      </c>
      <c r="B49" s="83" t="str">
        <f>VLOOKUP(A49,RecNames!B:G,6,FALSE)</f>
        <v>PE2R4</v>
      </c>
      <c r="C49" s="68">
        <f t="shared" si="1"/>
        <v>0.61522198731501054</v>
      </c>
      <c r="D49" s="68" t="str">
        <f t="shared" si="2"/>
        <v/>
      </c>
      <c r="E49" s="68">
        <f t="shared" si="3"/>
        <v>0.54652063281336427</v>
      </c>
      <c r="F49" s="68">
        <f t="shared" si="4"/>
        <v>0.34239375281573808</v>
      </c>
      <c r="G49" s="68" t="str">
        <f t="shared" si="5"/>
        <v/>
      </c>
      <c r="H49" s="68" t="str">
        <f t="shared" si="6"/>
        <v/>
      </c>
      <c r="I49" s="68">
        <f t="shared" si="7"/>
        <v>8.7790599730458219E-2</v>
      </c>
      <c r="J49" s="68">
        <f t="shared" si="8"/>
        <v>0.19690889710953663</v>
      </c>
      <c r="K49" s="68" t="str">
        <f t="shared" si="9"/>
        <v/>
      </c>
      <c r="L49" s="68" t="str">
        <f t="shared" si="10"/>
        <v/>
      </c>
      <c r="M49" s="68" t="str">
        <f t="shared" si="11"/>
        <v/>
      </c>
      <c r="N49" s="68">
        <f t="shared" si="12"/>
        <v>0.63814693139075362</v>
      </c>
      <c r="O49" s="68">
        <f t="shared" si="13"/>
        <v>1.8960966800944553E-2</v>
      </c>
      <c r="P49" s="68">
        <f t="shared" si="14"/>
        <v>4.9995501979129171E-2</v>
      </c>
      <c r="Q49" s="68">
        <f t="shared" si="15"/>
        <v>0.26697920594156604</v>
      </c>
      <c r="R49" s="68">
        <f t="shared" si="16"/>
        <v>7.5235641147351998E-2</v>
      </c>
      <c r="S49" s="68">
        <f t="shared" si="17"/>
        <v>4.941343761109137E-2</v>
      </c>
      <c r="T49" s="19">
        <v>47.12</v>
      </c>
      <c r="V49" s="20">
        <v>513.1</v>
      </c>
      <c r="W49" s="20">
        <v>246.7</v>
      </c>
      <c r="Y49" s="20"/>
      <c r="Z49" s="20">
        <v>61.21</v>
      </c>
      <c r="AA49" s="20">
        <v>88.63</v>
      </c>
      <c r="AB49" s="20"/>
      <c r="AC49" s="20"/>
      <c r="AD49" s="20"/>
      <c r="AE49" s="20">
        <v>687</v>
      </c>
      <c r="AF49" s="20">
        <v>41.05</v>
      </c>
      <c r="AG49" s="20">
        <v>54.69</v>
      </c>
      <c r="AH49" s="20">
        <v>400.6</v>
      </c>
      <c r="AI49" s="20">
        <v>251.5</v>
      </c>
      <c r="AJ49" s="20">
        <v>146.80000000000001</v>
      </c>
      <c r="AK49" s="19">
        <v>2.0609999999999999</v>
      </c>
      <c r="AM49" s="20">
        <v>26.66</v>
      </c>
      <c r="AN49" s="20">
        <v>7.2030000000000003</v>
      </c>
      <c r="AP49" s="20"/>
      <c r="AQ49" s="20">
        <v>6.0720000000000001</v>
      </c>
      <c r="AR49" s="20">
        <v>8.0039999999999996</v>
      </c>
      <c r="AS49" s="20"/>
      <c r="AT49" s="20"/>
      <c r="AU49" s="20"/>
      <c r="AV49" s="20">
        <v>21.07</v>
      </c>
      <c r="AW49" s="20">
        <v>6.4530000000000003</v>
      </c>
      <c r="AX49" s="20">
        <v>7.1509999999999998</v>
      </c>
      <c r="AY49" s="20">
        <v>17.739999999999998</v>
      </c>
      <c r="AZ49" s="20">
        <v>14.14</v>
      </c>
      <c r="BA49" s="20">
        <v>7.97</v>
      </c>
    </row>
    <row r="50" spans="1:53" s="26" customFormat="1" x14ac:dyDescent="0.2">
      <c r="A50" s="82" t="s">
        <v>402</v>
      </c>
      <c r="B50" s="83" t="str">
        <f>VLOOKUP(A50,RecNames!B:G,6,FALSE)</f>
        <v>EDNRA</v>
      </c>
      <c r="C50" s="68">
        <f t="shared" si="1"/>
        <v>0.10676532769556027</v>
      </c>
      <c r="D50" s="68" t="str">
        <f t="shared" si="2"/>
        <v/>
      </c>
      <c r="E50" s="68">
        <f t="shared" si="3"/>
        <v>0.90419294169709041</v>
      </c>
      <c r="F50" s="68">
        <f t="shared" si="4"/>
        <v>0.55323622165490316</v>
      </c>
      <c r="G50" s="68" t="str">
        <f t="shared" si="5"/>
        <v/>
      </c>
      <c r="H50" s="68">
        <f t="shared" si="6"/>
        <v>1</v>
      </c>
      <c r="I50" s="68">
        <f t="shared" si="7"/>
        <v>0.93514150943396235</v>
      </c>
      <c r="J50" s="68">
        <f t="shared" si="8"/>
        <v>0.79371747444980878</v>
      </c>
      <c r="K50" s="68">
        <f t="shared" si="9"/>
        <v>0.64652429450751003</v>
      </c>
      <c r="L50" s="68">
        <f t="shared" si="10"/>
        <v>0.74030075553288155</v>
      </c>
      <c r="M50" s="68">
        <f t="shared" si="11"/>
        <v>0.83317917915686945</v>
      </c>
      <c r="N50" s="68">
        <f t="shared" si="12"/>
        <v>0.35399704804075605</v>
      </c>
      <c r="O50" s="68">
        <f t="shared" si="13"/>
        <v>0.20301430754271421</v>
      </c>
      <c r="P50" s="68">
        <f t="shared" si="14"/>
        <v>0.76205469593378916</v>
      </c>
      <c r="Q50" s="68">
        <f t="shared" si="15"/>
        <v>0.28383925332043336</v>
      </c>
      <c r="R50" s="68">
        <f t="shared" si="16"/>
        <v>0.1893605479080491</v>
      </c>
      <c r="S50" s="68">
        <f t="shared" si="17"/>
        <v>0.68672236046924995</v>
      </c>
      <c r="T50" s="19">
        <v>23.07</v>
      </c>
      <c r="V50" s="20">
        <v>836.4</v>
      </c>
      <c r="W50" s="20">
        <v>387.1</v>
      </c>
      <c r="Y50" s="20">
        <v>372</v>
      </c>
      <c r="Z50" s="20">
        <v>463.6</v>
      </c>
      <c r="AA50" s="20">
        <v>279</v>
      </c>
      <c r="AB50" s="20">
        <v>494.5</v>
      </c>
      <c r="AC50" s="20">
        <v>635.6</v>
      </c>
      <c r="AD50" s="20">
        <v>774.4</v>
      </c>
      <c r="AE50" s="20">
        <v>388.6</v>
      </c>
      <c r="AF50" s="20">
        <v>67.55</v>
      </c>
      <c r="AG50" s="20">
        <v>371.3</v>
      </c>
      <c r="AH50" s="20">
        <v>424.3</v>
      </c>
      <c r="AI50" s="20">
        <v>588.1</v>
      </c>
      <c r="AJ50" s="20">
        <v>1581</v>
      </c>
      <c r="AK50" s="19">
        <v>2.5550000000000002</v>
      </c>
      <c r="AM50" s="20">
        <v>63.65</v>
      </c>
      <c r="AN50" s="20">
        <v>18.809999999999999</v>
      </c>
      <c r="AP50" s="20">
        <v>20.89</v>
      </c>
      <c r="AQ50" s="20">
        <v>15.27</v>
      </c>
      <c r="AR50" s="20">
        <v>24.74</v>
      </c>
      <c r="AS50" s="20">
        <v>13.8</v>
      </c>
      <c r="AT50" s="20">
        <v>28.98</v>
      </c>
      <c r="AU50" s="20">
        <v>28.4</v>
      </c>
      <c r="AV50" s="20">
        <v>13.12</v>
      </c>
      <c r="AW50" s="20">
        <v>8.6579999999999995</v>
      </c>
      <c r="AX50" s="20">
        <v>24.21</v>
      </c>
      <c r="AY50" s="20">
        <v>22.22</v>
      </c>
      <c r="AZ50" s="20">
        <v>19.559999999999999</v>
      </c>
      <c r="BA50" s="20">
        <v>109.3</v>
      </c>
    </row>
    <row r="51" spans="1:53" s="26" customFormat="1" x14ac:dyDescent="0.2">
      <c r="A51" s="82" t="s">
        <v>643</v>
      </c>
      <c r="B51" s="83" t="str">
        <f>VLOOKUP(A51,RecNames!B:G,6,FALSE)</f>
        <v>PF2R</v>
      </c>
      <c r="C51" s="68" t="str">
        <f t="shared" si="1"/>
        <v/>
      </c>
      <c r="D51" s="68" t="str">
        <f t="shared" si="2"/>
        <v/>
      </c>
      <c r="E51" s="68" t="str">
        <f t="shared" si="3"/>
        <v/>
      </c>
      <c r="F51" s="68" t="str">
        <f t="shared" si="4"/>
        <v/>
      </c>
      <c r="G51" s="68" t="str">
        <f t="shared" si="5"/>
        <v/>
      </c>
      <c r="H51" s="68">
        <f t="shared" si="6"/>
        <v>0.18735674467302413</v>
      </c>
      <c r="I51" s="68">
        <f t="shared" si="7"/>
        <v>0.200008423180593</v>
      </c>
      <c r="J51" s="68">
        <f t="shared" si="8"/>
        <v>0.30309110289046337</v>
      </c>
      <c r="K51" s="68">
        <f t="shared" si="9"/>
        <v>0.38475219185505283</v>
      </c>
      <c r="L51" s="68">
        <f t="shared" si="10"/>
        <v>0.5259091902922528</v>
      </c>
      <c r="M51" s="68">
        <f t="shared" si="11"/>
        <v>0.61376021039259165</v>
      </c>
      <c r="N51" s="68">
        <f t="shared" si="12"/>
        <v>0.40008570204256527</v>
      </c>
      <c r="O51" s="68" t="str">
        <f t="shared" si="13"/>
        <v/>
      </c>
      <c r="P51" s="68">
        <f t="shared" si="14"/>
        <v>0.5223101835192514</v>
      </c>
      <c r="Q51" s="68" t="str">
        <f t="shared" si="15"/>
        <v/>
      </c>
      <c r="R51" s="68" t="str">
        <f t="shared" si="16"/>
        <v/>
      </c>
      <c r="S51" s="68" t="str">
        <f t="shared" si="17"/>
        <v/>
      </c>
      <c r="T51" s="19"/>
      <c r="V51" s="20"/>
      <c r="W51" s="20"/>
      <c r="Y51" s="20">
        <v>84.82</v>
      </c>
      <c r="Z51" s="20">
        <v>114.5</v>
      </c>
      <c r="AA51" s="20">
        <v>122.5</v>
      </c>
      <c r="AB51" s="20">
        <v>306.10000000000002</v>
      </c>
      <c r="AC51" s="20">
        <v>459.1</v>
      </c>
      <c r="AD51" s="20">
        <v>577.5</v>
      </c>
      <c r="AE51" s="20">
        <v>437</v>
      </c>
      <c r="AF51" s="20"/>
      <c r="AG51" s="20">
        <v>264.7</v>
      </c>
      <c r="AH51" s="20"/>
      <c r="AI51" s="20"/>
      <c r="AJ51" s="20"/>
      <c r="AK51" s="19"/>
      <c r="AM51" s="20"/>
      <c r="AN51" s="20"/>
      <c r="AP51" s="20">
        <v>20.51</v>
      </c>
      <c r="AQ51" s="20">
        <v>12.71</v>
      </c>
      <c r="AR51" s="20">
        <v>16.75</v>
      </c>
      <c r="AS51" s="20">
        <v>11.5</v>
      </c>
      <c r="AT51" s="20">
        <v>12.3</v>
      </c>
      <c r="AU51" s="20">
        <v>15.11</v>
      </c>
      <c r="AV51" s="20">
        <v>7.7290000000000001</v>
      </c>
      <c r="AW51" s="20"/>
      <c r="AX51" s="20">
        <v>12.02</v>
      </c>
      <c r="AY51" s="20"/>
      <c r="AZ51" s="20"/>
      <c r="BA51" s="20"/>
    </row>
    <row r="52" spans="1:53" s="26" customFormat="1" x14ac:dyDescent="0.2">
      <c r="A52" s="82" t="s">
        <v>451</v>
      </c>
      <c r="B52" s="83" t="str">
        <f>VLOOKUP(A52,RecNames!B:G,6,FALSE)</f>
        <v>GLR</v>
      </c>
      <c r="C52" s="68">
        <f t="shared" si="1"/>
        <v>0.59978858350951381</v>
      </c>
      <c r="D52" s="68" t="str">
        <f t="shared" si="2"/>
        <v/>
      </c>
      <c r="E52" s="68">
        <f t="shared" si="3"/>
        <v>0.60371722535678718</v>
      </c>
      <c r="F52" s="68">
        <f t="shared" si="4"/>
        <v>0.45877759423336839</v>
      </c>
      <c r="G52" s="68" t="str">
        <f t="shared" si="5"/>
        <v/>
      </c>
      <c r="H52" s="68">
        <f t="shared" si="6"/>
        <v>0.5427148476187782</v>
      </c>
      <c r="I52" s="68">
        <f t="shared" si="7"/>
        <v>0.76288746630727766</v>
      </c>
      <c r="J52" s="68">
        <f t="shared" si="8"/>
        <v>0.53225907580412557</v>
      </c>
      <c r="K52" s="68">
        <f t="shared" si="9"/>
        <v>8.4325631156993791E-2</v>
      </c>
      <c r="L52" s="68">
        <f t="shared" si="10"/>
        <v>3.3379491290722249E-2</v>
      </c>
      <c r="M52" s="68">
        <f t="shared" si="11"/>
        <v>3.5147152233749736E-2</v>
      </c>
      <c r="N52" s="68">
        <f t="shared" si="12"/>
        <v>0.56111031757367991</v>
      </c>
      <c r="O52" s="68" t="str">
        <f t="shared" si="13"/>
        <v/>
      </c>
      <c r="P52" s="68" t="str">
        <f t="shared" si="14"/>
        <v/>
      </c>
      <c r="Q52" s="68">
        <f t="shared" si="15"/>
        <v>0.44091513776152641</v>
      </c>
      <c r="R52" s="68">
        <f t="shared" si="16"/>
        <v>0.32098053841459279</v>
      </c>
      <c r="S52" s="68">
        <f t="shared" si="17"/>
        <v>0.38428723782438673</v>
      </c>
      <c r="T52" s="19">
        <v>46.39</v>
      </c>
      <c r="V52" s="20">
        <v>564.79999999999995</v>
      </c>
      <c r="W52" s="20">
        <v>324.2</v>
      </c>
      <c r="Y52" s="20">
        <v>210.4</v>
      </c>
      <c r="Z52" s="20">
        <v>381.8</v>
      </c>
      <c r="AA52" s="20">
        <v>195.6</v>
      </c>
      <c r="AB52" s="20">
        <v>89.88</v>
      </c>
      <c r="AC52" s="20">
        <v>53.62</v>
      </c>
      <c r="AD52" s="20">
        <v>58.27</v>
      </c>
      <c r="AE52" s="20">
        <v>606.1</v>
      </c>
      <c r="AF52" s="20"/>
      <c r="AG52" s="20"/>
      <c r="AH52" s="20">
        <v>645.1</v>
      </c>
      <c r="AI52" s="20">
        <v>976.3</v>
      </c>
      <c r="AJ52" s="20">
        <v>900.4</v>
      </c>
      <c r="AK52" s="19">
        <v>3.4649999999999999</v>
      </c>
      <c r="AM52" s="20">
        <v>33.42</v>
      </c>
      <c r="AN52" s="20">
        <v>17.21</v>
      </c>
      <c r="AP52" s="20">
        <v>9.8979999999999997</v>
      </c>
      <c r="AQ52" s="20">
        <v>18.36</v>
      </c>
      <c r="AR52" s="20">
        <v>12.19</v>
      </c>
      <c r="AS52" s="20">
        <v>11.01</v>
      </c>
      <c r="AT52" s="20">
        <v>5.4240000000000004</v>
      </c>
      <c r="AU52" s="20">
        <v>6.524</v>
      </c>
      <c r="AV52" s="20">
        <v>19.88</v>
      </c>
      <c r="AW52" s="20"/>
      <c r="AX52" s="20"/>
      <c r="AY52" s="20">
        <v>53.44</v>
      </c>
      <c r="AZ52" s="20">
        <v>77.650000000000006</v>
      </c>
      <c r="BA52" s="20">
        <v>48.77</v>
      </c>
    </row>
    <row r="53" spans="1:53" s="26" customFormat="1" x14ac:dyDescent="0.2">
      <c r="A53" s="82" t="s">
        <v>441</v>
      </c>
      <c r="B53" s="83" t="str">
        <f>VLOOKUP(A53,RecNames!B:G,6,FALSE)</f>
        <v>GHSR</v>
      </c>
      <c r="C53" s="68" t="str">
        <f t="shared" si="1"/>
        <v/>
      </c>
      <c r="D53" s="68" t="str">
        <f t="shared" si="2"/>
        <v/>
      </c>
      <c r="E53" s="68">
        <f t="shared" si="3"/>
        <v>0.20035402146255116</v>
      </c>
      <c r="F53" s="68">
        <f t="shared" si="4"/>
        <v>0.12734644841567802</v>
      </c>
      <c r="G53" s="68" t="str">
        <f t="shared" si="5"/>
        <v/>
      </c>
      <c r="H53" s="68">
        <f t="shared" si="6"/>
        <v>0.28153032060895894</v>
      </c>
      <c r="I53" s="68">
        <f t="shared" si="7"/>
        <v>0.3716307277628032</v>
      </c>
      <c r="J53" s="68">
        <f t="shared" si="8"/>
        <v>0.33663552573829075</v>
      </c>
      <c r="K53" s="68">
        <f t="shared" si="9"/>
        <v>0.13173361492823499</v>
      </c>
      <c r="L53" s="68">
        <f t="shared" si="10"/>
        <v>2.5338289240337195E-2</v>
      </c>
      <c r="M53" s="68">
        <f t="shared" si="11"/>
        <v>0.27343236346211713</v>
      </c>
      <c r="N53" s="68">
        <f t="shared" si="12"/>
        <v>0.10108079798124077</v>
      </c>
      <c r="O53" s="68">
        <f t="shared" si="13"/>
        <v>0.48187248228920676</v>
      </c>
      <c r="P53" s="68">
        <f t="shared" si="14"/>
        <v>0.63453580424613176</v>
      </c>
      <c r="Q53" s="68">
        <f t="shared" si="15"/>
        <v>0.10812483549004404</v>
      </c>
      <c r="R53" s="68">
        <f t="shared" si="16"/>
        <v>1.3158608530548585E-2</v>
      </c>
      <c r="S53" s="68">
        <f t="shared" si="17"/>
        <v>5.9544969783149659E-2</v>
      </c>
      <c r="T53" s="19"/>
      <c r="V53" s="20">
        <v>200.2</v>
      </c>
      <c r="W53" s="20">
        <v>103.5</v>
      </c>
      <c r="Y53" s="20">
        <v>118.1</v>
      </c>
      <c r="Z53" s="20">
        <v>196</v>
      </c>
      <c r="AA53" s="20">
        <v>133.19999999999999</v>
      </c>
      <c r="AB53" s="20">
        <v>124</v>
      </c>
      <c r="AC53" s="20">
        <v>47</v>
      </c>
      <c r="AD53" s="20">
        <v>272.10000000000002</v>
      </c>
      <c r="AE53" s="20">
        <v>123</v>
      </c>
      <c r="AF53" s="20">
        <v>107.7</v>
      </c>
      <c r="AG53" s="20">
        <v>314.60000000000002</v>
      </c>
      <c r="AH53" s="20">
        <v>177.3</v>
      </c>
      <c r="AI53" s="20">
        <v>68.41</v>
      </c>
      <c r="AJ53" s="20">
        <v>169.6</v>
      </c>
      <c r="AK53" s="19"/>
      <c r="AM53" s="20">
        <v>10.44</v>
      </c>
      <c r="AN53" s="20">
        <v>5.2930000000000001</v>
      </c>
      <c r="AP53" s="20">
        <v>5.5460000000000003</v>
      </c>
      <c r="AQ53" s="20">
        <v>8.9550000000000001</v>
      </c>
      <c r="AR53" s="20">
        <v>5.88</v>
      </c>
      <c r="AS53" s="20">
        <v>9.093</v>
      </c>
      <c r="AT53" s="20">
        <v>4.4450000000000003</v>
      </c>
      <c r="AU53" s="20">
        <v>7.476</v>
      </c>
      <c r="AV53" s="20">
        <v>7.14</v>
      </c>
      <c r="AW53" s="20">
        <v>6.9960000000000004</v>
      </c>
      <c r="AX53" s="20">
        <v>16.260000000000002</v>
      </c>
      <c r="AY53" s="20">
        <v>9.5310000000000006</v>
      </c>
      <c r="AZ53" s="20">
        <v>9.6050000000000004</v>
      </c>
      <c r="BA53" s="20">
        <v>9.3989999999999991</v>
      </c>
    </row>
    <row r="54" spans="1:53" s="26" customFormat="1" x14ac:dyDescent="0.2">
      <c r="A54" s="82" t="s">
        <v>445</v>
      </c>
      <c r="B54" s="83" t="str">
        <f>VLOOKUP(A54,RecNames!B:G,6,FALSE)</f>
        <v>GIPR</v>
      </c>
      <c r="C54" s="68">
        <f t="shared" si="1"/>
        <v>0.77061310782241021</v>
      </c>
      <c r="D54" s="68" t="str">
        <f t="shared" si="2"/>
        <v/>
      </c>
      <c r="E54" s="68">
        <f t="shared" si="3"/>
        <v>0.17966589224471735</v>
      </c>
      <c r="F54" s="68">
        <f t="shared" si="4"/>
        <v>0.27361465685538372</v>
      </c>
      <c r="G54" s="68" t="str">
        <f t="shared" si="5"/>
        <v/>
      </c>
      <c r="H54" s="68">
        <f t="shared" si="6"/>
        <v>0.2928492600243357</v>
      </c>
      <c r="I54" s="68">
        <f t="shared" si="7"/>
        <v>0.52051044474393526</v>
      </c>
      <c r="J54" s="68">
        <f t="shared" si="8"/>
        <v>0.33663552573829075</v>
      </c>
      <c r="K54" s="68" t="str">
        <f t="shared" si="9"/>
        <v/>
      </c>
      <c r="L54" s="68" t="str">
        <f t="shared" si="10"/>
        <v/>
      </c>
      <c r="M54" s="68" t="str">
        <f t="shared" si="11"/>
        <v/>
      </c>
      <c r="N54" s="68">
        <f t="shared" si="12"/>
        <v>0.54368423558539247</v>
      </c>
      <c r="O54" s="68" t="str">
        <f t="shared" si="13"/>
        <v/>
      </c>
      <c r="P54" s="68" t="str">
        <f t="shared" si="14"/>
        <v/>
      </c>
      <c r="Q54" s="68">
        <f t="shared" si="15"/>
        <v>1.7642581223456099E-3</v>
      </c>
      <c r="R54" s="68">
        <f t="shared" si="16"/>
        <v>1.309757916864447E-2</v>
      </c>
      <c r="S54" s="68">
        <f t="shared" si="17"/>
        <v>4.3147884820476358E-2</v>
      </c>
      <c r="T54" s="19">
        <v>54.47</v>
      </c>
      <c r="V54" s="20">
        <v>181.5</v>
      </c>
      <c r="W54" s="20">
        <v>200.9</v>
      </c>
      <c r="Y54" s="20">
        <v>122.1</v>
      </c>
      <c r="Z54" s="20">
        <v>266.7</v>
      </c>
      <c r="AA54" s="20">
        <v>133.19999999999999</v>
      </c>
      <c r="AB54" s="20"/>
      <c r="AC54" s="20"/>
      <c r="AD54" s="20"/>
      <c r="AE54" s="20">
        <v>587.79999999999995</v>
      </c>
      <c r="AF54" s="20"/>
      <c r="AG54" s="20"/>
      <c r="AH54" s="20">
        <v>27.79</v>
      </c>
      <c r="AI54" s="20">
        <v>68.23</v>
      </c>
      <c r="AJ54" s="20">
        <v>132.69999999999999</v>
      </c>
      <c r="AK54" s="19">
        <v>3.2290000000000001</v>
      </c>
      <c r="AM54" s="20">
        <v>8.5690000000000008</v>
      </c>
      <c r="AN54" s="20">
        <v>6.21</v>
      </c>
      <c r="AP54" s="20">
        <v>7.4279999999999999</v>
      </c>
      <c r="AQ54" s="20">
        <v>16.5</v>
      </c>
      <c r="AR54" s="20">
        <v>12.06</v>
      </c>
      <c r="AS54" s="20"/>
      <c r="AT54" s="20"/>
      <c r="AU54" s="20"/>
      <c r="AV54" s="20">
        <v>33</v>
      </c>
      <c r="AW54" s="20"/>
      <c r="AX54" s="20"/>
      <c r="AY54" s="20">
        <v>5.1820000000000004</v>
      </c>
      <c r="AZ54" s="20">
        <v>33.76</v>
      </c>
      <c r="BA54" s="20">
        <v>6.8970000000000002</v>
      </c>
    </row>
    <row r="55" spans="1:53" s="26" customFormat="1" x14ac:dyDescent="0.2">
      <c r="A55" s="82" t="s">
        <v>447</v>
      </c>
      <c r="B55" s="83" t="str">
        <f>VLOOKUP(A55,RecNames!B:G,6,FALSE)</f>
        <v>GLP1R</v>
      </c>
      <c r="C55" s="68">
        <f t="shared" si="1"/>
        <v>0.89344608879492615</v>
      </c>
      <c r="D55" s="68" t="str">
        <f t="shared" si="2"/>
        <v/>
      </c>
      <c r="E55" s="68">
        <f t="shared" si="3"/>
        <v>2.9582918464431909E-2</v>
      </c>
      <c r="F55" s="68">
        <f t="shared" si="4"/>
        <v>0</v>
      </c>
      <c r="G55" s="68" t="str">
        <f t="shared" si="5"/>
        <v/>
      </c>
      <c r="H55" s="68">
        <f t="shared" si="6"/>
        <v>0.20473131667562749</v>
      </c>
      <c r="I55" s="68">
        <f t="shared" si="7"/>
        <v>0.32340801886792447</v>
      </c>
      <c r="J55" s="68" t="str">
        <f t="shared" si="8"/>
        <v/>
      </c>
      <c r="K55" s="68" t="str">
        <f t="shared" si="9"/>
        <v/>
      </c>
      <c r="L55" s="68" t="str">
        <f t="shared" si="10"/>
        <v/>
      </c>
      <c r="M55" s="68" t="str">
        <f t="shared" si="11"/>
        <v/>
      </c>
      <c r="N55" s="68">
        <f t="shared" si="12"/>
        <v>0.42160643717564156</v>
      </c>
      <c r="O55" s="68" t="str">
        <f t="shared" si="13"/>
        <v/>
      </c>
      <c r="P55" s="68" t="str">
        <f t="shared" si="14"/>
        <v/>
      </c>
      <c r="Q55" s="68">
        <f t="shared" si="15"/>
        <v>0.45108807774118048</v>
      </c>
      <c r="R55" s="68">
        <f t="shared" si="16"/>
        <v>0.17891774598223364</v>
      </c>
      <c r="S55" s="68">
        <f t="shared" si="17"/>
        <v>0.39659616068254533</v>
      </c>
      <c r="T55" s="19">
        <v>60.28</v>
      </c>
      <c r="V55" s="20">
        <v>45.84</v>
      </c>
      <c r="W55" s="20">
        <v>18.7</v>
      </c>
      <c r="Y55" s="20">
        <v>90.96</v>
      </c>
      <c r="Z55" s="20">
        <v>173.1</v>
      </c>
      <c r="AA55" s="20"/>
      <c r="AB55" s="20"/>
      <c r="AC55" s="20"/>
      <c r="AD55" s="20"/>
      <c r="AE55" s="20">
        <v>459.6</v>
      </c>
      <c r="AF55" s="20"/>
      <c r="AG55" s="20"/>
      <c r="AH55" s="20">
        <v>659.4</v>
      </c>
      <c r="AI55" s="20">
        <v>557.29999999999995</v>
      </c>
      <c r="AJ55" s="20">
        <v>928.1</v>
      </c>
      <c r="AK55" s="19">
        <v>3.5259999999999998</v>
      </c>
      <c r="AM55" s="20">
        <v>5.1989999999999998</v>
      </c>
      <c r="AN55" s="20">
        <v>2.4950000000000001</v>
      </c>
      <c r="AP55" s="20">
        <v>9.9459999999999997</v>
      </c>
      <c r="AQ55" s="20">
        <v>7.4450000000000003</v>
      </c>
      <c r="AR55" s="20"/>
      <c r="AS55" s="20"/>
      <c r="AT55" s="20"/>
      <c r="AU55" s="20"/>
      <c r="AV55" s="20">
        <v>13.93</v>
      </c>
      <c r="AW55" s="20"/>
      <c r="AX55" s="20"/>
      <c r="AY55" s="20">
        <v>29.56</v>
      </c>
      <c r="AZ55" s="20">
        <v>22.34</v>
      </c>
      <c r="BA55" s="20">
        <v>35.82</v>
      </c>
    </row>
    <row r="56" spans="1:53" s="26" customFormat="1" x14ac:dyDescent="0.2">
      <c r="A56" s="82" t="s">
        <v>449</v>
      </c>
      <c r="B56" s="83" t="str">
        <f>VLOOKUP(A56,RecNames!B:G,6,FALSE)</f>
        <v>GLP2R</v>
      </c>
      <c r="C56" s="68">
        <f t="shared" si="1"/>
        <v>0.95750528541226232</v>
      </c>
      <c r="D56" s="68" t="str">
        <f t="shared" si="2"/>
        <v/>
      </c>
      <c r="E56" s="68">
        <f t="shared" si="3"/>
        <v>9.8794114393185098E-2</v>
      </c>
      <c r="F56" s="68">
        <f t="shared" si="4"/>
        <v>4.2408770085598436E-2</v>
      </c>
      <c r="G56" s="68" t="str">
        <f t="shared" si="5"/>
        <v/>
      </c>
      <c r="H56" s="68">
        <f t="shared" si="6"/>
        <v>0.35651829423583009</v>
      </c>
      <c r="I56" s="68">
        <f t="shared" si="7"/>
        <v>0.3709989892183288</v>
      </c>
      <c r="J56" s="68">
        <f t="shared" si="8"/>
        <v>6.6932096056179072E-2</v>
      </c>
      <c r="K56" s="68" t="str">
        <f t="shared" si="9"/>
        <v/>
      </c>
      <c r="L56" s="68" t="str">
        <f t="shared" si="10"/>
        <v/>
      </c>
      <c r="M56" s="68" t="str">
        <f t="shared" si="11"/>
        <v/>
      </c>
      <c r="N56" s="68">
        <f t="shared" si="12"/>
        <v>0.21896871875446364</v>
      </c>
      <c r="O56" s="68" t="str">
        <f t="shared" si="13"/>
        <v/>
      </c>
      <c r="P56" s="68" t="str">
        <f t="shared" si="14"/>
        <v/>
      </c>
      <c r="Q56" s="68">
        <f t="shared" si="15"/>
        <v>0.14533076282821958</v>
      </c>
      <c r="R56" s="68">
        <f t="shared" si="16"/>
        <v>0.195395673696345</v>
      </c>
      <c r="S56" s="68">
        <f t="shared" si="17"/>
        <v>0.29323675790970494</v>
      </c>
      <c r="T56" s="19">
        <v>63.31</v>
      </c>
      <c r="V56" s="20">
        <v>108.4</v>
      </c>
      <c r="W56" s="20">
        <v>46.94</v>
      </c>
      <c r="Y56" s="20">
        <v>144.6</v>
      </c>
      <c r="Z56" s="20">
        <v>195.7</v>
      </c>
      <c r="AA56" s="20">
        <v>47.17</v>
      </c>
      <c r="AB56" s="20"/>
      <c r="AC56" s="20"/>
      <c r="AD56" s="20"/>
      <c r="AE56" s="20">
        <v>246.8</v>
      </c>
      <c r="AF56" s="20"/>
      <c r="AG56" s="20"/>
      <c r="AH56" s="20">
        <v>229.6</v>
      </c>
      <c r="AI56" s="20">
        <v>605.9</v>
      </c>
      <c r="AJ56" s="20">
        <v>695.5</v>
      </c>
      <c r="AK56" s="19">
        <v>3.76</v>
      </c>
      <c r="AM56" s="20">
        <v>10.93</v>
      </c>
      <c r="AN56" s="20">
        <v>3.3889999999999998</v>
      </c>
      <c r="AP56" s="20">
        <v>7.8259999999999996</v>
      </c>
      <c r="AQ56" s="20">
        <v>9.25</v>
      </c>
      <c r="AR56" s="20">
        <v>5.8890000000000002</v>
      </c>
      <c r="AS56" s="20"/>
      <c r="AT56" s="20"/>
      <c r="AU56" s="20"/>
      <c r="AV56" s="20">
        <v>10.43</v>
      </c>
      <c r="AW56" s="20"/>
      <c r="AX56" s="20"/>
      <c r="AY56" s="20">
        <v>25.86</v>
      </c>
      <c r="AZ56" s="20">
        <v>34.090000000000003</v>
      </c>
      <c r="BA56" s="20">
        <v>34.74</v>
      </c>
    </row>
    <row r="57" spans="1:53" s="26" customFormat="1" x14ac:dyDescent="0.2">
      <c r="A57" s="82" t="s">
        <v>458</v>
      </c>
      <c r="B57" s="83" t="str">
        <f>VLOOKUP(A57,RecNames!B:G,6,FALSE)</f>
        <v>GNRHR</v>
      </c>
      <c r="C57" s="68" t="str">
        <f t="shared" si="1"/>
        <v/>
      </c>
      <c r="D57" s="68" t="str">
        <f t="shared" si="2"/>
        <v/>
      </c>
      <c r="E57" s="68" t="str">
        <f t="shared" si="3"/>
        <v/>
      </c>
      <c r="F57" s="68" t="str">
        <f t="shared" si="4"/>
        <v/>
      </c>
      <c r="G57" s="68" t="str">
        <f t="shared" si="5"/>
        <v/>
      </c>
      <c r="H57" s="68" t="str">
        <f t="shared" si="6"/>
        <v/>
      </c>
      <c r="I57" s="68" t="str">
        <f t="shared" si="7"/>
        <v/>
      </c>
      <c r="J57" s="68" t="str">
        <f t="shared" si="8"/>
        <v/>
      </c>
      <c r="K57" s="68">
        <f t="shared" si="9"/>
        <v>0.35196120659710167</v>
      </c>
      <c r="L57" s="68">
        <f t="shared" si="10"/>
        <v>0.44294633530111999</v>
      </c>
      <c r="M57" s="68">
        <f t="shared" si="11"/>
        <v>0.18105129433789852</v>
      </c>
      <c r="N57" s="68">
        <f t="shared" si="12"/>
        <v>0.2360139027757939</v>
      </c>
      <c r="O57" s="68" t="str">
        <f t="shared" si="13"/>
        <v/>
      </c>
      <c r="P57" s="68" t="str">
        <f t="shared" si="14"/>
        <v/>
      </c>
      <c r="Q57" s="68" t="str">
        <f t="shared" si="15"/>
        <v/>
      </c>
      <c r="R57" s="68" t="str">
        <f t="shared" si="16"/>
        <v/>
      </c>
      <c r="S57" s="68" t="str">
        <f t="shared" si="17"/>
        <v/>
      </c>
      <c r="T57" s="19"/>
      <c r="V57" s="20"/>
      <c r="W57" s="20"/>
      <c r="Y57" s="20"/>
      <c r="Z57" s="20"/>
      <c r="AA57" s="20"/>
      <c r="AB57" s="20">
        <v>282.5</v>
      </c>
      <c r="AC57" s="20">
        <v>390.8</v>
      </c>
      <c r="AD57" s="20">
        <v>189.2</v>
      </c>
      <c r="AE57" s="20">
        <v>264.7</v>
      </c>
      <c r="AF57" s="20"/>
      <c r="AG57" s="20"/>
      <c r="AH57" s="20"/>
      <c r="AI57" s="20"/>
      <c r="AJ57" s="20"/>
      <c r="AK57" s="19"/>
      <c r="AM57" s="20"/>
      <c r="AN57" s="20"/>
      <c r="AP57" s="20"/>
      <c r="AQ57" s="20"/>
      <c r="AR57" s="20"/>
      <c r="AS57" s="20">
        <v>7.3079999999999998</v>
      </c>
      <c r="AT57" s="20">
        <v>12.88</v>
      </c>
      <c r="AU57" s="20">
        <v>5.8810000000000002</v>
      </c>
      <c r="AV57" s="20">
        <v>7.5919999999999996</v>
      </c>
      <c r="AW57" s="20"/>
      <c r="AX57" s="20"/>
      <c r="AY57" s="20"/>
      <c r="AZ57" s="20"/>
      <c r="BA57" s="20"/>
    </row>
    <row r="58" spans="1:53" s="26" customFormat="1" x14ac:dyDescent="0.2">
      <c r="A58" s="82" t="s">
        <v>418</v>
      </c>
      <c r="B58" s="83" t="str">
        <f>VLOOKUP(A58,RecNames!B:G,6,FALSE)</f>
        <v>FFAR4</v>
      </c>
      <c r="C58" s="68" t="str">
        <f t="shared" si="1"/>
        <v/>
      </c>
      <c r="D58" s="68" t="str">
        <f t="shared" si="2"/>
        <v/>
      </c>
      <c r="E58" s="68">
        <f t="shared" si="3"/>
        <v>1.7557251908396944E-2</v>
      </c>
      <c r="F58" s="68">
        <f t="shared" si="4"/>
        <v>6.922961405616458E-3</v>
      </c>
      <c r="G58" s="68" t="str">
        <f t="shared" si="5"/>
        <v/>
      </c>
      <c r="H58" s="68">
        <f t="shared" si="6"/>
        <v>0.12849825971306489</v>
      </c>
      <c r="I58" s="68">
        <f t="shared" si="7"/>
        <v>2.2595181940700811E-2</v>
      </c>
      <c r="J58" s="68" t="str">
        <f t="shared" si="8"/>
        <v/>
      </c>
      <c r="K58" s="68">
        <f t="shared" si="9"/>
        <v>0.23441386113851417</v>
      </c>
      <c r="L58" s="68">
        <f t="shared" si="10"/>
        <v>0.31783397711537065</v>
      </c>
      <c r="M58" s="68">
        <f t="shared" si="11"/>
        <v>0.3014029887337441</v>
      </c>
      <c r="N58" s="68">
        <f t="shared" si="12"/>
        <v>0.43674713136218629</v>
      </c>
      <c r="O58" s="68" t="str">
        <f t="shared" si="13"/>
        <v/>
      </c>
      <c r="P58" s="68" t="str">
        <f t="shared" si="14"/>
        <v/>
      </c>
      <c r="Q58" s="68">
        <f t="shared" si="15"/>
        <v>0.68855152985366619</v>
      </c>
      <c r="R58" s="68">
        <f t="shared" si="16"/>
        <v>0.35885264799620264</v>
      </c>
      <c r="S58" s="68">
        <f t="shared" si="17"/>
        <v>0.4281461073586918</v>
      </c>
      <c r="T58" s="19"/>
      <c r="V58" s="20">
        <v>34.97</v>
      </c>
      <c r="W58" s="20">
        <v>23.31</v>
      </c>
      <c r="Y58" s="20">
        <v>64.02</v>
      </c>
      <c r="Z58" s="20">
        <v>30.25</v>
      </c>
      <c r="AA58" s="20"/>
      <c r="AB58" s="20">
        <v>197.9</v>
      </c>
      <c r="AC58" s="20">
        <v>287.8</v>
      </c>
      <c r="AD58" s="20">
        <v>297.2</v>
      </c>
      <c r="AE58" s="20">
        <v>475.5</v>
      </c>
      <c r="AF58" s="20"/>
      <c r="AG58" s="20"/>
      <c r="AH58" s="20">
        <v>993.2</v>
      </c>
      <c r="AI58" s="20">
        <v>1088</v>
      </c>
      <c r="AJ58" s="20">
        <v>999.1</v>
      </c>
      <c r="AK58" s="19"/>
      <c r="AM58" s="20">
        <v>3.964</v>
      </c>
      <c r="AN58" s="20">
        <v>2.375</v>
      </c>
      <c r="AP58" s="20">
        <v>14.1</v>
      </c>
      <c r="AQ58" s="20">
        <v>3.9</v>
      </c>
      <c r="AR58" s="20"/>
      <c r="AS58" s="20">
        <v>6.407</v>
      </c>
      <c r="AT58" s="20">
        <v>9.2560000000000002</v>
      </c>
      <c r="AU58" s="20">
        <v>9.3320000000000007</v>
      </c>
      <c r="AV58" s="20">
        <v>19.12</v>
      </c>
      <c r="AW58" s="20"/>
      <c r="AX58" s="20"/>
      <c r="AY58" s="20">
        <v>82.95</v>
      </c>
      <c r="AZ58" s="20">
        <v>217.2</v>
      </c>
      <c r="BA58" s="20">
        <v>74.62</v>
      </c>
    </row>
    <row r="59" spans="1:53" s="26" customFormat="1" x14ac:dyDescent="0.2">
      <c r="A59" s="82" t="s">
        <v>331</v>
      </c>
      <c r="B59" s="83" t="str">
        <f>VLOOKUP(A59,RecNames!B:G,6,FALSE)</f>
        <v>GPR39</v>
      </c>
      <c r="C59" s="68" t="str">
        <f t="shared" si="1"/>
        <v/>
      </c>
      <c r="D59" s="68" t="str">
        <f t="shared" si="2"/>
        <v/>
      </c>
      <c r="E59" s="68">
        <f t="shared" si="3"/>
        <v>0.25976324814691892</v>
      </c>
      <c r="F59" s="68">
        <f t="shared" si="4"/>
        <v>9.3362366721729997E-2</v>
      </c>
      <c r="G59" s="68" t="str">
        <f t="shared" si="5"/>
        <v/>
      </c>
      <c r="H59" s="68">
        <f t="shared" si="6"/>
        <v>0.33416338889046093</v>
      </c>
      <c r="I59" s="68">
        <f t="shared" si="7"/>
        <v>0.37331536388140163</v>
      </c>
      <c r="J59" s="68" t="str">
        <f t="shared" si="8"/>
        <v/>
      </c>
      <c r="K59" s="68">
        <f t="shared" si="9"/>
        <v>0.11658862597435078</v>
      </c>
      <c r="L59" s="68">
        <f t="shared" si="10"/>
        <v>0.13295921094186527</v>
      </c>
      <c r="M59" s="68">
        <f t="shared" si="11"/>
        <v>0.20423013918450583</v>
      </c>
      <c r="N59" s="68">
        <f t="shared" si="12"/>
        <v>1.9806694281769267E-2</v>
      </c>
      <c r="O59" s="68">
        <f t="shared" si="13"/>
        <v>0.10265314627031531</v>
      </c>
      <c r="P59" s="68">
        <f t="shared" si="14"/>
        <v>0.30550557754587981</v>
      </c>
      <c r="Q59" s="68">
        <f t="shared" si="15"/>
        <v>2.5866300535679985E-2</v>
      </c>
      <c r="R59" s="68" t="str">
        <f t="shared" si="16"/>
        <v/>
      </c>
      <c r="S59" s="68">
        <f t="shared" si="17"/>
        <v>2.5950942054745805E-3</v>
      </c>
      <c r="T59" s="19"/>
      <c r="V59" s="20">
        <v>253.9</v>
      </c>
      <c r="W59" s="20">
        <v>80.87</v>
      </c>
      <c r="Y59" s="20">
        <v>136.69999999999999</v>
      </c>
      <c r="Z59" s="20">
        <v>196.8</v>
      </c>
      <c r="AA59" s="20"/>
      <c r="AB59" s="20">
        <v>113.1</v>
      </c>
      <c r="AC59" s="20">
        <v>135.6</v>
      </c>
      <c r="AD59" s="20">
        <v>210</v>
      </c>
      <c r="AE59" s="20">
        <v>37.65</v>
      </c>
      <c r="AF59" s="20">
        <v>53.1</v>
      </c>
      <c r="AG59" s="20">
        <v>168.3</v>
      </c>
      <c r="AH59" s="20">
        <v>61.67</v>
      </c>
      <c r="AI59" s="20"/>
      <c r="AJ59" s="20">
        <v>41.44</v>
      </c>
      <c r="AK59" s="19"/>
      <c r="AM59" s="20">
        <v>39.57</v>
      </c>
      <c r="AN59" s="20">
        <v>12.48</v>
      </c>
      <c r="AP59" s="20">
        <v>60.18</v>
      </c>
      <c r="AQ59" s="20">
        <v>32.44</v>
      </c>
      <c r="AR59" s="20"/>
      <c r="AS59" s="20">
        <v>10.79</v>
      </c>
      <c r="AT59" s="20">
        <v>19.62</v>
      </c>
      <c r="AU59" s="20">
        <v>31.5</v>
      </c>
      <c r="AV59" s="20">
        <v>14.14</v>
      </c>
      <c r="AW59" s="20">
        <v>14.29</v>
      </c>
      <c r="AX59" s="20">
        <v>39.67</v>
      </c>
      <c r="AY59" s="20">
        <v>37.82</v>
      </c>
      <c r="AZ59" s="20"/>
      <c r="BA59" s="20">
        <v>29.32</v>
      </c>
    </row>
    <row r="60" spans="1:53" s="26" customFormat="1" x14ac:dyDescent="0.2">
      <c r="A60" s="82" t="s">
        <v>332</v>
      </c>
      <c r="B60" s="83" t="str">
        <f>VLOOKUP(A60,RecNames!B:G,6,FALSE)</f>
        <v>GPR4</v>
      </c>
      <c r="C60" s="68">
        <f t="shared" si="1"/>
        <v>0.55433403805496839</v>
      </c>
      <c r="D60" s="68" t="str">
        <f t="shared" si="2"/>
        <v/>
      </c>
      <c r="E60" s="68" t="str">
        <f t="shared" si="3"/>
        <v/>
      </c>
      <c r="F60" s="68" t="str">
        <f t="shared" si="4"/>
        <v/>
      </c>
      <c r="G60" s="68" t="str">
        <f t="shared" si="5"/>
        <v/>
      </c>
      <c r="H60" s="68" t="str">
        <f t="shared" si="6"/>
        <v/>
      </c>
      <c r="I60" s="68" t="str">
        <f t="shared" si="7"/>
        <v/>
      </c>
      <c r="J60" s="68" t="str">
        <f t="shared" si="8"/>
        <v/>
      </c>
      <c r="K60" s="68">
        <f t="shared" si="9"/>
        <v>0.1707771185616429</v>
      </c>
      <c r="L60" s="68">
        <f t="shared" si="10"/>
        <v>0.16806355221922603</v>
      </c>
      <c r="M60" s="68">
        <f t="shared" si="11"/>
        <v>3.8501398531263581E-2</v>
      </c>
      <c r="N60" s="68">
        <f t="shared" si="12"/>
        <v>8.936818549730989E-2</v>
      </c>
      <c r="O60" s="68">
        <f t="shared" si="13"/>
        <v>0.64786775941102925</v>
      </c>
      <c r="P60" s="68">
        <f t="shared" si="14"/>
        <v>0.49914537603454473</v>
      </c>
      <c r="Q60" s="68">
        <f t="shared" si="15"/>
        <v>0.10527925787335757</v>
      </c>
      <c r="R60" s="68">
        <f t="shared" si="16"/>
        <v>3.9940326846138203E-3</v>
      </c>
      <c r="S60" s="68" t="str">
        <f t="shared" si="17"/>
        <v/>
      </c>
      <c r="T60" s="19">
        <v>44.24</v>
      </c>
      <c r="V60" s="20"/>
      <c r="W60" s="20"/>
      <c r="Y60" s="20"/>
      <c r="Z60" s="20"/>
      <c r="AA60" s="20"/>
      <c r="AB60" s="20">
        <v>152.1</v>
      </c>
      <c r="AC60" s="20">
        <v>164.5</v>
      </c>
      <c r="AD60" s="20">
        <v>61.28</v>
      </c>
      <c r="AE60" s="20">
        <v>110.7</v>
      </c>
      <c r="AF60" s="20">
        <v>131.6</v>
      </c>
      <c r="AG60" s="20">
        <v>254.4</v>
      </c>
      <c r="AH60" s="20">
        <v>173.3</v>
      </c>
      <c r="AI60" s="20">
        <v>41.38</v>
      </c>
      <c r="AJ60" s="20"/>
      <c r="AK60" s="19">
        <v>3.294</v>
      </c>
      <c r="AM60" s="20"/>
      <c r="AN60" s="20"/>
      <c r="AP60" s="20"/>
      <c r="AQ60" s="20"/>
      <c r="AR60" s="20"/>
      <c r="AS60" s="20">
        <v>15.49</v>
      </c>
      <c r="AT60" s="20">
        <v>16.93</v>
      </c>
      <c r="AU60" s="20">
        <v>30.79</v>
      </c>
      <c r="AV60" s="20">
        <v>12.29</v>
      </c>
      <c r="AW60" s="20">
        <v>41.68</v>
      </c>
      <c r="AX60" s="20">
        <v>43.1</v>
      </c>
      <c r="AY60" s="20">
        <v>78.400000000000006</v>
      </c>
      <c r="AZ60" s="20">
        <v>3.2440000000000002</v>
      </c>
      <c r="BA60" s="20"/>
    </row>
    <row r="61" spans="1:53" s="26" customFormat="1" x14ac:dyDescent="0.2">
      <c r="A61" s="82" t="s">
        <v>416</v>
      </c>
      <c r="B61" s="83" t="str">
        <f>VLOOKUP(A61,RecNames!B:G,6,FALSE)</f>
        <v>FFAR3</v>
      </c>
      <c r="C61" s="68" t="str">
        <f t="shared" si="1"/>
        <v/>
      </c>
      <c r="D61" s="68" t="str">
        <f t="shared" si="2"/>
        <v/>
      </c>
      <c r="E61" s="68">
        <f t="shared" si="3"/>
        <v>0.38422391857506355</v>
      </c>
      <c r="F61" s="68">
        <f t="shared" si="4"/>
        <v>0.3326325274065175</v>
      </c>
      <c r="G61" s="68" t="str">
        <f t="shared" si="5"/>
        <v/>
      </c>
      <c r="H61" s="68">
        <f t="shared" si="6"/>
        <v>0.35227369195506381</v>
      </c>
      <c r="I61" s="68">
        <f t="shared" si="7"/>
        <v>0.38658187331536387</v>
      </c>
      <c r="J61" s="68">
        <f t="shared" si="8"/>
        <v>0.41030785629193051</v>
      </c>
      <c r="K61" s="68" t="str">
        <f t="shared" si="9"/>
        <v/>
      </c>
      <c r="L61" s="68" t="str">
        <f t="shared" si="10"/>
        <v/>
      </c>
      <c r="M61" s="68" t="str">
        <f t="shared" si="11"/>
        <v/>
      </c>
      <c r="N61" s="68" t="str">
        <f t="shared" si="12"/>
        <v/>
      </c>
      <c r="O61" s="68" t="str">
        <f t="shared" si="13"/>
        <v/>
      </c>
      <c r="P61" s="68" t="str">
        <f t="shared" si="14"/>
        <v/>
      </c>
      <c r="Q61" s="68" t="str">
        <f t="shared" si="15"/>
        <v/>
      </c>
      <c r="R61" s="68" t="str">
        <f t="shared" si="16"/>
        <v/>
      </c>
      <c r="S61" s="68" t="str">
        <f t="shared" si="17"/>
        <v/>
      </c>
      <c r="T61" s="19"/>
      <c r="V61" s="20">
        <v>366.4</v>
      </c>
      <c r="W61" s="20">
        <v>240.2</v>
      </c>
      <c r="Y61" s="20">
        <v>143.1</v>
      </c>
      <c r="Z61" s="20">
        <v>203.1</v>
      </c>
      <c r="AA61" s="20">
        <v>156.69999999999999</v>
      </c>
      <c r="AB61" s="20"/>
      <c r="AC61" s="20"/>
      <c r="AD61" s="20"/>
      <c r="AE61" s="20"/>
      <c r="AF61" s="20"/>
      <c r="AG61" s="20"/>
      <c r="AH61" s="20"/>
      <c r="AI61" s="20"/>
      <c r="AJ61" s="20"/>
      <c r="AK61" s="19"/>
      <c r="AM61" s="20">
        <v>25.32</v>
      </c>
      <c r="AN61" s="20">
        <v>15.85</v>
      </c>
      <c r="AP61" s="20">
        <v>4.7690000000000001</v>
      </c>
      <c r="AQ61" s="20">
        <v>10.94</v>
      </c>
      <c r="AR61" s="20">
        <v>47.06</v>
      </c>
      <c r="AS61" s="20"/>
      <c r="AT61" s="20"/>
      <c r="AU61" s="20"/>
      <c r="AV61" s="20"/>
      <c r="AW61" s="20"/>
      <c r="AX61" s="20"/>
      <c r="AY61" s="20"/>
      <c r="AZ61" s="20"/>
      <c r="BA61" s="20"/>
    </row>
    <row r="62" spans="1:53" s="26" customFormat="1" x14ac:dyDescent="0.2">
      <c r="A62" s="82" t="s">
        <v>414</v>
      </c>
      <c r="B62" s="83" t="str">
        <f>VLOOKUP(A62,RecNames!B:G,6,FALSE)</f>
        <v>FFAR2</v>
      </c>
      <c r="C62" s="68" t="str">
        <f t="shared" si="1"/>
        <v/>
      </c>
      <c r="D62" s="68" t="str">
        <f t="shared" si="2"/>
        <v/>
      </c>
      <c r="E62" s="68">
        <f t="shared" si="3"/>
        <v>0.48523066710919349</v>
      </c>
      <c r="F62" s="68">
        <f t="shared" si="4"/>
        <v>0.34855083345847732</v>
      </c>
      <c r="G62" s="68" t="str">
        <f t="shared" si="5"/>
        <v/>
      </c>
      <c r="H62" s="68" t="str">
        <f t="shared" si="6"/>
        <v/>
      </c>
      <c r="I62" s="68" t="str">
        <f t="shared" si="7"/>
        <v/>
      </c>
      <c r="J62" s="68" t="str">
        <f t="shared" si="8"/>
        <v/>
      </c>
      <c r="K62" s="68">
        <f t="shared" si="9"/>
        <v>0.58733378721985252</v>
      </c>
      <c r="L62" s="68">
        <f t="shared" si="10"/>
        <v>0.27957145980613662</v>
      </c>
      <c r="M62" s="68">
        <f t="shared" si="11"/>
        <v>5.7122480136398576E-2</v>
      </c>
      <c r="N62" s="68" t="str">
        <f t="shared" si="12"/>
        <v/>
      </c>
      <c r="O62" s="68" t="str">
        <f t="shared" si="13"/>
        <v/>
      </c>
      <c r="P62" s="68" t="str">
        <f t="shared" si="14"/>
        <v/>
      </c>
      <c r="Q62" s="68" t="str">
        <f t="shared" si="15"/>
        <v/>
      </c>
      <c r="R62" s="68" t="str">
        <f t="shared" si="16"/>
        <v/>
      </c>
      <c r="S62" s="68" t="str">
        <f t="shared" si="17"/>
        <v/>
      </c>
      <c r="T62" s="19"/>
      <c r="V62" s="20">
        <v>457.7</v>
      </c>
      <c r="W62" s="20">
        <v>250.8</v>
      </c>
      <c r="Y62" s="20"/>
      <c r="Z62" s="20"/>
      <c r="AA62" s="20"/>
      <c r="AB62" s="20">
        <v>451.9</v>
      </c>
      <c r="AC62" s="20">
        <v>256.3</v>
      </c>
      <c r="AD62" s="20">
        <v>77.989999999999995</v>
      </c>
      <c r="AE62" s="20"/>
      <c r="AF62" s="20"/>
      <c r="AG62" s="20"/>
      <c r="AH62" s="20"/>
      <c r="AI62" s="20"/>
      <c r="AJ62" s="20"/>
      <c r="AK62" s="19"/>
      <c r="AM62" s="20">
        <v>93.44</v>
      </c>
      <c r="AN62" s="20">
        <v>39.35</v>
      </c>
      <c r="AP62" s="20"/>
      <c r="AQ62" s="20"/>
      <c r="AR62" s="20"/>
      <c r="AS62" s="20">
        <v>437.5</v>
      </c>
      <c r="AT62" s="20">
        <v>96.78</v>
      </c>
      <c r="AU62" s="20">
        <v>11.7</v>
      </c>
      <c r="AV62" s="20"/>
      <c r="AW62" s="20"/>
      <c r="AX62" s="20"/>
      <c r="AY62" s="20"/>
      <c r="AZ62" s="20"/>
      <c r="BA62" s="20"/>
    </row>
    <row r="63" spans="1:53" s="26" customFormat="1" x14ac:dyDescent="0.2">
      <c r="A63" s="82" t="s">
        <v>369</v>
      </c>
      <c r="B63" s="83" t="str">
        <f>VLOOKUP(A63,RecNames!B:G,6,FALSE)</f>
        <v>PSYR</v>
      </c>
      <c r="C63" s="68">
        <f t="shared" si="1"/>
        <v>0.30190274841437631</v>
      </c>
      <c r="D63" s="68" t="str">
        <f t="shared" si="2"/>
        <v/>
      </c>
      <c r="E63" s="68" t="str">
        <f t="shared" si="3"/>
        <v/>
      </c>
      <c r="F63" s="68" t="str">
        <f t="shared" si="4"/>
        <v/>
      </c>
      <c r="G63" s="68" t="str">
        <f t="shared" si="5"/>
        <v/>
      </c>
      <c r="H63" s="68" t="str">
        <f t="shared" si="6"/>
        <v/>
      </c>
      <c r="I63" s="68">
        <f t="shared" si="7"/>
        <v>0.14165683962264153</v>
      </c>
      <c r="J63" s="68" t="str">
        <f t="shared" si="8"/>
        <v/>
      </c>
      <c r="K63" s="68" t="str">
        <f t="shared" si="9"/>
        <v/>
      </c>
      <c r="L63" s="68" t="str">
        <f t="shared" si="10"/>
        <v/>
      </c>
      <c r="M63" s="68" t="str">
        <f t="shared" si="11"/>
        <v/>
      </c>
      <c r="N63" s="68" t="str">
        <f t="shared" si="12"/>
        <v/>
      </c>
      <c r="O63" s="68" t="str">
        <f t="shared" si="13"/>
        <v/>
      </c>
      <c r="P63" s="68">
        <f t="shared" si="14"/>
        <v>0.42515293270960769</v>
      </c>
      <c r="Q63" s="68">
        <f t="shared" si="15"/>
        <v>3.0959884469548758E-2</v>
      </c>
      <c r="R63" s="68">
        <f t="shared" si="16"/>
        <v>9.5002373364074036E-3</v>
      </c>
      <c r="S63" s="68" t="str">
        <f t="shared" si="17"/>
        <v/>
      </c>
      <c r="T63" s="19">
        <v>32.299999999999997</v>
      </c>
      <c r="V63" s="20"/>
      <c r="W63" s="20"/>
      <c r="Y63" s="20"/>
      <c r="Z63" s="20">
        <v>86.79</v>
      </c>
      <c r="AA63" s="20"/>
      <c r="AB63" s="20"/>
      <c r="AC63" s="20"/>
      <c r="AD63" s="20"/>
      <c r="AE63" s="20"/>
      <c r="AF63" s="20"/>
      <c r="AG63" s="20">
        <v>221.5</v>
      </c>
      <c r="AH63" s="20">
        <v>68.83</v>
      </c>
      <c r="AI63" s="20">
        <v>57.62</v>
      </c>
      <c r="AJ63" s="20"/>
      <c r="AK63" s="19">
        <v>3.496</v>
      </c>
      <c r="AM63" s="20"/>
      <c r="AN63" s="20"/>
      <c r="AP63" s="20"/>
      <c r="AQ63" s="20">
        <v>15.58</v>
      </c>
      <c r="AR63" s="20"/>
      <c r="AS63" s="20"/>
      <c r="AT63" s="20"/>
      <c r="AU63" s="20"/>
      <c r="AV63" s="20"/>
      <c r="AW63" s="20"/>
      <c r="AX63" s="20">
        <v>16.940000000000001</v>
      </c>
      <c r="AY63" s="20">
        <v>19.09</v>
      </c>
      <c r="AZ63" s="20">
        <v>29.36</v>
      </c>
      <c r="BA63" s="20"/>
    </row>
    <row r="64" spans="1:53" s="26" customFormat="1" x14ac:dyDescent="0.2">
      <c r="A64" s="82" t="s">
        <v>364</v>
      </c>
      <c r="B64" s="83" t="str">
        <f>VLOOKUP(A64,RecNames!B:G,6,FALSE)</f>
        <v>OGR1</v>
      </c>
      <c r="C64" s="68">
        <f t="shared" si="1"/>
        <v>0.56786469344608892</v>
      </c>
      <c r="D64" s="68" t="str">
        <f t="shared" si="2"/>
        <v/>
      </c>
      <c r="E64" s="68">
        <f t="shared" si="3"/>
        <v>0.62274587896891254</v>
      </c>
      <c r="F64" s="68">
        <f t="shared" si="4"/>
        <v>0.65385192971917716</v>
      </c>
      <c r="G64" s="68" t="str">
        <f t="shared" si="5"/>
        <v/>
      </c>
      <c r="H64" s="68">
        <f t="shared" si="6"/>
        <v>0.78465717762245668</v>
      </c>
      <c r="I64" s="68">
        <f t="shared" si="7"/>
        <v>0.85912230458221028</v>
      </c>
      <c r="J64" s="68" t="str">
        <f t="shared" si="8"/>
        <v/>
      </c>
      <c r="K64" s="68">
        <f t="shared" si="9"/>
        <v>1</v>
      </c>
      <c r="L64" s="68">
        <f t="shared" si="10"/>
        <v>1</v>
      </c>
      <c r="M64" s="68">
        <f t="shared" si="11"/>
        <v>0.94038133657242828</v>
      </c>
      <c r="N64" s="68">
        <f t="shared" si="12"/>
        <v>0.40903680426605715</v>
      </c>
      <c r="O64" s="68">
        <f t="shared" si="13"/>
        <v>1</v>
      </c>
      <c r="P64" s="68">
        <f t="shared" si="14"/>
        <v>0.47935408420295061</v>
      </c>
      <c r="Q64" s="68">
        <f t="shared" si="15"/>
        <v>5.5054812938841423E-2</v>
      </c>
      <c r="R64" s="68">
        <f t="shared" si="16"/>
        <v>1.5793042652742933E-2</v>
      </c>
      <c r="S64" s="68">
        <f t="shared" si="17"/>
        <v>4.941343761109137E-2</v>
      </c>
      <c r="T64" s="19">
        <v>44.88</v>
      </c>
      <c r="V64" s="20">
        <v>582</v>
      </c>
      <c r="W64" s="20">
        <v>454.1</v>
      </c>
      <c r="Y64" s="20">
        <v>295.89999999999998</v>
      </c>
      <c r="Z64" s="20">
        <v>427.5</v>
      </c>
      <c r="AA64" s="20"/>
      <c r="AB64" s="20">
        <v>748.9</v>
      </c>
      <c r="AC64" s="20">
        <v>849.4</v>
      </c>
      <c r="AD64" s="20">
        <v>870.6</v>
      </c>
      <c r="AE64" s="20">
        <v>446.4</v>
      </c>
      <c r="AF64" s="20">
        <v>182.3</v>
      </c>
      <c r="AG64" s="20">
        <v>245.6</v>
      </c>
      <c r="AH64" s="20">
        <v>102.7</v>
      </c>
      <c r="AI64" s="20">
        <v>76.180000000000007</v>
      </c>
      <c r="AJ64" s="20">
        <v>146.80000000000001</v>
      </c>
      <c r="AK64" s="19">
        <v>17.3</v>
      </c>
      <c r="AM64" s="20">
        <v>37.32</v>
      </c>
      <c r="AN64" s="20">
        <v>40.31</v>
      </c>
      <c r="AP64" s="20">
        <v>8.1140000000000008</v>
      </c>
      <c r="AQ64" s="20">
        <v>22.41</v>
      </c>
      <c r="AR64" s="20"/>
      <c r="AS64" s="20">
        <v>40.65</v>
      </c>
      <c r="AT64" s="20">
        <v>38.03</v>
      </c>
      <c r="AU64" s="20">
        <v>42.49</v>
      </c>
      <c r="AV64" s="20">
        <v>43.36</v>
      </c>
      <c r="AW64" s="20">
        <v>18.02</v>
      </c>
      <c r="AX64" s="20">
        <v>27.11</v>
      </c>
      <c r="AY64" s="20">
        <v>41.83</v>
      </c>
      <c r="AZ64" s="20">
        <v>20.92</v>
      </c>
      <c r="BA64" s="20">
        <v>22.28</v>
      </c>
    </row>
    <row r="65" spans="1:53" s="26" customFormat="1" x14ac:dyDescent="0.2">
      <c r="A65" s="82" t="s">
        <v>343</v>
      </c>
      <c r="B65" s="83" t="str">
        <f>VLOOKUP(A65,RecNames!B:G,6,FALSE)</f>
        <v>GPR84</v>
      </c>
      <c r="C65" s="68" t="str">
        <f t="shared" si="1"/>
        <v/>
      </c>
      <c r="D65" s="68" t="str">
        <f t="shared" si="2"/>
        <v/>
      </c>
      <c r="E65" s="68">
        <f t="shared" si="3"/>
        <v>0.1433786923332227</v>
      </c>
      <c r="F65" s="68">
        <f t="shared" si="4"/>
        <v>0.13095059318215949</v>
      </c>
      <c r="G65" s="68" t="str">
        <f t="shared" si="5"/>
        <v/>
      </c>
      <c r="H65" s="68" t="str">
        <f t="shared" si="6"/>
        <v/>
      </c>
      <c r="I65" s="68" t="str">
        <f t="shared" si="7"/>
        <v/>
      </c>
      <c r="J65" s="68">
        <f t="shared" si="8"/>
        <v>4.1287855037933419E-2</v>
      </c>
      <c r="K65" s="68" t="str">
        <f t="shared" si="9"/>
        <v/>
      </c>
      <c r="L65" s="68" t="str">
        <f t="shared" si="10"/>
        <v/>
      </c>
      <c r="M65" s="68" t="str">
        <f t="shared" si="11"/>
        <v/>
      </c>
      <c r="N65" s="68" t="str">
        <f t="shared" si="12"/>
        <v/>
      </c>
      <c r="O65" s="68" t="str">
        <f t="shared" si="13"/>
        <v/>
      </c>
      <c r="P65" s="68">
        <f t="shared" si="14"/>
        <v>2.0758366318819711E-2</v>
      </c>
      <c r="Q65" s="68" t="str">
        <f t="shared" si="15"/>
        <v/>
      </c>
      <c r="R65" s="68" t="str">
        <f t="shared" si="16"/>
        <v/>
      </c>
      <c r="S65" s="68" t="str">
        <f t="shared" si="17"/>
        <v/>
      </c>
      <c r="T65" s="19"/>
      <c r="V65" s="20">
        <v>148.69999999999999</v>
      </c>
      <c r="W65" s="20">
        <v>105.9</v>
      </c>
      <c r="Y65" s="20"/>
      <c r="Z65" s="20"/>
      <c r="AA65" s="20">
        <v>38.99</v>
      </c>
      <c r="AB65" s="20"/>
      <c r="AC65" s="20"/>
      <c r="AD65" s="20"/>
      <c r="AE65" s="20"/>
      <c r="AF65" s="20"/>
      <c r="AG65" s="20">
        <v>41.69</v>
      </c>
      <c r="AH65" s="20"/>
      <c r="AI65" s="20"/>
      <c r="AJ65" s="20"/>
      <c r="AK65" s="19"/>
      <c r="AM65" s="20">
        <v>42.67</v>
      </c>
      <c r="AN65" s="20">
        <v>32.74</v>
      </c>
      <c r="AP65" s="20"/>
      <c r="AQ65" s="20"/>
      <c r="AR65" s="20">
        <v>14.35</v>
      </c>
      <c r="AS65" s="20"/>
      <c r="AT65" s="20"/>
      <c r="AU65" s="20"/>
      <c r="AV65" s="20"/>
      <c r="AW65" s="20"/>
      <c r="AX65" s="20">
        <v>10.15</v>
      </c>
      <c r="AY65" s="20"/>
      <c r="AZ65" s="20"/>
      <c r="BA65" s="20"/>
    </row>
    <row r="66" spans="1:53" s="26" customFormat="1" x14ac:dyDescent="0.2">
      <c r="A66" s="82" t="s">
        <v>312</v>
      </c>
      <c r="B66" s="83" t="str">
        <f>VLOOKUP(A66,RecNames!B:G,6,FALSE)</f>
        <v>GP183</v>
      </c>
      <c r="C66" s="68" t="str">
        <f t="shared" si="1"/>
        <v/>
      </c>
      <c r="D66" s="68" t="str">
        <f t="shared" si="2"/>
        <v/>
      </c>
      <c r="E66" s="68">
        <f t="shared" si="3"/>
        <v>0.12678393627613674</v>
      </c>
      <c r="F66" s="68">
        <f t="shared" si="4"/>
        <v>0.18786604595284578</v>
      </c>
      <c r="G66" s="68" t="str">
        <f t="shared" si="5"/>
        <v/>
      </c>
      <c r="H66" s="68">
        <f t="shared" si="6"/>
        <v>0.41650867313732703</v>
      </c>
      <c r="I66" s="68">
        <f t="shared" si="7"/>
        <v>0.35962769541778977</v>
      </c>
      <c r="J66" s="68">
        <f t="shared" si="8"/>
        <v>0.30340460216941501</v>
      </c>
      <c r="K66" s="68" t="str">
        <f t="shared" si="9"/>
        <v/>
      </c>
      <c r="L66" s="68" t="str">
        <f t="shared" si="10"/>
        <v/>
      </c>
      <c r="M66" s="68" t="str">
        <f t="shared" si="11"/>
        <v/>
      </c>
      <c r="N66" s="68">
        <f t="shared" si="12"/>
        <v>2.0216159596248149E-2</v>
      </c>
      <c r="O66" s="68" t="str">
        <f t="shared" si="13"/>
        <v/>
      </c>
      <c r="P66" s="68" t="str">
        <f t="shared" si="14"/>
        <v/>
      </c>
      <c r="Q66" s="68">
        <f t="shared" si="15"/>
        <v>0.33932801684581948</v>
      </c>
      <c r="R66" s="68">
        <f t="shared" si="16"/>
        <v>0.36800705228182007</v>
      </c>
      <c r="S66" s="68">
        <f t="shared" si="17"/>
        <v>0.2387131176679701</v>
      </c>
      <c r="T66" s="19"/>
      <c r="V66" s="20">
        <v>133.69999999999999</v>
      </c>
      <c r="W66" s="20">
        <v>143.80000000000001</v>
      </c>
      <c r="Y66" s="20">
        <v>165.8</v>
      </c>
      <c r="Z66" s="20">
        <v>190.3</v>
      </c>
      <c r="AA66" s="20">
        <v>122.6</v>
      </c>
      <c r="AB66" s="20"/>
      <c r="AC66" s="20"/>
      <c r="AD66" s="20"/>
      <c r="AE66" s="20">
        <v>38.08</v>
      </c>
      <c r="AF66" s="20"/>
      <c r="AG66" s="20"/>
      <c r="AH66" s="20">
        <v>502.3</v>
      </c>
      <c r="AI66" s="20">
        <v>1115</v>
      </c>
      <c r="AJ66" s="20">
        <v>572.79999999999995</v>
      </c>
      <c r="AK66" s="19"/>
      <c r="AM66" s="20">
        <v>3.1030000000000002</v>
      </c>
      <c r="AN66" s="20">
        <v>7.556</v>
      </c>
      <c r="AP66" s="20">
        <v>6.4939999999999998</v>
      </c>
      <c r="AQ66" s="20">
        <v>5.5229999999999997</v>
      </c>
      <c r="AR66" s="20">
        <v>6.0949999999999998</v>
      </c>
      <c r="AS66" s="20"/>
      <c r="AT66" s="20"/>
      <c r="AU66" s="20"/>
      <c r="AV66" s="20">
        <v>4.2110000000000003</v>
      </c>
      <c r="AW66" s="20"/>
      <c r="AX66" s="20"/>
      <c r="AY66" s="20">
        <v>20.53</v>
      </c>
      <c r="AZ66" s="20">
        <v>30.92</v>
      </c>
      <c r="BA66" s="20">
        <v>8.8179999999999996</v>
      </c>
    </row>
    <row r="67" spans="1:53" s="26" customFormat="1" x14ac:dyDescent="0.2">
      <c r="A67" s="82" t="s">
        <v>527</v>
      </c>
      <c r="B67" s="83" t="str">
        <f>VLOOKUP(A67,RecNames!B:G,6,FALSE)</f>
        <v>GRM2</v>
      </c>
      <c r="C67" s="68" t="str">
        <f t="shared" ref="C67:C101" si="18">IF(T67="","",(T67-MIN(T$2:T$1000))/(MAX(T$2:T$1000)-MIN(T$2:T$1000)))</f>
        <v/>
      </c>
      <c r="D67" s="68" t="str">
        <f t="shared" ref="D67:D101" si="19">IF(U67="","",(U67-MIN(U$2:U$1000))/(MAX(U$2:U$1000)-MIN(U$2:U$1000)))</f>
        <v/>
      </c>
      <c r="E67" s="68">
        <f t="shared" ref="E67:E101" si="20">IF(V67="","",(V67-MIN(V$2:V$1000))/(MAX(V$2:V$1000)-MIN(V$2:V$1000)))</f>
        <v>0.44230556477486443</v>
      </c>
      <c r="F67" s="68">
        <f t="shared" ref="F67:F101" si="21">IF(W67="","",(W67-MIN(W$2:W$1000))/(MAX(W$2:W$1000)-MIN(W$2:W$1000)))</f>
        <v>0.2099414326475447</v>
      </c>
      <c r="G67" s="68" t="str">
        <f t="shared" ref="G67:G101" si="22">IF(X67="","",(X67-MIN(X$2:X$1000))/(MAX(X$2:X$1000)-MIN(X$2:X$1000)))</f>
        <v/>
      </c>
      <c r="H67" s="68">
        <f t="shared" ref="H67:H101" si="23">IF(Y67="","",(Y67-MIN(Y$2:Y$1000))/(MAX(Y$2:Y$1000)-MIN(Y$2:Y$1000)))</f>
        <v>0.20999462350377768</v>
      </c>
      <c r="I67" s="68">
        <f t="shared" ref="I67:I101" si="24">IF(Z67="","",(Z67-MIN(Z$2:Z$1000))/(MAX(Z$2:Z$1000)-MIN(Z$2:Z$1000)))</f>
        <v>0.13517099056603774</v>
      </c>
      <c r="J67" s="68">
        <f t="shared" ref="J67:J101" si="25">IF(AA67="","",(AA67-MIN(AA$2:AA$1000))/(MAX(AA$2:AA$1000)-MIN(AA$2:AA$1000)))</f>
        <v>8.6463101134867382E-2</v>
      </c>
      <c r="K67" s="68" t="str">
        <f t="shared" ref="K67:K101" si="26">IF(AB67="","",(AB67-MIN(AB$2:AB$1000))/(MAX(AB$2:AB$1000)-MIN(AB$2:AB$1000)))</f>
        <v/>
      </c>
      <c r="L67" s="68" t="str">
        <f t="shared" ref="L67:L101" si="27">IF(AC67="","",(AC67-MIN(AC$2:AC$1000))/(MAX(AC$2:AC$1000)-MIN(AC$2:AC$1000)))</f>
        <v/>
      </c>
      <c r="M67" s="68" t="str">
        <f t="shared" ref="M67:M101" si="28">IF(AD67="","",(AD67-MIN(AD$2:AD$1000))/(MAX(AD$2:AD$1000)-MIN(AD$2:AD$1000)))</f>
        <v/>
      </c>
      <c r="N67" s="68">
        <f t="shared" ref="N67:N101" si="29">IF(AE67="","",(AE67-MIN(AE$2:AE$1000))/(MAX(AE$2:AE$1000)-MIN(AE$2:AE$1000)))</f>
        <v>0.6116745226872351</v>
      </c>
      <c r="O67" s="68" t="str">
        <f t="shared" ref="O67:O101" si="30">IF(AF67="","",(AF67-MIN(AF$2:AF$1000))/(MAX(AF$2:AF$1000)-MIN(AF$2:AF$1000)))</f>
        <v/>
      </c>
      <c r="P67" s="68" t="str">
        <f t="shared" ref="P67:P101" si="31">IF(AG67="","",(AG67-MIN(AG$2:AG$1000))/(MAX(AG$2:AG$1000)-MIN(AG$2:AG$1000)))</f>
        <v/>
      </c>
      <c r="Q67" s="68" t="str">
        <f t="shared" ref="Q67:Q101" si="32">IF(AH67="","",(AH67-MIN(AH$2:AH$1000))/(MAX(AH$2:AH$1000)-MIN(AH$2:AH$1000)))</f>
        <v/>
      </c>
      <c r="R67" s="68" t="str">
        <f t="shared" ref="R67:R101" si="33">IF(AI67="","",(AI67-MIN(AI$2:AI$1000))/(MAX(AI$2:AI$1000)-MIN(AI$2:AI$1000)))</f>
        <v/>
      </c>
      <c r="S67" s="68" t="str">
        <f t="shared" ref="S67:S101" si="34">IF(AJ67="","",(AJ67-MIN(AJ$2:AJ$1000))/(MAX(AJ$2:AJ$1000)-MIN(AJ$2:AJ$1000)))</f>
        <v/>
      </c>
      <c r="T67" s="19"/>
      <c r="V67" s="20">
        <v>418.9</v>
      </c>
      <c r="W67" s="20">
        <v>158.5</v>
      </c>
      <c r="Y67" s="20">
        <v>92.82</v>
      </c>
      <c r="Z67" s="20">
        <v>83.71</v>
      </c>
      <c r="AA67" s="20">
        <v>53.4</v>
      </c>
      <c r="AB67" s="20"/>
      <c r="AC67" s="20"/>
      <c r="AD67" s="20"/>
      <c r="AE67" s="20">
        <v>659.2</v>
      </c>
      <c r="AF67" s="20"/>
      <c r="AG67" s="20"/>
      <c r="AH67" s="20"/>
      <c r="AI67" s="20"/>
      <c r="AJ67" s="20"/>
      <c r="AK67" s="19"/>
      <c r="AM67" s="20">
        <v>15.99</v>
      </c>
      <c r="AN67" s="20">
        <v>4.5759999999999996</v>
      </c>
      <c r="AP67" s="20">
        <v>4.3719999999999999</v>
      </c>
      <c r="AQ67" s="20">
        <v>4.843</v>
      </c>
      <c r="AR67" s="20">
        <v>6.4489999999999998</v>
      </c>
      <c r="AS67" s="20"/>
      <c r="AT67" s="20"/>
      <c r="AU67" s="20"/>
      <c r="AV67" s="20">
        <v>62.09</v>
      </c>
      <c r="AW67" s="20"/>
      <c r="AX67" s="20"/>
      <c r="AY67" s="20"/>
      <c r="AZ67" s="20"/>
      <c r="BA67" s="20"/>
    </row>
    <row r="68" spans="1:53" s="26" customFormat="1" x14ac:dyDescent="0.2">
      <c r="A68" s="82" t="s">
        <v>530</v>
      </c>
      <c r="B68" s="83" t="str">
        <f>VLOOKUP(A68,RecNames!B:G,6,FALSE)</f>
        <v>GRM4</v>
      </c>
      <c r="C68" s="68" t="str">
        <f t="shared" si="18"/>
        <v/>
      </c>
      <c r="D68" s="68" t="str">
        <f t="shared" si="19"/>
        <v/>
      </c>
      <c r="E68" s="68">
        <f t="shared" si="20"/>
        <v>8.1967031751299935E-2</v>
      </c>
      <c r="F68" s="68" t="str">
        <f t="shared" si="21"/>
        <v/>
      </c>
      <c r="G68" s="68" t="str">
        <f t="shared" si="22"/>
        <v/>
      </c>
      <c r="H68" s="68">
        <f t="shared" si="23"/>
        <v>0.13854381844421176</v>
      </c>
      <c r="I68" s="68">
        <f t="shared" si="24"/>
        <v>0.25391677897574122</v>
      </c>
      <c r="J68" s="68" t="str">
        <f t="shared" si="25"/>
        <v/>
      </c>
      <c r="K68" s="68" t="str">
        <f t="shared" si="26"/>
        <v/>
      </c>
      <c r="L68" s="68" t="str">
        <f t="shared" si="27"/>
        <v/>
      </c>
      <c r="M68" s="68" t="str">
        <f t="shared" si="28"/>
        <v/>
      </c>
      <c r="N68" s="68" t="str">
        <f t="shared" si="29"/>
        <v/>
      </c>
      <c r="O68" s="68" t="str">
        <f t="shared" si="30"/>
        <v/>
      </c>
      <c r="P68" s="68" t="str">
        <f t="shared" si="31"/>
        <v/>
      </c>
      <c r="Q68" s="68" t="str">
        <f t="shared" si="32"/>
        <v/>
      </c>
      <c r="R68" s="68" t="str">
        <f t="shared" si="33"/>
        <v/>
      </c>
      <c r="S68" s="68" t="str">
        <f t="shared" si="34"/>
        <v/>
      </c>
      <c r="T68" s="19"/>
      <c r="V68" s="20">
        <v>93.19</v>
      </c>
      <c r="W68" s="20"/>
      <c r="Y68" s="20">
        <v>67.569999999999993</v>
      </c>
      <c r="Z68" s="20">
        <v>140.1</v>
      </c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19"/>
      <c r="AM68" s="20">
        <v>10.16</v>
      </c>
      <c r="AN68" s="20"/>
      <c r="AP68" s="20">
        <v>5.2919999999999998</v>
      </c>
      <c r="AQ68" s="20">
        <v>11.01</v>
      </c>
      <c r="AR68" s="20"/>
      <c r="AS68" s="20"/>
      <c r="AT68" s="20"/>
      <c r="AU68" s="20"/>
      <c r="AV68" s="20"/>
      <c r="AW68" s="20"/>
      <c r="AX68" s="20"/>
      <c r="AY68" s="20"/>
      <c r="AZ68" s="20"/>
      <c r="BA68" s="20"/>
    </row>
    <row r="69" spans="1:53" s="26" customFormat="1" x14ac:dyDescent="0.2">
      <c r="A69" s="82" t="s">
        <v>531</v>
      </c>
      <c r="B69" s="83" t="str">
        <f>VLOOKUP(A69,RecNames!B:G,6,FALSE)</f>
        <v>GRM5</v>
      </c>
      <c r="C69" s="68" t="str">
        <f t="shared" si="18"/>
        <v/>
      </c>
      <c r="D69" s="68" t="str">
        <f t="shared" si="19"/>
        <v/>
      </c>
      <c r="E69" s="68">
        <f t="shared" si="20"/>
        <v>0.52328797433344398</v>
      </c>
      <c r="F69" s="68">
        <f t="shared" si="21"/>
        <v>0.33488511788556841</v>
      </c>
      <c r="G69" s="68" t="str">
        <f t="shared" si="22"/>
        <v/>
      </c>
      <c r="H69" s="68">
        <f t="shared" si="23"/>
        <v>0.39726647613118649</v>
      </c>
      <c r="I69" s="68">
        <f t="shared" si="24"/>
        <v>0.44343834231805929</v>
      </c>
      <c r="J69" s="68">
        <f t="shared" si="25"/>
        <v>0.2811461533638473</v>
      </c>
      <c r="K69" s="68">
        <f t="shared" si="26"/>
        <v>0.18731155604340641</v>
      </c>
      <c r="L69" s="68">
        <f t="shared" si="27"/>
        <v>0.28528047032529213</v>
      </c>
      <c r="M69" s="68">
        <f t="shared" si="28"/>
        <v>0.24769047327189456</v>
      </c>
      <c r="N69" s="68">
        <f t="shared" si="29"/>
        <v>0.45369709089177729</v>
      </c>
      <c r="O69" s="68" t="str">
        <f t="shared" si="30"/>
        <v/>
      </c>
      <c r="P69" s="68" t="str">
        <f t="shared" si="31"/>
        <v/>
      </c>
      <c r="Q69" s="68" t="str">
        <f t="shared" si="32"/>
        <v/>
      </c>
      <c r="R69" s="68" t="str">
        <f t="shared" si="33"/>
        <v/>
      </c>
      <c r="S69" s="68" t="str">
        <f t="shared" si="34"/>
        <v/>
      </c>
      <c r="T69" s="19"/>
      <c r="V69" s="20">
        <v>492.1</v>
      </c>
      <c r="W69" s="20">
        <v>241.7</v>
      </c>
      <c r="Y69" s="20">
        <v>159</v>
      </c>
      <c r="Z69" s="20">
        <v>230.1</v>
      </c>
      <c r="AA69" s="20">
        <v>115.5</v>
      </c>
      <c r="AB69" s="20">
        <v>164</v>
      </c>
      <c r="AC69" s="20">
        <v>261</v>
      </c>
      <c r="AD69" s="20">
        <v>249</v>
      </c>
      <c r="AE69" s="20">
        <v>493.3</v>
      </c>
      <c r="AF69" s="20"/>
      <c r="AG69" s="20"/>
      <c r="AH69" s="20"/>
      <c r="AI69" s="20"/>
      <c r="AJ69" s="20"/>
      <c r="AK69" s="19"/>
      <c r="AM69" s="20">
        <v>20.05</v>
      </c>
      <c r="AN69" s="20">
        <v>7.8959999999999999</v>
      </c>
      <c r="AP69" s="20">
        <v>7.3470000000000004</v>
      </c>
      <c r="AQ69" s="20">
        <v>10.83</v>
      </c>
      <c r="AR69" s="20">
        <v>3.2389999999999999</v>
      </c>
      <c r="AS69" s="20">
        <v>10.17</v>
      </c>
      <c r="AT69" s="20">
        <v>9.0990000000000002</v>
      </c>
      <c r="AU69" s="20">
        <v>5.9509999999999996</v>
      </c>
      <c r="AV69" s="20">
        <v>17.96</v>
      </c>
      <c r="AW69" s="20"/>
      <c r="AX69" s="20"/>
      <c r="AY69" s="20"/>
      <c r="AZ69" s="20"/>
      <c r="BA69" s="20"/>
    </row>
    <row r="70" spans="1:53" s="26" customFormat="1" x14ac:dyDescent="0.2">
      <c r="A70" s="82" t="s">
        <v>533</v>
      </c>
      <c r="B70" s="83" t="str">
        <f>VLOOKUP(A70,RecNames!B:G,6,FALSE)</f>
        <v>GRM6</v>
      </c>
      <c r="C70" s="68" t="str">
        <f t="shared" si="18"/>
        <v/>
      </c>
      <c r="D70" s="68" t="str">
        <f t="shared" si="19"/>
        <v/>
      </c>
      <c r="E70" s="68">
        <f t="shared" si="20"/>
        <v>0.35822546741896222</v>
      </c>
      <c r="F70" s="68">
        <f t="shared" si="21"/>
        <v>0.30575161435651005</v>
      </c>
      <c r="G70" s="68" t="str">
        <f t="shared" si="22"/>
        <v/>
      </c>
      <c r="H70" s="68">
        <f t="shared" si="23"/>
        <v>0.23880132431591161</v>
      </c>
      <c r="I70" s="68">
        <f t="shared" si="24"/>
        <v>0.28424022911051211</v>
      </c>
      <c r="J70" s="68">
        <f t="shared" si="25"/>
        <v>0.24916922691077806</v>
      </c>
      <c r="K70" s="68" t="str">
        <f t="shared" si="26"/>
        <v/>
      </c>
      <c r="L70" s="68" t="str">
        <f t="shared" si="27"/>
        <v/>
      </c>
      <c r="M70" s="68" t="str">
        <f t="shared" si="28"/>
        <v/>
      </c>
      <c r="N70" s="68" t="str">
        <f t="shared" si="29"/>
        <v/>
      </c>
      <c r="O70" s="68" t="str">
        <f t="shared" si="30"/>
        <v/>
      </c>
      <c r="P70" s="68" t="str">
        <f t="shared" si="31"/>
        <v/>
      </c>
      <c r="Q70" s="68" t="str">
        <f t="shared" si="32"/>
        <v/>
      </c>
      <c r="R70" s="68" t="str">
        <f t="shared" si="33"/>
        <v/>
      </c>
      <c r="S70" s="68" t="str">
        <f t="shared" si="34"/>
        <v/>
      </c>
      <c r="T70" s="19"/>
      <c r="V70" s="20">
        <v>342.9</v>
      </c>
      <c r="W70" s="20">
        <v>222.3</v>
      </c>
      <c r="Y70" s="20">
        <v>103</v>
      </c>
      <c r="Z70" s="20">
        <v>154.5</v>
      </c>
      <c r="AA70" s="20">
        <v>105.3</v>
      </c>
      <c r="AB70" s="20"/>
      <c r="AC70" s="20"/>
      <c r="AD70" s="20"/>
      <c r="AE70" s="20"/>
      <c r="AF70" s="20"/>
      <c r="AG70" s="20"/>
      <c r="AH70" s="20"/>
      <c r="AI70" s="20"/>
      <c r="AJ70" s="20"/>
      <c r="AK70" s="19"/>
      <c r="AM70" s="20">
        <v>8.9480000000000004</v>
      </c>
      <c r="AN70" s="20">
        <v>27.9</v>
      </c>
      <c r="AP70" s="20">
        <v>6.7130000000000001</v>
      </c>
      <c r="AQ70" s="20">
        <v>7.56</v>
      </c>
      <c r="AR70" s="20">
        <v>10.42</v>
      </c>
      <c r="AS70" s="20"/>
      <c r="AT70" s="20"/>
      <c r="AU70" s="20"/>
      <c r="AV70" s="20"/>
      <c r="AW70" s="20"/>
      <c r="AX70" s="20"/>
      <c r="AY70" s="20"/>
      <c r="AZ70" s="20"/>
      <c r="BA70" s="20"/>
    </row>
    <row r="71" spans="1:53" s="26" customFormat="1" x14ac:dyDescent="0.2">
      <c r="A71" s="82" t="s">
        <v>536</v>
      </c>
      <c r="B71" s="83" t="str">
        <f>VLOOKUP(A71,RecNames!B:G,6,FALSE)</f>
        <v>GRM8</v>
      </c>
      <c r="C71" s="68" t="str">
        <f t="shared" si="18"/>
        <v/>
      </c>
      <c r="D71" s="68" t="str">
        <f t="shared" si="19"/>
        <v/>
      </c>
      <c r="E71" s="68">
        <f t="shared" si="20"/>
        <v>0.45071357451045468</v>
      </c>
      <c r="F71" s="68">
        <f t="shared" si="21"/>
        <v>0.26580567652800724</v>
      </c>
      <c r="G71" s="68" t="str">
        <f t="shared" si="22"/>
        <v/>
      </c>
      <c r="H71" s="68">
        <f t="shared" si="23"/>
        <v>0.14788194346189765</v>
      </c>
      <c r="I71" s="68">
        <f t="shared" si="24"/>
        <v>0.13729784366576819</v>
      </c>
      <c r="J71" s="68">
        <f t="shared" si="25"/>
        <v>0.32158756034861125</v>
      </c>
      <c r="K71" s="68" t="str">
        <f t="shared" si="26"/>
        <v/>
      </c>
      <c r="L71" s="68" t="str">
        <f t="shared" si="27"/>
        <v/>
      </c>
      <c r="M71" s="68" t="str">
        <f t="shared" si="28"/>
        <v/>
      </c>
      <c r="N71" s="68" t="str">
        <f t="shared" si="29"/>
        <v/>
      </c>
      <c r="O71" s="68" t="str">
        <f t="shared" si="30"/>
        <v/>
      </c>
      <c r="P71" s="68" t="str">
        <f t="shared" si="31"/>
        <v/>
      </c>
      <c r="Q71" s="68" t="str">
        <f t="shared" si="32"/>
        <v/>
      </c>
      <c r="R71" s="68" t="str">
        <f t="shared" si="33"/>
        <v/>
      </c>
      <c r="S71" s="68" t="str">
        <f t="shared" si="34"/>
        <v/>
      </c>
      <c r="T71" s="19"/>
      <c r="V71" s="20">
        <v>426.5</v>
      </c>
      <c r="W71" s="20">
        <v>195.7</v>
      </c>
      <c r="Y71" s="20">
        <v>70.87</v>
      </c>
      <c r="Z71" s="20">
        <v>84.72</v>
      </c>
      <c r="AA71" s="20">
        <v>128.4</v>
      </c>
      <c r="AB71" s="20"/>
      <c r="AC71" s="20"/>
      <c r="AD71" s="20"/>
      <c r="AE71" s="20"/>
      <c r="AF71" s="20"/>
      <c r="AG71" s="20"/>
      <c r="AH71" s="20"/>
      <c r="AI71" s="20"/>
      <c r="AJ71" s="20"/>
      <c r="AK71" s="19"/>
      <c r="AM71" s="20">
        <v>12.9</v>
      </c>
      <c r="AN71" s="20">
        <v>11.19</v>
      </c>
      <c r="AP71" s="20">
        <v>4.7290000000000001</v>
      </c>
      <c r="AQ71" s="20">
        <v>2.1739999999999999</v>
      </c>
      <c r="AR71" s="20">
        <v>7.782</v>
      </c>
      <c r="AS71" s="20"/>
      <c r="AT71" s="20"/>
      <c r="AU71" s="20"/>
      <c r="AV71" s="20"/>
      <c r="AW71" s="20"/>
      <c r="AX71" s="20"/>
      <c r="AY71" s="20"/>
      <c r="AZ71" s="20"/>
      <c r="BA71" s="20"/>
    </row>
    <row r="72" spans="1:53" s="26" customFormat="1" x14ac:dyDescent="0.2">
      <c r="A72" s="82" t="s">
        <v>466</v>
      </c>
      <c r="B72" s="83" t="str">
        <f>VLOOKUP(A72,RecNames!B:G,6,FALSE)</f>
        <v>HRH1</v>
      </c>
      <c r="C72" s="68">
        <f t="shared" si="18"/>
        <v>0.30147991543340386</v>
      </c>
      <c r="D72" s="68" t="str">
        <f t="shared" si="19"/>
        <v/>
      </c>
      <c r="E72" s="68">
        <f t="shared" si="20"/>
        <v>1</v>
      </c>
      <c r="F72" s="68">
        <f t="shared" si="21"/>
        <v>0.65955849226610608</v>
      </c>
      <c r="G72" s="68" t="str">
        <f t="shared" si="22"/>
        <v/>
      </c>
      <c r="H72" s="68">
        <f t="shared" si="23"/>
        <v>0.86219191261778771</v>
      </c>
      <c r="I72" s="68">
        <f t="shared" si="24"/>
        <v>0.98504885444743939</v>
      </c>
      <c r="J72" s="68">
        <f t="shared" si="25"/>
        <v>1</v>
      </c>
      <c r="K72" s="68">
        <f t="shared" si="26"/>
        <v>0.61581748204137776</v>
      </c>
      <c r="L72" s="68">
        <f t="shared" si="27"/>
        <v>0.61616014381847772</v>
      </c>
      <c r="M72" s="68">
        <f t="shared" si="28"/>
        <v>0.44515640148433755</v>
      </c>
      <c r="N72" s="68">
        <f t="shared" si="29"/>
        <v>0.33552349664333658</v>
      </c>
      <c r="O72" s="68">
        <f t="shared" si="30"/>
        <v>0.76246700930684808</v>
      </c>
      <c r="P72" s="68">
        <f t="shared" si="31"/>
        <v>5.5235696293630801E-2</v>
      </c>
      <c r="Q72" s="68">
        <f t="shared" si="32"/>
        <v>0.67176262191521607</v>
      </c>
      <c r="R72" s="68">
        <f t="shared" si="33"/>
        <v>0.12107547297755474</v>
      </c>
      <c r="S72" s="68">
        <f t="shared" si="34"/>
        <v>0.43610024884464982</v>
      </c>
      <c r="T72" s="19">
        <v>32.28</v>
      </c>
      <c r="V72" s="20">
        <v>923</v>
      </c>
      <c r="W72" s="20">
        <v>457.9</v>
      </c>
      <c r="Y72" s="20">
        <v>323.3</v>
      </c>
      <c r="Z72" s="20">
        <v>487.3</v>
      </c>
      <c r="AA72" s="20">
        <v>344.8</v>
      </c>
      <c r="AB72" s="20">
        <v>472.4</v>
      </c>
      <c r="AC72" s="20">
        <v>533.4</v>
      </c>
      <c r="AD72" s="20">
        <v>426.2</v>
      </c>
      <c r="AE72" s="20">
        <v>369.2</v>
      </c>
      <c r="AF72" s="20">
        <v>148.1</v>
      </c>
      <c r="AG72" s="20">
        <v>57.02</v>
      </c>
      <c r="AH72" s="20">
        <v>969.6</v>
      </c>
      <c r="AI72" s="20">
        <v>386.7</v>
      </c>
      <c r="AJ72" s="20">
        <v>1017</v>
      </c>
      <c r="AK72" s="19">
        <v>2.456</v>
      </c>
      <c r="AM72" s="20">
        <v>42.6</v>
      </c>
      <c r="AN72" s="20">
        <v>13.05</v>
      </c>
      <c r="AP72" s="20">
        <v>18.09</v>
      </c>
      <c r="AQ72" s="20">
        <v>15.51</v>
      </c>
      <c r="AR72" s="20">
        <v>14.14</v>
      </c>
      <c r="AS72" s="20">
        <v>20.82</v>
      </c>
      <c r="AT72" s="20">
        <v>20.21</v>
      </c>
      <c r="AU72" s="20">
        <v>13.65</v>
      </c>
      <c r="AV72" s="20">
        <v>21.39</v>
      </c>
      <c r="AW72" s="20">
        <v>138.30000000000001</v>
      </c>
      <c r="AX72" s="20">
        <v>15.96</v>
      </c>
      <c r="AY72" s="20">
        <v>413.4</v>
      </c>
      <c r="AZ72" s="20">
        <v>213.8</v>
      </c>
      <c r="BA72" s="20">
        <v>114.2</v>
      </c>
    </row>
    <row r="73" spans="1:53" s="26" customFormat="1" x14ac:dyDescent="0.2">
      <c r="A73" s="82" t="s">
        <v>469</v>
      </c>
      <c r="B73" s="83" t="str">
        <f>VLOOKUP(A73,RecNames!B:G,6,FALSE)</f>
        <v>HRH2</v>
      </c>
      <c r="C73" s="68">
        <f t="shared" si="18"/>
        <v>0.71395348837209294</v>
      </c>
      <c r="D73" s="68" t="str">
        <f t="shared" si="19"/>
        <v/>
      </c>
      <c r="E73" s="68" t="str">
        <f t="shared" si="20"/>
        <v/>
      </c>
      <c r="F73" s="68" t="str">
        <f t="shared" si="21"/>
        <v/>
      </c>
      <c r="G73" s="68" t="str">
        <f t="shared" si="22"/>
        <v/>
      </c>
      <c r="H73" s="68" t="str">
        <f t="shared" si="23"/>
        <v/>
      </c>
      <c r="I73" s="68">
        <f t="shared" si="24"/>
        <v>5.6519541778975745E-2</v>
      </c>
      <c r="J73" s="68">
        <f t="shared" si="25"/>
        <v>0.17010470875916983</v>
      </c>
      <c r="K73" s="68" t="str">
        <f t="shared" si="26"/>
        <v/>
      </c>
      <c r="L73" s="68" t="str">
        <f t="shared" si="27"/>
        <v/>
      </c>
      <c r="M73" s="68" t="str">
        <f t="shared" si="28"/>
        <v/>
      </c>
      <c r="N73" s="68">
        <f t="shared" si="29"/>
        <v>0.64033709470075695</v>
      </c>
      <c r="O73" s="68" t="str">
        <f t="shared" si="30"/>
        <v/>
      </c>
      <c r="P73" s="68" t="str">
        <f t="shared" si="31"/>
        <v/>
      </c>
      <c r="Q73" s="68" t="str">
        <f t="shared" si="32"/>
        <v/>
      </c>
      <c r="R73" s="68">
        <f t="shared" si="33"/>
        <v>0.14538550213602763</v>
      </c>
      <c r="S73" s="68">
        <f t="shared" si="34"/>
        <v>0.17179168147884818</v>
      </c>
      <c r="T73" s="19">
        <v>51.79</v>
      </c>
      <c r="V73" s="20"/>
      <c r="W73" s="20"/>
      <c r="Y73" s="20"/>
      <c r="Z73" s="20">
        <v>46.36</v>
      </c>
      <c r="AA73" s="20">
        <v>80.08</v>
      </c>
      <c r="AB73" s="20"/>
      <c r="AC73" s="20"/>
      <c r="AD73" s="20"/>
      <c r="AE73" s="20">
        <v>689.3</v>
      </c>
      <c r="AF73" s="20"/>
      <c r="AG73" s="20"/>
      <c r="AH73" s="20"/>
      <c r="AI73" s="20">
        <v>458.4</v>
      </c>
      <c r="AJ73" s="20">
        <v>422.2</v>
      </c>
      <c r="AK73" s="19">
        <v>1.8979999999999999</v>
      </c>
      <c r="AM73" s="20"/>
      <c r="AN73" s="20"/>
      <c r="AP73" s="20"/>
      <c r="AQ73" s="20">
        <v>10.56</v>
      </c>
      <c r="AR73" s="20">
        <v>60.13</v>
      </c>
      <c r="AS73" s="20"/>
      <c r="AT73" s="20"/>
      <c r="AU73" s="20"/>
      <c r="AV73" s="20">
        <v>13.43</v>
      </c>
      <c r="AW73" s="20"/>
      <c r="AX73" s="20"/>
      <c r="AY73" s="20"/>
      <c r="AZ73" s="20">
        <v>202.1</v>
      </c>
      <c r="BA73" s="20">
        <v>33.85</v>
      </c>
    </row>
    <row r="74" spans="1:53" s="26" customFormat="1" x14ac:dyDescent="0.2">
      <c r="A74" s="82" t="s">
        <v>476</v>
      </c>
      <c r="B74" s="83" t="str">
        <f>VLOOKUP(A74,RecNames!B:G,6,FALSE)</f>
        <v>HCAR2</v>
      </c>
      <c r="C74" s="68" t="str">
        <f t="shared" si="18"/>
        <v/>
      </c>
      <c r="D74" s="68" t="str">
        <f t="shared" si="19"/>
        <v/>
      </c>
      <c r="E74" s="68">
        <f t="shared" si="20"/>
        <v>0.14238300696979755</v>
      </c>
      <c r="F74" s="68">
        <f t="shared" si="21"/>
        <v>0.1600840967112179</v>
      </c>
      <c r="G74" s="68" t="str">
        <f t="shared" si="22"/>
        <v/>
      </c>
      <c r="H74" s="68">
        <f t="shared" si="23"/>
        <v>0.34236961996660914</v>
      </c>
      <c r="I74" s="68">
        <f t="shared" si="24"/>
        <v>0.32340801886792447</v>
      </c>
      <c r="J74" s="68">
        <f t="shared" si="25"/>
        <v>0.3654774594018434</v>
      </c>
      <c r="K74" s="68" t="str">
        <f t="shared" si="26"/>
        <v/>
      </c>
      <c r="L74" s="68" t="str">
        <f t="shared" si="27"/>
        <v/>
      </c>
      <c r="M74" s="68" t="str">
        <f t="shared" si="28"/>
        <v/>
      </c>
      <c r="N74" s="68" t="str">
        <f t="shared" si="29"/>
        <v/>
      </c>
      <c r="O74" s="68" t="str">
        <f t="shared" si="30"/>
        <v/>
      </c>
      <c r="P74" s="68" t="str">
        <f t="shared" si="31"/>
        <v/>
      </c>
      <c r="Q74" s="68">
        <f t="shared" si="32"/>
        <v>0.10122430976957934</v>
      </c>
      <c r="R74" s="68">
        <f t="shared" si="33"/>
        <v>2.3723469180172239E-2</v>
      </c>
      <c r="S74" s="68">
        <f t="shared" si="34"/>
        <v>0.12726626377532882</v>
      </c>
      <c r="T74" s="19"/>
      <c r="V74" s="20">
        <v>147.80000000000001</v>
      </c>
      <c r="W74" s="20">
        <v>125.3</v>
      </c>
      <c r="Y74" s="20">
        <v>139.6</v>
      </c>
      <c r="Z74" s="20">
        <v>173.1</v>
      </c>
      <c r="AA74" s="20">
        <v>142.4</v>
      </c>
      <c r="AB74" s="20"/>
      <c r="AC74" s="20"/>
      <c r="AD74" s="20"/>
      <c r="AE74" s="20"/>
      <c r="AF74" s="20"/>
      <c r="AG74" s="20"/>
      <c r="AH74" s="20">
        <v>167.6</v>
      </c>
      <c r="AI74" s="20">
        <v>99.57</v>
      </c>
      <c r="AJ74" s="20">
        <v>322</v>
      </c>
      <c r="AK74" s="19"/>
      <c r="AM74" s="20">
        <v>7.9790000000000001</v>
      </c>
      <c r="AN74" s="20">
        <v>6.8970000000000002</v>
      </c>
      <c r="AP74" s="20">
        <v>8.782</v>
      </c>
      <c r="AQ74" s="20">
        <v>10.74</v>
      </c>
      <c r="AR74" s="20">
        <v>17.32</v>
      </c>
      <c r="AS74" s="20"/>
      <c r="AT74" s="20"/>
      <c r="AU74" s="20"/>
      <c r="AV74" s="20"/>
      <c r="AW74" s="20"/>
      <c r="AX74" s="20"/>
      <c r="AY74" s="20">
        <v>7.2530000000000001</v>
      </c>
      <c r="AZ74" s="20">
        <v>12.6</v>
      </c>
      <c r="BA74" s="20">
        <v>33.5</v>
      </c>
    </row>
    <row r="75" spans="1:53" s="26" customFormat="1" x14ac:dyDescent="0.2">
      <c r="A75" s="82" t="s">
        <v>477</v>
      </c>
      <c r="B75" s="83" t="str">
        <f>VLOOKUP(A75,RecNames!B:G,6,FALSE)</f>
        <v>HCAR3</v>
      </c>
      <c r="C75" s="68" t="str">
        <f t="shared" si="18"/>
        <v/>
      </c>
      <c r="D75" s="68" t="str">
        <f t="shared" si="19"/>
        <v/>
      </c>
      <c r="E75" s="68">
        <f t="shared" si="20"/>
        <v>0.43832282332116385</v>
      </c>
      <c r="F75" s="68">
        <f t="shared" si="21"/>
        <v>0.25769635080342396</v>
      </c>
      <c r="G75" s="68" t="str">
        <f t="shared" si="22"/>
        <v/>
      </c>
      <c r="H75" s="68">
        <f t="shared" si="23"/>
        <v>0.47763094598036171</v>
      </c>
      <c r="I75" s="68">
        <f t="shared" si="24"/>
        <v>0.62664252021563349</v>
      </c>
      <c r="J75" s="68">
        <f t="shared" si="25"/>
        <v>0.47614270487177873</v>
      </c>
      <c r="K75" s="68" t="str">
        <f t="shared" si="26"/>
        <v/>
      </c>
      <c r="L75" s="68" t="str">
        <f t="shared" si="27"/>
        <v/>
      </c>
      <c r="M75" s="68" t="str">
        <f t="shared" si="28"/>
        <v/>
      </c>
      <c r="N75" s="68" t="str">
        <f t="shared" si="29"/>
        <v/>
      </c>
      <c r="O75" s="68" t="str">
        <f t="shared" si="30"/>
        <v/>
      </c>
      <c r="P75" s="68" t="str">
        <f t="shared" si="31"/>
        <v/>
      </c>
      <c r="Q75" s="68">
        <f t="shared" si="32"/>
        <v>6.3947242990986627E-2</v>
      </c>
      <c r="R75" s="68">
        <f t="shared" si="33"/>
        <v>0.19522614769105578</v>
      </c>
      <c r="S75" s="68">
        <f t="shared" si="34"/>
        <v>0.20063099893352293</v>
      </c>
      <c r="T75" s="19"/>
      <c r="V75" s="20">
        <v>415.3</v>
      </c>
      <c r="W75" s="20">
        <v>190.3</v>
      </c>
      <c r="Y75" s="20">
        <v>187.4</v>
      </c>
      <c r="Z75" s="20">
        <v>317.10000000000002</v>
      </c>
      <c r="AA75" s="20">
        <v>177.7</v>
      </c>
      <c r="AB75" s="20"/>
      <c r="AC75" s="20"/>
      <c r="AD75" s="20"/>
      <c r="AE75" s="20"/>
      <c r="AF75" s="20"/>
      <c r="AG75" s="20"/>
      <c r="AH75" s="20">
        <v>115.2</v>
      </c>
      <c r="AI75" s="20">
        <v>605.4</v>
      </c>
      <c r="AJ75" s="20">
        <v>487.1</v>
      </c>
      <c r="AK75" s="19"/>
      <c r="AM75" s="20">
        <v>25.15</v>
      </c>
      <c r="AN75" s="20">
        <v>10.41</v>
      </c>
      <c r="AP75" s="20">
        <v>10.64</v>
      </c>
      <c r="AQ75" s="20">
        <v>10.17</v>
      </c>
      <c r="AR75" s="20">
        <v>7.8040000000000003</v>
      </c>
      <c r="AS75" s="20"/>
      <c r="AT75" s="20"/>
      <c r="AU75" s="20"/>
      <c r="AV75" s="20"/>
      <c r="AW75" s="20"/>
      <c r="AX75" s="20"/>
      <c r="AY75" s="20">
        <v>55.61</v>
      </c>
      <c r="AZ75" s="20">
        <v>102.2</v>
      </c>
      <c r="BA75" s="20">
        <v>62.57</v>
      </c>
    </row>
    <row r="76" spans="1:53" s="26" customFormat="1" x14ac:dyDescent="0.2">
      <c r="A76" s="82" t="s">
        <v>568</v>
      </c>
      <c r="B76" s="83" t="str">
        <f>VLOOKUP(A76,RecNames!B:G,6,FALSE)</f>
        <v>OPRK</v>
      </c>
      <c r="C76" s="68" t="str">
        <f t="shared" si="18"/>
        <v/>
      </c>
      <c r="D76" s="68" t="str">
        <f t="shared" si="19"/>
        <v/>
      </c>
      <c r="E76" s="68">
        <f t="shared" si="20"/>
        <v>0.74952981524504925</v>
      </c>
      <c r="F76" s="68">
        <f t="shared" si="21"/>
        <v>0.4216849376783301</v>
      </c>
      <c r="G76" s="68" t="str">
        <f t="shared" si="22"/>
        <v/>
      </c>
      <c r="H76" s="68">
        <f t="shared" si="23"/>
        <v>0.58091626814567487</v>
      </c>
      <c r="I76" s="68">
        <f t="shared" si="24"/>
        <v>0.58431603773584906</v>
      </c>
      <c r="J76" s="68">
        <f t="shared" si="25"/>
        <v>2.1631450247664424E-2</v>
      </c>
      <c r="K76" s="68" t="str">
        <f t="shared" si="26"/>
        <v/>
      </c>
      <c r="L76" s="68" t="str">
        <f t="shared" si="27"/>
        <v/>
      </c>
      <c r="M76" s="68" t="str">
        <f t="shared" si="28"/>
        <v/>
      </c>
      <c r="N76" s="68">
        <f t="shared" si="29"/>
        <v>0.1511688806360996</v>
      </c>
      <c r="O76" s="68" t="str">
        <f t="shared" si="30"/>
        <v/>
      </c>
      <c r="P76" s="68" t="str">
        <f t="shared" si="31"/>
        <v/>
      </c>
      <c r="Q76" s="68">
        <f t="shared" si="32"/>
        <v>0.10179342529291664</v>
      </c>
      <c r="R76" s="68">
        <f t="shared" si="33"/>
        <v>6.1639655523157255E-2</v>
      </c>
      <c r="S76" s="68">
        <f t="shared" si="34"/>
        <v>8.7628865979381451E-2</v>
      </c>
      <c r="T76" s="19"/>
      <c r="V76" s="20">
        <v>696.6</v>
      </c>
      <c r="W76" s="20">
        <v>299.5</v>
      </c>
      <c r="Y76" s="20">
        <v>223.9</v>
      </c>
      <c r="Z76" s="20">
        <v>297</v>
      </c>
      <c r="AA76" s="20">
        <v>32.72</v>
      </c>
      <c r="AB76" s="20"/>
      <c r="AC76" s="20"/>
      <c r="AD76" s="20"/>
      <c r="AE76" s="20">
        <v>175.6</v>
      </c>
      <c r="AF76" s="20"/>
      <c r="AG76" s="20"/>
      <c r="AH76" s="20">
        <v>168.4</v>
      </c>
      <c r="AI76" s="20">
        <v>211.4</v>
      </c>
      <c r="AJ76" s="20">
        <v>232.8</v>
      </c>
      <c r="AK76" s="19"/>
      <c r="AM76" s="20">
        <v>41.7</v>
      </c>
      <c r="AN76" s="20">
        <v>11.71</v>
      </c>
      <c r="AP76" s="20">
        <v>13.33</v>
      </c>
      <c r="AQ76" s="20">
        <v>10.95</v>
      </c>
      <c r="AR76" s="20">
        <v>4.97</v>
      </c>
      <c r="AS76" s="20"/>
      <c r="AT76" s="20"/>
      <c r="AU76" s="20"/>
      <c r="AV76" s="20">
        <v>14.72</v>
      </c>
      <c r="AW76" s="20"/>
      <c r="AX76" s="20"/>
      <c r="AY76" s="20">
        <v>8.07</v>
      </c>
      <c r="AZ76" s="20">
        <v>10.79</v>
      </c>
      <c r="BA76" s="20">
        <v>19.3</v>
      </c>
    </row>
    <row r="77" spans="1:53" s="26" customFormat="1" x14ac:dyDescent="0.2">
      <c r="A77" s="82" t="s">
        <v>494</v>
      </c>
      <c r="B77" s="83" t="str">
        <f>VLOOKUP(A77,RecNames!B:G,6,FALSE)</f>
        <v>LPAR1</v>
      </c>
      <c r="C77" s="68" t="str">
        <f t="shared" si="18"/>
        <v/>
      </c>
      <c r="D77" s="68" t="str">
        <f t="shared" si="19"/>
        <v/>
      </c>
      <c r="E77" s="68">
        <f t="shared" si="20"/>
        <v>0.12269056311538888</v>
      </c>
      <c r="F77" s="68" t="str">
        <f t="shared" si="21"/>
        <v/>
      </c>
      <c r="G77" s="68" t="str">
        <f t="shared" si="22"/>
        <v/>
      </c>
      <c r="H77" s="68">
        <f t="shared" si="23"/>
        <v>0.24700755539205979</v>
      </c>
      <c r="I77" s="68" t="str">
        <f t="shared" si="24"/>
        <v/>
      </c>
      <c r="J77" s="68" t="str">
        <f t="shared" si="25"/>
        <v/>
      </c>
      <c r="K77" s="68">
        <f t="shared" si="26"/>
        <v>1.4630892998568866E-2</v>
      </c>
      <c r="L77" s="68">
        <f t="shared" si="27"/>
        <v>2.1754974127250196E-2</v>
      </c>
      <c r="M77" s="68">
        <f t="shared" si="28"/>
        <v>8.3878444788660189E-2</v>
      </c>
      <c r="N77" s="68">
        <f t="shared" si="29"/>
        <v>0.27791267914107504</v>
      </c>
      <c r="O77" s="68" t="str">
        <f t="shared" si="30"/>
        <v/>
      </c>
      <c r="P77" s="68">
        <f t="shared" si="31"/>
        <v>0.17663727959697728</v>
      </c>
      <c r="Q77" s="68">
        <f t="shared" si="32"/>
        <v>0.26007868022110137</v>
      </c>
      <c r="R77" s="68">
        <f t="shared" si="33"/>
        <v>8.8085712348274212E-2</v>
      </c>
      <c r="S77" s="68">
        <f t="shared" si="34"/>
        <v>8.7273373622467121E-2</v>
      </c>
      <c r="T77" s="19"/>
      <c r="V77" s="20">
        <v>130</v>
      </c>
      <c r="W77" s="20"/>
      <c r="Y77" s="20">
        <v>105.9</v>
      </c>
      <c r="Z77" s="20"/>
      <c r="AA77" s="20"/>
      <c r="AB77" s="20">
        <v>39.72</v>
      </c>
      <c r="AC77" s="20">
        <v>44.05</v>
      </c>
      <c r="AD77" s="20">
        <v>102</v>
      </c>
      <c r="AE77" s="20">
        <v>308.7</v>
      </c>
      <c r="AF77" s="20"/>
      <c r="AG77" s="20">
        <v>111</v>
      </c>
      <c r="AH77" s="20">
        <v>390.9</v>
      </c>
      <c r="AI77" s="20">
        <v>289.39999999999998</v>
      </c>
      <c r="AJ77" s="20">
        <v>232</v>
      </c>
      <c r="AK77" s="19"/>
      <c r="AM77" s="20">
        <v>7.8659999999999997</v>
      </c>
      <c r="AN77" s="20"/>
      <c r="AP77" s="20">
        <v>6.4960000000000004</v>
      </c>
      <c r="AQ77" s="20"/>
      <c r="AR77" s="20"/>
      <c r="AS77" s="20">
        <v>5.0439999999999996</v>
      </c>
      <c r="AT77" s="20">
        <v>8.8140000000000001</v>
      </c>
      <c r="AU77" s="20">
        <v>66.930000000000007</v>
      </c>
      <c r="AV77" s="20">
        <v>52.18</v>
      </c>
      <c r="AW77" s="20"/>
      <c r="AX77" s="20">
        <v>12.39</v>
      </c>
      <c r="AY77" s="20">
        <v>44.8</v>
      </c>
      <c r="AZ77" s="20">
        <v>21.15</v>
      </c>
      <c r="BA77" s="20">
        <v>19.440000000000001</v>
      </c>
    </row>
    <row r="78" spans="1:53" s="26" customFormat="1" x14ac:dyDescent="0.2">
      <c r="A78" s="82" t="s">
        <v>496</v>
      </c>
      <c r="B78" s="83" t="str">
        <f>VLOOKUP(A78,RecNames!B:G,6,FALSE)</f>
        <v>LPAR2</v>
      </c>
      <c r="C78" s="68" t="str">
        <f t="shared" si="18"/>
        <v/>
      </c>
      <c r="D78" s="68" t="str">
        <f t="shared" si="19"/>
        <v/>
      </c>
      <c r="E78" s="68">
        <f t="shared" si="20"/>
        <v>0.32525721871888486</v>
      </c>
      <c r="F78" s="68">
        <f t="shared" si="21"/>
        <v>0.48941282474846082</v>
      </c>
      <c r="G78" s="68" t="str">
        <f t="shared" si="22"/>
        <v/>
      </c>
      <c r="H78" s="68">
        <f t="shared" si="23"/>
        <v>0.52347265061263759</v>
      </c>
      <c r="I78" s="68">
        <f t="shared" si="24"/>
        <v>0.47692048517520214</v>
      </c>
      <c r="J78" s="68" t="str">
        <f t="shared" si="25"/>
        <v/>
      </c>
      <c r="K78" s="68">
        <f t="shared" si="26"/>
        <v>0.37585972127662531</v>
      </c>
      <c r="L78" s="68">
        <f t="shared" si="27"/>
        <v>0.46019483516750481</v>
      </c>
      <c r="M78" s="68">
        <f t="shared" si="28"/>
        <v>0.3431917715100794</v>
      </c>
      <c r="N78" s="68">
        <f t="shared" si="29"/>
        <v>0.45122125410655611</v>
      </c>
      <c r="O78" s="68" t="str">
        <f t="shared" si="30"/>
        <v/>
      </c>
      <c r="P78" s="68">
        <f t="shared" si="31"/>
        <v>0.11424973011874776</v>
      </c>
      <c r="Q78" s="68">
        <f t="shared" si="32"/>
        <v>0.3366958575503845</v>
      </c>
      <c r="R78" s="68">
        <f t="shared" si="33"/>
        <v>0.23245405845256661</v>
      </c>
      <c r="S78" s="68">
        <f t="shared" si="34"/>
        <v>0.4013953075008887</v>
      </c>
      <c r="T78" s="19"/>
      <c r="V78" s="20">
        <v>313.10000000000002</v>
      </c>
      <c r="W78" s="20">
        <v>344.6</v>
      </c>
      <c r="Y78" s="20">
        <v>203.6</v>
      </c>
      <c r="Z78" s="20">
        <v>246</v>
      </c>
      <c r="AA78" s="20"/>
      <c r="AB78" s="20">
        <v>299.7</v>
      </c>
      <c r="AC78" s="20">
        <v>405</v>
      </c>
      <c r="AD78" s="20">
        <v>334.7</v>
      </c>
      <c r="AE78" s="20">
        <v>490.7</v>
      </c>
      <c r="AF78" s="20"/>
      <c r="AG78" s="20">
        <v>83.26</v>
      </c>
      <c r="AH78" s="20">
        <v>498.6</v>
      </c>
      <c r="AI78" s="20">
        <v>715.2</v>
      </c>
      <c r="AJ78" s="20">
        <v>938.9</v>
      </c>
      <c r="AK78" s="19"/>
      <c r="AM78" s="20">
        <v>20.81</v>
      </c>
      <c r="AN78" s="20">
        <v>26.72</v>
      </c>
      <c r="AP78" s="20">
        <v>25.69</v>
      </c>
      <c r="AQ78" s="20">
        <v>27.16</v>
      </c>
      <c r="AR78" s="20"/>
      <c r="AS78" s="20">
        <v>37.04</v>
      </c>
      <c r="AT78" s="20">
        <v>88.7</v>
      </c>
      <c r="AU78" s="20">
        <v>61.18</v>
      </c>
      <c r="AV78" s="20">
        <v>136.69999999999999</v>
      </c>
      <c r="AW78" s="20"/>
      <c r="AX78" s="20">
        <v>14.12</v>
      </c>
      <c r="AY78" s="20">
        <v>108.9</v>
      </c>
      <c r="AZ78" s="20">
        <v>48.23</v>
      </c>
      <c r="BA78" s="20">
        <v>138</v>
      </c>
    </row>
    <row r="79" spans="1:53" s="26" customFormat="1" x14ac:dyDescent="0.2">
      <c r="A79" s="82" t="s">
        <v>113</v>
      </c>
      <c r="B79" s="83" t="str">
        <f>VLOOKUP(A79,RecNames!B:G,6,FALSE)</f>
        <v>ACM1</v>
      </c>
      <c r="C79" s="68">
        <f t="shared" si="18"/>
        <v>0.34376321353065542</v>
      </c>
      <c r="D79" s="68" t="str">
        <f t="shared" si="19"/>
        <v/>
      </c>
      <c r="E79" s="68">
        <f t="shared" si="20"/>
        <v>0.27359221152782387</v>
      </c>
      <c r="F79" s="68">
        <f t="shared" si="21"/>
        <v>0.21444661360564651</v>
      </c>
      <c r="G79" s="68" t="str">
        <f t="shared" si="22"/>
        <v/>
      </c>
      <c r="H79" s="68">
        <f t="shared" si="23"/>
        <v>0.29483007442202663</v>
      </c>
      <c r="I79" s="68">
        <f t="shared" si="24"/>
        <v>0.41901111859838275</v>
      </c>
      <c r="J79" s="68">
        <f t="shared" si="25"/>
        <v>0.57113298639413124</v>
      </c>
      <c r="K79" s="68">
        <f t="shared" si="26"/>
        <v>0.71293993414013968</v>
      </c>
      <c r="L79" s="68">
        <f t="shared" si="27"/>
        <v>0.70871899521414872</v>
      </c>
      <c r="M79" s="68">
        <f t="shared" si="28"/>
        <v>0.82114400971728496</v>
      </c>
      <c r="N79" s="68">
        <f t="shared" si="29"/>
        <v>0.8325001190306146</v>
      </c>
      <c r="O79" s="68" t="str">
        <f t="shared" si="30"/>
        <v/>
      </c>
      <c r="P79" s="68" t="str">
        <f t="shared" si="31"/>
        <v/>
      </c>
      <c r="Q79" s="68">
        <f t="shared" si="32"/>
        <v>5.548164958134439E-2</v>
      </c>
      <c r="R79" s="68" t="str">
        <f t="shared" si="33"/>
        <v/>
      </c>
      <c r="S79" s="68">
        <f t="shared" si="34"/>
        <v>7.4831141130465698E-2</v>
      </c>
      <c r="T79" s="19">
        <v>34.28</v>
      </c>
      <c r="V79" s="20">
        <v>266.39999999999998</v>
      </c>
      <c r="W79" s="20">
        <v>161.5</v>
      </c>
      <c r="Y79" s="20">
        <v>122.8</v>
      </c>
      <c r="Z79" s="20">
        <v>218.5</v>
      </c>
      <c r="AA79" s="20">
        <v>208</v>
      </c>
      <c r="AB79" s="20">
        <v>542.29999999999995</v>
      </c>
      <c r="AC79" s="20">
        <v>609.6</v>
      </c>
      <c r="AD79" s="20">
        <v>763.6</v>
      </c>
      <c r="AE79" s="20">
        <v>891.1</v>
      </c>
      <c r="AF79" s="20"/>
      <c r="AG79" s="20"/>
      <c r="AH79" s="20">
        <v>103.3</v>
      </c>
      <c r="AI79" s="20"/>
      <c r="AJ79" s="20">
        <v>204</v>
      </c>
      <c r="AK79" s="19">
        <v>2.351</v>
      </c>
      <c r="AM79" s="20">
        <v>35.97</v>
      </c>
      <c r="AN79" s="20">
        <v>20.32</v>
      </c>
      <c r="AP79" s="20">
        <v>14.84</v>
      </c>
      <c r="AQ79" s="20">
        <v>17.32</v>
      </c>
      <c r="AR79" s="20">
        <v>15.55</v>
      </c>
      <c r="AS79" s="20">
        <v>9.8230000000000004</v>
      </c>
      <c r="AT79" s="20">
        <v>22.04</v>
      </c>
      <c r="AU79" s="20">
        <v>15.58</v>
      </c>
      <c r="AV79" s="20">
        <v>23.63</v>
      </c>
      <c r="AW79" s="20"/>
      <c r="AX79" s="20"/>
      <c r="AY79" s="20">
        <v>8.5969999999999995</v>
      </c>
      <c r="AZ79" s="20"/>
      <c r="BA79" s="20">
        <v>23.97</v>
      </c>
    </row>
    <row r="80" spans="1:53" s="26" customFormat="1" x14ac:dyDescent="0.2">
      <c r="A80" s="82" t="s">
        <v>118</v>
      </c>
      <c r="B80" s="83" t="str">
        <f>VLOOKUP(A80,RecNames!B:G,6,FALSE)</f>
        <v>ACM2</v>
      </c>
      <c r="C80" s="68">
        <f t="shared" si="18"/>
        <v>9.1120507399577139E-2</v>
      </c>
      <c r="D80" s="68" t="str">
        <f t="shared" si="19"/>
        <v/>
      </c>
      <c r="E80" s="68">
        <f t="shared" si="20"/>
        <v>0.71656156654497172</v>
      </c>
      <c r="F80" s="68">
        <f t="shared" si="21"/>
        <v>0.55819192070881518</v>
      </c>
      <c r="G80" s="68" t="str">
        <f t="shared" si="22"/>
        <v/>
      </c>
      <c r="H80" s="68">
        <f t="shared" si="23"/>
        <v>0.6377939387079431</v>
      </c>
      <c r="I80" s="68">
        <f t="shared" si="24"/>
        <v>0.66496799191374667</v>
      </c>
      <c r="J80" s="68">
        <f t="shared" si="25"/>
        <v>0.73666060568060698</v>
      </c>
      <c r="K80" s="68" t="str">
        <f t="shared" si="26"/>
        <v/>
      </c>
      <c r="L80" s="68" t="str">
        <f t="shared" si="27"/>
        <v/>
      </c>
      <c r="M80" s="68">
        <f t="shared" si="28"/>
        <v>0.10393706052130113</v>
      </c>
      <c r="N80" s="68">
        <f t="shared" si="29"/>
        <v>0.89553873256201477</v>
      </c>
      <c r="O80" s="68" t="str">
        <f t="shared" si="30"/>
        <v/>
      </c>
      <c r="P80" s="68" t="str">
        <f t="shared" si="31"/>
        <v/>
      </c>
      <c r="Q80" s="68">
        <f t="shared" si="32"/>
        <v>0.56676080785948535</v>
      </c>
      <c r="R80" s="68">
        <f t="shared" si="33"/>
        <v>0.47785990370922904</v>
      </c>
      <c r="S80" s="68">
        <f t="shared" si="34"/>
        <v>0.50186633487380028</v>
      </c>
      <c r="T80" s="19">
        <v>22.33</v>
      </c>
      <c r="V80" s="20">
        <v>666.8</v>
      </c>
      <c r="W80" s="20">
        <v>390.4</v>
      </c>
      <c r="Y80" s="20">
        <v>244</v>
      </c>
      <c r="Z80" s="20">
        <v>335.3</v>
      </c>
      <c r="AA80" s="20">
        <v>260.8</v>
      </c>
      <c r="AB80" s="20"/>
      <c r="AC80" s="20"/>
      <c r="AD80" s="20">
        <v>120</v>
      </c>
      <c r="AE80" s="20">
        <v>957.3</v>
      </c>
      <c r="AF80" s="20"/>
      <c r="AG80" s="20"/>
      <c r="AH80" s="20">
        <v>822</v>
      </c>
      <c r="AI80" s="20">
        <v>1439</v>
      </c>
      <c r="AJ80" s="20">
        <v>1165</v>
      </c>
      <c r="AK80" s="19">
        <v>2.403</v>
      </c>
      <c r="AM80" s="20">
        <v>21.79</v>
      </c>
      <c r="AN80" s="20">
        <v>12.72</v>
      </c>
      <c r="AP80" s="20">
        <v>12.92</v>
      </c>
      <c r="AQ80" s="20">
        <v>14.93</v>
      </c>
      <c r="AR80" s="20">
        <v>12.87</v>
      </c>
      <c r="AS80" s="20"/>
      <c r="AT80" s="20"/>
      <c r="AU80" s="20">
        <v>7.5250000000000004</v>
      </c>
      <c r="AV80" s="20">
        <v>32.020000000000003</v>
      </c>
      <c r="AW80" s="20"/>
      <c r="AX80" s="20"/>
      <c r="AY80" s="20">
        <v>28.34</v>
      </c>
      <c r="AZ80" s="20">
        <v>50.85</v>
      </c>
      <c r="BA80" s="20">
        <v>42.82</v>
      </c>
    </row>
    <row r="81" spans="1:53" s="26" customFormat="1" x14ac:dyDescent="0.2">
      <c r="A81" s="82" t="s">
        <v>122</v>
      </c>
      <c r="B81" s="83" t="str">
        <f>VLOOKUP(A81,RecNames!B:G,6,FALSE)</f>
        <v>ACM3</v>
      </c>
      <c r="C81" s="68" t="str">
        <f t="shared" si="18"/>
        <v/>
      </c>
      <c r="D81" s="68" t="str">
        <f t="shared" si="19"/>
        <v/>
      </c>
      <c r="E81" s="68">
        <f t="shared" si="20"/>
        <v>0.34948556256223035</v>
      </c>
      <c r="F81" s="68">
        <f t="shared" si="21"/>
        <v>0.14731941732992943</v>
      </c>
      <c r="G81" s="68" t="str">
        <f t="shared" si="22"/>
        <v/>
      </c>
      <c r="H81" s="68">
        <f t="shared" si="23"/>
        <v>0.2608732561758963</v>
      </c>
      <c r="I81" s="68">
        <f t="shared" si="24"/>
        <v>0.3080357142857143</v>
      </c>
      <c r="J81" s="68">
        <f t="shared" si="25"/>
        <v>0.29117813029030032</v>
      </c>
      <c r="K81" s="68">
        <f t="shared" si="26"/>
        <v>0.81617595976157065</v>
      </c>
      <c r="L81" s="68">
        <f t="shared" si="27"/>
        <v>0.90258241624760105</v>
      </c>
      <c r="M81" s="68">
        <f t="shared" si="28"/>
        <v>1</v>
      </c>
      <c r="N81" s="68">
        <f t="shared" si="29"/>
        <v>1</v>
      </c>
      <c r="O81" s="68" t="str">
        <f t="shared" si="30"/>
        <v/>
      </c>
      <c r="P81" s="68" t="str">
        <f t="shared" si="31"/>
        <v/>
      </c>
      <c r="Q81" s="68">
        <f t="shared" si="32"/>
        <v>2.7673242322275887E-2</v>
      </c>
      <c r="R81" s="68">
        <f t="shared" si="33"/>
        <v>2.1326371465382786E-3</v>
      </c>
      <c r="S81" s="68">
        <f t="shared" si="34"/>
        <v>8.0696765019552072E-2</v>
      </c>
      <c r="T81" s="19"/>
      <c r="V81" s="20">
        <v>335</v>
      </c>
      <c r="W81" s="20">
        <v>116.8</v>
      </c>
      <c r="Y81" s="20">
        <v>110.8</v>
      </c>
      <c r="Z81" s="20">
        <v>165.8</v>
      </c>
      <c r="AA81" s="20">
        <v>118.7</v>
      </c>
      <c r="AB81" s="20">
        <v>616.6</v>
      </c>
      <c r="AC81" s="20">
        <v>769.2</v>
      </c>
      <c r="AD81" s="20">
        <v>924.1</v>
      </c>
      <c r="AE81" s="20">
        <v>1067</v>
      </c>
      <c r="AF81" s="20"/>
      <c r="AG81" s="20"/>
      <c r="AH81" s="20">
        <v>64.209999999999994</v>
      </c>
      <c r="AI81" s="20">
        <v>35.89</v>
      </c>
      <c r="AJ81" s="20">
        <v>217.2</v>
      </c>
      <c r="AK81" s="19"/>
      <c r="AM81" s="20">
        <v>20.49</v>
      </c>
      <c r="AN81" s="20">
        <v>8.8490000000000002</v>
      </c>
      <c r="AP81" s="20">
        <v>8.67</v>
      </c>
      <c r="AQ81" s="20">
        <v>11.42</v>
      </c>
      <c r="AR81" s="20">
        <v>16.899999999999999</v>
      </c>
      <c r="AS81" s="20">
        <v>20.12</v>
      </c>
      <c r="AT81" s="20">
        <v>35.700000000000003</v>
      </c>
      <c r="AU81" s="20">
        <v>26.31</v>
      </c>
      <c r="AV81" s="20">
        <v>46.95</v>
      </c>
      <c r="AW81" s="20"/>
      <c r="AX81" s="20"/>
      <c r="AY81" s="20">
        <v>6.0209999999999999</v>
      </c>
      <c r="AZ81" s="20">
        <v>8.532</v>
      </c>
      <c r="BA81" s="20">
        <v>19.829999999999998</v>
      </c>
    </row>
    <row r="82" spans="1:53" s="26" customFormat="1" x14ac:dyDescent="0.2">
      <c r="A82" s="82" t="s">
        <v>126</v>
      </c>
      <c r="B82" s="83" t="str">
        <f>VLOOKUP(A82,RecNames!B:G,6,FALSE)</f>
        <v>ACM4</v>
      </c>
      <c r="C82" s="68" t="str">
        <f t="shared" si="18"/>
        <v/>
      </c>
      <c r="D82" s="68" t="str">
        <f t="shared" si="19"/>
        <v/>
      </c>
      <c r="E82" s="68">
        <f t="shared" si="20"/>
        <v>0.75107865914371064</v>
      </c>
      <c r="F82" s="68">
        <f t="shared" si="21"/>
        <v>0.87941132302147462</v>
      </c>
      <c r="G82" s="68" t="str">
        <f t="shared" si="22"/>
        <v/>
      </c>
      <c r="H82" s="68">
        <f t="shared" si="23"/>
        <v>0.73004329494326392</v>
      </c>
      <c r="I82" s="68">
        <f t="shared" si="24"/>
        <v>0.68012971698113212</v>
      </c>
      <c r="J82" s="68">
        <f t="shared" si="25"/>
        <v>0.39933538152862247</v>
      </c>
      <c r="K82" s="68">
        <f t="shared" si="26"/>
        <v>6.1177418682524916E-2</v>
      </c>
      <c r="L82" s="68" t="str">
        <f t="shared" si="27"/>
        <v/>
      </c>
      <c r="M82" s="68">
        <f t="shared" si="28"/>
        <v>0.13135050202257709</v>
      </c>
      <c r="N82" s="68">
        <f t="shared" si="29"/>
        <v>0.81174117983145255</v>
      </c>
      <c r="O82" s="68" t="str">
        <f t="shared" si="30"/>
        <v/>
      </c>
      <c r="P82" s="68" t="str">
        <f t="shared" si="31"/>
        <v/>
      </c>
      <c r="Q82" s="68">
        <f t="shared" si="32"/>
        <v>0.14156037248611003</v>
      </c>
      <c r="R82" s="68">
        <f t="shared" si="33"/>
        <v>0.21485725910354644</v>
      </c>
      <c r="S82" s="68">
        <f t="shared" si="34"/>
        <v>0.30056878777106288</v>
      </c>
      <c r="T82" s="19"/>
      <c r="V82" s="20">
        <v>698</v>
      </c>
      <c r="W82" s="20">
        <v>604.29999999999995</v>
      </c>
      <c r="Y82" s="20">
        <v>276.60000000000002</v>
      </c>
      <c r="Z82" s="20">
        <v>342.5</v>
      </c>
      <c r="AA82" s="20">
        <v>153.19999999999999</v>
      </c>
      <c r="AB82" s="20">
        <v>73.22</v>
      </c>
      <c r="AC82" s="20"/>
      <c r="AD82" s="20">
        <v>144.6</v>
      </c>
      <c r="AE82" s="20">
        <v>869.3</v>
      </c>
      <c r="AF82" s="20"/>
      <c r="AG82" s="20"/>
      <c r="AH82" s="20">
        <v>224.3</v>
      </c>
      <c r="AI82" s="20">
        <v>663.3</v>
      </c>
      <c r="AJ82" s="20">
        <v>712</v>
      </c>
      <c r="AK82" s="19"/>
      <c r="AM82" s="20">
        <v>37.159999999999997</v>
      </c>
      <c r="AN82" s="20">
        <v>11.98</v>
      </c>
      <c r="AP82" s="20">
        <v>11.95</v>
      </c>
      <c r="AQ82" s="20">
        <v>9.4700000000000006</v>
      </c>
      <c r="AR82" s="20">
        <v>10.07</v>
      </c>
      <c r="AS82" s="20">
        <v>8.452</v>
      </c>
      <c r="AT82" s="20"/>
      <c r="AU82" s="20">
        <v>9.7110000000000003</v>
      </c>
      <c r="AV82" s="20">
        <v>28.23</v>
      </c>
      <c r="AW82" s="20"/>
      <c r="AX82" s="20"/>
      <c r="AY82" s="20">
        <v>18.18</v>
      </c>
      <c r="AZ82" s="20">
        <v>37.85</v>
      </c>
      <c r="BA82" s="20">
        <v>27.26</v>
      </c>
    </row>
    <row r="83" spans="1:53" s="26" customFormat="1" x14ac:dyDescent="0.2">
      <c r="A83" s="82" t="s">
        <v>512</v>
      </c>
      <c r="B83" s="83" t="str">
        <f>VLOOKUP(A83,RecNames!B:G,6,FALSE)</f>
        <v>MC3R</v>
      </c>
      <c r="C83" s="68">
        <f t="shared" si="18"/>
        <v>0.84735729386892178</v>
      </c>
      <c r="D83" s="68" t="str">
        <f t="shared" si="19"/>
        <v/>
      </c>
      <c r="E83" s="68" t="str">
        <f t="shared" si="20"/>
        <v/>
      </c>
      <c r="F83" s="68" t="str">
        <f t="shared" si="21"/>
        <v/>
      </c>
      <c r="G83" s="68" t="str">
        <f t="shared" si="22"/>
        <v/>
      </c>
      <c r="H83" s="68" t="str">
        <f t="shared" si="23"/>
        <v/>
      </c>
      <c r="I83" s="68">
        <f t="shared" si="24"/>
        <v>3.2492419137466318E-2</v>
      </c>
      <c r="J83" s="68">
        <f t="shared" si="25"/>
        <v>0.31061508558530315</v>
      </c>
      <c r="K83" s="68" t="str">
        <f t="shared" si="26"/>
        <v/>
      </c>
      <c r="L83" s="68" t="str">
        <f t="shared" si="27"/>
        <v/>
      </c>
      <c r="M83" s="68" t="str">
        <f t="shared" si="28"/>
        <v/>
      </c>
      <c r="N83" s="68">
        <f t="shared" si="29"/>
        <v>0.54244631719278191</v>
      </c>
      <c r="O83" s="68" t="str">
        <f t="shared" si="30"/>
        <v/>
      </c>
      <c r="P83" s="68" t="str">
        <f t="shared" si="31"/>
        <v/>
      </c>
      <c r="Q83" s="68">
        <f t="shared" si="32"/>
        <v>0.270038201879504</v>
      </c>
      <c r="R83" s="68">
        <f t="shared" si="33"/>
        <v>9.4663321353495623E-3</v>
      </c>
      <c r="S83" s="68">
        <f t="shared" si="34"/>
        <v>0.26173124777817275</v>
      </c>
      <c r="T83" s="19">
        <v>58.1</v>
      </c>
      <c r="V83" s="20"/>
      <c r="W83" s="20"/>
      <c r="Y83" s="20"/>
      <c r="Z83" s="20">
        <v>34.950000000000003</v>
      </c>
      <c r="AA83" s="20">
        <v>124.9</v>
      </c>
      <c r="AB83" s="20"/>
      <c r="AC83" s="20"/>
      <c r="AD83" s="20"/>
      <c r="AE83" s="20">
        <v>586.5</v>
      </c>
      <c r="AF83" s="20"/>
      <c r="AG83" s="20"/>
      <c r="AH83" s="20">
        <v>404.9</v>
      </c>
      <c r="AI83" s="20">
        <v>57.52</v>
      </c>
      <c r="AJ83" s="20">
        <v>624.6</v>
      </c>
      <c r="AK83" s="19">
        <v>1.786</v>
      </c>
      <c r="AM83" s="20"/>
      <c r="AN83" s="20"/>
      <c r="AP83" s="20"/>
      <c r="AQ83" s="20">
        <v>3.52</v>
      </c>
      <c r="AR83" s="20">
        <v>6.3710000000000004</v>
      </c>
      <c r="AS83" s="20"/>
      <c r="AT83" s="20"/>
      <c r="AU83" s="20"/>
      <c r="AV83" s="20">
        <v>20.04</v>
      </c>
      <c r="AW83" s="20"/>
      <c r="AX83" s="20"/>
      <c r="AY83" s="20">
        <v>17.649999999999999</v>
      </c>
      <c r="AZ83" s="20">
        <v>7.5960000000000001</v>
      </c>
      <c r="BA83" s="20">
        <v>25.91</v>
      </c>
    </row>
    <row r="84" spans="1:53" s="26" customFormat="1" x14ac:dyDescent="0.2">
      <c r="A84" s="82" t="s">
        <v>513</v>
      </c>
      <c r="B84" s="83" t="str">
        <f>VLOOKUP(A84,RecNames!B:G,6,FALSE)</f>
        <v>MC4R</v>
      </c>
      <c r="C84" s="68">
        <f t="shared" si="18"/>
        <v>0.38414376321353066</v>
      </c>
      <c r="D84" s="68" t="str">
        <f t="shared" si="19"/>
        <v/>
      </c>
      <c r="E84" s="68" t="str">
        <f t="shared" si="20"/>
        <v/>
      </c>
      <c r="F84" s="68" t="str">
        <f t="shared" si="21"/>
        <v/>
      </c>
      <c r="G84" s="68" t="str">
        <f t="shared" si="22"/>
        <v/>
      </c>
      <c r="H84" s="68" t="str">
        <f t="shared" si="23"/>
        <v/>
      </c>
      <c r="I84" s="68" t="str">
        <f t="shared" si="24"/>
        <v/>
      </c>
      <c r="J84" s="68" t="str">
        <f t="shared" si="25"/>
        <v/>
      </c>
      <c r="K84" s="68" t="str">
        <f t="shared" si="26"/>
        <v/>
      </c>
      <c r="L84" s="68" t="str">
        <f t="shared" si="27"/>
        <v/>
      </c>
      <c r="M84" s="68" t="str">
        <f t="shared" si="28"/>
        <v/>
      </c>
      <c r="N84" s="68">
        <f t="shared" si="29"/>
        <v>0.6350997476550968</v>
      </c>
      <c r="O84" s="68" t="str">
        <f t="shared" si="30"/>
        <v/>
      </c>
      <c r="P84" s="68" t="str">
        <f t="shared" si="31"/>
        <v/>
      </c>
      <c r="Q84" s="68">
        <f t="shared" si="32"/>
        <v>1.4412850628516957E-2</v>
      </c>
      <c r="R84" s="68" t="str">
        <f t="shared" si="33"/>
        <v/>
      </c>
      <c r="S84" s="68">
        <f t="shared" si="34"/>
        <v>1.8147884820476357E-2</v>
      </c>
      <c r="T84" s="19">
        <v>36.19</v>
      </c>
      <c r="V84" s="20"/>
      <c r="W84" s="20"/>
      <c r="Y84" s="20"/>
      <c r="Z84" s="20"/>
      <c r="AA84" s="20"/>
      <c r="AB84" s="20"/>
      <c r="AC84" s="20"/>
      <c r="AD84" s="20"/>
      <c r="AE84" s="20">
        <v>683.8</v>
      </c>
      <c r="AF84" s="20"/>
      <c r="AG84" s="20"/>
      <c r="AH84" s="20">
        <v>45.57</v>
      </c>
      <c r="AI84" s="20"/>
      <c r="AJ84" s="20">
        <v>76.44</v>
      </c>
      <c r="AK84" s="19">
        <v>2.1680000000000001</v>
      </c>
      <c r="AM84" s="20"/>
      <c r="AN84" s="20"/>
      <c r="AP84" s="20"/>
      <c r="AQ84" s="20"/>
      <c r="AR84" s="20"/>
      <c r="AS84" s="20"/>
      <c r="AT84" s="20"/>
      <c r="AU84" s="20"/>
      <c r="AV84" s="20">
        <v>11.33</v>
      </c>
      <c r="AW84" s="20"/>
      <c r="AX84" s="20"/>
      <c r="AY84" s="20">
        <v>5.56</v>
      </c>
      <c r="AZ84" s="20"/>
      <c r="BA84" s="20">
        <v>5.6150000000000002</v>
      </c>
    </row>
    <row r="85" spans="1:53" s="26" customFormat="1" x14ac:dyDescent="0.2">
      <c r="A85" s="82" t="s">
        <v>571</v>
      </c>
      <c r="B85" s="83" t="str">
        <f>VLOOKUP(A85,RecNames!B:G,6,FALSE)</f>
        <v>OPRM</v>
      </c>
      <c r="C85" s="68" t="str">
        <f t="shared" si="18"/>
        <v/>
      </c>
      <c r="D85" s="68" t="str">
        <f t="shared" si="19"/>
        <v/>
      </c>
      <c r="E85" s="68">
        <f t="shared" si="20"/>
        <v>0.72275694213961716</v>
      </c>
      <c r="F85" s="68">
        <f t="shared" si="21"/>
        <v>0.54092206036942481</v>
      </c>
      <c r="G85" s="68" t="str">
        <f t="shared" si="22"/>
        <v/>
      </c>
      <c r="H85" s="68">
        <f t="shared" si="23"/>
        <v>0.58629276436797872</v>
      </c>
      <c r="I85" s="68">
        <f t="shared" si="24"/>
        <v>0.65865060646900275</v>
      </c>
      <c r="J85" s="68">
        <f t="shared" si="25"/>
        <v>0.15972788262586993</v>
      </c>
      <c r="K85" s="68" t="str">
        <f t="shared" si="26"/>
        <v/>
      </c>
      <c r="L85" s="68" t="str">
        <f t="shared" si="27"/>
        <v/>
      </c>
      <c r="M85" s="68" t="str">
        <f t="shared" si="28"/>
        <v/>
      </c>
      <c r="N85" s="68">
        <f t="shared" si="29"/>
        <v>0.20782745322096841</v>
      </c>
      <c r="O85" s="68" t="str">
        <f t="shared" si="30"/>
        <v/>
      </c>
      <c r="P85" s="68" t="str">
        <f t="shared" si="31"/>
        <v/>
      </c>
      <c r="Q85" s="68">
        <f t="shared" si="32"/>
        <v>0.24720244150559512</v>
      </c>
      <c r="R85" s="68">
        <f t="shared" si="33"/>
        <v>0.33172848714992881</v>
      </c>
      <c r="S85" s="68">
        <f t="shared" si="34"/>
        <v>0.51653039459651617</v>
      </c>
      <c r="T85" s="19"/>
      <c r="V85" s="20">
        <v>672.4</v>
      </c>
      <c r="W85" s="20">
        <v>378.9</v>
      </c>
      <c r="Y85" s="20">
        <v>225.8</v>
      </c>
      <c r="Z85" s="20">
        <v>332.3</v>
      </c>
      <c r="AA85" s="20">
        <v>76.77</v>
      </c>
      <c r="AB85" s="20"/>
      <c r="AC85" s="20"/>
      <c r="AD85" s="20"/>
      <c r="AE85" s="20">
        <v>235.1</v>
      </c>
      <c r="AF85" s="20"/>
      <c r="AG85" s="20"/>
      <c r="AH85" s="20">
        <v>372.8</v>
      </c>
      <c r="AI85" s="20">
        <v>1008</v>
      </c>
      <c r="AJ85" s="20">
        <v>1198</v>
      </c>
      <c r="AK85" s="19"/>
      <c r="AM85" s="20">
        <v>20.77</v>
      </c>
      <c r="AN85" s="20">
        <v>14.36</v>
      </c>
      <c r="AP85" s="20">
        <v>6.2320000000000002</v>
      </c>
      <c r="AQ85" s="20">
        <v>13.97</v>
      </c>
      <c r="AR85" s="20">
        <v>9.0920000000000005</v>
      </c>
      <c r="AS85" s="20"/>
      <c r="AT85" s="20"/>
      <c r="AU85" s="20"/>
      <c r="AV85" s="20">
        <v>26.08</v>
      </c>
      <c r="AW85" s="20"/>
      <c r="AX85" s="20"/>
      <c r="AY85" s="20">
        <v>40.98</v>
      </c>
      <c r="AZ85" s="20">
        <v>52.17</v>
      </c>
      <c r="BA85" s="20">
        <v>54.35</v>
      </c>
    </row>
    <row r="86" spans="1:53" s="26" customFormat="1" x14ac:dyDescent="0.2">
      <c r="A86" s="82" t="s">
        <v>518</v>
      </c>
      <c r="B86" s="83" t="str">
        <f>VLOOKUP(A86,RecNames!B:G,6,FALSE)</f>
        <v>MTR1A</v>
      </c>
      <c r="C86" s="68" t="str">
        <f t="shared" si="18"/>
        <v/>
      </c>
      <c r="D86" s="68" t="str">
        <f t="shared" si="19"/>
        <v/>
      </c>
      <c r="E86" s="68">
        <f t="shared" si="20"/>
        <v>0.22889700188073903</v>
      </c>
      <c r="F86" s="68">
        <f t="shared" si="21"/>
        <v>0.15197477098663464</v>
      </c>
      <c r="G86" s="68" t="str">
        <f t="shared" si="22"/>
        <v/>
      </c>
      <c r="H86" s="68">
        <f t="shared" si="23"/>
        <v>0.2075044568323948</v>
      </c>
      <c r="I86" s="68">
        <f t="shared" si="24"/>
        <v>0.17663409703504046</v>
      </c>
      <c r="J86" s="68" t="str">
        <f t="shared" si="25"/>
        <v/>
      </c>
      <c r="K86" s="68" t="str">
        <f t="shared" si="26"/>
        <v/>
      </c>
      <c r="L86" s="68" t="str">
        <f t="shared" si="27"/>
        <v/>
      </c>
      <c r="M86" s="68" t="str">
        <f t="shared" si="28"/>
        <v/>
      </c>
      <c r="N86" s="68">
        <f t="shared" si="29"/>
        <v>0.65614436032947665</v>
      </c>
      <c r="O86" s="68" t="str">
        <f t="shared" si="30"/>
        <v/>
      </c>
      <c r="P86" s="68" t="str">
        <f t="shared" si="31"/>
        <v/>
      </c>
      <c r="Q86" s="68">
        <f t="shared" si="32"/>
        <v>0.11232206247465656</v>
      </c>
      <c r="R86" s="68">
        <f t="shared" si="33"/>
        <v>1.662711059876585E-2</v>
      </c>
      <c r="S86" s="68">
        <f t="shared" si="34"/>
        <v>5.4168147884820474E-2</v>
      </c>
      <c r="T86" s="19"/>
      <c r="V86" s="20">
        <v>226</v>
      </c>
      <c r="W86" s="20">
        <v>119.9</v>
      </c>
      <c r="Y86" s="20">
        <v>91.94</v>
      </c>
      <c r="Z86" s="20">
        <v>103.4</v>
      </c>
      <c r="AA86" s="20"/>
      <c r="AB86" s="20"/>
      <c r="AC86" s="20"/>
      <c r="AD86" s="20"/>
      <c r="AE86" s="20">
        <v>705.9</v>
      </c>
      <c r="AF86" s="20"/>
      <c r="AG86" s="20"/>
      <c r="AH86" s="20">
        <v>183.2</v>
      </c>
      <c r="AI86" s="20">
        <v>78.64</v>
      </c>
      <c r="AJ86" s="20">
        <v>157.5</v>
      </c>
      <c r="AK86" s="19"/>
      <c r="AM86" s="20">
        <v>19.86</v>
      </c>
      <c r="AN86" s="20">
        <v>8.6809999999999992</v>
      </c>
      <c r="AP86" s="20">
        <v>10.78</v>
      </c>
      <c r="AQ86" s="20">
        <v>12.85</v>
      </c>
      <c r="AR86" s="20"/>
      <c r="AS86" s="20"/>
      <c r="AT86" s="20"/>
      <c r="AU86" s="20"/>
      <c r="AV86" s="20">
        <v>24.47</v>
      </c>
      <c r="AW86" s="20"/>
      <c r="AX86" s="20"/>
      <c r="AY86" s="20">
        <v>13.71</v>
      </c>
      <c r="AZ86" s="20">
        <v>8.2710000000000008</v>
      </c>
      <c r="BA86" s="20">
        <v>9.8409999999999993</v>
      </c>
    </row>
    <row r="87" spans="1:53" s="26" customFormat="1" x14ac:dyDescent="0.2">
      <c r="A87" s="82" t="s">
        <v>522</v>
      </c>
      <c r="B87" s="83" t="str">
        <f>VLOOKUP(A87,RecNames!B:G,6,FALSE)</f>
        <v>MTR1B</v>
      </c>
      <c r="C87" s="68" t="str">
        <f t="shared" si="18"/>
        <v/>
      </c>
      <c r="D87" s="68" t="str">
        <f t="shared" si="19"/>
        <v/>
      </c>
      <c r="E87" s="68">
        <f t="shared" si="20"/>
        <v>0.23929638234317957</v>
      </c>
      <c r="F87" s="68">
        <f t="shared" si="21"/>
        <v>0.20603694248385646</v>
      </c>
      <c r="G87" s="68" t="str">
        <f t="shared" si="22"/>
        <v/>
      </c>
      <c r="H87" s="68">
        <f t="shared" si="23"/>
        <v>0.20971165001839329</v>
      </c>
      <c r="I87" s="68">
        <f t="shared" si="24"/>
        <v>0.2785545822102426</v>
      </c>
      <c r="J87" s="68" t="str">
        <f t="shared" si="25"/>
        <v/>
      </c>
      <c r="K87" s="68" t="str">
        <f t="shared" si="26"/>
        <v/>
      </c>
      <c r="L87" s="68" t="str">
        <f t="shared" si="27"/>
        <v/>
      </c>
      <c r="M87" s="68" t="str">
        <f t="shared" si="28"/>
        <v/>
      </c>
      <c r="N87" s="68">
        <f t="shared" si="29"/>
        <v>0</v>
      </c>
      <c r="O87" s="68" t="str">
        <f t="shared" si="30"/>
        <v/>
      </c>
      <c r="P87" s="68" t="str">
        <f t="shared" si="31"/>
        <v/>
      </c>
      <c r="Q87" s="68" t="str">
        <f t="shared" si="32"/>
        <v/>
      </c>
      <c r="R87" s="68" t="str">
        <f t="shared" si="33"/>
        <v/>
      </c>
      <c r="S87" s="68" t="str">
        <f t="shared" si="34"/>
        <v/>
      </c>
      <c r="T87" s="19"/>
      <c r="V87" s="20">
        <v>235.4</v>
      </c>
      <c r="W87" s="20">
        <v>155.9</v>
      </c>
      <c r="Y87" s="20">
        <v>92.72</v>
      </c>
      <c r="Z87" s="20">
        <v>151.80000000000001</v>
      </c>
      <c r="AA87" s="20"/>
      <c r="AB87" s="20"/>
      <c r="AC87" s="20"/>
      <c r="AD87" s="20"/>
      <c r="AE87" s="20">
        <v>16.850000000000001</v>
      </c>
      <c r="AF87" s="20"/>
      <c r="AG87" s="20"/>
      <c r="AH87" s="20"/>
      <c r="AI87" s="20"/>
      <c r="AJ87" s="20"/>
      <c r="AK87" s="19"/>
      <c r="AM87" s="20">
        <v>15.71</v>
      </c>
      <c r="AN87" s="20">
        <v>11.57</v>
      </c>
      <c r="AP87" s="20">
        <v>6.484</v>
      </c>
      <c r="AQ87" s="20">
        <v>6.1870000000000003</v>
      </c>
      <c r="AR87" s="20"/>
      <c r="AS87" s="20"/>
      <c r="AT87" s="20"/>
      <c r="AU87" s="20"/>
      <c r="AV87" s="20">
        <v>2.718</v>
      </c>
      <c r="AW87" s="20"/>
      <c r="AX87" s="20"/>
      <c r="AY87" s="20"/>
      <c r="AZ87" s="20"/>
      <c r="BA87" s="20"/>
    </row>
    <row r="88" spans="1:53" s="26" customFormat="1" x14ac:dyDescent="0.2">
      <c r="A88" s="82" t="s">
        <v>574</v>
      </c>
      <c r="B88" s="83" t="str">
        <f>VLOOKUP(A88,RecNames!B:G,6,FALSE)</f>
        <v>OPRX</v>
      </c>
      <c r="C88" s="68" t="str">
        <f t="shared" si="18"/>
        <v/>
      </c>
      <c r="D88" s="68" t="str">
        <f t="shared" si="19"/>
        <v/>
      </c>
      <c r="E88" s="68">
        <f t="shared" si="20"/>
        <v>0.68646974222812263</v>
      </c>
      <c r="F88" s="68">
        <f t="shared" si="21"/>
        <v>0.37393001952245081</v>
      </c>
      <c r="G88" s="68" t="str">
        <f t="shared" si="22"/>
        <v/>
      </c>
      <c r="H88" s="68">
        <f t="shared" si="23"/>
        <v>0.55092107869492635</v>
      </c>
      <c r="I88" s="68">
        <f t="shared" si="24"/>
        <v>0.61253369272237201</v>
      </c>
      <c r="J88" s="68">
        <f t="shared" si="25"/>
        <v>0.67145275565866192</v>
      </c>
      <c r="K88" s="68" t="str">
        <f t="shared" si="26"/>
        <v/>
      </c>
      <c r="L88" s="68" t="str">
        <f t="shared" si="27"/>
        <v/>
      </c>
      <c r="M88" s="68">
        <f t="shared" si="28"/>
        <v>0.15040618696858599</v>
      </c>
      <c r="N88" s="68">
        <f t="shared" si="29"/>
        <v>0.6828072180164737</v>
      </c>
      <c r="O88" s="68" t="str">
        <f t="shared" si="30"/>
        <v/>
      </c>
      <c r="P88" s="68" t="str">
        <f t="shared" si="31"/>
        <v/>
      </c>
      <c r="Q88" s="68">
        <f t="shared" si="32"/>
        <v>3.1678392817762094E-2</v>
      </c>
      <c r="R88" s="68">
        <f t="shared" si="33"/>
        <v>3.9974232047196037E-2</v>
      </c>
      <c r="S88" s="68">
        <f t="shared" si="34"/>
        <v>8.9984002843938857E-2</v>
      </c>
      <c r="T88" s="19"/>
      <c r="V88" s="20">
        <v>639.6</v>
      </c>
      <c r="W88" s="20">
        <v>267.7</v>
      </c>
      <c r="Y88" s="20">
        <v>213.3</v>
      </c>
      <c r="Z88" s="20">
        <v>310.39999999999998</v>
      </c>
      <c r="AA88" s="20">
        <v>240</v>
      </c>
      <c r="AB88" s="20"/>
      <c r="AC88" s="20"/>
      <c r="AD88" s="20">
        <v>161.69999999999999</v>
      </c>
      <c r="AE88" s="20">
        <v>733.9</v>
      </c>
      <c r="AF88" s="20"/>
      <c r="AG88" s="20"/>
      <c r="AH88" s="20">
        <v>69.84</v>
      </c>
      <c r="AI88" s="20">
        <v>147.5</v>
      </c>
      <c r="AJ88" s="20">
        <v>238.1</v>
      </c>
      <c r="AK88" s="19"/>
      <c r="AM88" s="20">
        <v>30.17</v>
      </c>
      <c r="AN88" s="20">
        <v>11.36</v>
      </c>
      <c r="AP88" s="20">
        <v>14.98</v>
      </c>
      <c r="AQ88" s="20">
        <v>15.69</v>
      </c>
      <c r="AR88" s="20">
        <v>13.91</v>
      </c>
      <c r="AS88" s="20"/>
      <c r="AT88" s="20"/>
      <c r="AU88" s="20">
        <v>9.8439999999999994</v>
      </c>
      <c r="AV88" s="20">
        <v>28.23</v>
      </c>
      <c r="AW88" s="20"/>
      <c r="AX88" s="20"/>
      <c r="AY88" s="20">
        <v>6.0010000000000003</v>
      </c>
      <c r="AZ88" s="20">
        <v>18.53</v>
      </c>
      <c r="BA88" s="20">
        <v>11.85</v>
      </c>
    </row>
    <row r="89" spans="1:53" s="26" customFormat="1" x14ac:dyDescent="0.2">
      <c r="A89" s="82" t="s">
        <v>544</v>
      </c>
      <c r="B89" s="83" t="str">
        <f>VLOOKUP(A89,RecNames!B:G,6,FALSE)</f>
        <v>NPFF1</v>
      </c>
      <c r="C89" s="68" t="str">
        <f t="shared" si="18"/>
        <v/>
      </c>
      <c r="D89" s="68" t="str">
        <f t="shared" si="19"/>
        <v/>
      </c>
      <c r="E89" s="68">
        <f t="shared" si="20"/>
        <v>0.74886602500276578</v>
      </c>
      <c r="F89" s="68">
        <f t="shared" si="21"/>
        <v>0.60324373028983336</v>
      </c>
      <c r="G89" s="68" t="str">
        <f t="shared" si="22"/>
        <v/>
      </c>
      <c r="H89" s="68">
        <f t="shared" si="23"/>
        <v>0.67316562438099548</v>
      </c>
      <c r="I89" s="68">
        <f t="shared" si="24"/>
        <v>0.93135107816711593</v>
      </c>
      <c r="J89" s="68">
        <f t="shared" si="25"/>
        <v>0.38585491253370119</v>
      </c>
      <c r="K89" s="68" t="str">
        <f t="shared" si="26"/>
        <v/>
      </c>
      <c r="L89" s="68" t="str">
        <f t="shared" si="27"/>
        <v/>
      </c>
      <c r="M89" s="68" t="str">
        <f t="shared" si="28"/>
        <v/>
      </c>
      <c r="N89" s="68">
        <f t="shared" si="29"/>
        <v>0.48864447936009137</v>
      </c>
      <c r="O89" s="68" t="str">
        <f t="shared" si="30"/>
        <v/>
      </c>
      <c r="P89" s="68">
        <f t="shared" si="31"/>
        <v>0.1224136379992803</v>
      </c>
      <c r="Q89" s="68">
        <f t="shared" si="32"/>
        <v>0.1234198151797338</v>
      </c>
      <c r="R89" s="68">
        <f t="shared" si="33"/>
        <v>9.9172713094188639E-2</v>
      </c>
      <c r="S89" s="68">
        <f t="shared" si="34"/>
        <v>0.25622111624600069</v>
      </c>
      <c r="T89" s="19"/>
      <c r="V89" s="20">
        <v>696</v>
      </c>
      <c r="W89" s="20">
        <v>420.4</v>
      </c>
      <c r="Y89" s="20">
        <v>256.5</v>
      </c>
      <c r="Z89" s="20">
        <v>461.8</v>
      </c>
      <c r="AA89" s="20">
        <v>148.9</v>
      </c>
      <c r="AB89" s="20"/>
      <c r="AC89" s="20"/>
      <c r="AD89" s="20"/>
      <c r="AE89" s="20">
        <v>530</v>
      </c>
      <c r="AF89" s="20"/>
      <c r="AG89" s="20">
        <v>86.89</v>
      </c>
      <c r="AH89" s="20">
        <v>198.8</v>
      </c>
      <c r="AI89" s="20">
        <v>322.10000000000002</v>
      </c>
      <c r="AJ89" s="20">
        <v>612.20000000000005</v>
      </c>
      <c r="AK89" s="19"/>
      <c r="AM89" s="20">
        <v>27.22</v>
      </c>
      <c r="AN89" s="20">
        <v>17.07</v>
      </c>
      <c r="AP89" s="20">
        <v>10.06</v>
      </c>
      <c r="AQ89" s="20">
        <v>15.12</v>
      </c>
      <c r="AR89" s="20">
        <v>8.6579999999999995</v>
      </c>
      <c r="AS89" s="20"/>
      <c r="AT89" s="20"/>
      <c r="AU89" s="20"/>
      <c r="AV89" s="20">
        <v>19.989999999999998</v>
      </c>
      <c r="AW89" s="20"/>
      <c r="AX89" s="20">
        <v>5.8490000000000002</v>
      </c>
      <c r="AY89" s="20">
        <v>15.57</v>
      </c>
      <c r="AZ89" s="20">
        <v>24.59</v>
      </c>
      <c r="BA89" s="20">
        <v>24.87</v>
      </c>
    </row>
    <row r="90" spans="1:53" s="26" customFormat="1" x14ac:dyDescent="0.2">
      <c r="A90" s="82" t="s">
        <v>547</v>
      </c>
      <c r="B90" s="83" t="str">
        <f>VLOOKUP(A90,RecNames!B:G,6,FALSE)</f>
        <v>NPFF2</v>
      </c>
      <c r="C90" s="68" t="str">
        <f t="shared" si="18"/>
        <v/>
      </c>
      <c r="D90" s="68" t="str">
        <f t="shared" si="19"/>
        <v/>
      </c>
      <c r="E90" s="68">
        <f t="shared" si="20"/>
        <v>0.22491426042703841</v>
      </c>
      <c r="F90" s="68">
        <f t="shared" si="21"/>
        <v>0.12794713921009163</v>
      </c>
      <c r="G90" s="68" t="str">
        <f t="shared" si="22"/>
        <v/>
      </c>
      <c r="H90" s="68">
        <f t="shared" si="23"/>
        <v>0.26568380542743147</v>
      </c>
      <c r="I90" s="68">
        <f t="shared" si="24"/>
        <v>0.38931940700808626</v>
      </c>
      <c r="J90" s="68">
        <f t="shared" si="25"/>
        <v>0.32315505674336953</v>
      </c>
      <c r="K90" s="68" t="str">
        <f t="shared" si="26"/>
        <v/>
      </c>
      <c r="L90" s="68" t="str">
        <f t="shared" si="27"/>
        <v/>
      </c>
      <c r="M90" s="68" t="str">
        <f t="shared" si="28"/>
        <v/>
      </c>
      <c r="N90" s="68" t="str">
        <f t="shared" si="29"/>
        <v/>
      </c>
      <c r="O90" s="68" t="str">
        <f t="shared" si="30"/>
        <v/>
      </c>
      <c r="P90" s="68" t="str">
        <f t="shared" si="31"/>
        <v/>
      </c>
      <c r="Q90" s="68" t="str">
        <f t="shared" si="32"/>
        <v/>
      </c>
      <c r="R90" s="68" t="str">
        <f t="shared" si="33"/>
        <v/>
      </c>
      <c r="S90" s="68">
        <f t="shared" si="34"/>
        <v>0</v>
      </c>
      <c r="T90" s="19"/>
      <c r="V90" s="20">
        <v>222.4</v>
      </c>
      <c r="W90" s="20">
        <v>103.9</v>
      </c>
      <c r="Y90" s="20">
        <v>112.5</v>
      </c>
      <c r="Z90" s="20">
        <v>204.4</v>
      </c>
      <c r="AA90" s="20">
        <v>128.9</v>
      </c>
      <c r="AB90" s="20"/>
      <c r="AC90" s="20"/>
      <c r="AD90" s="20"/>
      <c r="AE90" s="20"/>
      <c r="AF90" s="20"/>
      <c r="AG90" s="20"/>
      <c r="AH90" s="20"/>
      <c r="AI90" s="20"/>
      <c r="AJ90" s="20">
        <v>35.6</v>
      </c>
      <c r="AK90" s="19"/>
      <c r="AM90" s="20">
        <v>20.98</v>
      </c>
      <c r="AN90" s="20">
        <v>5.7329999999999997</v>
      </c>
      <c r="AP90" s="20">
        <v>7.1870000000000003</v>
      </c>
      <c r="AQ90" s="20">
        <v>11.88</v>
      </c>
      <c r="AR90" s="20">
        <v>6.9930000000000003</v>
      </c>
      <c r="AS90" s="20"/>
      <c r="AT90" s="20"/>
      <c r="AU90" s="20"/>
      <c r="AV90" s="20"/>
      <c r="AW90" s="20"/>
      <c r="AX90" s="20"/>
      <c r="AY90" s="20"/>
      <c r="AZ90" s="20"/>
      <c r="BA90" s="20">
        <v>4.5419999999999998</v>
      </c>
    </row>
    <row r="91" spans="1:53" s="26" customFormat="1" x14ac:dyDescent="0.2">
      <c r="A91" s="82" t="s">
        <v>554</v>
      </c>
      <c r="B91" s="83" t="str">
        <f>VLOOKUP(A91,RecNames!B:G,6,FALSE)</f>
        <v>NPY1R</v>
      </c>
      <c r="C91" s="68" t="str">
        <f t="shared" si="18"/>
        <v/>
      </c>
      <c r="D91" s="68" t="str">
        <f t="shared" si="19"/>
        <v/>
      </c>
      <c r="E91" s="68">
        <f t="shared" si="20"/>
        <v>0.31065383338864916</v>
      </c>
      <c r="F91" s="68">
        <f t="shared" si="21"/>
        <v>0.25213996095509839</v>
      </c>
      <c r="G91" s="68" t="str">
        <f t="shared" si="22"/>
        <v/>
      </c>
      <c r="H91" s="68">
        <f t="shared" si="23"/>
        <v>0.18181046435948953</v>
      </c>
      <c r="I91" s="68">
        <f t="shared" si="24"/>
        <v>0.3644710242587601</v>
      </c>
      <c r="J91" s="68">
        <f t="shared" si="25"/>
        <v>0.40936735845507555</v>
      </c>
      <c r="K91" s="68" t="str">
        <f t="shared" si="26"/>
        <v/>
      </c>
      <c r="L91" s="68" t="str">
        <f t="shared" si="27"/>
        <v/>
      </c>
      <c r="M91" s="68" t="str">
        <f t="shared" si="28"/>
        <v/>
      </c>
      <c r="N91" s="68" t="str">
        <f t="shared" si="29"/>
        <v/>
      </c>
      <c r="O91" s="68" t="str">
        <f t="shared" si="30"/>
        <v/>
      </c>
      <c r="P91" s="68" t="str">
        <f t="shared" si="31"/>
        <v/>
      </c>
      <c r="Q91" s="68" t="str">
        <f t="shared" si="32"/>
        <v/>
      </c>
      <c r="R91" s="68" t="str">
        <f t="shared" si="33"/>
        <v/>
      </c>
      <c r="S91" s="68">
        <f t="shared" si="34"/>
        <v>2.8839317454674731E-3</v>
      </c>
      <c r="T91" s="19"/>
      <c r="V91" s="20">
        <v>299.89999999999998</v>
      </c>
      <c r="W91" s="20">
        <v>186.6</v>
      </c>
      <c r="Y91" s="20">
        <v>82.86</v>
      </c>
      <c r="Z91" s="20">
        <v>192.6</v>
      </c>
      <c r="AA91" s="20">
        <v>156.4</v>
      </c>
      <c r="AB91" s="20"/>
      <c r="AC91" s="20"/>
      <c r="AD91" s="20"/>
      <c r="AE91" s="20"/>
      <c r="AF91" s="20"/>
      <c r="AG91" s="20"/>
      <c r="AH91" s="20"/>
      <c r="AI91" s="20"/>
      <c r="AJ91" s="20">
        <v>42.09</v>
      </c>
      <c r="AK91" s="19"/>
      <c r="AM91" s="20">
        <v>24.07</v>
      </c>
      <c r="AN91" s="20">
        <v>6.415</v>
      </c>
      <c r="AP91" s="20">
        <v>4.9400000000000004</v>
      </c>
      <c r="AQ91" s="20">
        <v>10.78</v>
      </c>
      <c r="AR91" s="20">
        <v>9.39</v>
      </c>
      <c r="AS91" s="20"/>
      <c r="AT91" s="20"/>
      <c r="AU91" s="20"/>
      <c r="AV91" s="20"/>
      <c r="AW91" s="20"/>
      <c r="AX91" s="20"/>
      <c r="AY91" s="20"/>
      <c r="AZ91" s="20"/>
      <c r="BA91" s="20">
        <v>5.3479999999999999</v>
      </c>
    </row>
    <row r="92" spans="1:53" s="26" customFormat="1" x14ac:dyDescent="0.2">
      <c r="A92" s="82" t="s">
        <v>558</v>
      </c>
      <c r="B92" s="83" t="str">
        <f>VLOOKUP(A92,RecNames!B:G,6,FALSE)</f>
        <v>NPY5R</v>
      </c>
      <c r="C92" s="68" t="str">
        <f t="shared" si="18"/>
        <v/>
      </c>
      <c r="D92" s="68" t="str">
        <f t="shared" si="19"/>
        <v/>
      </c>
      <c r="E92" s="68" t="str">
        <f t="shared" si="20"/>
        <v/>
      </c>
      <c r="F92" s="68" t="str">
        <f t="shared" si="21"/>
        <v/>
      </c>
      <c r="G92" s="68" t="str">
        <f t="shared" si="22"/>
        <v/>
      </c>
      <c r="H92" s="68">
        <f t="shared" si="23"/>
        <v>0.1119160134695379</v>
      </c>
      <c r="I92" s="68">
        <f t="shared" si="24"/>
        <v>7.6145552560646895E-2</v>
      </c>
      <c r="J92" s="68">
        <f t="shared" si="25"/>
        <v>2.0314753276067455E-2</v>
      </c>
      <c r="K92" s="68" t="str">
        <f t="shared" si="26"/>
        <v/>
      </c>
      <c r="L92" s="68" t="str">
        <f t="shared" si="27"/>
        <v/>
      </c>
      <c r="M92" s="68" t="str">
        <f t="shared" si="28"/>
        <v/>
      </c>
      <c r="N92" s="68" t="str">
        <f t="shared" si="29"/>
        <v/>
      </c>
      <c r="O92" s="68" t="str">
        <f t="shared" si="30"/>
        <v/>
      </c>
      <c r="P92" s="68" t="str">
        <f t="shared" si="31"/>
        <v/>
      </c>
      <c r="Q92" s="68" t="str">
        <f t="shared" si="32"/>
        <v/>
      </c>
      <c r="R92" s="68" t="str">
        <f t="shared" si="33"/>
        <v/>
      </c>
      <c r="S92" s="68" t="str">
        <f t="shared" si="34"/>
        <v/>
      </c>
      <c r="T92" s="19"/>
      <c r="V92" s="20"/>
      <c r="W92" s="20"/>
      <c r="Y92" s="20">
        <v>58.16</v>
      </c>
      <c r="Z92" s="20">
        <v>55.68</v>
      </c>
      <c r="AA92" s="20">
        <v>32.299999999999997</v>
      </c>
      <c r="AB92" s="20"/>
      <c r="AC92" s="20"/>
      <c r="AD92" s="20"/>
      <c r="AE92" s="20"/>
      <c r="AF92" s="20"/>
      <c r="AG92" s="20"/>
      <c r="AH92" s="20"/>
      <c r="AI92" s="20"/>
      <c r="AJ92" s="20"/>
      <c r="AK92" s="19"/>
      <c r="AM92" s="20"/>
      <c r="AN92" s="20"/>
      <c r="AP92" s="20">
        <v>6.35</v>
      </c>
      <c r="AQ92" s="20">
        <v>3.899</v>
      </c>
      <c r="AR92" s="20">
        <v>4.3959999999999999</v>
      </c>
      <c r="AS92" s="20"/>
      <c r="AT92" s="20"/>
      <c r="AU92" s="20"/>
      <c r="AV92" s="20"/>
      <c r="AW92" s="20"/>
      <c r="AX92" s="20"/>
      <c r="AY92" s="20"/>
      <c r="AZ92" s="20"/>
      <c r="BA92" s="20"/>
    </row>
    <row r="93" spans="1:53" s="26" customFormat="1" x14ac:dyDescent="0.2">
      <c r="A93" s="82" t="s">
        <v>729</v>
      </c>
      <c r="B93" s="83" t="str">
        <f>VLOOKUP(A93,RecNames!B:G,6,FALSE)</f>
        <v>OXYR</v>
      </c>
      <c r="C93" s="68" t="str">
        <f t="shared" si="18"/>
        <v/>
      </c>
      <c r="D93" s="68" t="str">
        <f t="shared" si="19"/>
        <v/>
      </c>
      <c r="E93" s="68" t="str">
        <f t="shared" si="20"/>
        <v/>
      </c>
      <c r="F93" s="68" t="str">
        <f t="shared" si="21"/>
        <v/>
      </c>
      <c r="G93" s="68" t="str">
        <f t="shared" si="22"/>
        <v/>
      </c>
      <c r="H93" s="68" t="str">
        <f t="shared" si="23"/>
        <v/>
      </c>
      <c r="I93" s="68" t="str">
        <f t="shared" si="24"/>
        <v/>
      </c>
      <c r="J93" s="68" t="str">
        <f t="shared" si="25"/>
        <v/>
      </c>
      <c r="K93" s="68">
        <f t="shared" si="26"/>
        <v>0.20065026191104751</v>
      </c>
      <c r="L93" s="68">
        <f t="shared" si="27"/>
        <v>0.28819570973932901</v>
      </c>
      <c r="M93" s="68">
        <f t="shared" si="28"/>
        <v>3.1124285411814522E-2</v>
      </c>
      <c r="N93" s="68">
        <f t="shared" si="29"/>
        <v>0.16678569728134074</v>
      </c>
      <c r="O93" s="68" t="str">
        <f t="shared" si="30"/>
        <v/>
      </c>
      <c r="P93" s="68" t="str">
        <f t="shared" si="31"/>
        <v/>
      </c>
      <c r="Q93" s="68">
        <f t="shared" si="32"/>
        <v>9.9872660401653268E-2</v>
      </c>
      <c r="R93" s="68">
        <f t="shared" si="33"/>
        <v>3.3464433444090329E-2</v>
      </c>
      <c r="S93" s="68">
        <f t="shared" si="34"/>
        <v>8.629576964095273E-2</v>
      </c>
      <c r="T93" s="19"/>
      <c r="V93" s="20"/>
      <c r="W93" s="20"/>
      <c r="Y93" s="20"/>
      <c r="Z93" s="20"/>
      <c r="AA93" s="20"/>
      <c r="AB93" s="20">
        <v>173.6</v>
      </c>
      <c r="AC93" s="20">
        <v>263.39999999999998</v>
      </c>
      <c r="AD93" s="20">
        <v>54.66</v>
      </c>
      <c r="AE93" s="20">
        <v>192</v>
      </c>
      <c r="AF93" s="20"/>
      <c r="AG93" s="20"/>
      <c r="AH93" s="20">
        <v>165.7</v>
      </c>
      <c r="AI93" s="20">
        <v>128.30000000000001</v>
      </c>
      <c r="AJ93" s="20">
        <v>229.8</v>
      </c>
      <c r="AK93" s="19"/>
      <c r="AM93" s="20"/>
      <c r="AN93" s="20"/>
      <c r="AP93" s="20"/>
      <c r="AQ93" s="20"/>
      <c r="AR93" s="20"/>
      <c r="AS93" s="20">
        <v>8.0619999999999994</v>
      </c>
      <c r="AT93" s="20">
        <v>12.61</v>
      </c>
      <c r="AU93" s="20">
        <v>4.5090000000000003</v>
      </c>
      <c r="AV93" s="20">
        <v>12.06</v>
      </c>
      <c r="AW93" s="20"/>
      <c r="AX93" s="20"/>
      <c r="AY93" s="20">
        <v>7.9359999999999999</v>
      </c>
      <c r="AZ93" s="20">
        <v>15.7</v>
      </c>
      <c r="BA93" s="20">
        <v>8.1229999999999993</v>
      </c>
    </row>
    <row r="94" spans="1:53" s="26" customFormat="1" x14ac:dyDescent="0.2">
      <c r="A94" s="82" t="s">
        <v>603</v>
      </c>
      <c r="B94" s="83" t="str">
        <f>VLOOKUP(A94,RecNames!B:G,6,FALSE)</f>
        <v>P2RY2</v>
      </c>
      <c r="C94" s="68" t="str">
        <f t="shared" si="18"/>
        <v/>
      </c>
      <c r="D94" s="68" t="str">
        <f t="shared" si="19"/>
        <v/>
      </c>
      <c r="E94" s="68">
        <f t="shared" si="20"/>
        <v>4.4363314525943137E-2</v>
      </c>
      <c r="F94" s="68">
        <f t="shared" si="21"/>
        <v>1.0827451569304702E-2</v>
      </c>
      <c r="G94" s="68" t="str">
        <f t="shared" si="22"/>
        <v/>
      </c>
      <c r="H94" s="68">
        <f t="shared" si="23"/>
        <v>0.18987520869294547</v>
      </c>
      <c r="I94" s="68">
        <f t="shared" si="24"/>
        <v>7.370283018867925E-2</v>
      </c>
      <c r="J94" s="68">
        <f t="shared" si="25"/>
        <v>0.20678412439651389</v>
      </c>
      <c r="K94" s="68">
        <f t="shared" si="26"/>
        <v>0</v>
      </c>
      <c r="L94" s="68">
        <f t="shared" si="27"/>
        <v>0</v>
      </c>
      <c r="M94" s="68">
        <f t="shared" si="28"/>
        <v>0</v>
      </c>
      <c r="N94" s="68">
        <f t="shared" si="29"/>
        <v>0.17221349331047944</v>
      </c>
      <c r="O94" s="68">
        <f t="shared" si="30"/>
        <v>0.46381441866925954</v>
      </c>
      <c r="P94" s="68">
        <f t="shared" si="31"/>
        <v>0.30370636919755301</v>
      </c>
      <c r="Q94" s="68">
        <f t="shared" si="32"/>
        <v>0.22778137427170997</v>
      </c>
      <c r="R94" s="68">
        <f t="shared" si="33"/>
        <v>5.2586966840713359E-2</v>
      </c>
      <c r="S94" s="68">
        <f t="shared" si="34"/>
        <v>2.6253110558123002E-2</v>
      </c>
      <c r="T94" s="19"/>
      <c r="V94" s="20">
        <v>59.2</v>
      </c>
      <c r="W94" s="20">
        <v>25.91</v>
      </c>
      <c r="Y94" s="20">
        <v>85.71</v>
      </c>
      <c r="Z94" s="20">
        <v>54.52</v>
      </c>
      <c r="AA94" s="20">
        <v>91.78</v>
      </c>
      <c r="AB94" s="20">
        <v>29.19</v>
      </c>
      <c r="AC94" s="20">
        <v>26.14</v>
      </c>
      <c r="AD94" s="20">
        <v>26.73</v>
      </c>
      <c r="AE94" s="20">
        <v>197.7</v>
      </c>
      <c r="AF94" s="20">
        <v>105.1</v>
      </c>
      <c r="AG94" s="20">
        <v>167.5</v>
      </c>
      <c r="AH94" s="20">
        <v>345.5</v>
      </c>
      <c r="AI94" s="20">
        <v>184.7</v>
      </c>
      <c r="AJ94" s="20">
        <v>94.68</v>
      </c>
      <c r="AK94" s="19"/>
      <c r="AM94" s="20">
        <v>7.0270000000000001</v>
      </c>
      <c r="AN94" s="20">
        <v>2.4209999999999998</v>
      </c>
      <c r="AP94" s="20">
        <v>5.0270000000000001</v>
      </c>
      <c r="AQ94" s="20">
        <v>2.9380000000000002</v>
      </c>
      <c r="AR94" s="20">
        <v>7.2960000000000003</v>
      </c>
      <c r="AS94" s="20">
        <v>2.4420000000000002</v>
      </c>
      <c r="AT94" s="20">
        <v>2.5960000000000001</v>
      </c>
      <c r="AU94" s="20">
        <v>1.577</v>
      </c>
      <c r="AV94" s="20">
        <v>8.5079999999999991</v>
      </c>
      <c r="AW94" s="20">
        <v>7.14</v>
      </c>
      <c r="AX94" s="20">
        <v>10.25</v>
      </c>
      <c r="AY94" s="20">
        <v>19.059999999999999</v>
      </c>
      <c r="AZ94" s="20">
        <v>6.8010000000000002</v>
      </c>
      <c r="BA94" s="20">
        <v>7.359</v>
      </c>
    </row>
    <row r="95" spans="1:53" s="26" customFormat="1" x14ac:dyDescent="0.2">
      <c r="A95" s="82" t="s">
        <v>650</v>
      </c>
      <c r="B95" s="83" t="str">
        <f>VLOOKUP(A95,RecNames!B:G,6,FALSE)</f>
        <v>PAR1</v>
      </c>
      <c r="C95" s="68" t="str">
        <f t="shared" si="18"/>
        <v/>
      </c>
      <c r="D95" s="68" t="str">
        <f t="shared" si="19"/>
        <v/>
      </c>
      <c r="E95" s="68">
        <f t="shared" si="20"/>
        <v>0.61356344728399159</v>
      </c>
      <c r="F95" s="68">
        <f t="shared" si="21"/>
        <v>0.23727286379336238</v>
      </c>
      <c r="G95" s="68" t="str">
        <f t="shared" si="22"/>
        <v/>
      </c>
      <c r="H95" s="68">
        <f t="shared" si="23"/>
        <v>0.15399417074620109</v>
      </c>
      <c r="I95" s="68">
        <f t="shared" si="24"/>
        <v>0.42469676549865226</v>
      </c>
      <c r="J95" s="68">
        <f t="shared" si="25"/>
        <v>0.37049344786506994</v>
      </c>
      <c r="K95" s="68">
        <f t="shared" si="26"/>
        <v>0.28957496769532176</v>
      </c>
      <c r="L95" s="68">
        <f t="shared" si="27"/>
        <v>0.43177125088064527</v>
      </c>
      <c r="M95" s="68">
        <f t="shared" si="28"/>
        <v>0.42186611988366002</v>
      </c>
      <c r="N95" s="68">
        <f t="shared" si="29"/>
        <v>0.30057610817502256</v>
      </c>
      <c r="O95" s="68" t="str">
        <f t="shared" si="30"/>
        <v/>
      </c>
      <c r="P95" s="68">
        <f t="shared" si="31"/>
        <v>0.48092839150773653</v>
      </c>
      <c r="Q95" s="68">
        <f t="shared" si="32"/>
        <v>0.29458130882342476</v>
      </c>
      <c r="R95" s="68">
        <f t="shared" si="33"/>
        <v>0.141011731199566</v>
      </c>
      <c r="S95" s="68">
        <f t="shared" si="34"/>
        <v>0.19281016708140772</v>
      </c>
      <c r="T95" s="19"/>
      <c r="V95" s="20">
        <v>573.70000000000005</v>
      </c>
      <c r="W95" s="20">
        <v>176.7</v>
      </c>
      <c r="Y95" s="20">
        <v>73.03</v>
      </c>
      <c r="Z95" s="20">
        <v>221.2</v>
      </c>
      <c r="AA95" s="20">
        <v>144</v>
      </c>
      <c r="AB95" s="20">
        <v>237.6</v>
      </c>
      <c r="AC95" s="20">
        <v>381.6</v>
      </c>
      <c r="AD95" s="20">
        <v>405.3</v>
      </c>
      <c r="AE95" s="20">
        <v>332.5</v>
      </c>
      <c r="AF95" s="20"/>
      <c r="AG95" s="20">
        <v>246.3</v>
      </c>
      <c r="AH95" s="20">
        <v>439.4</v>
      </c>
      <c r="AI95" s="20">
        <v>445.5</v>
      </c>
      <c r="AJ95" s="20">
        <v>469.5</v>
      </c>
      <c r="AK95" s="19"/>
      <c r="AM95" s="20">
        <v>212.7</v>
      </c>
      <c r="AN95" s="20">
        <v>16.84</v>
      </c>
      <c r="AP95" s="20">
        <v>5.8330000000000002</v>
      </c>
      <c r="AQ95" s="20">
        <v>11.3</v>
      </c>
      <c r="AR95" s="20">
        <v>7.7210000000000001</v>
      </c>
      <c r="AS95" s="20">
        <v>18.88</v>
      </c>
      <c r="AT95" s="20">
        <v>35.15</v>
      </c>
      <c r="AU95" s="20">
        <v>54.72</v>
      </c>
      <c r="AV95" s="20">
        <v>26.13</v>
      </c>
      <c r="AW95" s="20"/>
      <c r="AX95" s="20">
        <v>16.600000000000001</v>
      </c>
      <c r="AY95" s="20">
        <v>17.559999999999999</v>
      </c>
      <c r="AZ95" s="20">
        <v>56.54</v>
      </c>
      <c r="BA95" s="20">
        <v>48.68</v>
      </c>
    </row>
    <row r="96" spans="1:53" s="26" customFormat="1" x14ac:dyDescent="0.2">
      <c r="A96" s="82" t="s">
        <v>654</v>
      </c>
      <c r="B96" s="83" t="str">
        <f>VLOOKUP(A96,RecNames!B:G,6,FALSE)</f>
        <v>PAR2</v>
      </c>
      <c r="C96" s="68" t="str">
        <f t="shared" si="18"/>
        <v/>
      </c>
      <c r="D96" s="68" t="str">
        <f t="shared" si="19"/>
        <v/>
      </c>
      <c r="E96" s="68">
        <f t="shared" si="20"/>
        <v>0.66544971788914709</v>
      </c>
      <c r="F96" s="68">
        <f t="shared" si="21"/>
        <v>0.46178104820543625</v>
      </c>
      <c r="G96" s="68" t="str">
        <f t="shared" si="22"/>
        <v/>
      </c>
      <c r="H96" s="68">
        <f t="shared" si="23"/>
        <v>0.56167407113953427</v>
      </c>
      <c r="I96" s="68">
        <f t="shared" si="24"/>
        <v>0.63211758760107817</v>
      </c>
      <c r="J96" s="68">
        <f t="shared" si="25"/>
        <v>0.50717913348799293</v>
      </c>
      <c r="K96" s="68">
        <f t="shared" si="26"/>
        <v>0.38113962568256665</v>
      </c>
      <c r="L96" s="68">
        <f t="shared" si="27"/>
        <v>0.55530452105045802</v>
      </c>
      <c r="M96" s="68">
        <f t="shared" si="28"/>
        <v>0.43679864492907045</v>
      </c>
      <c r="N96" s="68">
        <f t="shared" si="29"/>
        <v>0.45798219302004473</v>
      </c>
      <c r="O96" s="68">
        <f t="shared" si="30"/>
        <v>0.1433532435060425</v>
      </c>
      <c r="P96" s="68">
        <f t="shared" si="31"/>
        <v>0.30415617128463468</v>
      </c>
      <c r="Q96" s="68">
        <f t="shared" si="32"/>
        <v>0.5270650001067092</v>
      </c>
      <c r="R96" s="68">
        <f t="shared" si="33"/>
        <v>0.28195565199701633</v>
      </c>
      <c r="S96" s="68">
        <f t="shared" si="34"/>
        <v>0.20147529328119443</v>
      </c>
      <c r="T96" s="19"/>
      <c r="V96" s="20">
        <v>620.6</v>
      </c>
      <c r="W96" s="20">
        <v>326.2</v>
      </c>
      <c r="Y96" s="20">
        <v>217.1</v>
      </c>
      <c r="Z96" s="20">
        <v>319.7</v>
      </c>
      <c r="AA96" s="20">
        <v>187.6</v>
      </c>
      <c r="AB96" s="20">
        <v>303.5</v>
      </c>
      <c r="AC96" s="20">
        <v>483.3</v>
      </c>
      <c r="AD96" s="20">
        <v>418.7</v>
      </c>
      <c r="AE96" s="20">
        <v>497.8</v>
      </c>
      <c r="AF96" s="20">
        <v>58.96</v>
      </c>
      <c r="AG96" s="20">
        <v>167.7</v>
      </c>
      <c r="AH96" s="20">
        <v>766.2</v>
      </c>
      <c r="AI96" s="20">
        <v>861.2</v>
      </c>
      <c r="AJ96" s="20">
        <v>489</v>
      </c>
      <c r="AK96" s="19"/>
      <c r="AM96" s="20">
        <v>54.35</v>
      </c>
      <c r="AN96" s="20">
        <v>20.260000000000002</v>
      </c>
      <c r="AP96" s="20">
        <v>15.39</v>
      </c>
      <c r="AQ96" s="20">
        <v>31.21</v>
      </c>
      <c r="AR96" s="20">
        <v>32.31</v>
      </c>
      <c r="AS96" s="20">
        <v>36.33</v>
      </c>
      <c r="AT96" s="20">
        <v>39.729999999999997</v>
      </c>
      <c r="AU96" s="20">
        <v>42.6</v>
      </c>
      <c r="AV96" s="20">
        <v>23.12</v>
      </c>
      <c r="AW96" s="20">
        <v>7.4560000000000004</v>
      </c>
      <c r="AX96" s="20">
        <v>13.29</v>
      </c>
      <c r="AY96" s="20">
        <v>44.18</v>
      </c>
      <c r="AZ96" s="20">
        <v>94.28</v>
      </c>
      <c r="BA96" s="20">
        <v>27.85</v>
      </c>
    </row>
    <row r="97" spans="1:53" s="26" customFormat="1" x14ac:dyDescent="0.2">
      <c r="A97" s="82" t="s">
        <v>614</v>
      </c>
      <c r="B97" s="83" t="str">
        <f>VLOOKUP(A97,RecNames!B:G,6,FALSE)</f>
        <v>PTH1R</v>
      </c>
      <c r="C97" s="68">
        <f t="shared" si="18"/>
        <v>0.44989429175475687</v>
      </c>
      <c r="D97" s="68" t="str">
        <f t="shared" si="19"/>
        <v/>
      </c>
      <c r="E97" s="68">
        <f t="shared" si="20"/>
        <v>0.32514658701183757</v>
      </c>
      <c r="F97" s="68">
        <f t="shared" si="21"/>
        <v>0.19432347199279174</v>
      </c>
      <c r="G97" s="68" t="str">
        <f t="shared" si="22"/>
        <v/>
      </c>
      <c r="H97" s="68">
        <f t="shared" si="23"/>
        <v>0.32680607827046604</v>
      </c>
      <c r="I97" s="68">
        <f t="shared" si="24"/>
        <v>0.59168632075471705</v>
      </c>
      <c r="J97" s="68">
        <f t="shared" si="25"/>
        <v>0.36171546805442345</v>
      </c>
      <c r="K97" s="68">
        <f t="shared" si="26"/>
        <v>0.41017909991524365</v>
      </c>
      <c r="L97" s="68">
        <f t="shared" si="27"/>
        <v>0.12955809829215559</v>
      </c>
      <c r="M97" s="68">
        <f t="shared" si="28"/>
        <v>8.6107179870064735E-2</v>
      </c>
      <c r="N97" s="68">
        <f t="shared" si="29"/>
        <v>0.568442603437604</v>
      </c>
      <c r="O97" s="68" t="str">
        <f t="shared" si="30"/>
        <v/>
      </c>
      <c r="P97" s="68">
        <f t="shared" si="31"/>
        <v>9.2209427851745213E-2</v>
      </c>
      <c r="Q97" s="68">
        <f t="shared" si="32"/>
        <v>0.6378291088362299</v>
      </c>
      <c r="R97" s="68">
        <f t="shared" si="33"/>
        <v>0.90981216518613961</v>
      </c>
      <c r="S97" s="68">
        <f t="shared" si="34"/>
        <v>0.68849982225382156</v>
      </c>
      <c r="T97" s="19">
        <v>39.299999999999997</v>
      </c>
      <c r="V97" s="20">
        <v>313</v>
      </c>
      <c r="W97" s="20">
        <v>148.1</v>
      </c>
      <c r="Y97" s="20">
        <v>134.1</v>
      </c>
      <c r="Z97" s="20">
        <v>300.5</v>
      </c>
      <c r="AA97" s="20">
        <v>141.19999999999999</v>
      </c>
      <c r="AB97" s="20">
        <v>324.39999999999998</v>
      </c>
      <c r="AC97" s="20">
        <v>132.80000000000001</v>
      </c>
      <c r="AD97" s="20">
        <v>104</v>
      </c>
      <c r="AE97" s="20">
        <v>613.79999999999995</v>
      </c>
      <c r="AF97" s="20"/>
      <c r="AG97" s="20">
        <v>73.459999999999994</v>
      </c>
      <c r="AH97" s="20">
        <v>921.9</v>
      </c>
      <c r="AI97" s="20">
        <v>2713</v>
      </c>
      <c r="AJ97" s="20">
        <v>1585</v>
      </c>
      <c r="AK97" s="19">
        <v>3.0369999999999999</v>
      </c>
      <c r="AM97" s="20">
        <v>15.7</v>
      </c>
      <c r="AN97" s="20">
        <v>9.1910000000000007</v>
      </c>
      <c r="AP97" s="20">
        <v>8.9429999999999996</v>
      </c>
      <c r="AQ97" s="20">
        <v>14.52</v>
      </c>
      <c r="AR97" s="20">
        <v>36.93</v>
      </c>
      <c r="AS97" s="20">
        <v>12</v>
      </c>
      <c r="AT97" s="20">
        <v>10.87</v>
      </c>
      <c r="AU97" s="20">
        <v>9.0510000000000002</v>
      </c>
      <c r="AV97" s="20">
        <v>13.76</v>
      </c>
      <c r="AW97" s="20"/>
      <c r="AX97" s="20">
        <v>5.6619999999999999</v>
      </c>
      <c r="AY97" s="20">
        <v>30.83</v>
      </c>
      <c r="AZ97" s="20">
        <v>143.69999999999999</v>
      </c>
      <c r="BA97" s="20">
        <v>82.71</v>
      </c>
    </row>
    <row r="98" spans="1:53" s="26" customFormat="1" x14ac:dyDescent="0.2">
      <c r="A98" s="82" t="s">
        <v>501</v>
      </c>
      <c r="B98" s="83" t="str">
        <f>VLOOKUP(A98,RecNames!B:G,6,FALSE)</f>
        <v>S1PR1</v>
      </c>
      <c r="C98" s="68" t="str">
        <f t="shared" si="18"/>
        <v/>
      </c>
      <c r="D98" s="68" t="str">
        <f t="shared" si="19"/>
        <v/>
      </c>
      <c r="E98" s="68">
        <f t="shared" si="20"/>
        <v>0.12457130213519195</v>
      </c>
      <c r="F98" s="68">
        <f t="shared" si="21"/>
        <v>0.1218050758372128</v>
      </c>
      <c r="G98" s="68" t="str">
        <f t="shared" si="22"/>
        <v/>
      </c>
      <c r="H98" s="68">
        <f t="shared" si="23"/>
        <v>0.14103398511559467</v>
      </c>
      <c r="I98" s="68">
        <f t="shared" si="24"/>
        <v>8.3642183288409708E-2</v>
      </c>
      <c r="J98" s="68" t="str">
        <f t="shared" si="25"/>
        <v/>
      </c>
      <c r="K98" s="68" t="str">
        <f t="shared" si="26"/>
        <v/>
      </c>
      <c r="L98" s="68" t="str">
        <f t="shared" si="27"/>
        <v/>
      </c>
      <c r="M98" s="68" t="str">
        <f t="shared" si="28"/>
        <v/>
      </c>
      <c r="N98" s="68">
        <f t="shared" si="29"/>
        <v>0.3411417416559539</v>
      </c>
      <c r="O98" s="68">
        <f t="shared" si="30"/>
        <v>0</v>
      </c>
      <c r="P98" s="68" t="str">
        <f t="shared" si="31"/>
        <v/>
      </c>
      <c r="Q98" s="68">
        <f t="shared" si="32"/>
        <v>0.14376569513904203</v>
      </c>
      <c r="R98" s="68">
        <f t="shared" si="33"/>
        <v>0.15169186953278632</v>
      </c>
      <c r="S98" s="68">
        <f t="shared" si="34"/>
        <v>0.23173658016352647</v>
      </c>
      <c r="T98" s="19"/>
      <c r="V98" s="20">
        <v>131.69999999999999</v>
      </c>
      <c r="W98" s="20">
        <v>99.81</v>
      </c>
      <c r="Y98" s="20">
        <v>68.45</v>
      </c>
      <c r="Z98" s="20">
        <v>59.24</v>
      </c>
      <c r="AA98" s="20"/>
      <c r="AB98" s="20"/>
      <c r="AC98" s="20"/>
      <c r="AD98" s="20"/>
      <c r="AE98" s="20">
        <v>375.1</v>
      </c>
      <c r="AF98" s="20">
        <v>38.32</v>
      </c>
      <c r="AG98" s="20"/>
      <c r="AH98" s="20">
        <v>227.4</v>
      </c>
      <c r="AI98" s="20">
        <v>477</v>
      </c>
      <c r="AJ98" s="20">
        <v>557.1</v>
      </c>
      <c r="AK98" s="19"/>
      <c r="AM98" s="20">
        <v>7.6639999999999997</v>
      </c>
      <c r="AN98" s="20">
        <v>8.0079999999999991</v>
      </c>
      <c r="AP98" s="20">
        <v>6.508</v>
      </c>
      <c r="AQ98" s="20">
        <v>5.5279999999999996</v>
      </c>
      <c r="AR98" s="20"/>
      <c r="AS98" s="20"/>
      <c r="AT98" s="20"/>
      <c r="AU98" s="20"/>
      <c r="AV98" s="20">
        <v>67.45</v>
      </c>
      <c r="AW98" s="20">
        <v>7.5149999999999997</v>
      </c>
      <c r="AX98" s="20"/>
      <c r="AY98" s="20">
        <v>18.309999999999999</v>
      </c>
      <c r="AZ98" s="20">
        <v>15.2</v>
      </c>
      <c r="BA98" s="20">
        <v>35.630000000000003</v>
      </c>
    </row>
    <row r="99" spans="1:53" s="26" customFormat="1" x14ac:dyDescent="0.2">
      <c r="A99" s="82" t="s">
        <v>669</v>
      </c>
      <c r="B99" s="83" t="str">
        <f>VLOOKUP(A99,RecNames!B:G,6,FALSE)</f>
        <v>SSR2</v>
      </c>
      <c r="C99" s="68" t="str">
        <f t="shared" si="18"/>
        <v/>
      </c>
      <c r="D99" s="68" t="str">
        <f t="shared" si="19"/>
        <v/>
      </c>
      <c r="E99" s="68">
        <f t="shared" si="20"/>
        <v>0.95253899767673422</v>
      </c>
      <c r="F99" s="68">
        <f t="shared" si="21"/>
        <v>0.45637483105571414</v>
      </c>
      <c r="G99" s="68" t="str">
        <f t="shared" si="22"/>
        <v/>
      </c>
      <c r="H99" s="68">
        <f t="shared" si="23"/>
        <v>0.69948215852174656</v>
      </c>
      <c r="I99" s="68">
        <f t="shared" si="24"/>
        <v>0.90523921832884102</v>
      </c>
      <c r="J99" s="68">
        <f t="shared" si="25"/>
        <v>0.65107530252680412</v>
      </c>
      <c r="K99" s="68">
        <f t="shared" si="26"/>
        <v>0.14132080977060207</v>
      </c>
      <c r="L99" s="68" t="str">
        <f t="shared" si="27"/>
        <v/>
      </c>
      <c r="M99" s="68">
        <f t="shared" si="28"/>
        <v>0.51212989068054426</v>
      </c>
      <c r="N99" s="68">
        <f t="shared" si="29"/>
        <v>0.59024901204589819</v>
      </c>
      <c r="O99" s="68" t="str">
        <f t="shared" si="30"/>
        <v/>
      </c>
      <c r="P99" s="68" t="str">
        <f t="shared" si="31"/>
        <v/>
      </c>
      <c r="Q99" s="68">
        <f t="shared" si="32"/>
        <v>1</v>
      </c>
      <c r="R99" s="68">
        <f t="shared" si="33"/>
        <v>0.96202617481521668</v>
      </c>
      <c r="S99" s="68">
        <f t="shared" si="34"/>
        <v>0.79292570209740487</v>
      </c>
      <c r="T99" s="19"/>
      <c r="V99" s="20">
        <v>880.1</v>
      </c>
      <c r="W99" s="20">
        <v>322.60000000000002</v>
      </c>
      <c r="Y99" s="20">
        <v>265.8</v>
      </c>
      <c r="Z99" s="20">
        <v>449.4</v>
      </c>
      <c r="AA99" s="20">
        <v>233.5</v>
      </c>
      <c r="AB99" s="20">
        <v>130.9</v>
      </c>
      <c r="AC99" s="20"/>
      <c r="AD99" s="20">
        <v>486.3</v>
      </c>
      <c r="AE99" s="20">
        <v>636.70000000000005</v>
      </c>
      <c r="AF99" s="20"/>
      <c r="AG99" s="20"/>
      <c r="AH99" s="20">
        <v>1431</v>
      </c>
      <c r="AI99" s="20">
        <v>2867</v>
      </c>
      <c r="AJ99" s="20">
        <v>1820</v>
      </c>
      <c r="AK99" s="19"/>
      <c r="AM99" s="20">
        <v>43.73</v>
      </c>
      <c r="AN99" s="20">
        <v>12.68</v>
      </c>
      <c r="AP99" s="20">
        <v>10.14</v>
      </c>
      <c r="AQ99" s="20">
        <v>19.62</v>
      </c>
      <c r="AR99" s="20">
        <v>11.91</v>
      </c>
      <c r="AS99" s="20">
        <v>42.67</v>
      </c>
      <c r="AT99" s="20"/>
      <c r="AU99" s="20">
        <v>47.28</v>
      </c>
      <c r="AV99" s="20">
        <v>27.32</v>
      </c>
      <c r="AW99" s="20"/>
      <c r="AX99" s="20"/>
      <c r="AY99" s="20">
        <v>60.2</v>
      </c>
      <c r="AZ99" s="20">
        <v>94.36</v>
      </c>
      <c r="BA99" s="20">
        <v>45.72</v>
      </c>
    </row>
    <row r="100" spans="1:53" s="26" customFormat="1" x14ac:dyDescent="0.2">
      <c r="A100" s="82" t="s">
        <v>220</v>
      </c>
      <c r="B100" s="83" t="str">
        <f>VLOOKUP(A100,RecNames!B:G,6,FALSE)</f>
        <v>GPBAR</v>
      </c>
      <c r="C100" s="68">
        <f t="shared" si="18"/>
        <v>1</v>
      </c>
      <c r="D100" s="68" t="str">
        <f t="shared" si="19"/>
        <v/>
      </c>
      <c r="E100" s="68" t="str">
        <f t="shared" si="20"/>
        <v/>
      </c>
      <c r="F100" s="68" t="str">
        <f t="shared" si="21"/>
        <v/>
      </c>
      <c r="G100" s="68" t="str">
        <f t="shared" si="22"/>
        <v/>
      </c>
      <c r="H100" s="68" t="str">
        <f t="shared" si="23"/>
        <v/>
      </c>
      <c r="I100" s="68" t="str">
        <f t="shared" si="24"/>
        <v/>
      </c>
      <c r="J100" s="68" t="str">
        <f t="shared" si="25"/>
        <v/>
      </c>
      <c r="K100" s="68" t="str">
        <f t="shared" si="26"/>
        <v/>
      </c>
      <c r="L100" s="68" t="str">
        <f t="shared" si="27"/>
        <v/>
      </c>
      <c r="M100" s="68" t="str">
        <f t="shared" si="28"/>
        <v/>
      </c>
      <c r="N100" s="68" t="str">
        <f t="shared" si="29"/>
        <v/>
      </c>
      <c r="O100" s="68" t="str">
        <f t="shared" si="30"/>
        <v/>
      </c>
      <c r="P100" s="68" t="str">
        <f t="shared" si="31"/>
        <v/>
      </c>
      <c r="Q100" s="68" t="str">
        <f t="shared" si="32"/>
        <v/>
      </c>
      <c r="R100" s="68" t="str">
        <f t="shared" si="33"/>
        <v/>
      </c>
      <c r="S100" s="68" t="str">
        <f t="shared" si="34"/>
        <v/>
      </c>
      <c r="T100" s="19">
        <v>65.319999999999993</v>
      </c>
      <c r="V100" s="20"/>
      <c r="W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19">
        <v>1.5840000000000001</v>
      </c>
      <c r="AM100" s="20"/>
      <c r="AN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</row>
    <row r="101" spans="1:53" s="37" customFormat="1" x14ac:dyDescent="0.2">
      <c r="A101" s="85" t="s">
        <v>743</v>
      </c>
      <c r="B101" s="83" t="str">
        <f>VLOOKUP(A101,RecNames!B:G,6,FALSE)</f>
        <v>VIPR1</v>
      </c>
      <c r="C101" s="68">
        <f t="shared" si="18"/>
        <v>0.6359408033826639</v>
      </c>
      <c r="D101" s="68" t="str">
        <f t="shared" si="19"/>
        <v/>
      </c>
      <c r="E101" s="68">
        <f t="shared" si="20"/>
        <v>0.18796327027326032</v>
      </c>
      <c r="F101" s="68">
        <f t="shared" si="21"/>
        <v>0.11578315062321669</v>
      </c>
      <c r="G101" s="68" t="str">
        <f t="shared" si="22"/>
        <v/>
      </c>
      <c r="H101" s="68">
        <f t="shared" si="23"/>
        <v>0.10676589603554149</v>
      </c>
      <c r="I101" s="68">
        <f t="shared" si="24"/>
        <v>0.30171832884097033</v>
      </c>
      <c r="J101" s="68">
        <f t="shared" si="25"/>
        <v>0.19593704934478648</v>
      </c>
      <c r="K101" s="68">
        <f t="shared" si="26"/>
        <v>0.3212543941309694</v>
      </c>
      <c r="L101" s="68">
        <f t="shared" si="27"/>
        <v>0.15506644316497828</v>
      </c>
      <c r="M101" s="68">
        <f t="shared" si="28"/>
        <v>2.1518437210960917E-2</v>
      </c>
      <c r="N101" s="68">
        <f t="shared" si="29"/>
        <v>0.56549064419368655</v>
      </c>
      <c r="O101" s="68" t="str">
        <f t="shared" si="30"/>
        <v/>
      </c>
      <c r="P101" s="68" t="str">
        <f t="shared" si="31"/>
        <v/>
      </c>
      <c r="Q101" s="68">
        <f t="shared" si="32"/>
        <v>0.47627143964885571</v>
      </c>
      <c r="R101" s="68">
        <f t="shared" si="33"/>
        <v>0.45344815894758256</v>
      </c>
      <c r="S101" s="68">
        <f t="shared" si="34"/>
        <v>0.4552079630287949</v>
      </c>
      <c r="T101" s="19">
        <v>48.1</v>
      </c>
      <c r="V101" s="38">
        <v>189</v>
      </c>
      <c r="W101" s="38">
        <v>95.8</v>
      </c>
      <c r="Y101" s="38">
        <v>56.34</v>
      </c>
      <c r="Z101" s="38">
        <v>162.80000000000001</v>
      </c>
      <c r="AA101" s="38">
        <v>88.32</v>
      </c>
      <c r="AB101" s="38">
        <v>260.39999999999998</v>
      </c>
      <c r="AC101" s="38">
        <v>153.80000000000001</v>
      </c>
      <c r="AD101" s="38">
        <v>46.04</v>
      </c>
      <c r="AE101" s="38">
        <v>610.70000000000005</v>
      </c>
      <c r="AF101" s="38"/>
      <c r="AG101" s="38"/>
      <c r="AH101" s="38">
        <v>694.8</v>
      </c>
      <c r="AI101" s="38">
        <v>1367</v>
      </c>
      <c r="AJ101" s="38">
        <v>1060</v>
      </c>
      <c r="AK101" s="19">
        <v>3.3660000000000001</v>
      </c>
      <c r="AM101" s="38">
        <v>21.38</v>
      </c>
      <c r="AN101" s="38">
        <v>7.9809999999999999</v>
      </c>
      <c r="AP101" s="38">
        <v>4.0510000000000002</v>
      </c>
      <c r="AQ101" s="38">
        <v>9.02</v>
      </c>
      <c r="AR101" s="38">
        <v>9.2870000000000008</v>
      </c>
      <c r="AS101" s="38">
        <v>17.170000000000002</v>
      </c>
      <c r="AT101" s="38">
        <v>10.58</v>
      </c>
      <c r="AU101" s="38">
        <v>6.7670000000000003</v>
      </c>
      <c r="AV101" s="38">
        <v>24.2</v>
      </c>
      <c r="AW101" s="38"/>
      <c r="AX101" s="38"/>
      <c r="AY101" s="38">
        <v>36.67</v>
      </c>
      <c r="AZ101" s="38">
        <v>65.47</v>
      </c>
      <c r="BA101" s="38">
        <v>41.8</v>
      </c>
    </row>
    <row r="102" spans="1:53" s="26" customFormat="1" x14ac:dyDescent="0.2">
      <c r="A102" s="83"/>
      <c r="B102" s="83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35"/>
      <c r="AK102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zoomScale="140" zoomScaleNormal="140" workbookViewId="0">
      <pane ySplit="1" topLeftCell="A51" activePane="bottomLeft" state="frozen"/>
      <selection activeCell="B1" sqref="B1:G1048576"/>
      <selection pane="bottomLeft" activeCell="E65" sqref="E65"/>
    </sheetView>
  </sheetViews>
  <sheetFormatPr baseColWidth="10" defaultRowHeight="16" x14ac:dyDescent="0.2"/>
  <cols>
    <col min="1" max="1" width="7.1640625" bestFit="1" customWidth="1"/>
    <col min="2" max="2" width="11.1640625" style="76" customWidth="1"/>
    <col min="3" max="3" width="10.1640625" style="76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12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70" customFormat="1" ht="32" x14ac:dyDescent="0.2">
      <c r="A1" s="70" t="s">
        <v>944</v>
      </c>
      <c r="B1" s="71" t="s">
        <v>945</v>
      </c>
      <c r="C1" s="71" t="s">
        <v>946</v>
      </c>
      <c r="D1" s="72" t="s">
        <v>947</v>
      </c>
      <c r="E1" s="70" t="s">
        <v>948</v>
      </c>
      <c r="F1" s="72" t="s">
        <v>949</v>
      </c>
      <c r="G1" s="70" t="s">
        <v>944</v>
      </c>
      <c r="H1" s="73" t="s">
        <v>71</v>
      </c>
      <c r="I1" s="74" t="s">
        <v>72</v>
      </c>
      <c r="J1" s="70" t="s">
        <v>73</v>
      </c>
      <c r="K1" s="75" t="s">
        <v>950</v>
      </c>
      <c r="L1" s="70" t="s">
        <v>951</v>
      </c>
      <c r="M1" s="70" t="s">
        <v>72</v>
      </c>
      <c r="N1" s="70" t="s">
        <v>71</v>
      </c>
      <c r="O1" s="70" t="s">
        <v>952</v>
      </c>
    </row>
    <row r="2" spans="1:15" x14ac:dyDescent="0.2">
      <c r="A2" t="s">
        <v>74</v>
      </c>
      <c r="B2" s="76" t="s">
        <v>75</v>
      </c>
      <c r="C2" s="76" t="s">
        <v>76</v>
      </c>
      <c r="E2" t="s">
        <v>75</v>
      </c>
      <c r="F2" t="s">
        <v>76</v>
      </c>
      <c r="G2" t="str">
        <f t="shared" ref="G2:G65" si="0">A2</f>
        <v>5HT1A</v>
      </c>
      <c r="H2" s="13" t="s">
        <v>77</v>
      </c>
      <c r="I2" s="14" t="s">
        <v>78</v>
      </c>
      <c r="J2" s="12" t="s">
        <v>79</v>
      </c>
      <c r="K2" s="1" t="s">
        <v>953</v>
      </c>
      <c r="L2" t="s">
        <v>954</v>
      </c>
      <c r="M2" t="s">
        <v>955</v>
      </c>
      <c r="N2" t="s">
        <v>956</v>
      </c>
      <c r="O2" s="12" t="str" cm="1">
        <f t="array" ref="O2">_xlfn.IFS(COUNTBLANK(B2:C2)=0,"BI",COUNTBLANK(B2:C2)=2,"-",COUNTBLANK(B2)=0,"B",COUNTBLANK(C2)=0,"I")</f>
        <v>BI</v>
      </c>
    </row>
    <row r="3" spans="1:15" x14ac:dyDescent="0.2">
      <c r="A3" t="s">
        <v>80</v>
      </c>
      <c r="B3" s="76" t="s">
        <v>81</v>
      </c>
      <c r="C3" s="76" t="s">
        <v>82</v>
      </c>
      <c r="E3" t="s">
        <v>81</v>
      </c>
      <c r="F3" t="s">
        <v>82</v>
      </c>
      <c r="G3" t="str">
        <f t="shared" si="0"/>
        <v>5HT1B</v>
      </c>
      <c r="H3" s="13" t="s">
        <v>77</v>
      </c>
      <c r="I3" s="14" t="s">
        <v>78</v>
      </c>
      <c r="J3" s="12" t="s">
        <v>79</v>
      </c>
      <c r="K3" s="1" t="s">
        <v>957</v>
      </c>
      <c r="L3" t="s">
        <v>958</v>
      </c>
      <c r="M3" t="s">
        <v>955</v>
      </c>
      <c r="N3" t="s">
        <v>956</v>
      </c>
      <c r="O3" s="12" t="str" cm="1">
        <f t="array" ref="O3">_xlfn.IFS(COUNTBLANK(B3:C3)=0,"BI",COUNTBLANK(B3:C3)=2,"-",COUNTBLANK(B3)=0,"B",COUNTBLANK(C3)=0,"I")</f>
        <v>BI</v>
      </c>
    </row>
    <row r="4" spans="1:15" x14ac:dyDescent="0.2">
      <c r="A4" t="s">
        <v>83</v>
      </c>
      <c r="B4" s="76" t="s">
        <v>84</v>
      </c>
      <c r="C4" s="76" t="s">
        <v>85</v>
      </c>
      <c r="E4" t="s">
        <v>84</v>
      </c>
      <c r="F4" t="s">
        <v>85</v>
      </c>
      <c r="G4" t="str">
        <f t="shared" si="0"/>
        <v>5HT1D</v>
      </c>
      <c r="H4" s="13" t="s">
        <v>77</v>
      </c>
      <c r="I4" s="14" t="s">
        <v>78</v>
      </c>
      <c r="J4" s="12" t="s">
        <v>79</v>
      </c>
      <c r="K4" s="1" t="s">
        <v>959</v>
      </c>
      <c r="L4" t="s">
        <v>960</v>
      </c>
      <c r="M4" t="s">
        <v>955</v>
      </c>
      <c r="N4" t="s">
        <v>956</v>
      </c>
      <c r="O4" s="12" t="str" cm="1">
        <f t="array" ref="O4">_xlfn.IFS(COUNTBLANK(B4:C4)=0,"BI",COUNTBLANK(B4:C4)=2,"-",COUNTBLANK(B4)=0,"B",COUNTBLANK(C4)=0,"I")</f>
        <v>BI</v>
      </c>
    </row>
    <row r="5" spans="1:15" x14ac:dyDescent="0.2">
      <c r="A5" t="s">
        <v>86</v>
      </c>
      <c r="B5" s="76" t="s">
        <v>87</v>
      </c>
      <c r="C5" s="76" t="s">
        <v>88</v>
      </c>
      <c r="E5" t="s">
        <v>89</v>
      </c>
      <c r="F5" t="s">
        <v>88</v>
      </c>
      <c r="G5" t="str">
        <f t="shared" si="0"/>
        <v>5HT1E</v>
      </c>
      <c r="H5" s="13" t="s">
        <v>77</v>
      </c>
      <c r="I5" s="14" t="s">
        <v>78</v>
      </c>
      <c r="J5" s="12" t="s">
        <v>79</v>
      </c>
      <c r="K5" s="1" t="s">
        <v>87</v>
      </c>
      <c r="L5" t="s">
        <v>87</v>
      </c>
      <c r="M5" t="s">
        <v>87</v>
      </c>
      <c r="N5" t="s">
        <v>87</v>
      </c>
      <c r="O5" s="12" t="str" cm="1">
        <f t="array" ref="O5">_xlfn.IFS(COUNTBLANK(B5:C5)=0,"BI",COUNTBLANK(B5:C5)=2,"-",COUNTBLANK(B5)=0,"B",COUNTBLANK(C5)=0,"I")</f>
        <v>I</v>
      </c>
    </row>
    <row r="6" spans="1:15" x14ac:dyDescent="0.2">
      <c r="A6" t="s">
        <v>90</v>
      </c>
      <c r="B6" s="76" t="s">
        <v>87</v>
      </c>
      <c r="C6" s="76" t="s">
        <v>91</v>
      </c>
      <c r="E6" t="s">
        <v>92</v>
      </c>
      <c r="F6" t="s">
        <v>91</v>
      </c>
      <c r="G6" t="str">
        <f t="shared" si="0"/>
        <v>5HT1F</v>
      </c>
      <c r="H6" s="13" t="s">
        <v>77</v>
      </c>
      <c r="I6" s="14" t="s">
        <v>78</v>
      </c>
      <c r="J6" s="12" t="s">
        <v>79</v>
      </c>
      <c r="K6" s="1" t="s">
        <v>87</v>
      </c>
      <c r="L6" t="s">
        <v>87</v>
      </c>
      <c r="M6" t="s">
        <v>87</v>
      </c>
      <c r="N6" t="s">
        <v>87</v>
      </c>
      <c r="O6" s="12" t="str" cm="1">
        <f t="array" ref="O6">_xlfn.IFS(COUNTBLANK(B6:C6)=0,"BI",COUNTBLANK(B6:C6)=2,"-",COUNTBLANK(B6)=0,"B",COUNTBLANK(C6)=0,"I")</f>
        <v>I</v>
      </c>
    </row>
    <row r="7" spans="1:15" x14ac:dyDescent="0.2">
      <c r="A7" t="s">
        <v>93</v>
      </c>
      <c r="B7" s="76" t="s">
        <v>94</v>
      </c>
      <c r="C7" s="76" t="s">
        <v>95</v>
      </c>
      <c r="E7" t="s">
        <v>94</v>
      </c>
      <c r="F7" t="s">
        <v>95</v>
      </c>
      <c r="G7" t="str">
        <f t="shared" si="0"/>
        <v>5HT2A</v>
      </c>
      <c r="H7" s="13" t="s">
        <v>77</v>
      </c>
      <c r="I7" s="14" t="s">
        <v>78</v>
      </c>
      <c r="J7" s="12" t="s">
        <v>79</v>
      </c>
      <c r="K7" s="1" t="s">
        <v>961</v>
      </c>
      <c r="L7" t="s">
        <v>962</v>
      </c>
      <c r="M7" t="s">
        <v>955</v>
      </c>
      <c r="N7" t="s">
        <v>956</v>
      </c>
      <c r="O7" s="12" t="str" cm="1">
        <f t="array" ref="O7">_xlfn.IFS(COUNTBLANK(B7:C7)=0,"BI",COUNTBLANK(B7:C7)=2,"-",COUNTBLANK(B7)=0,"B",COUNTBLANK(C7)=0,"I")</f>
        <v>BI</v>
      </c>
    </row>
    <row r="8" spans="1:15" x14ac:dyDescent="0.2">
      <c r="A8" t="s">
        <v>96</v>
      </c>
      <c r="B8" s="76" t="s">
        <v>97</v>
      </c>
      <c r="C8" s="76" t="s">
        <v>98</v>
      </c>
      <c r="E8" t="s">
        <v>97</v>
      </c>
      <c r="F8" t="s">
        <v>98</v>
      </c>
      <c r="G8" t="str">
        <f t="shared" si="0"/>
        <v>5HT2B</v>
      </c>
      <c r="H8" s="13" t="s">
        <v>77</v>
      </c>
      <c r="I8" s="14" t="s">
        <v>78</v>
      </c>
      <c r="J8" s="12" t="s">
        <v>79</v>
      </c>
      <c r="K8" s="1" t="s">
        <v>963</v>
      </c>
      <c r="L8" t="s">
        <v>964</v>
      </c>
      <c r="M8" t="s">
        <v>955</v>
      </c>
      <c r="N8" t="s">
        <v>956</v>
      </c>
      <c r="O8" s="12" t="str" cm="1">
        <f t="array" ref="O8">_xlfn.IFS(COUNTBLANK(B8:C8)=0,"BI",COUNTBLANK(B8:C8)=2,"-",COUNTBLANK(B8)=0,"B",COUNTBLANK(C8)=0,"I")</f>
        <v>BI</v>
      </c>
    </row>
    <row r="9" spans="1:15" x14ac:dyDescent="0.2">
      <c r="A9" t="s">
        <v>99</v>
      </c>
      <c r="B9" s="76" t="s">
        <v>100</v>
      </c>
      <c r="C9" s="76" t="s">
        <v>101</v>
      </c>
      <c r="E9" t="s">
        <v>100</v>
      </c>
      <c r="F9" t="s">
        <v>101</v>
      </c>
      <c r="G9" t="str">
        <f t="shared" si="0"/>
        <v>5HT2C</v>
      </c>
      <c r="H9" s="13" t="s">
        <v>77</v>
      </c>
      <c r="I9" s="14" t="s">
        <v>78</v>
      </c>
      <c r="J9" s="12" t="s">
        <v>79</v>
      </c>
      <c r="K9" s="1" t="s">
        <v>965</v>
      </c>
      <c r="L9" t="s">
        <v>966</v>
      </c>
      <c r="M9" t="s">
        <v>955</v>
      </c>
      <c r="N9" t="s">
        <v>956</v>
      </c>
      <c r="O9" s="12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102</v>
      </c>
      <c r="B10" s="76" t="s">
        <v>87</v>
      </c>
      <c r="C10" s="76" t="s">
        <v>103</v>
      </c>
      <c r="E10" t="s">
        <v>104</v>
      </c>
      <c r="F10" t="s">
        <v>103</v>
      </c>
      <c r="G10" t="str">
        <f t="shared" si="0"/>
        <v>5HT4R</v>
      </c>
      <c r="H10" s="13" t="s">
        <v>77</v>
      </c>
      <c r="I10" s="14" t="s">
        <v>78</v>
      </c>
      <c r="J10" s="12" t="s">
        <v>79</v>
      </c>
      <c r="K10" s="1" t="s">
        <v>87</v>
      </c>
      <c r="L10" t="s">
        <v>87</v>
      </c>
      <c r="M10" t="s">
        <v>87</v>
      </c>
      <c r="N10" t="s">
        <v>87</v>
      </c>
      <c r="O10" s="12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105</v>
      </c>
      <c r="B11" s="76" t="s">
        <v>87</v>
      </c>
      <c r="C11" s="76" t="s">
        <v>87</v>
      </c>
      <c r="E11" t="s">
        <v>87</v>
      </c>
      <c r="F11" t="s">
        <v>87</v>
      </c>
      <c r="G11" t="str">
        <f t="shared" si="0"/>
        <v>5HT5A</v>
      </c>
      <c r="H11" s="13" t="s">
        <v>77</v>
      </c>
      <c r="I11" s="14" t="s">
        <v>78</v>
      </c>
      <c r="J11" s="12" t="s">
        <v>79</v>
      </c>
      <c r="K11" s="1" t="s">
        <v>87</v>
      </c>
      <c r="L11" t="s">
        <v>87</v>
      </c>
      <c r="M11" t="s">
        <v>87</v>
      </c>
      <c r="N11" t="s">
        <v>87</v>
      </c>
      <c r="O11" s="12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106</v>
      </c>
      <c r="B12" s="76" t="s">
        <v>87</v>
      </c>
      <c r="C12" s="76" t="s">
        <v>107</v>
      </c>
      <c r="E12" t="s">
        <v>108</v>
      </c>
      <c r="F12" t="s">
        <v>107</v>
      </c>
      <c r="G12" t="str">
        <f t="shared" si="0"/>
        <v>5HT6R</v>
      </c>
      <c r="H12" s="13" t="s">
        <v>77</v>
      </c>
      <c r="I12" s="14" t="s">
        <v>78</v>
      </c>
      <c r="J12" s="12" t="s">
        <v>79</v>
      </c>
      <c r="K12" s="1" t="s">
        <v>87</v>
      </c>
      <c r="L12" t="s">
        <v>87</v>
      </c>
      <c r="M12" t="s">
        <v>87</v>
      </c>
      <c r="N12" t="s">
        <v>87</v>
      </c>
      <c r="O12" s="12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109</v>
      </c>
      <c r="B13" s="76" t="s">
        <v>87</v>
      </c>
      <c r="C13" s="76" t="s">
        <v>110</v>
      </c>
      <c r="E13" t="s">
        <v>111</v>
      </c>
      <c r="F13" t="s">
        <v>110</v>
      </c>
      <c r="G13" t="str">
        <f t="shared" si="0"/>
        <v>5HT7R</v>
      </c>
      <c r="H13" s="13" t="s">
        <v>77</v>
      </c>
      <c r="I13" s="14" t="s">
        <v>78</v>
      </c>
      <c r="J13" s="12" t="s">
        <v>79</v>
      </c>
      <c r="K13" s="1" t="s">
        <v>87</v>
      </c>
      <c r="L13" t="s">
        <v>87</v>
      </c>
      <c r="M13" t="s">
        <v>87</v>
      </c>
      <c r="N13" t="s">
        <v>87</v>
      </c>
      <c r="O13" s="12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112</v>
      </c>
      <c r="B14" s="76" t="s">
        <v>113</v>
      </c>
      <c r="C14" s="76" t="s">
        <v>114</v>
      </c>
      <c r="E14" t="s">
        <v>115</v>
      </c>
      <c r="F14" t="s">
        <v>114</v>
      </c>
      <c r="G14" t="str">
        <f t="shared" si="0"/>
        <v>ACM1</v>
      </c>
      <c r="H14" s="13" t="s">
        <v>116</v>
      </c>
      <c r="I14" s="14" t="s">
        <v>78</v>
      </c>
      <c r="J14" s="12" t="s">
        <v>79</v>
      </c>
      <c r="K14" s="1" t="s">
        <v>967</v>
      </c>
      <c r="L14" t="s">
        <v>968</v>
      </c>
      <c r="M14" t="s">
        <v>955</v>
      </c>
      <c r="N14" t="s">
        <v>969</v>
      </c>
      <c r="O14" s="12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117</v>
      </c>
      <c r="B15" s="76" t="s">
        <v>118</v>
      </c>
      <c r="C15" s="76" t="s">
        <v>119</v>
      </c>
      <c r="E15" t="s">
        <v>120</v>
      </c>
      <c r="F15" t="s">
        <v>119</v>
      </c>
      <c r="G15" t="str">
        <f t="shared" si="0"/>
        <v>ACM2</v>
      </c>
      <c r="H15" s="13" t="s">
        <v>116</v>
      </c>
      <c r="I15" s="14" t="s">
        <v>78</v>
      </c>
      <c r="J15" s="12" t="s">
        <v>79</v>
      </c>
      <c r="K15" s="1" t="s">
        <v>970</v>
      </c>
      <c r="L15" t="s">
        <v>971</v>
      </c>
      <c r="M15" t="s">
        <v>955</v>
      </c>
      <c r="N15" t="s">
        <v>969</v>
      </c>
      <c r="O15" s="12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121</v>
      </c>
      <c r="B16" s="76" t="s">
        <v>122</v>
      </c>
      <c r="C16" s="76" t="s">
        <v>123</v>
      </c>
      <c r="E16" t="s">
        <v>124</v>
      </c>
      <c r="F16" t="s">
        <v>123</v>
      </c>
      <c r="G16" t="str">
        <f t="shared" si="0"/>
        <v>ACM3</v>
      </c>
      <c r="H16" s="13" t="s">
        <v>116</v>
      </c>
      <c r="I16" s="14" t="s">
        <v>78</v>
      </c>
      <c r="J16" s="12" t="s">
        <v>79</v>
      </c>
      <c r="K16" s="1" t="s">
        <v>972</v>
      </c>
      <c r="L16" t="s">
        <v>973</v>
      </c>
      <c r="M16" t="s">
        <v>955</v>
      </c>
      <c r="N16" t="s">
        <v>969</v>
      </c>
      <c r="O16" s="12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125</v>
      </c>
      <c r="B17" s="76" t="s">
        <v>126</v>
      </c>
      <c r="C17" s="76" t="s">
        <v>127</v>
      </c>
      <c r="E17" t="s">
        <v>128</v>
      </c>
      <c r="F17" t="s">
        <v>127</v>
      </c>
      <c r="G17" t="str">
        <f t="shared" si="0"/>
        <v>ACM4</v>
      </c>
      <c r="H17" s="13" t="s">
        <v>116</v>
      </c>
      <c r="I17" s="14" t="s">
        <v>78</v>
      </c>
      <c r="J17" s="12" t="s">
        <v>79</v>
      </c>
      <c r="K17" s="1" t="s">
        <v>974</v>
      </c>
      <c r="L17" t="s">
        <v>975</v>
      </c>
      <c r="M17" t="s">
        <v>955</v>
      </c>
      <c r="N17" t="s">
        <v>969</v>
      </c>
      <c r="O17" s="12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129</v>
      </c>
      <c r="B18" s="76" t="s">
        <v>87</v>
      </c>
      <c r="C18" s="76" t="s">
        <v>130</v>
      </c>
      <c r="E18" t="s">
        <v>131</v>
      </c>
      <c r="F18" t="s">
        <v>130</v>
      </c>
      <c r="G18" t="str">
        <f t="shared" si="0"/>
        <v>ACM5</v>
      </c>
      <c r="H18" s="13" t="s">
        <v>116</v>
      </c>
      <c r="I18" s="14" t="s">
        <v>78</v>
      </c>
      <c r="J18" s="12" t="s">
        <v>79</v>
      </c>
      <c r="K18" s="1" t="s">
        <v>87</v>
      </c>
      <c r="L18" t="s">
        <v>87</v>
      </c>
      <c r="M18" t="s">
        <v>87</v>
      </c>
      <c r="N18" t="s">
        <v>87</v>
      </c>
      <c r="O18" s="12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132</v>
      </c>
      <c r="B19" s="76" t="s">
        <v>133</v>
      </c>
      <c r="C19" s="76" t="s">
        <v>134</v>
      </c>
      <c r="E19" t="s">
        <v>133</v>
      </c>
      <c r="F19" t="s">
        <v>134</v>
      </c>
      <c r="G19" t="str">
        <f t="shared" si="0"/>
        <v>AA1R</v>
      </c>
      <c r="H19" s="13" t="s">
        <v>4</v>
      </c>
      <c r="I19" s="14" t="s">
        <v>135</v>
      </c>
      <c r="J19" s="12" t="s">
        <v>79</v>
      </c>
      <c r="K19" s="1" t="s">
        <v>976</v>
      </c>
      <c r="L19" t="s">
        <v>977</v>
      </c>
      <c r="M19" t="s">
        <v>978</v>
      </c>
      <c r="N19" t="s">
        <v>979</v>
      </c>
      <c r="O19" s="12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76" t="s">
        <v>1</v>
      </c>
      <c r="C20" s="76" t="s">
        <v>136</v>
      </c>
      <c r="E20" t="s">
        <v>1</v>
      </c>
      <c r="F20" t="s">
        <v>136</v>
      </c>
      <c r="G20" t="str">
        <f t="shared" si="0"/>
        <v>AA2AR</v>
      </c>
      <c r="H20" s="13" t="s">
        <v>4</v>
      </c>
      <c r="I20" s="14" t="s">
        <v>135</v>
      </c>
      <c r="J20" s="12" t="s">
        <v>79</v>
      </c>
      <c r="K20" s="1" t="s">
        <v>980</v>
      </c>
      <c r="L20" t="s">
        <v>981</v>
      </c>
      <c r="M20" t="s">
        <v>978</v>
      </c>
      <c r="N20" t="s">
        <v>979</v>
      </c>
      <c r="O20" s="12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137</v>
      </c>
      <c r="B21" s="76" t="s">
        <v>138</v>
      </c>
      <c r="C21" s="76" t="s">
        <v>139</v>
      </c>
      <c r="E21" t="s">
        <v>138</v>
      </c>
      <c r="F21" t="s">
        <v>139</v>
      </c>
      <c r="G21" t="str">
        <f t="shared" si="0"/>
        <v>AA2BR</v>
      </c>
      <c r="H21" s="13" t="s">
        <v>4</v>
      </c>
      <c r="I21" s="14" t="s">
        <v>135</v>
      </c>
      <c r="J21" s="12" t="s">
        <v>79</v>
      </c>
      <c r="K21" s="1" t="s">
        <v>982</v>
      </c>
      <c r="L21" t="s">
        <v>983</v>
      </c>
      <c r="M21" t="s">
        <v>978</v>
      </c>
      <c r="N21" t="s">
        <v>979</v>
      </c>
      <c r="O21" s="12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140</v>
      </c>
      <c r="B22" s="76" t="s">
        <v>141</v>
      </c>
      <c r="C22" s="76" t="s">
        <v>142</v>
      </c>
      <c r="E22" t="s">
        <v>141</v>
      </c>
      <c r="F22" t="s">
        <v>142</v>
      </c>
      <c r="G22" t="str">
        <f t="shared" si="0"/>
        <v>AA3R</v>
      </c>
      <c r="H22" s="13" t="s">
        <v>4</v>
      </c>
      <c r="I22" s="14" t="s">
        <v>135</v>
      </c>
      <c r="J22" s="12" t="s">
        <v>79</v>
      </c>
      <c r="K22" s="1" t="s">
        <v>984</v>
      </c>
      <c r="L22" t="s">
        <v>985</v>
      </c>
      <c r="M22" t="s">
        <v>978</v>
      </c>
      <c r="N22" t="s">
        <v>979</v>
      </c>
      <c r="O22" s="12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143</v>
      </c>
      <c r="C23" s="76" t="s">
        <v>87</v>
      </c>
      <c r="E23" t="s">
        <v>87</v>
      </c>
      <c r="F23" t="s">
        <v>87</v>
      </c>
      <c r="G23" t="str">
        <f t="shared" si="0"/>
        <v>BAI1</v>
      </c>
      <c r="H23" s="13" t="s">
        <v>144</v>
      </c>
      <c r="I23" s="14" t="s">
        <v>145</v>
      </c>
      <c r="J23" s="12" t="s">
        <v>146</v>
      </c>
      <c r="O23" s="12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147</v>
      </c>
      <c r="B24" s="76" t="s">
        <v>87</v>
      </c>
      <c r="C24" s="76" t="s">
        <v>87</v>
      </c>
      <c r="E24" t="s">
        <v>87</v>
      </c>
      <c r="F24" t="s">
        <v>87</v>
      </c>
      <c r="G24" t="str">
        <f t="shared" si="0"/>
        <v>BAI2</v>
      </c>
      <c r="H24" s="13" t="s">
        <v>144</v>
      </c>
      <c r="I24" s="14" t="s">
        <v>145</v>
      </c>
      <c r="J24" s="12" t="s">
        <v>146</v>
      </c>
      <c r="O24" s="12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148</v>
      </c>
      <c r="B25" s="76" t="s">
        <v>87</v>
      </c>
      <c r="C25" s="76" t="s">
        <v>87</v>
      </c>
      <c r="E25" t="s">
        <v>87</v>
      </c>
      <c r="F25" t="s">
        <v>87</v>
      </c>
      <c r="G25" t="str">
        <f t="shared" si="0"/>
        <v>BAI3</v>
      </c>
      <c r="H25" s="13" t="s">
        <v>144</v>
      </c>
      <c r="I25" s="14" t="s">
        <v>145</v>
      </c>
      <c r="J25" s="12" t="s">
        <v>146</v>
      </c>
      <c r="O25" s="12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149</v>
      </c>
      <c r="B26" s="76" t="s">
        <v>87</v>
      </c>
      <c r="C26" s="76" t="s">
        <v>87</v>
      </c>
      <c r="E26" t="s">
        <v>87</v>
      </c>
      <c r="F26" t="s">
        <v>87</v>
      </c>
      <c r="G26" t="str">
        <f t="shared" si="0"/>
        <v>CD97</v>
      </c>
      <c r="H26" s="13" t="s">
        <v>144</v>
      </c>
      <c r="I26" s="14" t="s">
        <v>145</v>
      </c>
      <c r="J26" s="12" t="s">
        <v>146</v>
      </c>
      <c r="K26" s="1" t="s">
        <v>87</v>
      </c>
      <c r="L26" t="s">
        <v>87</v>
      </c>
      <c r="M26" t="s">
        <v>87</v>
      </c>
      <c r="N26" t="s">
        <v>87</v>
      </c>
      <c r="O26" s="12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150</v>
      </c>
      <c r="B27" s="76" t="s">
        <v>87</v>
      </c>
      <c r="C27" s="76" t="s">
        <v>87</v>
      </c>
      <c r="E27" t="s">
        <v>87</v>
      </c>
      <c r="F27" t="s">
        <v>87</v>
      </c>
      <c r="G27" t="str">
        <f t="shared" si="0"/>
        <v>CELR1</v>
      </c>
      <c r="H27" s="13" t="s">
        <v>144</v>
      </c>
      <c r="I27" s="14" t="s">
        <v>145</v>
      </c>
      <c r="J27" s="12" t="s">
        <v>146</v>
      </c>
      <c r="K27" s="1" t="s">
        <v>87</v>
      </c>
      <c r="L27" t="s">
        <v>87</v>
      </c>
      <c r="M27" t="s">
        <v>87</v>
      </c>
      <c r="N27" t="s">
        <v>87</v>
      </c>
      <c r="O27" s="12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151</v>
      </c>
      <c r="B28" s="76" t="s">
        <v>87</v>
      </c>
      <c r="C28" s="76" t="s">
        <v>87</v>
      </c>
      <c r="E28" t="s">
        <v>87</v>
      </c>
      <c r="F28" t="s">
        <v>87</v>
      </c>
      <c r="G28" t="str">
        <f t="shared" si="0"/>
        <v>CELR2</v>
      </c>
      <c r="H28" s="13" t="s">
        <v>144</v>
      </c>
      <c r="I28" s="14" t="s">
        <v>145</v>
      </c>
      <c r="J28" s="12" t="s">
        <v>146</v>
      </c>
      <c r="K28" s="1" t="s">
        <v>87</v>
      </c>
      <c r="L28" t="s">
        <v>87</v>
      </c>
      <c r="M28" t="s">
        <v>87</v>
      </c>
      <c r="N28" t="s">
        <v>87</v>
      </c>
      <c r="O28" s="12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152</v>
      </c>
      <c r="B29" s="76" t="s">
        <v>87</v>
      </c>
      <c r="C29" s="76" t="s">
        <v>87</v>
      </c>
      <c r="E29" t="s">
        <v>87</v>
      </c>
      <c r="F29" t="s">
        <v>87</v>
      </c>
      <c r="G29" t="str">
        <f t="shared" si="0"/>
        <v>CELR3</v>
      </c>
      <c r="H29" s="13" t="s">
        <v>144</v>
      </c>
      <c r="I29" s="14" t="s">
        <v>145</v>
      </c>
      <c r="J29" s="12" t="s">
        <v>146</v>
      </c>
      <c r="K29" s="1" t="s">
        <v>87</v>
      </c>
      <c r="L29" t="s">
        <v>87</v>
      </c>
      <c r="M29" t="s">
        <v>87</v>
      </c>
      <c r="N29" t="s">
        <v>87</v>
      </c>
      <c r="O29" s="12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153</v>
      </c>
      <c r="B30" s="76" t="s">
        <v>87</v>
      </c>
      <c r="C30" s="76" t="s">
        <v>87</v>
      </c>
      <c r="E30" t="s">
        <v>87</v>
      </c>
      <c r="F30" t="s">
        <v>87</v>
      </c>
      <c r="G30" t="str">
        <f t="shared" si="0"/>
        <v>ELTD1</v>
      </c>
      <c r="H30" s="13" t="s">
        <v>144</v>
      </c>
      <c r="I30" s="14" t="s">
        <v>145</v>
      </c>
      <c r="J30" s="12" t="s">
        <v>146</v>
      </c>
      <c r="O30" s="12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154</v>
      </c>
      <c r="B31" s="76" t="s">
        <v>87</v>
      </c>
      <c r="C31" s="76" t="s">
        <v>87</v>
      </c>
      <c r="E31" t="s">
        <v>87</v>
      </c>
      <c r="F31" t="s">
        <v>87</v>
      </c>
      <c r="G31" t="str">
        <f t="shared" si="0"/>
        <v>EMR1</v>
      </c>
      <c r="H31" s="13" t="s">
        <v>144</v>
      </c>
      <c r="I31" s="14" t="s">
        <v>145</v>
      </c>
      <c r="J31" s="12" t="s">
        <v>146</v>
      </c>
      <c r="O31" s="12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155</v>
      </c>
      <c r="B32" s="76" t="s">
        <v>87</v>
      </c>
      <c r="C32" s="76" t="s">
        <v>87</v>
      </c>
      <c r="E32" t="s">
        <v>87</v>
      </c>
      <c r="F32" t="s">
        <v>87</v>
      </c>
      <c r="G32" t="str">
        <f t="shared" si="0"/>
        <v>EMR2</v>
      </c>
      <c r="H32" s="13" t="s">
        <v>144</v>
      </c>
      <c r="I32" s="14" t="s">
        <v>145</v>
      </c>
      <c r="J32" s="12" t="s">
        <v>146</v>
      </c>
      <c r="O32" s="12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156</v>
      </c>
      <c r="B33" s="76" t="s">
        <v>87</v>
      </c>
      <c r="C33" s="76" t="s">
        <v>87</v>
      </c>
      <c r="E33" t="s">
        <v>87</v>
      </c>
      <c r="F33" t="s">
        <v>87</v>
      </c>
      <c r="G33" t="str">
        <f t="shared" si="0"/>
        <v>EMR3</v>
      </c>
      <c r="H33" s="13" t="s">
        <v>144</v>
      </c>
      <c r="I33" s="14" t="s">
        <v>145</v>
      </c>
      <c r="J33" s="12" t="s">
        <v>146</v>
      </c>
      <c r="O33" s="12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157</v>
      </c>
      <c r="B34" s="76" t="s">
        <v>87</v>
      </c>
      <c r="C34" s="76" t="s">
        <v>87</v>
      </c>
      <c r="E34" t="s">
        <v>87</v>
      </c>
      <c r="F34" t="s">
        <v>87</v>
      </c>
      <c r="G34" t="str">
        <f t="shared" si="0"/>
        <v>EMR4</v>
      </c>
      <c r="H34" s="13" t="s">
        <v>144</v>
      </c>
      <c r="I34" s="14" t="s">
        <v>145</v>
      </c>
      <c r="J34" s="12" t="s">
        <v>146</v>
      </c>
      <c r="O34" s="12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158</v>
      </c>
      <c r="B35" s="76" t="s">
        <v>87</v>
      </c>
      <c r="C35" s="76" t="s">
        <v>87</v>
      </c>
      <c r="E35" t="s">
        <v>87</v>
      </c>
      <c r="F35" t="s">
        <v>87</v>
      </c>
      <c r="G35" t="str">
        <f t="shared" si="0"/>
        <v>GP110</v>
      </c>
      <c r="H35" s="13" t="s">
        <v>144</v>
      </c>
      <c r="I35" s="14" t="s">
        <v>145</v>
      </c>
      <c r="J35" s="12" t="s">
        <v>146</v>
      </c>
      <c r="O35" s="12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159</v>
      </c>
      <c r="B36" s="76" t="s">
        <v>87</v>
      </c>
      <c r="C36" s="76" t="s">
        <v>87</v>
      </c>
      <c r="E36" t="s">
        <v>87</v>
      </c>
      <c r="F36" t="s">
        <v>87</v>
      </c>
      <c r="G36" t="str">
        <f t="shared" si="0"/>
        <v>GP111</v>
      </c>
      <c r="H36" s="13" t="s">
        <v>144</v>
      </c>
      <c r="I36" s="14" t="s">
        <v>145</v>
      </c>
      <c r="J36" s="12" t="s">
        <v>146</v>
      </c>
      <c r="O36" s="12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160</v>
      </c>
      <c r="B37" s="76" t="s">
        <v>87</v>
      </c>
      <c r="C37" s="76" t="s">
        <v>87</v>
      </c>
      <c r="E37" t="s">
        <v>87</v>
      </c>
      <c r="F37" t="s">
        <v>87</v>
      </c>
      <c r="G37" t="str">
        <f t="shared" si="0"/>
        <v>GP112</v>
      </c>
      <c r="H37" s="13" t="s">
        <v>144</v>
      </c>
      <c r="I37" s="14" t="s">
        <v>145</v>
      </c>
      <c r="J37" s="12" t="s">
        <v>146</v>
      </c>
      <c r="O37" s="12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161</v>
      </c>
      <c r="B38" s="76" t="s">
        <v>87</v>
      </c>
      <c r="C38" s="76" t="s">
        <v>87</v>
      </c>
      <c r="E38" t="s">
        <v>87</v>
      </c>
      <c r="F38" t="s">
        <v>87</v>
      </c>
      <c r="G38" t="str">
        <f t="shared" si="0"/>
        <v>GP113</v>
      </c>
      <c r="H38" s="13" t="s">
        <v>144</v>
      </c>
      <c r="I38" s="14" t="s">
        <v>145</v>
      </c>
      <c r="J38" s="12" t="s">
        <v>146</v>
      </c>
      <c r="O38" s="12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162</v>
      </c>
      <c r="B39" s="76" t="s">
        <v>87</v>
      </c>
      <c r="C39" s="76" t="s">
        <v>87</v>
      </c>
      <c r="E39" t="s">
        <v>87</v>
      </c>
      <c r="F39" t="s">
        <v>87</v>
      </c>
      <c r="G39" t="str">
        <f t="shared" si="0"/>
        <v>GP114</v>
      </c>
      <c r="H39" s="13" t="s">
        <v>144</v>
      </c>
      <c r="I39" s="14" t="s">
        <v>145</v>
      </c>
      <c r="J39" s="12" t="s">
        <v>146</v>
      </c>
      <c r="O39" s="12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163</v>
      </c>
      <c r="B40" s="76" t="s">
        <v>87</v>
      </c>
      <c r="C40" s="76" t="s">
        <v>87</v>
      </c>
      <c r="E40" t="s">
        <v>87</v>
      </c>
      <c r="F40" t="s">
        <v>87</v>
      </c>
      <c r="G40" t="str">
        <f t="shared" si="0"/>
        <v>GP115</v>
      </c>
      <c r="H40" s="13" t="s">
        <v>144</v>
      </c>
      <c r="I40" s="14" t="s">
        <v>145</v>
      </c>
      <c r="J40" s="12" t="s">
        <v>146</v>
      </c>
      <c r="O40" s="12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164</v>
      </c>
      <c r="B41" s="76" t="s">
        <v>87</v>
      </c>
      <c r="C41" s="76" t="s">
        <v>87</v>
      </c>
      <c r="E41" t="s">
        <v>87</v>
      </c>
      <c r="F41" t="s">
        <v>87</v>
      </c>
      <c r="G41" t="str">
        <f t="shared" si="0"/>
        <v>GP116</v>
      </c>
      <c r="H41" s="13" t="s">
        <v>144</v>
      </c>
      <c r="I41" s="14" t="s">
        <v>145</v>
      </c>
      <c r="J41" s="12" t="s">
        <v>146</v>
      </c>
      <c r="O41" s="12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165</v>
      </c>
      <c r="B42" s="76" t="s">
        <v>87</v>
      </c>
      <c r="C42" s="76" t="s">
        <v>87</v>
      </c>
      <c r="E42" t="s">
        <v>87</v>
      </c>
      <c r="F42" t="s">
        <v>87</v>
      </c>
      <c r="G42" t="str">
        <f t="shared" si="0"/>
        <v>GP123</v>
      </c>
      <c r="H42" s="13" t="s">
        <v>144</v>
      </c>
      <c r="I42" s="14" t="s">
        <v>145</v>
      </c>
      <c r="J42" s="12" t="s">
        <v>146</v>
      </c>
      <c r="O42" s="12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166</v>
      </c>
      <c r="B43" s="76" t="s">
        <v>87</v>
      </c>
      <c r="C43" s="76" t="s">
        <v>87</v>
      </c>
      <c r="E43" t="s">
        <v>87</v>
      </c>
      <c r="F43" t="s">
        <v>87</v>
      </c>
      <c r="G43" t="str">
        <f t="shared" si="0"/>
        <v>GP124</v>
      </c>
      <c r="H43" s="13" t="s">
        <v>144</v>
      </c>
      <c r="I43" s="14" t="s">
        <v>145</v>
      </c>
      <c r="J43" s="12" t="s">
        <v>146</v>
      </c>
      <c r="O43" s="12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167</v>
      </c>
      <c r="B44" s="76" t="s">
        <v>87</v>
      </c>
      <c r="C44" s="76" t="s">
        <v>87</v>
      </c>
      <c r="E44" t="s">
        <v>87</v>
      </c>
      <c r="F44" t="s">
        <v>87</v>
      </c>
      <c r="G44" t="str">
        <f t="shared" si="0"/>
        <v>GP125</v>
      </c>
      <c r="H44" s="13" t="s">
        <v>144</v>
      </c>
      <c r="I44" s="14" t="s">
        <v>145</v>
      </c>
      <c r="J44" s="12" t="s">
        <v>146</v>
      </c>
      <c r="O44" s="12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168</v>
      </c>
      <c r="B45" s="76" t="s">
        <v>87</v>
      </c>
      <c r="C45" s="76" t="s">
        <v>87</v>
      </c>
      <c r="E45" t="s">
        <v>87</v>
      </c>
      <c r="F45" t="s">
        <v>87</v>
      </c>
      <c r="G45" t="str">
        <f t="shared" si="0"/>
        <v>AGRG6</v>
      </c>
      <c r="H45" s="13" t="s">
        <v>144</v>
      </c>
      <c r="I45" s="14" t="s">
        <v>145</v>
      </c>
      <c r="J45" s="12" t="s">
        <v>146</v>
      </c>
      <c r="K45" s="1" t="s">
        <v>87</v>
      </c>
      <c r="L45" t="s">
        <v>87</v>
      </c>
      <c r="M45" t="s">
        <v>87</v>
      </c>
      <c r="N45" t="s">
        <v>87</v>
      </c>
      <c r="O45" s="12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169</v>
      </c>
      <c r="B46" s="76" t="s">
        <v>87</v>
      </c>
      <c r="C46" s="76" t="s">
        <v>87</v>
      </c>
      <c r="E46" t="s">
        <v>87</v>
      </c>
      <c r="F46" t="s">
        <v>87</v>
      </c>
      <c r="G46" t="str">
        <f t="shared" si="0"/>
        <v>GP128</v>
      </c>
      <c r="H46" s="13" t="s">
        <v>144</v>
      </c>
      <c r="I46" s="14" t="s">
        <v>145</v>
      </c>
      <c r="J46" s="12" t="s">
        <v>146</v>
      </c>
      <c r="O46" s="12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170</v>
      </c>
      <c r="B47" s="76" t="s">
        <v>87</v>
      </c>
      <c r="C47" s="76" t="s">
        <v>87</v>
      </c>
      <c r="E47" t="s">
        <v>87</v>
      </c>
      <c r="F47" t="s">
        <v>87</v>
      </c>
      <c r="G47" t="str">
        <f t="shared" si="0"/>
        <v>GP133</v>
      </c>
      <c r="H47" s="13" t="s">
        <v>144</v>
      </c>
      <c r="I47" s="14" t="s">
        <v>145</v>
      </c>
      <c r="J47" s="12" t="s">
        <v>146</v>
      </c>
      <c r="O47" s="12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171</v>
      </c>
      <c r="B48" s="76" t="s">
        <v>87</v>
      </c>
      <c r="C48" s="76" t="s">
        <v>87</v>
      </c>
      <c r="E48" t="s">
        <v>87</v>
      </c>
      <c r="F48" t="s">
        <v>87</v>
      </c>
      <c r="G48" t="str">
        <f t="shared" si="0"/>
        <v>GP144</v>
      </c>
      <c r="H48" s="13" t="s">
        <v>144</v>
      </c>
      <c r="I48" s="14" t="s">
        <v>145</v>
      </c>
      <c r="J48" s="12" t="s">
        <v>146</v>
      </c>
      <c r="O48" s="12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172</v>
      </c>
      <c r="B49" s="76" t="s">
        <v>87</v>
      </c>
      <c r="C49" s="76" t="s">
        <v>87</v>
      </c>
      <c r="E49" t="s">
        <v>87</v>
      </c>
      <c r="F49" t="s">
        <v>87</v>
      </c>
      <c r="G49" t="str">
        <f t="shared" si="0"/>
        <v>GPR56</v>
      </c>
      <c r="H49" s="13" t="s">
        <v>144</v>
      </c>
      <c r="I49" s="14" t="s">
        <v>145</v>
      </c>
      <c r="J49" s="12" t="s">
        <v>146</v>
      </c>
      <c r="O49" s="12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173</v>
      </c>
      <c r="B50" s="76" t="s">
        <v>87</v>
      </c>
      <c r="C50" s="76" t="s">
        <v>87</v>
      </c>
      <c r="E50" t="s">
        <v>87</v>
      </c>
      <c r="F50" t="s">
        <v>87</v>
      </c>
      <c r="G50" t="str">
        <f t="shared" si="0"/>
        <v>GPR64</v>
      </c>
      <c r="H50" s="13" t="s">
        <v>144</v>
      </c>
      <c r="I50" s="14" t="s">
        <v>145</v>
      </c>
      <c r="J50" s="12" t="s">
        <v>146</v>
      </c>
      <c r="O50" s="12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174</v>
      </c>
      <c r="B51" s="76" t="s">
        <v>87</v>
      </c>
      <c r="C51" s="76" t="s">
        <v>87</v>
      </c>
      <c r="E51" t="s">
        <v>87</v>
      </c>
      <c r="F51" t="s">
        <v>87</v>
      </c>
      <c r="G51" t="str">
        <f t="shared" si="0"/>
        <v>GPR97</v>
      </c>
      <c r="H51" s="13" t="s">
        <v>144</v>
      </c>
      <c r="I51" s="14" t="s">
        <v>145</v>
      </c>
      <c r="J51" s="12" t="s">
        <v>146</v>
      </c>
      <c r="O51" s="12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175</v>
      </c>
      <c r="B52" s="76" t="s">
        <v>87</v>
      </c>
      <c r="C52" s="76" t="s">
        <v>87</v>
      </c>
      <c r="E52" t="s">
        <v>87</v>
      </c>
      <c r="F52" t="s">
        <v>87</v>
      </c>
      <c r="G52" t="str">
        <f t="shared" si="0"/>
        <v>GPR98</v>
      </c>
      <c r="H52" s="13" t="s">
        <v>144</v>
      </c>
      <c r="I52" s="14" t="s">
        <v>145</v>
      </c>
      <c r="J52" s="12" t="s">
        <v>146</v>
      </c>
      <c r="K52" s="1" t="s">
        <v>87</v>
      </c>
      <c r="L52" t="s">
        <v>87</v>
      </c>
      <c r="M52" t="s">
        <v>87</v>
      </c>
      <c r="N52" t="s">
        <v>87</v>
      </c>
      <c r="O52" s="12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176</v>
      </c>
      <c r="B53" s="76" t="s">
        <v>87</v>
      </c>
      <c r="C53" s="76" t="s">
        <v>87</v>
      </c>
      <c r="E53" t="s">
        <v>87</v>
      </c>
      <c r="F53" t="s">
        <v>87</v>
      </c>
      <c r="G53" t="str">
        <f t="shared" si="0"/>
        <v>LPHN1</v>
      </c>
      <c r="H53" s="13" t="s">
        <v>144</v>
      </c>
      <c r="I53" s="14" t="s">
        <v>145</v>
      </c>
      <c r="J53" s="12" t="s">
        <v>146</v>
      </c>
      <c r="O53" s="12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177</v>
      </c>
      <c r="B54" s="76" t="s">
        <v>87</v>
      </c>
      <c r="C54" s="76" t="s">
        <v>87</v>
      </c>
      <c r="E54" t="s">
        <v>87</v>
      </c>
      <c r="F54" t="s">
        <v>87</v>
      </c>
      <c r="G54" t="str">
        <f t="shared" si="0"/>
        <v>LPHN2</v>
      </c>
      <c r="H54" s="13" t="s">
        <v>144</v>
      </c>
      <c r="I54" s="14" t="s">
        <v>145</v>
      </c>
      <c r="J54" s="12" t="s">
        <v>146</v>
      </c>
      <c r="O54" s="12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178</v>
      </c>
      <c r="B55" s="76" t="s">
        <v>87</v>
      </c>
      <c r="C55" s="76" t="s">
        <v>87</v>
      </c>
      <c r="E55" t="s">
        <v>87</v>
      </c>
      <c r="F55" t="s">
        <v>87</v>
      </c>
      <c r="G55" t="str">
        <f t="shared" si="0"/>
        <v>LPHN3</v>
      </c>
      <c r="H55" s="13" t="s">
        <v>144</v>
      </c>
      <c r="I55" s="14" t="s">
        <v>145</v>
      </c>
      <c r="J55" s="12" t="s">
        <v>146</v>
      </c>
      <c r="O55" s="12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179</v>
      </c>
      <c r="B56" s="76" t="s">
        <v>180</v>
      </c>
      <c r="C56" s="76" t="s">
        <v>181</v>
      </c>
      <c r="E56" t="s">
        <v>182</v>
      </c>
      <c r="F56" t="s">
        <v>181</v>
      </c>
      <c r="G56" t="str">
        <f t="shared" si="0"/>
        <v>ADA1A</v>
      </c>
      <c r="H56" s="13" t="s">
        <v>183</v>
      </c>
      <c r="I56" s="14" t="s">
        <v>78</v>
      </c>
      <c r="J56" s="12" t="s">
        <v>79</v>
      </c>
      <c r="K56" s="1" t="s">
        <v>986</v>
      </c>
      <c r="L56" t="s">
        <v>987</v>
      </c>
      <c r="M56" t="s">
        <v>955</v>
      </c>
      <c r="N56" t="s">
        <v>183</v>
      </c>
      <c r="O56" s="12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184</v>
      </c>
      <c r="B57" s="76" t="s">
        <v>87</v>
      </c>
      <c r="C57" s="76" t="s">
        <v>185</v>
      </c>
      <c r="E57" t="s">
        <v>186</v>
      </c>
      <c r="F57" t="s">
        <v>185</v>
      </c>
      <c r="G57" t="str">
        <f t="shared" si="0"/>
        <v>ADA1B</v>
      </c>
      <c r="H57" s="13" t="s">
        <v>183</v>
      </c>
      <c r="I57" s="14" t="s">
        <v>78</v>
      </c>
      <c r="J57" s="12" t="s">
        <v>79</v>
      </c>
      <c r="K57" s="1" t="s">
        <v>87</v>
      </c>
      <c r="L57" t="s">
        <v>87</v>
      </c>
      <c r="M57" t="s">
        <v>87</v>
      </c>
      <c r="N57" t="s">
        <v>87</v>
      </c>
      <c r="O57" s="12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187</v>
      </c>
      <c r="B58" s="76" t="s">
        <v>87</v>
      </c>
      <c r="C58" s="76" t="s">
        <v>188</v>
      </c>
      <c r="E58" t="s">
        <v>189</v>
      </c>
      <c r="F58" t="s">
        <v>188</v>
      </c>
      <c r="G58" t="str">
        <f t="shared" si="0"/>
        <v>ADA1D</v>
      </c>
      <c r="H58" s="13" t="s">
        <v>183</v>
      </c>
      <c r="I58" s="14" t="s">
        <v>78</v>
      </c>
      <c r="J58" s="12" t="s">
        <v>79</v>
      </c>
      <c r="K58" s="1" t="s">
        <v>87</v>
      </c>
      <c r="L58" t="s">
        <v>87</v>
      </c>
      <c r="M58" t="s">
        <v>87</v>
      </c>
      <c r="N58" t="s">
        <v>87</v>
      </c>
      <c r="O58" s="12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190</v>
      </c>
      <c r="B59" s="76" t="s">
        <v>191</v>
      </c>
      <c r="C59" s="76" t="s">
        <v>192</v>
      </c>
      <c r="E59" t="s">
        <v>193</v>
      </c>
      <c r="F59" t="s">
        <v>192</v>
      </c>
      <c r="G59" t="str">
        <f t="shared" si="0"/>
        <v>ADA2A</v>
      </c>
      <c r="H59" s="13" t="s">
        <v>183</v>
      </c>
      <c r="I59" s="14" t="s">
        <v>78</v>
      </c>
      <c r="J59" s="12" t="s">
        <v>79</v>
      </c>
      <c r="K59" s="1" t="s">
        <v>988</v>
      </c>
      <c r="L59" t="s">
        <v>989</v>
      </c>
      <c r="M59" t="s">
        <v>955</v>
      </c>
      <c r="N59" t="s">
        <v>183</v>
      </c>
      <c r="O59" s="12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194</v>
      </c>
      <c r="B60" s="76" t="s">
        <v>195</v>
      </c>
      <c r="C60" s="76" t="s">
        <v>196</v>
      </c>
      <c r="E60" t="s">
        <v>197</v>
      </c>
      <c r="F60" t="s">
        <v>196</v>
      </c>
      <c r="G60" t="str">
        <f t="shared" si="0"/>
        <v>ADA2B</v>
      </c>
      <c r="H60" s="13" t="s">
        <v>183</v>
      </c>
      <c r="I60" s="14" t="s">
        <v>78</v>
      </c>
      <c r="J60" s="12" t="s">
        <v>79</v>
      </c>
      <c r="K60" s="1" t="s">
        <v>990</v>
      </c>
      <c r="L60" t="s">
        <v>991</v>
      </c>
      <c r="M60" t="s">
        <v>955</v>
      </c>
      <c r="N60" t="s">
        <v>183</v>
      </c>
      <c r="O60" s="12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198</v>
      </c>
      <c r="B61" s="76" t="s">
        <v>199</v>
      </c>
      <c r="C61" s="76" t="s">
        <v>200</v>
      </c>
      <c r="E61" t="s">
        <v>201</v>
      </c>
      <c r="F61" t="s">
        <v>200</v>
      </c>
      <c r="G61" t="str">
        <f t="shared" si="0"/>
        <v>ADA2C</v>
      </c>
      <c r="H61" s="13" t="s">
        <v>183</v>
      </c>
      <c r="I61" s="14" t="s">
        <v>78</v>
      </c>
      <c r="J61" s="12" t="s">
        <v>79</v>
      </c>
      <c r="K61" s="1" t="s">
        <v>992</v>
      </c>
      <c r="L61" t="s">
        <v>993</v>
      </c>
      <c r="M61" t="s">
        <v>955</v>
      </c>
      <c r="N61" t="s">
        <v>183</v>
      </c>
      <c r="O61" s="12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202</v>
      </c>
      <c r="B62" s="76" t="s">
        <v>203</v>
      </c>
      <c r="C62" s="76" t="s">
        <v>202</v>
      </c>
      <c r="E62" t="s">
        <v>204</v>
      </c>
      <c r="F62" t="s">
        <v>202</v>
      </c>
      <c r="G62" t="str">
        <f t="shared" si="0"/>
        <v>ADRB1</v>
      </c>
      <c r="H62" s="13" t="s">
        <v>183</v>
      </c>
      <c r="I62" s="14" t="s">
        <v>78</v>
      </c>
      <c r="J62" s="12" t="s">
        <v>79</v>
      </c>
      <c r="K62" s="1" t="s">
        <v>994</v>
      </c>
      <c r="L62" t="s">
        <v>995</v>
      </c>
      <c r="M62" t="s">
        <v>955</v>
      </c>
      <c r="N62" t="s">
        <v>183</v>
      </c>
      <c r="O62" s="12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205</v>
      </c>
      <c r="B63" s="76" t="s">
        <v>206</v>
      </c>
      <c r="C63" s="76" t="s">
        <v>205</v>
      </c>
      <c r="E63" t="s">
        <v>207</v>
      </c>
      <c r="F63" t="s">
        <v>205</v>
      </c>
      <c r="G63" t="str">
        <f t="shared" si="0"/>
        <v>ADRB2</v>
      </c>
      <c r="H63" s="13" t="s">
        <v>183</v>
      </c>
      <c r="I63" s="14" t="s">
        <v>78</v>
      </c>
      <c r="J63" s="12" t="s">
        <v>79</v>
      </c>
      <c r="K63" s="1" t="s">
        <v>996</v>
      </c>
      <c r="L63" t="s">
        <v>997</v>
      </c>
      <c r="M63" t="s">
        <v>955</v>
      </c>
      <c r="N63" t="s">
        <v>183</v>
      </c>
      <c r="O63" s="12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208</v>
      </c>
      <c r="B64" s="76" t="s">
        <v>87</v>
      </c>
      <c r="C64" s="76" t="s">
        <v>208</v>
      </c>
      <c r="E64" t="s">
        <v>209</v>
      </c>
      <c r="F64" t="s">
        <v>208</v>
      </c>
      <c r="G64" t="str">
        <f t="shared" si="0"/>
        <v>ADRB3</v>
      </c>
      <c r="H64" s="13" t="s">
        <v>183</v>
      </c>
      <c r="I64" s="14" t="s">
        <v>78</v>
      </c>
      <c r="J64" s="12" t="s">
        <v>79</v>
      </c>
      <c r="K64" s="1" t="s">
        <v>87</v>
      </c>
      <c r="L64" t="s">
        <v>87</v>
      </c>
      <c r="M64" t="s">
        <v>87</v>
      </c>
      <c r="N64" t="s">
        <v>87</v>
      </c>
      <c r="O64" s="12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210</v>
      </c>
      <c r="B65" s="76" t="s">
        <v>211</v>
      </c>
      <c r="C65" s="76" t="s">
        <v>210</v>
      </c>
      <c r="E65" t="s">
        <v>212</v>
      </c>
      <c r="F65" t="s">
        <v>210</v>
      </c>
      <c r="G65" t="str">
        <f t="shared" si="0"/>
        <v>AGTR1</v>
      </c>
      <c r="H65" s="13" t="s">
        <v>213</v>
      </c>
      <c r="I65" s="14" t="s">
        <v>214</v>
      </c>
      <c r="J65" s="12" t="s">
        <v>79</v>
      </c>
      <c r="K65" s="1" t="s">
        <v>998</v>
      </c>
      <c r="L65" t="s">
        <v>999</v>
      </c>
      <c r="M65" t="s">
        <v>1000</v>
      </c>
      <c r="N65" t="s">
        <v>1001</v>
      </c>
      <c r="O65" s="12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215</v>
      </c>
      <c r="B66" s="76" t="s">
        <v>87</v>
      </c>
      <c r="C66" s="76" t="s">
        <v>87</v>
      </c>
      <c r="E66" t="s">
        <v>87</v>
      </c>
      <c r="F66" t="s">
        <v>87</v>
      </c>
      <c r="G66" t="str">
        <f t="shared" ref="G66:G74" si="1">A66</f>
        <v>AGTR2</v>
      </c>
      <c r="H66" s="13" t="s">
        <v>213</v>
      </c>
      <c r="I66" s="14" t="s">
        <v>214</v>
      </c>
      <c r="J66" s="12" t="s">
        <v>79</v>
      </c>
      <c r="K66" s="1" t="s">
        <v>87</v>
      </c>
      <c r="L66" t="s">
        <v>87</v>
      </c>
      <c r="M66" t="s">
        <v>87</v>
      </c>
      <c r="N66" t="s">
        <v>87</v>
      </c>
      <c r="O66" s="12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216</v>
      </c>
      <c r="B67" s="76" t="s">
        <v>216</v>
      </c>
      <c r="C67" s="76" t="s">
        <v>217</v>
      </c>
      <c r="E67" t="s">
        <v>217</v>
      </c>
      <c r="F67" t="s">
        <v>217</v>
      </c>
      <c r="G67" t="str">
        <f t="shared" si="1"/>
        <v>APJ</v>
      </c>
      <c r="H67" s="13" t="s">
        <v>218</v>
      </c>
      <c r="I67" s="14" t="s">
        <v>214</v>
      </c>
      <c r="J67" s="12" t="s">
        <v>79</v>
      </c>
      <c r="K67" s="1" t="s">
        <v>1002</v>
      </c>
      <c r="L67" t="s">
        <v>1003</v>
      </c>
      <c r="M67" t="s">
        <v>1000</v>
      </c>
      <c r="N67" t="s">
        <v>1004</v>
      </c>
      <c r="O67" s="12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219</v>
      </c>
      <c r="B68" s="76" t="s">
        <v>220</v>
      </c>
      <c r="C68" s="76" t="s">
        <v>87</v>
      </c>
      <c r="E68" t="s">
        <v>87</v>
      </c>
      <c r="F68" t="s">
        <v>87</v>
      </c>
      <c r="G68" t="str">
        <f t="shared" si="1"/>
        <v>GPBAR</v>
      </c>
      <c r="H68" s="13" t="s">
        <v>221</v>
      </c>
      <c r="I68" s="14" t="s">
        <v>222</v>
      </c>
      <c r="J68" s="12" t="s">
        <v>79</v>
      </c>
      <c r="K68" s="1" t="s">
        <v>1005</v>
      </c>
      <c r="L68" t="s">
        <v>1006</v>
      </c>
      <c r="M68" t="s">
        <v>1007</v>
      </c>
      <c r="N68" t="s">
        <v>1008</v>
      </c>
      <c r="O68" s="12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223</v>
      </c>
      <c r="B69" s="76" t="s">
        <v>87</v>
      </c>
      <c r="C69" s="76" t="s">
        <v>87</v>
      </c>
      <c r="E69" t="s">
        <v>87</v>
      </c>
      <c r="F69" t="s">
        <v>87</v>
      </c>
      <c r="G69" t="str">
        <f t="shared" si="1"/>
        <v>BRS3</v>
      </c>
      <c r="H69" s="13" t="s">
        <v>224</v>
      </c>
      <c r="I69" s="14" t="s">
        <v>214</v>
      </c>
      <c r="J69" s="12" t="s">
        <v>79</v>
      </c>
      <c r="K69" s="1" t="s">
        <v>87</v>
      </c>
      <c r="L69" t="s">
        <v>87</v>
      </c>
      <c r="M69" t="s">
        <v>87</v>
      </c>
      <c r="N69" t="s">
        <v>87</v>
      </c>
      <c r="O69" s="12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225</v>
      </c>
      <c r="B70" s="76" t="s">
        <v>87</v>
      </c>
      <c r="C70" s="76" t="s">
        <v>225</v>
      </c>
      <c r="E70" t="s">
        <v>226</v>
      </c>
      <c r="F70" t="s">
        <v>225</v>
      </c>
      <c r="G70" t="str">
        <f t="shared" si="1"/>
        <v>GRPR</v>
      </c>
      <c r="H70" s="13" t="s">
        <v>224</v>
      </c>
      <c r="I70" s="14" t="s">
        <v>214</v>
      </c>
      <c r="J70" s="12" t="s">
        <v>79</v>
      </c>
      <c r="K70" s="1" t="s">
        <v>87</v>
      </c>
      <c r="L70" t="s">
        <v>87</v>
      </c>
      <c r="M70" t="s">
        <v>87</v>
      </c>
      <c r="N70" t="s">
        <v>87</v>
      </c>
      <c r="O70" s="12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227</v>
      </c>
      <c r="B71" s="76" t="s">
        <v>87</v>
      </c>
      <c r="C71" s="76" t="s">
        <v>227</v>
      </c>
      <c r="E71" t="s">
        <v>228</v>
      </c>
      <c r="F71" t="s">
        <v>227</v>
      </c>
      <c r="G71" t="str">
        <f t="shared" si="1"/>
        <v>NMBR</v>
      </c>
      <c r="H71" s="13" t="s">
        <v>224</v>
      </c>
      <c r="I71" s="14" t="s">
        <v>214</v>
      </c>
      <c r="J71" s="12" t="s">
        <v>79</v>
      </c>
      <c r="K71" s="1" t="s">
        <v>87</v>
      </c>
      <c r="L71" t="s">
        <v>87</v>
      </c>
      <c r="M71" t="s">
        <v>87</v>
      </c>
      <c r="N71" t="s">
        <v>87</v>
      </c>
      <c r="O71" s="12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229</v>
      </c>
      <c r="B72" s="76" t="s">
        <v>230</v>
      </c>
      <c r="C72" s="76" t="s">
        <v>231</v>
      </c>
      <c r="E72" t="s">
        <v>232</v>
      </c>
      <c r="F72" t="s">
        <v>231</v>
      </c>
      <c r="G72" t="str">
        <f t="shared" si="1"/>
        <v>BKRB1</v>
      </c>
      <c r="H72" s="13" t="s">
        <v>233</v>
      </c>
      <c r="I72" s="14" t="s">
        <v>214</v>
      </c>
      <c r="J72" s="12" t="s">
        <v>79</v>
      </c>
      <c r="K72" s="1" t="s">
        <v>1009</v>
      </c>
      <c r="L72" t="s">
        <v>1010</v>
      </c>
      <c r="M72" t="s">
        <v>1000</v>
      </c>
      <c r="N72" t="s">
        <v>1011</v>
      </c>
      <c r="O72" s="12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234</v>
      </c>
      <c r="B73" s="76" t="s">
        <v>235</v>
      </c>
      <c r="C73" s="76" t="s">
        <v>236</v>
      </c>
      <c r="E73" t="s">
        <v>146</v>
      </c>
      <c r="F73" t="s">
        <v>236</v>
      </c>
      <c r="G73" t="str">
        <f t="shared" si="1"/>
        <v>BKRB2</v>
      </c>
      <c r="H73" s="13" t="s">
        <v>233</v>
      </c>
      <c r="I73" s="14" t="s">
        <v>214</v>
      </c>
      <c r="J73" s="12" t="s">
        <v>79</v>
      </c>
      <c r="K73" s="1" t="s">
        <v>1012</v>
      </c>
      <c r="L73" t="s">
        <v>1013</v>
      </c>
      <c r="M73" t="s">
        <v>1000</v>
      </c>
      <c r="N73" t="s">
        <v>1011</v>
      </c>
      <c r="O73" s="12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237</v>
      </c>
      <c r="B74" s="76" t="s">
        <v>238</v>
      </c>
      <c r="C74" s="76" t="s">
        <v>87</v>
      </c>
      <c r="E74" t="s">
        <v>87</v>
      </c>
      <c r="F74" t="s">
        <v>87</v>
      </c>
      <c r="G74" t="str">
        <f t="shared" si="1"/>
        <v>CALCR</v>
      </c>
      <c r="H74" s="13" t="s">
        <v>239</v>
      </c>
      <c r="I74" s="14" t="s">
        <v>214</v>
      </c>
      <c r="J74" s="12" t="s">
        <v>232</v>
      </c>
      <c r="K74" s="1" t="s">
        <v>1014</v>
      </c>
      <c r="L74" t="s">
        <v>1015</v>
      </c>
      <c r="M74" t="s">
        <v>1000</v>
      </c>
      <c r="N74" t="s">
        <v>1016</v>
      </c>
      <c r="O74" s="12" t="str" cm="1">
        <f t="array" ref="O74">_xlfn.IFS(COUNTBLANK(B74:C74)=0,"BI",COUNTBLANK(B74:C74)=2,"-",COUNTBLANK(B74)=0,"B",COUNTBLANK(C74)=0,"I")</f>
        <v>B</v>
      </c>
    </row>
    <row r="75" spans="1:15" s="16" customFormat="1" x14ac:dyDescent="0.2">
      <c r="A75" t="s">
        <v>851</v>
      </c>
      <c r="B75" s="77" t="s">
        <v>240</v>
      </c>
      <c r="C75" s="77"/>
      <c r="E75" t="s">
        <v>87</v>
      </c>
      <c r="F75" t="s">
        <v>87</v>
      </c>
      <c r="G75" s="15" t="s">
        <v>1017</v>
      </c>
      <c r="H75" s="17" t="s">
        <v>239</v>
      </c>
      <c r="I75" s="18" t="s">
        <v>214</v>
      </c>
      <c r="J75" s="12" t="s">
        <v>232</v>
      </c>
      <c r="K75" s="78"/>
      <c r="O75" s="12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241</v>
      </c>
      <c r="B76" s="76" t="s">
        <v>87</v>
      </c>
      <c r="C76" s="76" t="s">
        <v>87</v>
      </c>
      <c r="F76" t="s">
        <v>87</v>
      </c>
      <c r="G76" t="str">
        <f t="shared" ref="G76:G139" si="2">A76</f>
        <v>CALRL</v>
      </c>
      <c r="H76" s="13" t="s">
        <v>239</v>
      </c>
      <c r="I76" s="14" t="s">
        <v>214</v>
      </c>
      <c r="J76" s="12" t="s">
        <v>232</v>
      </c>
      <c r="K76" s="1" t="s">
        <v>87</v>
      </c>
      <c r="L76" t="s">
        <v>87</v>
      </c>
      <c r="M76" t="s">
        <v>87</v>
      </c>
      <c r="N76" t="s">
        <v>87</v>
      </c>
      <c r="O76" s="12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242</v>
      </c>
      <c r="B77" s="76" t="s">
        <v>87</v>
      </c>
      <c r="C77" s="76" t="s">
        <v>87</v>
      </c>
      <c r="F77" t="s">
        <v>87</v>
      </c>
      <c r="G77" t="str">
        <f t="shared" si="2"/>
        <v>CASR</v>
      </c>
      <c r="H77" s="13" t="s">
        <v>243</v>
      </c>
      <c r="I77" s="14" t="s">
        <v>244</v>
      </c>
      <c r="J77" s="12" t="s">
        <v>245</v>
      </c>
      <c r="K77" s="1" t="s">
        <v>87</v>
      </c>
      <c r="L77" t="s">
        <v>87</v>
      </c>
      <c r="M77" t="s">
        <v>87</v>
      </c>
      <c r="N77" t="s">
        <v>87</v>
      </c>
      <c r="O77" s="12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246</v>
      </c>
      <c r="B78" s="76" t="s">
        <v>87</v>
      </c>
      <c r="C78" s="76" t="s">
        <v>87</v>
      </c>
      <c r="F78" t="s">
        <v>87</v>
      </c>
      <c r="G78" t="str">
        <f t="shared" si="2"/>
        <v>GPC6A</v>
      </c>
      <c r="H78" s="13" t="s">
        <v>243</v>
      </c>
      <c r="I78" s="14" t="s">
        <v>244</v>
      </c>
      <c r="J78" s="12" t="s">
        <v>245</v>
      </c>
      <c r="K78" s="1" t="s">
        <v>87</v>
      </c>
      <c r="L78" t="s">
        <v>87</v>
      </c>
      <c r="M78" t="s">
        <v>87</v>
      </c>
      <c r="N78" t="s">
        <v>87</v>
      </c>
      <c r="O78" s="12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247</v>
      </c>
      <c r="B79" s="76" t="s">
        <v>248</v>
      </c>
      <c r="C79" s="76" t="s">
        <v>247</v>
      </c>
      <c r="F79" t="s">
        <v>247</v>
      </c>
      <c r="G79" t="str">
        <f t="shared" si="2"/>
        <v>CNR1</v>
      </c>
      <c r="H79" s="13" t="s">
        <v>249</v>
      </c>
      <c r="I79" s="14" t="s">
        <v>250</v>
      </c>
      <c r="J79" s="12" t="s">
        <v>79</v>
      </c>
      <c r="K79" s="1" t="s">
        <v>1018</v>
      </c>
      <c r="L79" t="s">
        <v>1019</v>
      </c>
      <c r="M79" t="s">
        <v>1020</v>
      </c>
      <c r="N79" t="s">
        <v>1021</v>
      </c>
      <c r="O79" s="12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251</v>
      </c>
      <c r="B80" s="76" t="s">
        <v>252</v>
      </c>
      <c r="C80" s="76" t="s">
        <v>251</v>
      </c>
      <c r="F80" t="s">
        <v>251</v>
      </c>
      <c r="G80" t="str">
        <f t="shared" si="2"/>
        <v>CNR2</v>
      </c>
      <c r="H80" s="13" t="s">
        <v>249</v>
      </c>
      <c r="I80" s="14" t="s">
        <v>250</v>
      </c>
      <c r="J80" s="12" t="s">
        <v>79</v>
      </c>
      <c r="K80" s="1" t="s">
        <v>1022</v>
      </c>
      <c r="L80" t="s">
        <v>1023</v>
      </c>
      <c r="M80" t="s">
        <v>1020</v>
      </c>
      <c r="N80" t="s">
        <v>1021</v>
      </c>
      <c r="O80" s="12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253</v>
      </c>
      <c r="B81" s="76" t="s">
        <v>87</v>
      </c>
      <c r="C81" s="76" t="s">
        <v>254</v>
      </c>
      <c r="F81" t="s">
        <v>254</v>
      </c>
      <c r="G81" t="str">
        <f t="shared" si="2"/>
        <v>CML1</v>
      </c>
      <c r="H81" s="13" t="s">
        <v>255</v>
      </c>
      <c r="I81" s="14" t="s">
        <v>256</v>
      </c>
      <c r="J81" s="12" t="s">
        <v>79</v>
      </c>
      <c r="K81" s="1" t="s">
        <v>87</v>
      </c>
      <c r="L81" t="s">
        <v>87</v>
      </c>
      <c r="M81" t="s">
        <v>87</v>
      </c>
      <c r="N81" t="s">
        <v>87</v>
      </c>
      <c r="O81" s="12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257</v>
      </c>
      <c r="B82" s="76" t="s">
        <v>87</v>
      </c>
      <c r="C82" s="76" t="s">
        <v>87</v>
      </c>
      <c r="F82" t="s">
        <v>87</v>
      </c>
      <c r="G82" t="str">
        <f t="shared" si="2"/>
        <v>ACKR1</v>
      </c>
      <c r="H82" s="13" t="s">
        <v>258</v>
      </c>
      <c r="I82" s="14" t="s">
        <v>256</v>
      </c>
      <c r="J82" s="12" t="s">
        <v>79</v>
      </c>
      <c r="K82" s="1" t="s">
        <v>87</v>
      </c>
      <c r="L82" t="s">
        <v>87</v>
      </c>
      <c r="M82" t="s">
        <v>87</v>
      </c>
      <c r="N82" t="s">
        <v>87</v>
      </c>
      <c r="O82" s="12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259</v>
      </c>
      <c r="B83" s="76" t="s">
        <v>87</v>
      </c>
      <c r="C83" s="76" t="s">
        <v>87</v>
      </c>
      <c r="F83" t="s">
        <v>87</v>
      </c>
      <c r="G83" t="str">
        <f t="shared" si="2"/>
        <v>ACKR2</v>
      </c>
      <c r="H83" s="13" t="s">
        <v>258</v>
      </c>
      <c r="I83" s="14" t="s">
        <v>256</v>
      </c>
      <c r="J83" s="12" t="s">
        <v>79</v>
      </c>
      <c r="K83" s="1" t="s">
        <v>87</v>
      </c>
      <c r="L83" t="s">
        <v>87</v>
      </c>
      <c r="M83" t="s">
        <v>87</v>
      </c>
      <c r="N83" t="s">
        <v>87</v>
      </c>
      <c r="O83" s="12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260</v>
      </c>
      <c r="B84" s="76" t="s">
        <v>87</v>
      </c>
      <c r="C84" s="76" t="s">
        <v>87</v>
      </c>
      <c r="F84" t="s">
        <v>87</v>
      </c>
      <c r="G84" t="str">
        <f t="shared" si="2"/>
        <v>ACKR3</v>
      </c>
      <c r="H84" s="13" t="s">
        <v>258</v>
      </c>
      <c r="I84" s="14" t="s">
        <v>256</v>
      </c>
      <c r="J84" s="12" t="s">
        <v>79</v>
      </c>
      <c r="K84" s="1" t="s">
        <v>87</v>
      </c>
      <c r="L84" t="s">
        <v>87</v>
      </c>
      <c r="M84" t="s">
        <v>87</v>
      </c>
      <c r="N84" t="s">
        <v>87</v>
      </c>
      <c r="O84" s="12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261</v>
      </c>
      <c r="B85" s="76" t="s">
        <v>87</v>
      </c>
      <c r="C85" s="76" t="s">
        <v>87</v>
      </c>
      <c r="F85" t="s">
        <v>87</v>
      </c>
      <c r="G85" t="str">
        <f t="shared" si="2"/>
        <v>ACKR4</v>
      </c>
      <c r="H85" s="13" t="s">
        <v>258</v>
      </c>
      <c r="I85" s="14" t="s">
        <v>256</v>
      </c>
      <c r="J85" s="12" t="s">
        <v>79</v>
      </c>
      <c r="K85" s="1" t="s">
        <v>87</v>
      </c>
      <c r="L85" t="s">
        <v>87</v>
      </c>
      <c r="M85" t="s">
        <v>87</v>
      </c>
      <c r="N85" t="s">
        <v>87</v>
      </c>
      <c r="O85" s="12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262</v>
      </c>
      <c r="B86" s="76" t="s">
        <v>87</v>
      </c>
      <c r="C86" s="76" t="s">
        <v>87</v>
      </c>
      <c r="F86" t="s">
        <v>87</v>
      </c>
      <c r="G86" t="str">
        <f t="shared" si="2"/>
        <v>CCR1</v>
      </c>
      <c r="H86" s="13" t="s">
        <v>258</v>
      </c>
      <c r="I86" s="14" t="s">
        <v>256</v>
      </c>
      <c r="J86" s="12" t="s">
        <v>79</v>
      </c>
      <c r="K86" s="1" t="s">
        <v>87</v>
      </c>
      <c r="L86" t="s">
        <v>87</v>
      </c>
      <c r="M86" t="s">
        <v>87</v>
      </c>
      <c r="N86" t="s">
        <v>87</v>
      </c>
      <c r="O86" s="12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263</v>
      </c>
      <c r="B87" s="76" t="s">
        <v>87</v>
      </c>
      <c r="C87" s="76" t="s">
        <v>87</v>
      </c>
      <c r="F87" t="s">
        <v>87</v>
      </c>
      <c r="G87" t="str">
        <f t="shared" si="2"/>
        <v>CCR10</v>
      </c>
      <c r="H87" s="13" t="s">
        <v>258</v>
      </c>
      <c r="I87" s="14" t="s">
        <v>256</v>
      </c>
      <c r="J87" s="12" t="s">
        <v>79</v>
      </c>
      <c r="K87" s="1" t="s">
        <v>87</v>
      </c>
      <c r="L87" t="s">
        <v>87</v>
      </c>
      <c r="M87" t="s">
        <v>87</v>
      </c>
      <c r="N87" t="s">
        <v>87</v>
      </c>
      <c r="O87" s="12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264</v>
      </c>
      <c r="B88" s="76" t="s">
        <v>87</v>
      </c>
      <c r="C88" s="76" t="s">
        <v>87</v>
      </c>
      <c r="F88" t="s">
        <v>87</v>
      </c>
      <c r="G88" t="str">
        <f t="shared" si="2"/>
        <v>CCR2</v>
      </c>
      <c r="H88" s="13" t="s">
        <v>258</v>
      </c>
      <c r="I88" s="14" t="s">
        <v>256</v>
      </c>
      <c r="J88" s="12" t="s">
        <v>79</v>
      </c>
      <c r="K88" s="1" t="s">
        <v>87</v>
      </c>
      <c r="L88" t="s">
        <v>87</v>
      </c>
      <c r="M88" t="s">
        <v>87</v>
      </c>
      <c r="N88" t="s">
        <v>87</v>
      </c>
      <c r="O88" s="12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265</v>
      </c>
      <c r="B89" s="76" t="s">
        <v>87</v>
      </c>
      <c r="C89" s="76" t="s">
        <v>87</v>
      </c>
      <c r="F89" t="s">
        <v>87</v>
      </c>
      <c r="G89" t="str">
        <f t="shared" si="2"/>
        <v>CCR3</v>
      </c>
      <c r="H89" s="13" t="s">
        <v>258</v>
      </c>
      <c r="I89" s="14" t="s">
        <v>256</v>
      </c>
      <c r="J89" s="12" t="s">
        <v>79</v>
      </c>
      <c r="K89" s="1" t="s">
        <v>87</v>
      </c>
      <c r="L89" t="s">
        <v>87</v>
      </c>
      <c r="M89" t="s">
        <v>87</v>
      </c>
      <c r="N89" t="s">
        <v>87</v>
      </c>
      <c r="O89" s="12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266</v>
      </c>
      <c r="B90" s="76" t="s">
        <v>87</v>
      </c>
      <c r="C90" s="76" t="s">
        <v>87</v>
      </c>
      <c r="F90" t="s">
        <v>87</v>
      </c>
      <c r="G90" t="str">
        <f t="shared" si="2"/>
        <v>CCR4</v>
      </c>
      <c r="H90" s="13" t="s">
        <v>258</v>
      </c>
      <c r="I90" s="14" t="s">
        <v>256</v>
      </c>
      <c r="J90" s="12" t="s">
        <v>79</v>
      </c>
      <c r="K90" s="1" t="s">
        <v>87</v>
      </c>
      <c r="L90" t="s">
        <v>87</v>
      </c>
      <c r="M90" t="s">
        <v>87</v>
      </c>
      <c r="N90" t="s">
        <v>87</v>
      </c>
      <c r="O90" s="12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267</v>
      </c>
      <c r="B91" s="76" t="s">
        <v>267</v>
      </c>
      <c r="C91" s="76" t="s">
        <v>87</v>
      </c>
      <c r="F91" t="s">
        <v>87</v>
      </c>
      <c r="G91" t="str">
        <f t="shared" si="2"/>
        <v>CCR5</v>
      </c>
      <c r="H91" s="13" t="s">
        <v>258</v>
      </c>
      <c r="I91" s="14" t="s">
        <v>256</v>
      </c>
      <c r="J91" s="12" t="s">
        <v>79</v>
      </c>
      <c r="K91" s="1" t="s">
        <v>1024</v>
      </c>
      <c r="L91" t="s">
        <v>1025</v>
      </c>
      <c r="M91" t="s">
        <v>1026</v>
      </c>
      <c r="N91" t="s">
        <v>1027</v>
      </c>
      <c r="O91" s="12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268</v>
      </c>
      <c r="B92" s="76" t="s">
        <v>268</v>
      </c>
      <c r="C92" s="76" t="s">
        <v>87</v>
      </c>
      <c r="F92" t="s">
        <v>87</v>
      </c>
      <c r="G92" t="str">
        <f t="shared" si="2"/>
        <v>CCR6</v>
      </c>
      <c r="H92" s="13" t="s">
        <v>258</v>
      </c>
      <c r="I92" s="14" t="s">
        <v>256</v>
      </c>
      <c r="J92" s="12" t="s">
        <v>79</v>
      </c>
      <c r="K92" s="1" t="s">
        <v>1028</v>
      </c>
      <c r="L92" t="s">
        <v>1029</v>
      </c>
      <c r="M92" t="s">
        <v>1026</v>
      </c>
      <c r="N92" t="s">
        <v>1027</v>
      </c>
      <c r="O92" s="12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269</v>
      </c>
      <c r="B93" s="76" t="s">
        <v>87</v>
      </c>
      <c r="C93" s="76" t="s">
        <v>87</v>
      </c>
      <c r="F93" t="s">
        <v>87</v>
      </c>
      <c r="G93" t="str">
        <f t="shared" si="2"/>
        <v>CCR7</v>
      </c>
      <c r="H93" s="13" t="s">
        <v>258</v>
      </c>
      <c r="I93" s="14" t="s">
        <v>256</v>
      </c>
      <c r="J93" s="12" t="s">
        <v>79</v>
      </c>
      <c r="K93" s="1" t="s">
        <v>87</v>
      </c>
      <c r="L93" t="s">
        <v>87</v>
      </c>
      <c r="M93" t="s">
        <v>87</v>
      </c>
      <c r="N93" t="s">
        <v>87</v>
      </c>
      <c r="O93" s="12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270</v>
      </c>
      <c r="B94" s="76" t="s">
        <v>87</v>
      </c>
      <c r="C94" s="76" t="s">
        <v>87</v>
      </c>
      <c r="F94" t="s">
        <v>87</v>
      </c>
      <c r="G94" t="str">
        <f t="shared" si="2"/>
        <v>CCR8</v>
      </c>
      <c r="H94" s="13" t="s">
        <v>258</v>
      </c>
      <c r="I94" s="14" t="s">
        <v>256</v>
      </c>
      <c r="J94" s="12" t="s">
        <v>79</v>
      </c>
      <c r="K94" s="1" t="s">
        <v>87</v>
      </c>
      <c r="L94" t="s">
        <v>87</v>
      </c>
      <c r="M94" t="s">
        <v>87</v>
      </c>
      <c r="N94" t="s">
        <v>87</v>
      </c>
      <c r="O94" s="12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271</v>
      </c>
      <c r="B95" s="76" t="s">
        <v>87</v>
      </c>
      <c r="C95" s="76" t="s">
        <v>87</v>
      </c>
      <c r="F95" t="s">
        <v>87</v>
      </c>
      <c r="G95" t="str">
        <f t="shared" si="2"/>
        <v>CCR9</v>
      </c>
      <c r="H95" s="13" t="s">
        <v>258</v>
      </c>
      <c r="I95" s="14" t="s">
        <v>256</v>
      </c>
      <c r="J95" s="12" t="s">
        <v>79</v>
      </c>
      <c r="K95" s="1" t="s">
        <v>87</v>
      </c>
      <c r="L95" t="s">
        <v>87</v>
      </c>
      <c r="M95" t="s">
        <v>87</v>
      </c>
      <c r="N95" t="s">
        <v>87</v>
      </c>
      <c r="O95" s="12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272</v>
      </c>
      <c r="B96" s="76" t="s">
        <v>87</v>
      </c>
      <c r="C96" s="76" t="s">
        <v>87</v>
      </c>
      <c r="F96" t="s">
        <v>87</v>
      </c>
      <c r="G96" t="str">
        <f t="shared" si="2"/>
        <v>CCRL2</v>
      </c>
      <c r="H96" s="13" t="s">
        <v>258</v>
      </c>
      <c r="I96" s="14" t="s">
        <v>256</v>
      </c>
      <c r="J96" s="12" t="s">
        <v>79</v>
      </c>
      <c r="K96" s="1" t="s">
        <v>87</v>
      </c>
      <c r="L96" t="s">
        <v>87</v>
      </c>
      <c r="M96" t="s">
        <v>87</v>
      </c>
      <c r="N96" t="s">
        <v>87</v>
      </c>
      <c r="O96" s="12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273</v>
      </c>
      <c r="B97" s="76" t="s">
        <v>87</v>
      </c>
      <c r="C97" s="76" t="s">
        <v>87</v>
      </c>
      <c r="F97" t="s">
        <v>87</v>
      </c>
      <c r="G97" t="str">
        <f t="shared" si="2"/>
        <v>CX3C1</v>
      </c>
      <c r="H97" s="13" t="s">
        <v>258</v>
      </c>
      <c r="I97" s="14" t="s">
        <v>256</v>
      </c>
      <c r="J97" s="12" t="s">
        <v>79</v>
      </c>
      <c r="K97" s="1" t="s">
        <v>87</v>
      </c>
      <c r="L97" t="s">
        <v>87</v>
      </c>
      <c r="M97" t="s">
        <v>87</v>
      </c>
      <c r="N97" t="s">
        <v>87</v>
      </c>
      <c r="O97" s="12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274</v>
      </c>
      <c r="B98" s="76" t="s">
        <v>87</v>
      </c>
      <c r="C98" s="76" t="s">
        <v>87</v>
      </c>
      <c r="F98" t="s">
        <v>87</v>
      </c>
      <c r="G98" t="str">
        <f t="shared" si="2"/>
        <v>CXCR1</v>
      </c>
      <c r="H98" s="13" t="s">
        <v>258</v>
      </c>
      <c r="I98" s="14" t="s">
        <v>256</v>
      </c>
      <c r="J98" s="12" t="s">
        <v>79</v>
      </c>
      <c r="K98" s="1" t="s">
        <v>87</v>
      </c>
      <c r="L98" t="s">
        <v>87</v>
      </c>
      <c r="M98" t="s">
        <v>87</v>
      </c>
      <c r="N98" t="s">
        <v>87</v>
      </c>
      <c r="O98" s="12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275</v>
      </c>
      <c r="B99" s="76" t="s">
        <v>275</v>
      </c>
      <c r="C99" s="76" t="s">
        <v>87</v>
      </c>
      <c r="F99" t="s">
        <v>87</v>
      </c>
      <c r="G99" t="str">
        <f t="shared" si="2"/>
        <v>CXCR2</v>
      </c>
      <c r="H99" s="13" t="s">
        <v>258</v>
      </c>
      <c r="I99" s="14" t="s">
        <v>256</v>
      </c>
      <c r="J99" s="12" t="s">
        <v>79</v>
      </c>
      <c r="K99" s="1" t="s">
        <v>1030</v>
      </c>
      <c r="L99" t="s">
        <v>1031</v>
      </c>
      <c r="M99" t="s">
        <v>1026</v>
      </c>
      <c r="N99" t="s">
        <v>1027</v>
      </c>
      <c r="O99" s="12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276</v>
      </c>
      <c r="B100" s="76" t="s">
        <v>87</v>
      </c>
      <c r="C100" s="76" t="s">
        <v>87</v>
      </c>
      <c r="F100" t="s">
        <v>87</v>
      </c>
      <c r="G100" t="str">
        <f t="shared" si="2"/>
        <v>CXCR3</v>
      </c>
      <c r="H100" s="13" t="s">
        <v>258</v>
      </c>
      <c r="I100" s="14" t="s">
        <v>256</v>
      </c>
      <c r="J100" s="12" t="s">
        <v>79</v>
      </c>
      <c r="K100" s="1" t="s">
        <v>87</v>
      </c>
      <c r="L100" t="s">
        <v>87</v>
      </c>
      <c r="M100" t="s">
        <v>87</v>
      </c>
      <c r="N100" t="s">
        <v>87</v>
      </c>
      <c r="O100" s="12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277</v>
      </c>
      <c r="B101" s="76" t="s">
        <v>277</v>
      </c>
      <c r="C101" s="76" t="s">
        <v>87</v>
      </c>
      <c r="F101" t="s">
        <v>87</v>
      </c>
      <c r="G101" t="str">
        <f t="shared" si="2"/>
        <v>CXCR4</v>
      </c>
      <c r="H101" s="13" t="s">
        <v>258</v>
      </c>
      <c r="I101" s="14" t="s">
        <v>256</v>
      </c>
      <c r="J101" s="12" t="s">
        <v>79</v>
      </c>
      <c r="K101" s="1" t="s">
        <v>1032</v>
      </c>
      <c r="L101" t="s">
        <v>1033</v>
      </c>
      <c r="M101" t="s">
        <v>1026</v>
      </c>
      <c r="N101" t="s">
        <v>1027</v>
      </c>
      <c r="O101" s="12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278</v>
      </c>
      <c r="B102" s="76" t="s">
        <v>278</v>
      </c>
      <c r="C102" s="76" t="s">
        <v>87</v>
      </c>
      <c r="F102" t="s">
        <v>87</v>
      </c>
      <c r="G102" t="str">
        <f t="shared" si="2"/>
        <v>CXCR5</v>
      </c>
      <c r="H102" s="13" t="s">
        <v>258</v>
      </c>
      <c r="I102" s="14" t="s">
        <v>256</v>
      </c>
      <c r="J102" s="12" t="s">
        <v>79</v>
      </c>
      <c r="K102" s="1" t="s">
        <v>1034</v>
      </c>
      <c r="L102" t="s">
        <v>1035</v>
      </c>
      <c r="M102" t="s">
        <v>1026</v>
      </c>
      <c r="N102" t="s">
        <v>1027</v>
      </c>
      <c r="O102" s="12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279</v>
      </c>
      <c r="B103" s="76" t="s">
        <v>87</v>
      </c>
      <c r="C103" s="76" t="s">
        <v>87</v>
      </c>
      <c r="F103" t="s">
        <v>87</v>
      </c>
      <c r="G103" t="str">
        <f t="shared" si="2"/>
        <v>CXCR6</v>
      </c>
      <c r="H103" s="13" t="s">
        <v>258</v>
      </c>
      <c r="I103" s="14" t="s">
        <v>256</v>
      </c>
      <c r="J103" s="12" t="s">
        <v>79</v>
      </c>
      <c r="K103" s="1" t="s">
        <v>87</v>
      </c>
      <c r="L103" t="s">
        <v>87</v>
      </c>
      <c r="M103" t="s">
        <v>87</v>
      </c>
      <c r="N103" t="s">
        <v>87</v>
      </c>
      <c r="O103" s="12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280</v>
      </c>
      <c r="B104" s="76" t="s">
        <v>87</v>
      </c>
      <c r="C104" s="76" t="s">
        <v>87</v>
      </c>
      <c r="F104" t="s">
        <v>87</v>
      </c>
      <c r="G104" t="str">
        <f t="shared" si="2"/>
        <v>XCR1</v>
      </c>
      <c r="H104" s="13" t="s">
        <v>258</v>
      </c>
      <c r="I104" s="14" t="s">
        <v>256</v>
      </c>
      <c r="J104" s="12" t="s">
        <v>79</v>
      </c>
      <c r="K104" s="1" t="s">
        <v>87</v>
      </c>
      <c r="L104" t="s">
        <v>87</v>
      </c>
      <c r="M104" t="s">
        <v>87</v>
      </c>
      <c r="N104" t="s">
        <v>87</v>
      </c>
      <c r="O104" s="12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281</v>
      </c>
      <c r="B105" s="76" t="s">
        <v>282</v>
      </c>
      <c r="C105" s="76" t="s">
        <v>281</v>
      </c>
      <c r="F105" t="s">
        <v>281</v>
      </c>
      <c r="G105" t="str">
        <f t="shared" si="2"/>
        <v>CCKAR</v>
      </c>
      <c r="H105" s="13" t="s">
        <v>283</v>
      </c>
      <c r="I105" s="14" t="s">
        <v>214</v>
      </c>
      <c r="J105" s="12" t="s">
        <v>79</v>
      </c>
      <c r="K105" s="1" t="s">
        <v>1036</v>
      </c>
      <c r="L105" t="s">
        <v>1037</v>
      </c>
      <c r="M105" t="s">
        <v>1000</v>
      </c>
      <c r="N105" t="s">
        <v>1038</v>
      </c>
      <c r="O105" s="12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284</v>
      </c>
      <c r="B106" s="76" t="s">
        <v>87</v>
      </c>
      <c r="C106" s="76" t="s">
        <v>285</v>
      </c>
      <c r="F106" t="s">
        <v>285</v>
      </c>
      <c r="G106" t="str">
        <f t="shared" si="2"/>
        <v>GASR</v>
      </c>
      <c r="H106" s="13" t="s">
        <v>283</v>
      </c>
      <c r="I106" s="14" t="s">
        <v>214</v>
      </c>
      <c r="J106" s="12" t="s">
        <v>79</v>
      </c>
      <c r="K106" s="1" t="s">
        <v>87</v>
      </c>
      <c r="L106" t="s">
        <v>87</v>
      </c>
      <c r="M106" t="s">
        <v>87</v>
      </c>
      <c r="N106" t="s">
        <v>87</v>
      </c>
      <c r="O106" s="12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286</v>
      </c>
      <c r="B107" s="76" t="s">
        <v>87</v>
      </c>
      <c r="C107" s="76" t="s">
        <v>87</v>
      </c>
      <c r="F107" t="s">
        <v>87</v>
      </c>
      <c r="G107" t="str">
        <f t="shared" si="2"/>
        <v>ETBR2</v>
      </c>
      <c r="H107" s="13" t="s">
        <v>287</v>
      </c>
      <c r="I107" s="14" t="s">
        <v>145</v>
      </c>
      <c r="J107" s="12" t="s">
        <v>79</v>
      </c>
      <c r="K107" s="1" t="s">
        <v>87</v>
      </c>
      <c r="L107" t="s">
        <v>87</v>
      </c>
      <c r="M107" t="s">
        <v>87</v>
      </c>
      <c r="N107" t="s">
        <v>87</v>
      </c>
      <c r="O107" s="12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288</v>
      </c>
      <c r="B108" s="76" t="s">
        <v>87</v>
      </c>
      <c r="C108" s="76" t="s">
        <v>87</v>
      </c>
      <c r="F108" t="s">
        <v>87</v>
      </c>
      <c r="G108" t="str">
        <f t="shared" si="2"/>
        <v>GP101</v>
      </c>
      <c r="H108" s="13" t="s">
        <v>287</v>
      </c>
      <c r="I108" s="14" t="s">
        <v>145</v>
      </c>
      <c r="J108" s="12" t="s">
        <v>79</v>
      </c>
      <c r="K108" s="1" t="s">
        <v>87</v>
      </c>
      <c r="L108" t="s">
        <v>87</v>
      </c>
      <c r="M108" t="s">
        <v>87</v>
      </c>
      <c r="N108" t="s">
        <v>87</v>
      </c>
      <c r="O108" s="12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289</v>
      </c>
      <c r="B109" s="76" t="s">
        <v>87</v>
      </c>
      <c r="C109" s="76" t="s">
        <v>290</v>
      </c>
      <c r="F109" t="s">
        <v>290</v>
      </c>
      <c r="G109" t="str">
        <f t="shared" si="2"/>
        <v>GP132</v>
      </c>
      <c r="H109" s="13" t="s">
        <v>287</v>
      </c>
      <c r="I109" s="14" t="s">
        <v>145</v>
      </c>
      <c r="J109" s="12" t="s">
        <v>79</v>
      </c>
      <c r="K109" s="1" t="s">
        <v>87</v>
      </c>
      <c r="L109" t="s">
        <v>87</v>
      </c>
      <c r="M109" t="s">
        <v>87</v>
      </c>
      <c r="N109" t="s">
        <v>87</v>
      </c>
      <c r="O109" s="12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291</v>
      </c>
      <c r="B110" s="76" t="s">
        <v>87</v>
      </c>
      <c r="C110" s="76" t="s">
        <v>87</v>
      </c>
      <c r="F110" t="s">
        <v>87</v>
      </c>
      <c r="G110" t="str">
        <f t="shared" si="2"/>
        <v>GP135</v>
      </c>
      <c r="H110" s="13" t="s">
        <v>287</v>
      </c>
      <c r="I110" s="14" t="s">
        <v>145</v>
      </c>
      <c r="J110" s="12" t="s">
        <v>79</v>
      </c>
      <c r="K110" s="1" t="s">
        <v>87</v>
      </c>
      <c r="L110" t="s">
        <v>87</v>
      </c>
      <c r="M110" t="s">
        <v>87</v>
      </c>
      <c r="N110" t="s">
        <v>87</v>
      </c>
      <c r="O110" s="12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292</v>
      </c>
      <c r="B111" s="76" t="s">
        <v>87</v>
      </c>
      <c r="C111" s="76" t="s">
        <v>87</v>
      </c>
      <c r="F111" t="s">
        <v>87</v>
      </c>
      <c r="G111" t="str">
        <f t="shared" si="2"/>
        <v>GP139</v>
      </c>
      <c r="H111" s="13" t="s">
        <v>287</v>
      </c>
      <c r="I111" s="14" t="s">
        <v>145</v>
      </c>
      <c r="J111" s="12" t="s">
        <v>79</v>
      </c>
      <c r="K111" s="1" t="s">
        <v>87</v>
      </c>
      <c r="L111" t="s">
        <v>87</v>
      </c>
      <c r="M111" t="s">
        <v>87</v>
      </c>
      <c r="N111" t="s">
        <v>87</v>
      </c>
      <c r="O111" s="12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293</v>
      </c>
      <c r="B112" s="76" t="s">
        <v>87</v>
      </c>
      <c r="C112" s="76" t="s">
        <v>87</v>
      </c>
      <c r="F112" t="s">
        <v>87</v>
      </c>
      <c r="G112" t="str">
        <f t="shared" si="2"/>
        <v>GP141</v>
      </c>
      <c r="H112" s="13" t="s">
        <v>287</v>
      </c>
      <c r="I112" s="14" t="s">
        <v>145</v>
      </c>
      <c r="J112" s="12" t="s">
        <v>79</v>
      </c>
      <c r="K112" s="1" t="s">
        <v>87</v>
      </c>
      <c r="L112" t="s">
        <v>87</v>
      </c>
      <c r="M112" t="s">
        <v>87</v>
      </c>
      <c r="N112" t="s">
        <v>87</v>
      </c>
      <c r="O112" s="12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294</v>
      </c>
      <c r="B113" s="76" t="s">
        <v>87</v>
      </c>
      <c r="C113" s="76" t="s">
        <v>87</v>
      </c>
      <c r="F113" t="s">
        <v>87</v>
      </c>
      <c r="G113" t="str">
        <f t="shared" si="2"/>
        <v>GP142</v>
      </c>
      <c r="H113" s="13" t="s">
        <v>287</v>
      </c>
      <c r="I113" s="14" t="s">
        <v>145</v>
      </c>
      <c r="J113" s="12" t="s">
        <v>79</v>
      </c>
      <c r="K113" s="1" t="s">
        <v>87</v>
      </c>
      <c r="L113" t="s">
        <v>87</v>
      </c>
      <c r="M113" t="s">
        <v>87</v>
      </c>
      <c r="N113" t="s">
        <v>87</v>
      </c>
      <c r="O113" s="12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295</v>
      </c>
      <c r="B114" s="76" t="s">
        <v>87</v>
      </c>
      <c r="C114" s="76" t="s">
        <v>87</v>
      </c>
      <c r="F114" t="s">
        <v>87</v>
      </c>
      <c r="G114" t="str">
        <f t="shared" si="2"/>
        <v>GP146</v>
      </c>
      <c r="H114" s="13" t="s">
        <v>287</v>
      </c>
      <c r="I114" s="14" t="s">
        <v>145</v>
      </c>
      <c r="J114" s="12" t="s">
        <v>79</v>
      </c>
      <c r="K114" s="1" t="s">
        <v>87</v>
      </c>
      <c r="L114" t="s">
        <v>87</v>
      </c>
      <c r="M114" t="s">
        <v>87</v>
      </c>
      <c r="N114" t="s">
        <v>87</v>
      </c>
      <c r="O114" s="12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296</v>
      </c>
      <c r="B115" s="76" t="s">
        <v>87</v>
      </c>
      <c r="C115" s="76" t="s">
        <v>87</v>
      </c>
      <c r="F115" t="s">
        <v>87</v>
      </c>
      <c r="G115" t="str">
        <f t="shared" si="2"/>
        <v>GP148</v>
      </c>
      <c r="H115" s="13" t="s">
        <v>287</v>
      </c>
      <c r="I115" s="14" t="s">
        <v>145</v>
      </c>
      <c r="J115" s="12" t="s">
        <v>79</v>
      </c>
      <c r="K115" s="1" t="s">
        <v>87</v>
      </c>
      <c r="L115" t="s">
        <v>87</v>
      </c>
      <c r="M115" t="s">
        <v>87</v>
      </c>
      <c r="N115" t="s">
        <v>87</v>
      </c>
      <c r="O115" s="12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297</v>
      </c>
      <c r="B116" s="76" t="s">
        <v>87</v>
      </c>
      <c r="C116" s="76" t="s">
        <v>87</v>
      </c>
      <c r="F116" t="s">
        <v>87</v>
      </c>
      <c r="G116" t="str">
        <f t="shared" si="2"/>
        <v>GP149</v>
      </c>
      <c r="H116" s="13" t="s">
        <v>287</v>
      </c>
      <c r="I116" s="14" t="s">
        <v>145</v>
      </c>
      <c r="J116" s="12" t="s">
        <v>79</v>
      </c>
      <c r="K116" s="1" t="s">
        <v>87</v>
      </c>
      <c r="L116" t="s">
        <v>87</v>
      </c>
      <c r="M116" t="s">
        <v>87</v>
      </c>
      <c r="N116" t="s">
        <v>87</v>
      </c>
      <c r="O116" s="12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298</v>
      </c>
      <c r="B117" s="76" t="s">
        <v>87</v>
      </c>
      <c r="C117" s="76" t="s">
        <v>87</v>
      </c>
      <c r="F117" t="s">
        <v>87</v>
      </c>
      <c r="G117" t="str">
        <f t="shared" si="2"/>
        <v>GP150</v>
      </c>
      <c r="H117" s="13" t="s">
        <v>287</v>
      </c>
      <c r="I117" s="14" t="s">
        <v>145</v>
      </c>
      <c r="J117" s="12" t="s">
        <v>79</v>
      </c>
      <c r="K117" s="1" t="s">
        <v>87</v>
      </c>
      <c r="L117" t="s">
        <v>87</v>
      </c>
      <c r="M117" t="s">
        <v>87</v>
      </c>
      <c r="N117" t="s">
        <v>87</v>
      </c>
      <c r="O117" s="12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299</v>
      </c>
      <c r="B118" s="76" t="s">
        <v>87</v>
      </c>
      <c r="C118" s="76" t="s">
        <v>87</v>
      </c>
      <c r="F118" t="s">
        <v>87</v>
      </c>
      <c r="G118" t="str">
        <f t="shared" si="2"/>
        <v>GP151</v>
      </c>
      <c r="H118" s="13" t="s">
        <v>287</v>
      </c>
      <c r="I118" s="14" t="s">
        <v>145</v>
      </c>
      <c r="J118" s="12" t="s">
        <v>79</v>
      </c>
      <c r="K118" s="1" t="s">
        <v>87</v>
      </c>
      <c r="L118" t="s">
        <v>87</v>
      </c>
      <c r="M118" t="s">
        <v>87</v>
      </c>
      <c r="N118" t="s">
        <v>87</v>
      </c>
      <c r="O118" s="12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300</v>
      </c>
      <c r="B119" s="76" t="s">
        <v>87</v>
      </c>
      <c r="C119" s="76" t="s">
        <v>87</v>
      </c>
      <c r="F119" t="s">
        <v>87</v>
      </c>
      <c r="G119" t="str">
        <f t="shared" si="2"/>
        <v>GP152</v>
      </c>
      <c r="H119" s="13" t="s">
        <v>287</v>
      </c>
      <c r="I119" s="14" t="s">
        <v>145</v>
      </c>
      <c r="J119" s="12" t="s">
        <v>79</v>
      </c>
      <c r="K119" s="1" t="s">
        <v>87</v>
      </c>
      <c r="L119" t="s">
        <v>87</v>
      </c>
      <c r="M119" t="s">
        <v>87</v>
      </c>
      <c r="N119" t="s">
        <v>87</v>
      </c>
      <c r="O119" s="12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301</v>
      </c>
      <c r="B120" s="76" t="s">
        <v>87</v>
      </c>
      <c r="C120" s="76" t="s">
        <v>87</v>
      </c>
      <c r="F120" t="s">
        <v>87</v>
      </c>
      <c r="G120" t="str">
        <f t="shared" si="2"/>
        <v>GP153</v>
      </c>
      <c r="H120" s="13" t="s">
        <v>287</v>
      </c>
      <c r="I120" s="14" t="s">
        <v>145</v>
      </c>
      <c r="J120" s="12" t="s">
        <v>79</v>
      </c>
      <c r="K120" s="1" t="s">
        <v>87</v>
      </c>
      <c r="L120" t="s">
        <v>87</v>
      </c>
      <c r="M120" t="s">
        <v>87</v>
      </c>
      <c r="N120" t="s">
        <v>87</v>
      </c>
      <c r="O120" s="12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302</v>
      </c>
      <c r="B121" s="76" t="s">
        <v>87</v>
      </c>
      <c r="C121" s="76" t="s">
        <v>87</v>
      </c>
      <c r="F121" t="s">
        <v>87</v>
      </c>
      <c r="G121" t="str">
        <f t="shared" si="2"/>
        <v>GP160</v>
      </c>
      <c r="H121" s="13" t="s">
        <v>287</v>
      </c>
      <c r="I121" s="14" t="s">
        <v>145</v>
      </c>
      <c r="J121" s="12" t="s">
        <v>79</v>
      </c>
      <c r="K121" s="1" t="s">
        <v>87</v>
      </c>
      <c r="L121" t="s">
        <v>87</v>
      </c>
      <c r="M121" t="s">
        <v>87</v>
      </c>
      <c r="N121" t="s">
        <v>87</v>
      </c>
      <c r="O121" s="12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303</v>
      </c>
      <c r="B122" s="76" t="s">
        <v>87</v>
      </c>
      <c r="C122" s="76" t="s">
        <v>87</v>
      </c>
      <c r="F122" t="s">
        <v>87</v>
      </c>
      <c r="G122" t="str">
        <f t="shared" si="2"/>
        <v>GP161</v>
      </c>
      <c r="H122" s="13" t="s">
        <v>287</v>
      </c>
      <c r="I122" s="14" t="s">
        <v>145</v>
      </c>
      <c r="J122" s="12" t="s">
        <v>79</v>
      </c>
      <c r="K122" s="1" t="s">
        <v>87</v>
      </c>
      <c r="L122" t="s">
        <v>87</v>
      </c>
      <c r="M122" t="s">
        <v>87</v>
      </c>
      <c r="N122" t="s">
        <v>87</v>
      </c>
      <c r="O122" s="12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304</v>
      </c>
      <c r="B123" s="76" t="s">
        <v>87</v>
      </c>
      <c r="C123" s="76" t="s">
        <v>87</v>
      </c>
      <c r="F123" t="s">
        <v>87</v>
      </c>
      <c r="G123" t="str">
        <f t="shared" si="2"/>
        <v>GP162</v>
      </c>
      <c r="H123" s="13" t="s">
        <v>287</v>
      </c>
      <c r="I123" s="14" t="s">
        <v>145</v>
      </c>
      <c r="J123" s="12" t="s">
        <v>79</v>
      </c>
      <c r="K123" s="1" t="s">
        <v>87</v>
      </c>
      <c r="L123" t="s">
        <v>87</v>
      </c>
      <c r="M123" t="s">
        <v>87</v>
      </c>
      <c r="N123" t="s">
        <v>87</v>
      </c>
      <c r="O123" s="12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305</v>
      </c>
      <c r="B124" s="76" t="s">
        <v>87</v>
      </c>
      <c r="C124" s="76" t="s">
        <v>87</v>
      </c>
      <c r="F124" t="s">
        <v>87</v>
      </c>
      <c r="G124" t="str">
        <f t="shared" si="2"/>
        <v>GP171</v>
      </c>
      <c r="H124" s="13" t="s">
        <v>287</v>
      </c>
      <c r="I124" s="14" t="s">
        <v>145</v>
      </c>
      <c r="J124" s="12" t="s">
        <v>79</v>
      </c>
      <c r="K124" s="1" t="s">
        <v>87</v>
      </c>
      <c r="L124" t="s">
        <v>87</v>
      </c>
      <c r="M124" t="s">
        <v>87</v>
      </c>
      <c r="N124" t="s">
        <v>87</v>
      </c>
      <c r="O124" s="12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306</v>
      </c>
      <c r="B125" s="76" t="s">
        <v>87</v>
      </c>
      <c r="C125" s="76" t="s">
        <v>87</v>
      </c>
      <c r="F125" t="s">
        <v>87</v>
      </c>
      <c r="G125" t="str">
        <f t="shared" si="2"/>
        <v>GP173</v>
      </c>
      <c r="H125" s="13" t="s">
        <v>287</v>
      </c>
      <c r="I125" s="14" t="s">
        <v>145</v>
      </c>
      <c r="J125" s="12" t="s">
        <v>79</v>
      </c>
      <c r="K125" s="1" t="s">
        <v>87</v>
      </c>
      <c r="L125" t="s">
        <v>87</v>
      </c>
      <c r="M125" t="s">
        <v>87</v>
      </c>
      <c r="N125" t="s">
        <v>87</v>
      </c>
      <c r="O125" s="12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307</v>
      </c>
      <c r="B126" s="76" t="s">
        <v>87</v>
      </c>
      <c r="C126" s="76" t="s">
        <v>308</v>
      </c>
      <c r="F126" t="s">
        <v>308</v>
      </c>
      <c r="G126" t="str">
        <f t="shared" si="2"/>
        <v>GP174</v>
      </c>
      <c r="H126" s="13" t="s">
        <v>287</v>
      </c>
      <c r="I126" s="14" t="s">
        <v>145</v>
      </c>
      <c r="J126" s="12" t="s">
        <v>79</v>
      </c>
      <c r="K126" s="1" t="s">
        <v>87</v>
      </c>
      <c r="L126" t="s">
        <v>87</v>
      </c>
      <c r="M126" t="s">
        <v>87</v>
      </c>
      <c r="N126" t="s">
        <v>87</v>
      </c>
      <c r="O126" s="12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309</v>
      </c>
      <c r="B127" s="76" t="s">
        <v>87</v>
      </c>
      <c r="C127" s="76" t="s">
        <v>87</v>
      </c>
      <c r="F127" t="s">
        <v>87</v>
      </c>
      <c r="G127" t="str">
        <f t="shared" si="2"/>
        <v>GP176</v>
      </c>
      <c r="H127" s="13" t="s">
        <v>287</v>
      </c>
      <c r="I127" s="14" t="s">
        <v>145</v>
      </c>
      <c r="J127" s="12" t="s">
        <v>79</v>
      </c>
      <c r="K127" s="1" t="s">
        <v>87</v>
      </c>
      <c r="L127" t="s">
        <v>87</v>
      </c>
      <c r="M127" t="s">
        <v>87</v>
      </c>
      <c r="N127" t="s">
        <v>87</v>
      </c>
      <c r="O127" s="12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310</v>
      </c>
      <c r="B128" s="76" t="s">
        <v>87</v>
      </c>
      <c r="C128" s="76" t="s">
        <v>87</v>
      </c>
      <c r="F128" t="s">
        <v>87</v>
      </c>
      <c r="G128" t="str">
        <f t="shared" si="2"/>
        <v>GP182</v>
      </c>
      <c r="H128" s="13" t="s">
        <v>287</v>
      </c>
      <c r="I128" s="14" t="s">
        <v>145</v>
      </c>
      <c r="J128" s="12" t="s">
        <v>79</v>
      </c>
      <c r="K128" s="1" t="s">
        <v>87</v>
      </c>
      <c r="L128" t="s">
        <v>87</v>
      </c>
      <c r="M128" t="s">
        <v>87</v>
      </c>
      <c r="N128" t="s">
        <v>87</v>
      </c>
      <c r="O128" s="12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311</v>
      </c>
      <c r="B129" s="76" t="s">
        <v>312</v>
      </c>
      <c r="C129" s="76" t="s">
        <v>312</v>
      </c>
      <c r="F129" t="s">
        <v>312</v>
      </c>
      <c r="G129" t="str">
        <f t="shared" si="2"/>
        <v>GP183</v>
      </c>
      <c r="H129" s="13" t="s">
        <v>287</v>
      </c>
      <c r="I129" s="14" t="s">
        <v>145</v>
      </c>
      <c r="J129" s="12" t="s">
        <v>79</v>
      </c>
      <c r="K129" s="1" t="s">
        <v>1039</v>
      </c>
      <c r="L129" t="s">
        <v>1040</v>
      </c>
      <c r="M129" t="s">
        <v>1041</v>
      </c>
      <c r="N129" t="s">
        <v>1042</v>
      </c>
      <c r="O129" s="12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313</v>
      </c>
      <c r="B130" s="76" t="s">
        <v>87</v>
      </c>
      <c r="C130" s="76" t="s">
        <v>87</v>
      </c>
      <c r="F130" t="s">
        <v>87</v>
      </c>
      <c r="G130" t="str">
        <f t="shared" si="2"/>
        <v>GPR1</v>
      </c>
      <c r="H130" s="13" t="s">
        <v>287</v>
      </c>
      <c r="I130" s="14" t="s">
        <v>145</v>
      </c>
      <c r="J130" s="12" t="s">
        <v>79</v>
      </c>
      <c r="K130" s="1" t="s">
        <v>87</v>
      </c>
      <c r="L130" t="s">
        <v>87</v>
      </c>
      <c r="M130" t="s">
        <v>87</v>
      </c>
      <c r="N130" t="s">
        <v>87</v>
      </c>
      <c r="O130" s="12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314</v>
      </c>
      <c r="B131" s="76" t="s">
        <v>87</v>
      </c>
      <c r="C131" s="76" t="s">
        <v>87</v>
      </c>
      <c r="F131" t="s">
        <v>87</v>
      </c>
      <c r="G131" t="str">
        <f t="shared" si="2"/>
        <v>GPR12</v>
      </c>
      <c r="H131" s="13" t="s">
        <v>287</v>
      </c>
      <c r="I131" s="14" t="s">
        <v>145</v>
      </c>
      <c r="J131" s="12" t="s">
        <v>79</v>
      </c>
      <c r="K131" s="1" t="s">
        <v>87</v>
      </c>
      <c r="L131" t="s">
        <v>87</v>
      </c>
      <c r="M131" t="s">
        <v>87</v>
      </c>
      <c r="N131" t="s">
        <v>87</v>
      </c>
      <c r="O131" s="12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315</v>
      </c>
      <c r="B132" s="76" t="s">
        <v>87</v>
      </c>
      <c r="C132" s="76" t="s">
        <v>87</v>
      </c>
      <c r="F132" t="s">
        <v>87</v>
      </c>
      <c r="G132" t="str">
        <f t="shared" si="2"/>
        <v>GPR15</v>
      </c>
      <c r="H132" s="13" t="s">
        <v>287</v>
      </c>
      <c r="I132" s="14" t="s">
        <v>145</v>
      </c>
      <c r="J132" s="12" t="s">
        <v>79</v>
      </c>
      <c r="K132" s="1" t="s">
        <v>87</v>
      </c>
      <c r="L132" t="s">
        <v>87</v>
      </c>
      <c r="M132" t="s">
        <v>87</v>
      </c>
      <c r="N132" t="s">
        <v>87</v>
      </c>
      <c r="O132" s="12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316</v>
      </c>
      <c r="B133" s="76" t="s">
        <v>87</v>
      </c>
      <c r="C133" s="76" t="s">
        <v>316</v>
      </c>
      <c r="F133" t="s">
        <v>316</v>
      </c>
      <c r="G133" t="str">
        <f t="shared" si="2"/>
        <v>GPR17</v>
      </c>
      <c r="H133" s="13" t="s">
        <v>287</v>
      </c>
      <c r="I133" s="14" t="s">
        <v>145</v>
      </c>
      <c r="J133" s="12" t="s">
        <v>79</v>
      </c>
      <c r="K133" s="1" t="s">
        <v>87</v>
      </c>
      <c r="L133" t="s">
        <v>87</v>
      </c>
      <c r="M133" t="s">
        <v>87</v>
      </c>
      <c r="N133" t="s">
        <v>87</v>
      </c>
      <c r="O133" s="12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317</v>
      </c>
      <c r="B134" s="76" t="s">
        <v>87</v>
      </c>
      <c r="C134" s="76" t="s">
        <v>87</v>
      </c>
      <c r="F134" t="s">
        <v>87</v>
      </c>
      <c r="G134" t="str">
        <f t="shared" si="2"/>
        <v>GPR19</v>
      </c>
      <c r="H134" s="13" t="s">
        <v>287</v>
      </c>
      <c r="I134" s="14" t="s">
        <v>145</v>
      </c>
      <c r="J134" s="12" t="s">
        <v>79</v>
      </c>
      <c r="K134" s="1" t="s">
        <v>87</v>
      </c>
      <c r="L134" t="s">
        <v>87</v>
      </c>
      <c r="M134" t="s">
        <v>87</v>
      </c>
      <c r="N134" t="s">
        <v>87</v>
      </c>
      <c r="O134" s="12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318</v>
      </c>
      <c r="B135" s="76" t="s">
        <v>87</v>
      </c>
      <c r="C135" s="76" t="s">
        <v>87</v>
      </c>
      <c r="F135" t="s">
        <v>87</v>
      </c>
      <c r="G135" t="str">
        <f t="shared" si="2"/>
        <v>GPR20</v>
      </c>
      <c r="H135" s="13" t="s">
        <v>287</v>
      </c>
      <c r="I135" s="14" t="s">
        <v>145</v>
      </c>
      <c r="J135" s="12" t="s">
        <v>79</v>
      </c>
      <c r="K135" s="1" t="s">
        <v>87</v>
      </c>
      <c r="L135" t="s">
        <v>87</v>
      </c>
      <c r="M135" t="s">
        <v>87</v>
      </c>
      <c r="N135" t="s">
        <v>87</v>
      </c>
      <c r="O135" s="12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319</v>
      </c>
      <c r="B136" s="76" t="s">
        <v>87</v>
      </c>
      <c r="C136" s="76" t="s">
        <v>87</v>
      </c>
      <c r="F136" t="s">
        <v>87</v>
      </c>
      <c r="G136" t="str">
        <f t="shared" si="2"/>
        <v>GPR21</v>
      </c>
      <c r="H136" s="13" t="s">
        <v>287</v>
      </c>
      <c r="I136" s="14" t="s">
        <v>145</v>
      </c>
      <c r="J136" s="12" t="s">
        <v>79</v>
      </c>
      <c r="K136" s="1" t="s">
        <v>87</v>
      </c>
      <c r="L136" t="s">
        <v>87</v>
      </c>
      <c r="M136" t="s">
        <v>87</v>
      </c>
      <c r="N136" t="s">
        <v>87</v>
      </c>
      <c r="O136" s="12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320</v>
      </c>
      <c r="B137" s="76" t="s">
        <v>87</v>
      </c>
      <c r="C137" s="76" t="s">
        <v>87</v>
      </c>
      <c r="F137" t="s">
        <v>87</v>
      </c>
      <c r="G137" t="str">
        <f t="shared" si="2"/>
        <v>GPR22</v>
      </c>
      <c r="H137" s="13" t="s">
        <v>287</v>
      </c>
      <c r="I137" s="14" t="s">
        <v>145</v>
      </c>
      <c r="J137" s="12" t="s">
        <v>79</v>
      </c>
      <c r="K137" s="1" t="s">
        <v>87</v>
      </c>
      <c r="L137" t="s">
        <v>87</v>
      </c>
      <c r="M137" t="s">
        <v>87</v>
      </c>
      <c r="N137" t="s">
        <v>87</v>
      </c>
      <c r="O137" s="12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321</v>
      </c>
      <c r="B138" s="76" t="s">
        <v>87</v>
      </c>
      <c r="C138" s="76" t="s">
        <v>87</v>
      </c>
      <c r="F138" t="s">
        <v>87</v>
      </c>
      <c r="G138" t="str">
        <f t="shared" si="2"/>
        <v>GPR25</v>
      </c>
      <c r="H138" s="13" t="s">
        <v>287</v>
      </c>
      <c r="I138" s="14" t="s">
        <v>145</v>
      </c>
      <c r="J138" s="12" t="s">
        <v>79</v>
      </c>
      <c r="K138" s="1" t="s">
        <v>87</v>
      </c>
      <c r="L138" t="s">
        <v>87</v>
      </c>
      <c r="M138" t="s">
        <v>87</v>
      </c>
      <c r="N138" t="s">
        <v>87</v>
      </c>
      <c r="O138" s="12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322</v>
      </c>
      <c r="B139" s="76" t="s">
        <v>87</v>
      </c>
      <c r="C139" s="76" t="s">
        <v>87</v>
      </c>
      <c r="F139" t="s">
        <v>87</v>
      </c>
      <c r="G139" t="str">
        <f t="shared" si="2"/>
        <v>GPR26</v>
      </c>
      <c r="H139" s="13" t="s">
        <v>287</v>
      </c>
      <c r="I139" s="14" t="s">
        <v>145</v>
      </c>
      <c r="J139" s="12" t="s">
        <v>79</v>
      </c>
      <c r="K139" s="1" t="s">
        <v>87</v>
      </c>
      <c r="L139" t="s">
        <v>87</v>
      </c>
      <c r="M139" t="s">
        <v>87</v>
      </c>
      <c r="N139" t="s">
        <v>87</v>
      </c>
      <c r="O139" s="12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323</v>
      </c>
      <c r="B140" s="76" t="s">
        <v>87</v>
      </c>
      <c r="C140" s="76" t="s">
        <v>87</v>
      </c>
      <c r="F140" t="s">
        <v>87</v>
      </c>
      <c r="G140" t="str">
        <f t="shared" ref="G140:G203" si="3">A140</f>
        <v>GPR27</v>
      </c>
      <c r="H140" s="13" t="s">
        <v>287</v>
      </c>
      <c r="I140" s="14" t="s">
        <v>145</v>
      </c>
      <c r="J140" s="12" t="s">
        <v>79</v>
      </c>
      <c r="K140" s="1" t="s">
        <v>87</v>
      </c>
      <c r="L140" t="s">
        <v>87</v>
      </c>
      <c r="M140" t="s">
        <v>87</v>
      </c>
      <c r="N140" t="s">
        <v>87</v>
      </c>
      <c r="O140" s="12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324</v>
      </c>
      <c r="B141" s="76" t="s">
        <v>87</v>
      </c>
      <c r="C141" s="76" t="s">
        <v>87</v>
      </c>
      <c r="F141" t="s">
        <v>87</v>
      </c>
      <c r="G141" t="str">
        <f t="shared" si="3"/>
        <v>GPR3</v>
      </c>
      <c r="H141" s="13" t="s">
        <v>287</v>
      </c>
      <c r="I141" s="14" t="s">
        <v>145</v>
      </c>
      <c r="J141" s="12" t="s">
        <v>79</v>
      </c>
      <c r="K141" s="1" t="s">
        <v>87</v>
      </c>
      <c r="L141" t="s">
        <v>87</v>
      </c>
      <c r="M141" t="s">
        <v>87</v>
      </c>
      <c r="N141" t="s">
        <v>87</v>
      </c>
      <c r="O141" s="12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325</v>
      </c>
      <c r="B142" s="76" t="s">
        <v>87</v>
      </c>
      <c r="C142" s="76" t="s">
        <v>87</v>
      </c>
      <c r="F142" t="s">
        <v>87</v>
      </c>
      <c r="G142" t="str">
        <f t="shared" si="3"/>
        <v>GPR31</v>
      </c>
      <c r="H142" s="13" t="s">
        <v>287</v>
      </c>
      <c r="I142" s="14" t="s">
        <v>145</v>
      </c>
      <c r="J142" s="12" t="s">
        <v>79</v>
      </c>
      <c r="K142" s="1" t="s">
        <v>87</v>
      </c>
      <c r="L142" t="s">
        <v>87</v>
      </c>
      <c r="M142" t="s">
        <v>87</v>
      </c>
      <c r="N142" t="s">
        <v>87</v>
      </c>
      <c r="O142" s="12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326</v>
      </c>
      <c r="B143" s="76" t="s">
        <v>87</v>
      </c>
      <c r="C143" s="76" t="s">
        <v>87</v>
      </c>
      <c r="F143" t="s">
        <v>87</v>
      </c>
      <c r="G143" t="str">
        <f t="shared" si="3"/>
        <v>GPR32</v>
      </c>
      <c r="H143" s="13" t="s">
        <v>287</v>
      </c>
      <c r="I143" s="14" t="s">
        <v>145</v>
      </c>
      <c r="J143" s="12" t="s">
        <v>79</v>
      </c>
      <c r="K143" s="1" t="s">
        <v>87</v>
      </c>
      <c r="L143" t="s">
        <v>87</v>
      </c>
      <c r="M143" t="s">
        <v>87</v>
      </c>
      <c r="N143" t="s">
        <v>87</v>
      </c>
      <c r="O143" s="12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327</v>
      </c>
      <c r="B144" s="76" t="s">
        <v>87</v>
      </c>
      <c r="C144" s="76" t="s">
        <v>87</v>
      </c>
      <c r="F144" t="s">
        <v>87</v>
      </c>
      <c r="G144" t="str">
        <f t="shared" si="3"/>
        <v>GPR33</v>
      </c>
      <c r="H144" s="13" t="s">
        <v>287</v>
      </c>
      <c r="I144" s="14" t="s">
        <v>145</v>
      </c>
      <c r="J144" s="12" t="s">
        <v>79</v>
      </c>
      <c r="K144" s="1" t="s">
        <v>87</v>
      </c>
      <c r="L144" t="s">
        <v>87</v>
      </c>
      <c r="M144" t="s">
        <v>87</v>
      </c>
      <c r="N144" t="s">
        <v>87</v>
      </c>
      <c r="O144" s="12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328</v>
      </c>
      <c r="B145" s="76" t="s">
        <v>87</v>
      </c>
      <c r="C145" s="76" t="s">
        <v>328</v>
      </c>
      <c r="F145" t="s">
        <v>328</v>
      </c>
      <c r="G145" t="str">
        <f t="shared" si="3"/>
        <v>GPR34</v>
      </c>
      <c r="H145" s="13" t="s">
        <v>287</v>
      </c>
      <c r="I145" s="14" t="s">
        <v>145</v>
      </c>
      <c r="J145" s="12" t="s">
        <v>79</v>
      </c>
      <c r="K145" s="1" t="s">
        <v>87</v>
      </c>
      <c r="L145" t="s">
        <v>87</v>
      </c>
      <c r="M145" t="s">
        <v>87</v>
      </c>
      <c r="N145" t="s">
        <v>87</v>
      </c>
      <c r="O145" s="12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329</v>
      </c>
      <c r="B146" s="76" t="s">
        <v>87</v>
      </c>
      <c r="C146" s="76" t="s">
        <v>329</v>
      </c>
      <c r="F146" t="s">
        <v>329</v>
      </c>
      <c r="G146" t="str">
        <f t="shared" si="3"/>
        <v>GPR35</v>
      </c>
      <c r="H146" s="13" t="s">
        <v>287</v>
      </c>
      <c r="I146" s="14" t="s">
        <v>145</v>
      </c>
      <c r="J146" s="12" t="s">
        <v>79</v>
      </c>
      <c r="K146" s="1" t="s">
        <v>87</v>
      </c>
      <c r="L146" t="s">
        <v>87</v>
      </c>
      <c r="M146" t="s">
        <v>87</v>
      </c>
      <c r="N146" t="s">
        <v>87</v>
      </c>
      <c r="O146" s="12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330</v>
      </c>
      <c r="B147" s="76" t="s">
        <v>87</v>
      </c>
      <c r="C147" s="76" t="s">
        <v>87</v>
      </c>
      <c r="F147" t="s">
        <v>87</v>
      </c>
      <c r="G147" t="str">
        <f t="shared" si="3"/>
        <v>GPR37</v>
      </c>
      <c r="H147" s="13" t="s">
        <v>287</v>
      </c>
      <c r="I147" s="14" t="s">
        <v>145</v>
      </c>
      <c r="J147" s="12" t="s">
        <v>79</v>
      </c>
      <c r="K147" s="1" t="s">
        <v>87</v>
      </c>
      <c r="L147" t="s">
        <v>87</v>
      </c>
      <c r="M147" t="s">
        <v>87</v>
      </c>
      <c r="N147" t="s">
        <v>87</v>
      </c>
      <c r="O147" s="12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331</v>
      </c>
      <c r="B148" s="76" t="s">
        <v>331</v>
      </c>
      <c r="C148" s="76" t="s">
        <v>87</v>
      </c>
      <c r="F148" t="s">
        <v>87</v>
      </c>
      <c r="G148" t="str">
        <f t="shared" si="3"/>
        <v>GPR39</v>
      </c>
      <c r="H148" s="13" t="s">
        <v>287</v>
      </c>
      <c r="I148" s="14" t="s">
        <v>145</v>
      </c>
      <c r="J148" s="12" t="s">
        <v>79</v>
      </c>
      <c r="K148" s="1" t="s">
        <v>1043</v>
      </c>
      <c r="L148" t="s">
        <v>1044</v>
      </c>
      <c r="M148" t="s">
        <v>1041</v>
      </c>
      <c r="N148" t="s">
        <v>1042</v>
      </c>
      <c r="O148" s="12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332</v>
      </c>
      <c r="B149" s="76" t="s">
        <v>332</v>
      </c>
      <c r="C149" s="76" t="s">
        <v>87</v>
      </c>
      <c r="F149" t="s">
        <v>87</v>
      </c>
      <c r="G149" t="str">
        <f t="shared" si="3"/>
        <v>GPR4</v>
      </c>
      <c r="H149" s="13" t="s">
        <v>287</v>
      </c>
      <c r="I149" s="14" t="s">
        <v>145</v>
      </c>
      <c r="J149" s="12" t="s">
        <v>79</v>
      </c>
      <c r="K149" s="1" t="s">
        <v>1045</v>
      </c>
      <c r="L149" t="s">
        <v>1046</v>
      </c>
      <c r="M149" t="s">
        <v>1041</v>
      </c>
      <c r="N149" t="s">
        <v>1042</v>
      </c>
      <c r="O149" s="12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333</v>
      </c>
      <c r="B150" s="76" t="s">
        <v>87</v>
      </c>
      <c r="C150" s="76" t="s">
        <v>87</v>
      </c>
      <c r="F150" t="s">
        <v>87</v>
      </c>
      <c r="G150" t="str">
        <f t="shared" si="3"/>
        <v>GPR45</v>
      </c>
      <c r="H150" s="13" t="s">
        <v>287</v>
      </c>
      <c r="I150" s="14" t="s">
        <v>145</v>
      </c>
      <c r="J150" s="12" t="s">
        <v>79</v>
      </c>
      <c r="K150" s="1" t="s">
        <v>87</v>
      </c>
      <c r="L150" t="s">
        <v>87</v>
      </c>
      <c r="M150" t="s">
        <v>87</v>
      </c>
      <c r="N150" t="s">
        <v>87</v>
      </c>
      <c r="O150" s="12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334</v>
      </c>
      <c r="B151" s="76" t="s">
        <v>87</v>
      </c>
      <c r="C151" s="76" t="s">
        <v>87</v>
      </c>
      <c r="F151" t="s">
        <v>87</v>
      </c>
      <c r="G151" t="str">
        <f t="shared" si="3"/>
        <v>GPR52</v>
      </c>
      <c r="H151" s="13" t="s">
        <v>287</v>
      </c>
      <c r="I151" s="14" t="s">
        <v>145</v>
      </c>
      <c r="J151" s="12" t="s">
        <v>79</v>
      </c>
      <c r="K151" s="1" t="s">
        <v>87</v>
      </c>
      <c r="L151" t="s">
        <v>87</v>
      </c>
      <c r="M151" t="s">
        <v>87</v>
      </c>
      <c r="N151" t="s">
        <v>87</v>
      </c>
      <c r="O151" s="12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335</v>
      </c>
      <c r="B152" s="76" t="s">
        <v>87</v>
      </c>
      <c r="C152" s="76" t="s">
        <v>87</v>
      </c>
      <c r="F152" t="s">
        <v>87</v>
      </c>
      <c r="G152" t="str">
        <f t="shared" si="3"/>
        <v>GPR6</v>
      </c>
      <c r="H152" s="13" t="s">
        <v>287</v>
      </c>
      <c r="I152" s="14" t="s">
        <v>145</v>
      </c>
      <c r="J152" s="12" t="s">
        <v>79</v>
      </c>
      <c r="K152" s="1" t="s">
        <v>87</v>
      </c>
      <c r="L152" t="s">
        <v>87</v>
      </c>
      <c r="M152" t="s">
        <v>87</v>
      </c>
      <c r="N152" t="s">
        <v>87</v>
      </c>
      <c r="O152" s="12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336</v>
      </c>
      <c r="B153" s="76" t="s">
        <v>87</v>
      </c>
      <c r="C153" s="76" t="s">
        <v>87</v>
      </c>
      <c r="F153" t="s">
        <v>87</v>
      </c>
      <c r="G153" t="str">
        <f t="shared" si="3"/>
        <v>GPR61</v>
      </c>
      <c r="H153" s="13" t="s">
        <v>287</v>
      </c>
      <c r="I153" s="14" t="s">
        <v>145</v>
      </c>
      <c r="J153" s="12" t="s">
        <v>79</v>
      </c>
      <c r="K153" s="1" t="s">
        <v>87</v>
      </c>
      <c r="L153" t="s">
        <v>87</v>
      </c>
      <c r="M153" t="s">
        <v>87</v>
      </c>
      <c r="N153" t="s">
        <v>87</v>
      </c>
      <c r="O153" s="12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337</v>
      </c>
      <c r="B154" s="76" t="s">
        <v>87</v>
      </c>
      <c r="C154" s="76" t="s">
        <v>87</v>
      </c>
      <c r="F154" t="s">
        <v>87</v>
      </c>
      <c r="G154" t="str">
        <f t="shared" si="3"/>
        <v>GPR62</v>
      </c>
      <c r="H154" s="13" t="s">
        <v>287</v>
      </c>
      <c r="I154" s="14" t="s">
        <v>145</v>
      </c>
      <c r="J154" s="12" t="s">
        <v>79</v>
      </c>
      <c r="K154" s="1" t="s">
        <v>87</v>
      </c>
      <c r="L154" t="s">
        <v>87</v>
      </c>
      <c r="M154" t="s">
        <v>87</v>
      </c>
      <c r="N154" t="s">
        <v>87</v>
      </c>
      <c r="O154" s="12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338</v>
      </c>
      <c r="B155" s="76" t="s">
        <v>87</v>
      </c>
      <c r="C155" s="76" t="s">
        <v>87</v>
      </c>
      <c r="F155" t="s">
        <v>87</v>
      </c>
      <c r="G155" t="str">
        <f t="shared" si="3"/>
        <v>GPR63</v>
      </c>
      <c r="H155" s="13" t="s">
        <v>287</v>
      </c>
      <c r="I155" s="14" t="s">
        <v>145</v>
      </c>
      <c r="J155" s="12" t="s">
        <v>79</v>
      </c>
      <c r="K155" s="1" t="s">
        <v>87</v>
      </c>
      <c r="L155" t="s">
        <v>87</v>
      </c>
      <c r="M155" t="s">
        <v>87</v>
      </c>
      <c r="N155" t="s">
        <v>87</v>
      </c>
      <c r="O155" s="12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339</v>
      </c>
      <c r="B156" s="76" t="s">
        <v>87</v>
      </c>
      <c r="C156" s="76" t="s">
        <v>87</v>
      </c>
      <c r="F156" t="s">
        <v>87</v>
      </c>
      <c r="G156" t="str">
        <f t="shared" si="3"/>
        <v>GPR75</v>
      </c>
      <c r="H156" s="13" t="s">
        <v>287</v>
      </c>
      <c r="I156" s="14" t="s">
        <v>145</v>
      </c>
      <c r="J156" s="12" t="s">
        <v>79</v>
      </c>
      <c r="K156" s="1" t="s">
        <v>87</v>
      </c>
      <c r="L156" t="s">
        <v>87</v>
      </c>
      <c r="M156" t="s">
        <v>87</v>
      </c>
      <c r="N156" t="s">
        <v>87</v>
      </c>
      <c r="O156" s="12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340</v>
      </c>
      <c r="B157" s="76" t="s">
        <v>87</v>
      </c>
      <c r="C157" s="76" t="s">
        <v>87</v>
      </c>
      <c r="F157" t="s">
        <v>87</v>
      </c>
      <c r="G157" t="str">
        <f t="shared" si="3"/>
        <v>GPR78</v>
      </c>
      <c r="H157" s="13" t="s">
        <v>287</v>
      </c>
      <c r="I157" s="14" t="s">
        <v>145</v>
      </c>
      <c r="J157" s="12" t="s">
        <v>79</v>
      </c>
      <c r="K157" s="1" t="s">
        <v>87</v>
      </c>
      <c r="L157" t="s">
        <v>87</v>
      </c>
      <c r="M157" t="s">
        <v>87</v>
      </c>
      <c r="N157" t="s">
        <v>87</v>
      </c>
      <c r="O157" s="12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341</v>
      </c>
      <c r="B158" s="76" t="s">
        <v>87</v>
      </c>
      <c r="C158" s="76" t="s">
        <v>87</v>
      </c>
      <c r="F158" t="s">
        <v>87</v>
      </c>
      <c r="G158" t="str">
        <f t="shared" si="3"/>
        <v>GPR82</v>
      </c>
      <c r="H158" s="13" t="s">
        <v>287</v>
      </c>
      <c r="I158" s="14" t="s">
        <v>145</v>
      </c>
      <c r="J158" s="12" t="s">
        <v>79</v>
      </c>
      <c r="K158" s="1" t="s">
        <v>87</v>
      </c>
      <c r="L158" t="s">
        <v>87</v>
      </c>
      <c r="M158" t="s">
        <v>87</v>
      </c>
      <c r="N158" t="s">
        <v>87</v>
      </c>
      <c r="O158" s="12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342</v>
      </c>
      <c r="B159" s="76" t="s">
        <v>87</v>
      </c>
      <c r="C159" s="76" t="s">
        <v>87</v>
      </c>
      <c r="F159" t="s">
        <v>87</v>
      </c>
      <c r="G159" t="str">
        <f t="shared" si="3"/>
        <v>GPR83</v>
      </c>
      <c r="H159" s="13" t="s">
        <v>287</v>
      </c>
      <c r="I159" s="14" t="s">
        <v>145</v>
      </c>
      <c r="J159" s="12" t="s">
        <v>79</v>
      </c>
      <c r="K159" s="1" t="s">
        <v>87</v>
      </c>
      <c r="L159" t="s">
        <v>87</v>
      </c>
      <c r="M159" t="s">
        <v>87</v>
      </c>
      <c r="N159" t="s">
        <v>87</v>
      </c>
      <c r="O159" s="12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343</v>
      </c>
      <c r="B160" s="76" t="s">
        <v>343</v>
      </c>
      <c r="C160" s="76" t="s">
        <v>343</v>
      </c>
      <c r="F160" t="s">
        <v>343</v>
      </c>
      <c r="G160" t="str">
        <f t="shared" si="3"/>
        <v>GPR84</v>
      </c>
      <c r="H160" s="13" t="s">
        <v>287</v>
      </c>
      <c r="I160" s="14" t="s">
        <v>145</v>
      </c>
      <c r="J160" s="12" t="s">
        <v>79</v>
      </c>
      <c r="K160" s="1" t="s">
        <v>1047</v>
      </c>
      <c r="L160" t="s">
        <v>1048</v>
      </c>
      <c r="M160" t="s">
        <v>1041</v>
      </c>
      <c r="N160" t="s">
        <v>1042</v>
      </c>
      <c r="O160" s="12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344</v>
      </c>
      <c r="B161" s="76" t="s">
        <v>87</v>
      </c>
      <c r="C161" s="76" t="s">
        <v>87</v>
      </c>
      <c r="F161" t="s">
        <v>87</v>
      </c>
      <c r="G161" t="str">
        <f t="shared" si="3"/>
        <v>GPR85</v>
      </c>
      <c r="H161" s="13" t="s">
        <v>287</v>
      </c>
      <c r="I161" s="14" t="s">
        <v>145</v>
      </c>
      <c r="J161" s="12" t="s">
        <v>79</v>
      </c>
      <c r="K161" s="1" t="s">
        <v>87</v>
      </c>
      <c r="L161" t="s">
        <v>87</v>
      </c>
      <c r="M161" t="s">
        <v>87</v>
      </c>
      <c r="N161" t="s">
        <v>87</v>
      </c>
      <c r="O161" s="12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345</v>
      </c>
      <c r="B162" s="76" t="s">
        <v>87</v>
      </c>
      <c r="C162" s="76" t="s">
        <v>87</v>
      </c>
      <c r="F162" t="s">
        <v>87</v>
      </c>
      <c r="G162" t="str">
        <f t="shared" si="3"/>
        <v>GPR87</v>
      </c>
      <c r="H162" s="13" t="s">
        <v>287</v>
      </c>
      <c r="I162" s="14" t="s">
        <v>145</v>
      </c>
      <c r="J162" s="12" t="s">
        <v>79</v>
      </c>
      <c r="K162" s="1" t="s">
        <v>87</v>
      </c>
      <c r="L162" t="s">
        <v>87</v>
      </c>
      <c r="M162" t="s">
        <v>87</v>
      </c>
      <c r="N162" t="s">
        <v>87</v>
      </c>
      <c r="O162" s="12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346</v>
      </c>
      <c r="B163" s="76" t="s">
        <v>87</v>
      </c>
      <c r="C163" s="76" t="s">
        <v>87</v>
      </c>
      <c r="F163" t="s">
        <v>87</v>
      </c>
      <c r="G163" t="str">
        <f t="shared" si="3"/>
        <v>GPR88</v>
      </c>
      <c r="H163" s="13" t="s">
        <v>287</v>
      </c>
      <c r="I163" s="14" t="s">
        <v>145</v>
      </c>
      <c r="J163" s="12" t="s">
        <v>79</v>
      </c>
      <c r="K163" s="1" t="s">
        <v>87</v>
      </c>
      <c r="L163" t="s">
        <v>87</v>
      </c>
      <c r="M163" t="s">
        <v>87</v>
      </c>
      <c r="N163" t="s">
        <v>87</v>
      </c>
      <c r="O163" s="12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347</v>
      </c>
      <c r="B164" s="76" t="s">
        <v>87</v>
      </c>
      <c r="C164" s="76" t="s">
        <v>87</v>
      </c>
      <c r="F164" t="s">
        <v>87</v>
      </c>
      <c r="G164" t="str">
        <f t="shared" si="3"/>
        <v>LGR4</v>
      </c>
      <c r="H164" s="13" t="s">
        <v>287</v>
      </c>
      <c r="I164" s="14" t="s">
        <v>145</v>
      </c>
      <c r="J164" s="12" t="s">
        <v>79</v>
      </c>
      <c r="K164" s="1" t="s">
        <v>87</v>
      </c>
      <c r="L164" t="s">
        <v>87</v>
      </c>
      <c r="M164" t="s">
        <v>87</v>
      </c>
      <c r="N164" t="s">
        <v>87</v>
      </c>
      <c r="O164" s="12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348</v>
      </c>
      <c r="B165" s="76" t="s">
        <v>87</v>
      </c>
      <c r="C165" s="76" t="s">
        <v>87</v>
      </c>
      <c r="F165" t="s">
        <v>87</v>
      </c>
      <c r="G165" t="str">
        <f t="shared" si="3"/>
        <v>LGR5</v>
      </c>
      <c r="H165" s="13" t="s">
        <v>287</v>
      </c>
      <c r="I165" s="14" t="s">
        <v>145</v>
      </c>
      <c r="J165" s="12" t="s">
        <v>79</v>
      </c>
      <c r="K165" s="1" t="s">
        <v>87</v>
      </c>
      <c r="L165" t="s">
        <v>87</v>
      </c>
      <c r="M165" t="s">
        <v>87</v>
      </c>
      <c r="N165" t="s">
        <v>87</v>
      </c>
      <c r="O165" s="12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349</v>
      </c>
      <c r="B166" s="76" t="s">
        <v>87</v>
      </c>
      <c r="C166" s="76" t="s">
        <v>87</v>
      </c>
      <c r="F166" t="s">
        <v>87</v>
      </c>
      <c r="G166" t="str">
        <f t="shared" si="3"/>
        <v>LGR6</v>
      </c>
      <c r="H166" s="13" t="s">
        <v>287</v>
      </c>
      <c r="I166" s="14" t="s">
        <v>145</v>
      </c>
      <c r="J166" s="12" t="s">
        <v>79</v>
      </c>
      <c r="K166" s="1" t="s">
        <v>87</v>
      </c>
      <c r="L166" t="s">
        <v>87</v>
      </c>
      <c r="M166" t="s">
        <v>87</v>
      </c>
      <c r="N166" t="s">
        <v>87</v>
      </c>
      <c r="O166" s="12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350</v>
      </c>
      <c r="B167" s="76" t="s">
        <v>87</v>
      </c>
      <c r="C167" s="76" t="s">
        <v>87</v>
      </c>
      <c r="F167" t="s">
        <v>87</v>
      </c>
      <c r="G167" t="str">
        <f t="shared" si="3"/>
        <v>MAS</v>
      </c>
      <c r="H167" s="13" t="s">
        <v>287</v>
      </c>
      <c r="I167" s="14" t="s">
        <v>145</v>
      </c>
      <c r="J167" s="12" t="s">
        <v>79</v>
      </c>
      <c r="K167" s="1" t="s">
        <v>87</v>
      </c>
      <c r="L167" t="s">
        <v>87</v>
      </c>
      <c r="M167" t="s">
        <v>87</v>
      </c>
      <c r="N167" t="s">
        <v>87</v>
      </c>
      <c r="O167" s="12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351</v>
      </c>
      <c r="B168" s="76" t="s">
        <v>87</v>
      </c>
      <c r="C168" s="76" t="s">
        <v>87</v>
      </c>
      <c r="F168" t="s">
        <v>87</v>
      </c>
      <c r="G168" t="str">
        <f t="shared" si="3"/>
        <v>MAS1L</v>
      </c>
      <c r="H168" s="13" t="s">
        <v>287</v>
      </c>
      <c r="I168" s="14" t="s">
        <v>145</v>
      </c>
      <c r="J168" s="12" t="s">
        <v>79</v>
      </c>
      <c r="K168" s="1" t="s">
        <v>87</v>
      </c>
      <c r="L168" t="s">
        <v>87</v>
      </c>
      <c r="M168" t="s">
        <v>87</v>
      </c>
      <c r="N168" t="s">
        <v>87</v>
      </c>
      <c r="O168" s="12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352</v>
      </c>
      <c r="B169" s="76" t="s">
        <v>87</v>
      </c>
      <c r="C169" s="76" t="s">
        <v>87</v>
      </c>
      <c r="F169" t="s">
        <v>87</v>
      </c>
      <c r="G169" t="str">
        <f t="shared" si="3"/>
        <v>MRGRD</v>
      </c>
      <c r="H169" s="13" t="s">
        <v>287</v>
      </c>
      <c r="I169" s="14" t="s">
        <v>145</v>
      </c>
      <c r="J169" s="12" t="s">
        <v>79</v>
      </c>
      <c r="K169" s="1" t="s">
        <v>87</v>
      </c>
      <c r="L169" t="s">
        <v>87</v>
      </c>
      <c r="M169" t="s">
        <v>87</v>
      </c>
      <c r="N169" t="s">
        <v>87</v>
      </c>
      <c r="O169" s="12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353</v>
      </c>
      <c r="B170" s="76" t="s">
        <v>87</v>
      </c>
      <c r="C170" s="76" t="s">
        <v>87</v>
      </c>
      <c r="F170" t="s">
        <v>87</v>
      </c>
      <c r="G170" t="str">
        <f t="shared" si="3"/>
        <v>MRGRE</v>
      </c>
      <c r="H170" s="13" t="s">
        <v>287</v>
      </c>
      <c r="I170" s="14" t="s">
        <v>145</v>
      </c>
      <c r="J170" s="12" t="s">
        <v>79</v>
      </c>
      <c r="K170" s="1" t="s">
        <v>87</v>
      </c>
      <c r="L170" t="s">
        <v>87</v>
      </c>
      <c r="M170" t="s">
        <v>87</v>
      </c>
      <c r="N170" t="s">
        <v>87</v>
      </c>
      <c r="O170" s="12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354</v>
      </c>
      <c r="B171" s="76" t="s">
        <v>87</v>
      </c>
      <c r="C171" s="76" t="s">
        <v>87</v>
      </c>
      <c r="F171" t="s">
        <v>87</v>
      </c>
      <c r="G171" t="str">
        <f t="shared" si="3"/>
        <v>MRGRF</v>
      </c>
      <c r="H171" s="13" t="s">
        <v>287</v>
      </c>
      <c r="I171" s="14" t="s">
        <v>145</v>
      </c>
      <c r="J171" s="12" t="s">
        <v>79</v>
      </c>
      <c r="K171" s="1" t="s">
        <v>87</v>
      </c>
      <c r="L171" t="s">
        <v>87</v>
      </c>
      <c r="M171" t="s">
        <v>87</v>
      </c>
      <c r="N171" t="s">
        <v>87</v>
      </c>
      <c r="O171" s="12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355</v>
      </c>
      <c r="B172" s="76" t="s">
        <v>87</v>
      </c>
      <c r="C172" s="76" t="s">
        <v>87</v>
      </c>
      <c r="F172" t="s">
        <v>87</v>
      </c>
      <c r="G172" t="str">
        <f t="shared" si="3"/>
        <v>MRGRG</v>
      </c>
      <c r="H172" s="13" t="s">
        <v>287</v>
      </c>
      <c r="I172" s="14" t="s">
        <v>145</v>
      </c>
      <c r="J172" s="12" t="s">
        <v>79</v>
      </c>
      <c r="K172" s="1" t="s">
        <v>87</v>
      </c>
      <c r="L172" t="s">
        <v>87</v>
      </c>
      <c r="M172" t="s">
        <v>87</v>
      </c>
      <c r="N172" t="s">
        <v>87</v>
      </c>
      <c r="O172" s="12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356</v>
      </c>
      <c r="B173" s="76" t="s">
        <v>87</v>
      </c>
      <c r="C173" s="76" t="s">
        <v>357</v>
      </c>
      <c r="F173" t="s">
        <v>357</v>
      </c>
      <c r="G173" t="str">
        <f t="shared" si="3"/>
        <v>MRGX1</v>
      </c>
      <c r="H173" s="13" t="s">
        <v>287</v>
      </c>
      <c r="I173" s="14" t="s">
        <v>145</v>
      </c>
      <c r="J173" s="12" t="s">
        <v>79</v>
      </c>
      <c r="K173" s="1" t="s">
        <v>87</v>
      </c>
      <c r="L173" t="s">
        <v>87</v>
      </c>
      <c r="M173" t="s">
        <v>87</v>
      </c>
      <c r="N173" t="s">
        <v>87</v>
      </c>
      <c r="O173" s="12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358</v>
      </c>
      <c r="B174" s="76" t="s">
        <v>87</v>
      </c>
      <c r="C174" s="76" t="s">
        <v>359</v>
      </c>
      <c r="F174" t="s">
        <v>359</v>
      </c>
      <c r="G174" t="str">
        <f t="shared" si="3"/>
        <v>MRGX2</v>
      </c>
      <c r="H174" s="13" t="s">
        <v>287</v>
      </c>
      <c r="I174" s="14" t="s">
        <v>145</v>
      </c>
      <c r="J174" s="12" t="s">
        <v>79</v>
      </c>
      <c r="K174" s="1" t="s">
        <v>87</v>
      </c>
      <c r="L174" t="s">
        <v>87</v>
      </c>
      <c r="M174" t="s">
        <v>87</v>
      </c>
      <c r="N174" t="s">
        <v>87</v>
      </c>
      <c r="O174" s="12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360</v>
      </c>
      <c r="B175" s="76" t="s">
        <v>87</v>
      </c>
      <c r="C175" s="76" t="s">
        <v>87</v>
      </c>
      <c r="F175" t="s">
        <v>87</v>
      </c>
      <c r="G175" t="str">
        <f t="shared" si="3"/>
        <v>MRGX3</v>
      </c>
      <c r="H175" s="13" t="s">
        <v>287</v>
      </c>
      <c r="I175" s="14" t="s">
        <v>145</v>
      </c>
      <c r="J175" s="12" t="s">
        <v>79</v>
      </c>
      <c r="K175" s="1" t="s">
        <v>87</v>
      </c>
      <c r="L175" t="s">
        <v>87</v>
      </c>
      <c r="M175" t="s">
        <v>87</v>
      </c>
      <c r="N175" t="s">
        <v>87</v>
      </c>
      <c r="O175" s="12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361</v>
      </c>
      <c r="B176" s="76" t="s">
        <v>87</v>
      </c>
      <c r="C176" s="76" t="s">
        <v>87</v>
      </c>
      <c r="F176" t="s">
        <v>87</v>
      </c>
      <c r="G176" t="str">
        <f t="shared" si="3"/>
        <v>MRGX4</v>
      </c>
      <c r="H176" s="13" t="s">
        <v>287</v>
      </c>
      <c r="I176" s="14" t="s">
        <v>145</v>
      </c>
      <c r="J176" s="12" t="s">
        <v>79</v>
      </c>
      <c r="K176" s="1" t="s">
        <v>87</v>
      </c>
      <c r="L176" t="s">
        <v>87</v>
      </c>
      <c r="M176" t="s">
        <v>87</v>
      </c>
      <c r="N176" t="s">
        <v>87</v>
      </c>
      <c r="O176" s="12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362</v>
      </c>
      <c r="B177" s="76" t="s">
        <v>87</v>
      </c>
      <c r="C177" s="76" t="s">
        <v>87</v>
      </c>
      <c r="F177" t="s">
        <v>87</v>
      </c>
      <c r="G177" t="str">
        <f t="shared" si="3"/>
        <v>MTR1L</v>
      </c>
      <c r="H177" s="13" t="s">
        <v>287</v>
      </c>
      <c r="I177" s="14" t="s">
        <v>145</v>
      </c>
      <c r="J177" s="12" t="s">
        <v>79</v>
      </c>
      <c r="K177" s="1" t="s">
        <v>87</v>
      </c>
      <c r="L177" t="s">
        <v>87</v>
      </c>
      <c r="M177" t="s">
        <v>87</v>
      </c>
      <c r="N177" t="s">
        <v>87</v>
      </c>
      <c r="O177" s="12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363</v>
      </c>
      <c r="B178" s="76" t="s">
        <v>364</v>
      </c>
      <c r="C178" s="76" t="s">
        <v>87</v>
      </c>
      <c r="F178" t="s">
        <v>87</v>
      </c>
      <c r="G178" t="str">
        <f t="shared" si="3"/>
        <v>OGR1</v>
      </c>
      <c r="H178" s="13" t="s">
        <v>287</v>
      </c>
      <c r="I178" s="14" t="s">
        <v>145</v>
      </c>
      <c r="J178" s="12" t="s">
        <v>79</v>
      </c>
      <c r="K178" s="1" t="s">
        <v>1049</v>
      </c>
      <c r="L178" t="s">
        <v>1050</v>
      </c>
      <c r="M178" t="s">
        <v>1041</v>
      </c>
      <c r="N178" t="s">
        <v>1042</v>
      </c>
      <c r="O178" s="12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365</v>
      </c>
      <c r="B179" s="76" t="s">
        <v>87</v>
      </c>
      <c r="C179" s="76" t="s">
        <v>87</v>
      </c>
      <c r="F179" t="s">
        <v>87</v>
      </c>
      <c r="G179" t="str">
        <f t="shared" si="3"/>
        <v>P2RY8</v>
      </c>
      <c r="H179" s="13" t="s">
        <v>287</v>
      </c>
      <c r="I179" s="14" t="s">
        <v>145</v>
      </c>
      <c r="J179" s="12" t="s">
        <v>79</v>
      </c>
      <c r="K179" s="1" t="s">
        <v>87</v>
      </c>
      <c r="L179" t="s">
        <v>87</v>
      </c>
      <c r="M179" t="s">
        <v>87</v>
      </c>
      <c r="N179" t="s">
        <v>87</v>
      </c>
      <c r="O179" s="12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366</v>
      </c>
      <c r="B180" s="76" t="s">
        <v>87</v>
      </c>
      <c r="C180" s="76" t="s">
        <v>367</v>
      </c>
      <c r="F180" t="s">
        <v>367</v>
      </c>
      <c r="G180" t="str">
        <f t="shared" si="3"/>
        <v>P2Y10</v>
      </c>
      <c r="H180" s="13" t="s">
        <v>287</v>
      </c>
      <c r="I180" s="14" t="s">
        <v>145</v>
      </c>
      <c r="J180" s="12" t="s">
        <v>79</v>
      </c>
      <c r="K180" s="1" t="s">
        <v>87</v>
      </c>
      <c r="L180" t="s">
        <v>87</v>
      </c>
      <c r="M180" t="s">
        <v>87</v>
      </c>
      <c r="N180" t="s">
        <v>87</v>
      </c>
      <c r="O180" s="12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368</v>
      </c>
      <c r="B181" s="76" t="s">
        <v>369</v>
      </c>
      <c r="C181" s="76" t="s">
        <v>87</v>
      </c>
      <c r="F181" t="s">
        <v>87</v>
      </c>
      <c r="G181" t="str">
        <f t="shared" si="3"/>
        <v>PSYR</v>
      </c>
      <c r="H181" s="13" t="s">
        <v>287</v>
      </c>
      <c r="I181" s="14" t="s">
        <v>145</v>
      </c>
      <c r="J181" s="12" t="s">
        <v>79</v>
      </c>
      <c r="K181" s="1" t="s">
        <v>1051</v>
      </c>
      <c r="L181" t="s">
        <v>1052</v>
      </c>
      <c r="M181" t="s">
        <v>1041</v>
      </c>
      <c r="N181" t="s">
        <v>1042</v>
      </c>
      <c r="O181" s="12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370</v>
      </c>
      <c r="B182" s="76" t="s">
        <v>87</v>
      </c>
      <c r="C182" s="76" t="s">
        <v>87</v>
      </c>
      <c r="F182" t="s">
        <v>87</v>
      </c>
      <c r="G182" t="str">
        <f t="shared" si="3"/>
        <v>TAAR2</v>
      </c>
      <c r="H182" s="13" t="s">
        <v>287</v>
      </c>
      <c r="I182" s="14" t="s">
        <v>145</v>
      </c>
      <c r="J182" s="12" t="s">
        <v>79</v>
      </c>
      <c r="K182" s="1" t="s">
        <v>87</v>
      </c>
      <c r="L182" t="s">
        <v>87</v>
      </c>
      <c r="M182" t="s">
        <v>87</v>
      </c>
      <c r="N182" t="s">
        <v>87</v>
      </c>
      <c r="O182" s="12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371</v>
      </c>
      <c r="B183" s="76" t="s">
        <v>87</v>
      </c>
      <c r="C183" s="76" t="s">
        <v>87</v>
      </c>
      <c r="F183" t="s">
        <v>87</v>
      </c>
      <c r="G183" t="str">
        <f t="shared" si="3"/>
        <v>TAAR3</v>
      </c>
      <c r="H183" s="13" t="s">
        <v>287</v>
      </c>
      <c r="I183" s="14" t="s">
        <v>145</v>
      </c>
      <c r="J183" s="12" t="s">
        <v>79</v>
      </c>
      <c r="K183" s="1" t="s">
        <v>87</v>
      </c>
      <c r="L183" t="s">
        <v>87</v>
      </c>
      <c r="M183" t="s">
        <v>87</v>
      </c>
      <c r="N183" t="s">
        <v>87</v>
      </c>
      <c r="O183" s="12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372</v>
      </c>
      <c r="B184" s="76" t="s">
        <v>87</v>
      </c>
      <c r="C184" s="76" t="s">
        <v>87</v>
      </c>
      <c r="F184" t="s">
        <v>87</v>
      </c>
      <c r="G184" t="str">
        <f t="shared" si="3"/>
        <v>TAAR5</v>
      </c>
      <c r="H184" s="13" t="s">
        <v>287</v>
      </c>
      <c r="I184" s="14" t="s">
        <v>145</v>
      </c>
      <c r="J184" s="12" t="s">
        <v>79</v>
      </c>
      <c r="K184" s="1" t="s">
        <v>87</v>
      </c>
      <c r="L184" t="s">
        <v>87</v>
      </c>
      <c r="M184" t="s">
        <v>87</v>
      </c>
      <c r="N184" t="s">
        <v>87</v>
      </c>
      <c r="O184" s="12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373</v>
      </c>
      <c r="B185" s="76" t="s">
        <v>87</v>
      </c>
      <c r="C185" s="76" t="s">
        <v>87</v>
      </c>
      <c r="F185" t="s">
        <v>87</v>
      </c>
      <c r="G185" t="str">
        <f t="shared" si="3"/>
        <v>TAAR6</v>
      </c>
      <c r="H185" s="13" t="s">
        <v>287</v>
      </c>
      <c r="I185" s="14" t="s">
        <v>145</v>
      </c>
      <c r="J185" s="12" t="s">
        <v>79</v>
      </c>
      <c r="K185" s="1" t="s">
        <v>87</v>
      </c>
      <c r="L185" t="s">
        <v>87</v>
      </c>
      <c r="M185" t="s">
        <v>87</v>
      </c>
      <c r="N185" t="s">
        <v>87</v>
      </c>
      <c r="O185" s="12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374</v>
      </c>
      <c r="B186" s="76" t="s">
        <v>87</v>
      </c>
      <c r="C186" s="76" t="s">
        <v>87</v>
      </c>
      <c r="F186" t="s">
        <v>87</v>
      </c>
      <c r="G186" t="str">
        <f t="shared" si="3"/>
        <v>TAAR8</v>
      </c>
      <c r="H186" s="13" t="s">
        <v>287</v>
      </c>
      <c r="I186" s="14" t="s">
        <v>145</v>
      </c>
      <c r="J186" s="12" t="s">
        <v>79</v>
      </c>
      <c r="K186" s="1" t="s">
        <v>87</v>
      </c>
      <c r="L186" t="s">
        <v>87</v>
      </c>
      <c r="M186" t="s">
        <v>87</v>
      </c>
      <c r="N186" t="s">
        <v>87</v>
      </c>
      <c r="O186" s="12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375</v>
      </c>
      <c r="B187" s="76" t="s">
        <v>87</v>
      </c>
      <c r="C187" s="76" t="s">
        <v>87</v>
      </c>
      <c r="F187" t="s">
        <v>87</v>
      </c>
      <c r="G187" t="str">
        <f t="shared" si="3"/>
        <v>TAAR9</v>
      </c>
      <c r="H187" s="13" t="s">
        <v>287</v>
      </c>
      <c r="I187" s="14" t="s">
        <v>145</v>
      </c>
      <c r="J187" s="12" t="s">
        <v>79</v>
      </c>
      <c r="K187" s="1" t="s">
        <v>87</v>
      </c>
      <c r="L187" t="s">
        <v>87</v>
      </c>
      <c r="M187" t="s">
        <v>87</v>
      </c>
      <c r="N187" t="s">
        <v>87</v>
      </c>
      <c r="O187" s="12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376</v>
      </c>
      <c r="B188" s="76" t="s">
        <v>87</v>
      </c>
      <c r="C188" s="76" t="s">
        <v>87</v>
      </c>
      <c r="F188" t="s">
        <v>87</v>
      </c>
      <c r="G188" t="str">
        <f t="shared" si="3"/>
        <v>GP156</v>
      </c>
      <c r="H188" s="13" t="s">
        <v>377</v>
      </c>
      <c r="I188" s="14" t="s">
        <v>145</v>
      </c>
      <c r="J188" s="12" t="s">
        <v>245</v>
      </c>
      <c r="K188" s="1" t="s">
        <v>87</v>
      </c>
      <c r="L188" t="s">
        <v>87</v>
      </c>
      <c r="M188" t="s">
        <v>87</v>
      </c>
      <c r="N188" t="s">
        <v>87</v>
      </c>
      <c r="O188" s="12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378</v>
      </c>
      <c r="B189" s="76" t="s">
        <v>87</v>
      </c>
      <c r="C189" s="76" t="s">
        <v>87</v>
      </c>
      <c r="F189" t="s">
        <v>87</v>
      </c>
      <c r="G189" t="str">
        <f t="shared" si="3"/>
        <v>GP158</v>
      </c>
      <c r="H189" s="13" t="s">
        <v>377</v>
      </c>
      <c r="I189" s="14" t="s">
        <v>145</v>
      </c>
      <c r="J189" s="12" t="s">
        <v>245</v>
      </c>
      <c r="K189" s="1" t="s">
        <v>87</v>
      </c>
      <c r="L189" t="s">
        <v>87</v>
      </c>
      <c r="M189" t="s">
        <v>87</v>
      </c>
      <c r="N189" t="s">
        <v>87</v>
      </c>
      <c r="O189" s="12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379</v>
      </c>
      <c r="B190" s="76" t="s">
        <v>87</v>
      </c>
      <c r="C190" s="76" t="s">
        <v>87</v>
      </c>
      <c r="F190" t="s">
        <v>87</v>
      </c>
      <c r="G190" t="str">
        <f t="shared" si="3"/>
        <v>GP179</v>
      </c>
      <c r="H190" s="13" t="s">
        <v>377</v>
      </c>
      <c r="I190" s="14" t="s">
        <v>145</v>
      </c>
      <c r="J190" s="12" t="s">
        <v>245</v>
      </c>
      <c r="K190" s="1" t="s">
        <v>87</v>
      </c>
      <c r="L190" t="s">
        <v>87</v>
      </c>
      <c r="M190" t="s">
        <v>87</v>
      </c>
      <c r="N190" t="s">
        <v>87</v>
      </c>
      <c r="O190" s="12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380</v>
      </c>
      <c r="B191" s="76" t="s">
        <v>87</v>
      </c>
      <c r="C191" s="76" t="s">
        <v>87</v>
      </c>
      <c r="F191" t="s">
        <v>87</v>
      </c>
      <c r="G191" t="str">
        <f t="shared" si="3"/>
        <v>GPC5B</v>
      </c>
      <c r="H191" s="13" t="s">
        <v>377</v>
      </c>
      <c r="I191" s="14" t="s">
        <v>145</v>
      </c>
      <c r="J191" s="12" t="s">
        <v>245</v>
      </c>
      <c r="K191" s="1" t="s">
        <v>87</v>
      </c>
      <c r="L191" t="s">
        <v>87</v>
      </c>
      <c r="M191" t="s">
        <v>87</v>
      </c>
      <c r="N191" t="s">
        <v>87</v>
      </c>
      <c r="O191" s="12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381</v>
      </c>
      <c r="B192" s="76" t="s">
        <v>87</v>
      </c>
      <c r="C192" s="76" t="s">
        <v>87</v>
      </c>
      <c r="F192" t="s">
        <v>87</v>
      </c>
      <c r="G192" t="str">
        <f t="shared" si="3"/>
        <v>GPC5C</v>
      </c>
      <c r="H192" s="13" t="s">
        <v>377</v>
      </c>
      <c r="I192" s="14" t="s">
        <v>145</v>
      </c>
      <c r="J192" s="12" t="s">
        <v>245</v>
      </c>
      <c r="K192" s="1" t="s">
        <v>87</v>
      </c>
      <c r="L192" t="s">
        <v>87</v>
      </c>
      <c r="M192" t="s">
        <v>87</v>
      </c>
      <c r="N192" t="s">
        <v>87</v>
      </c>
      <c r="O192" s="12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382</v>
      </c>
      <c r="B193" s="76" t="s">
        <v>87</v>
      </c>
      <c r="C193" s="76" t="s">
        <v>87</v>
      </c>
      <c r="F193" t="s">
        <v>87</v>
      </c>
      <c r="G193" t="str">
        <f t="shared" si="3"/>
        <v>GPC5D</v>
      </c>
      <c r="H193" s="13" t="s">
        <v>377</v>
      </c>
      <c r="I193" s="14" t="s">
        <v>145</v>
      </c>
      <c r="J193" s="12" t="s">
        <v>245</v>
      </c>
      <c r="K193" s="1" t="s">
        <v>87</v>
      </c>
      <c r="L193" t="s">
        <v>87</v>
      </c>
      <c r="M193" t="s">
        <v>87</v>
      </c>
      <c r="N193" t="s">
        <v>87</v>
      </c>
      <c r="O193" s="12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383</v>
      </c>
      <c r="B194" s="76" t="s">
        <v>87</v>
      </c>
      <c r="C194" s="76" t="s">
        <v>87</v>
      </c>
      <c r="F194" t="s">
        <v>87</v>
      </c>
      <c r="G194" t="str">
        <f t="shared" si="3"/>
        <v>RAI3</v>
      </c>
      <c r="H194" s="13" t="s">
        <v>377</v>
      </c>
      <c r="I194" s="14" t="s">
        <v>145</v>
      </c>
      <c r="J194" s="12" t="s">
        <v>245</v>
      </c>
      <c r="K194" s="1" t="s">
        <v>87</v>
      </c>
      <c r="L194" t="s">
        <v>87</v>
      </c>
      <c r="M194" t="s">
        <v>87</v>
      </c>
      <c r="N194" t="s">
        <v>87</v>
      </c>
      <c r="O194" s="12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384</v>
      </c>
      <c r="B195" s="76" t="s">
        <v>87</v>
      </c>
      <c r="C195" s="76" t="s">
        <v>87</v>
      </c>
      <c r="F195" t="s">
        <v>87</v>
      </c>
      <c r="G195" t="str">
        <f t="shared" si="3"/>
        <v>C3AR</v>
      </c>
      <c r="H195" s="13" t="s">
        <v>385</v>
      </c>
      <c r="I195" s="14" t="s">
        <v>214</v>
      </c>
      <c r="J195" s="12" t="s">
        <v>79</v>
      </c>
      <c r="K195" s="1" t="s">
        <v>87</v>
      </c>
      <c r="L195" t="s">
        <v>87</v>
      </c>
      <c r="M195" t="s">
        <v>87</v>
      </c>
      <c r="N195" t="s">
        <v>87</v>
      </c>
      <c r="O195" s="12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386</v>
      </c>
      <c r="B196" s="76" t="s">
        <v>387</v>
      </c>
      <c r="C196" s="76" t="s">
        <v>87</v>
      </c>
      <c r="F196" t="s">
        <v>87</v>
      </c>
      <c r="G196" t="str">
        <f t="shared" si="3"/>
        <v>C5AR1</v>
      </c>
      <c r="H196" s="13" t="s">
        <v>385</v>
      </c>
      <c r="I196" s="14" t="s">
        <v>214</v>
      </c>
      <c r="J196" s="12" t="s">
        <v>79</v>
      </c>
      <c r="K196" s="1" t="s">
        <v>1053</v>
      </c>
      <c r="L196" t="s">
        <v>1054</v>
      </c>
      <c r="M196" t="s">
        <v>1000</v>
      </c>
      <c r="N196" t="s">
        <v>1055</v>
      </c>
      <c r="O196" s="12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388</v>
      </c>
      <c r="B197" s="76" t="s">
        <v>87</v>
      </c>
      <c r="C197" s="76" t="s">
        <v>87</v>
      </c>
      <c r="F197" t="s">
        <v>87</v>
      </c>
      <c r="G197" t="str">
        <f t="shared" si="3"/>
        <v>C5AR2</v>
      </c>
      <c r="H197" s="13" t="s">
        <v>385</v>
      </c>
      <c r="I197" s="14" t="s">
        <v>214</v>
      </c>
      <c r="J197" s="12" t="s">
        <v>79</v>
      </c>
      <c r="K197" s="1" t="s">
        <v>87</v>
      </c>
      <c r="L197" t="s">
        <v>87</v>
      </c>
      <c r="M197" t="s">
        <v>87</v>
      </c>
      <c r="N197" t="s">
        <v>87</v>
      </c>
      <c r="O197" s="12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389</v>
      </c>
      <c r="B198" s="76" t="s">
        <v>389</v>
      </c>
      <c r="C198" s="76" t="s">
        <v>87</v>
      </c>
      <c r="F198" t="s">
        <v>87</v>
      </c>
      <c r="G198" t="str">
        <f t="shared" si="3"/>
        <v>CRFR1</v>
      </c>
      <c r="H198" s="13" t="s">
        <v>390</v>
      </c>
      <c r="I198" s="14" t="s">
        <v>214</v>
      </c>
      <c r="J198" s="12" t="s">
        <v>232</v>
      </c>
      <c r="K198" s="1" t="s">
        <v>1056</v>
      </c>
      <c r="L198" t="s">
        <v>1057</v>
      </c>
      <c r="M198" t="s">
        <v>1000</v>
      </c>
      <c r="N198" t="s">
        <v>1058</v>
      </c>
      <c r="O198" s="12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391</v>
      </c>
      <c r="B199" s="76" t="s">
        <v>391</v>
      </c>
      <c r="C199" s="76" t="s">
        <v>87</v>
      </c>
      <c r="F199" t="s">
        <v>87</v>
      </c>
      <c r="G199" t="str">
        <f t="shared" si="3"/>
        <v>CRFR2</v>
      </c>
      <c r="H199" s="13" t="s">
        <v>390</v>
      </c>
      <c r="I199" s="14" t="s">
        <v>214</v>
      </c>
      <c r="J199" s="12" t="s">
        <v>232</v>
      </c>
      <c r="K199" s="1" t="s">
        <v>1059</v>
      </c>
      <c r="L199" t="s">
        <v>1060</v>
      </c>
      <c r="M199" t="s">
        <v>1000</v>
      </c>
      <c r="N199" t="s">
        <v>1058</v>
      </c>
      <c r="O199" s="12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392</v>
      </c>
      <c r="B200" s="76" t="s">
        <v>393</v>
      </c>
      <c r="C200" s="76" t="s">
        <v>392</v>
      </c>
      <c r="F200" t="s">
        <v>392</v>
      </c>
      <c r="G200" t="str">
        <f t="shared" si="3"/>
        <v>DRD1</v>
      </c>
      <c r="H200" s="13" t="s">
        <v>394</v>
      </c>
      <c r="I200" s="14" t="s">
        <v>78</v>
      </c>
      <c r="J200" s="12" t="s">
        <v>79</v>
      </c>
      <c r="K200" s="1" t="s">
        <v>1061</v>
      </c>
      <c r="L200" t="s">
        <v>1062</v>
      </c>
      <c r="M200" t="s">
        <v>955</v>
      </c>
      <c r="N200" t="s">
        <v>1063</v>
      </c>
      <c r="O200" s="12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395</v>
      </c>
      <c r="B201" s="76" t="s">
        <v>396</v>
      </c>
      <c r="C201" s="76" t="s">
        <v>395</v>
      </c>
      <c r="F201" t="s">
        <v>395</v>
      </c>
      <c r="G201" t="str">
        <f t="shared" si="3"/>
        <v>DRD2</v>
      </c>
      <c r="H201" s="13" t="s">
        <v>394</v>
      </c>
      <c r="I201" s="14" t="s">
        <v>78</v>
      </c>
      <c r="J201" s="12" t="s">
        <v>79</v>
      </c>
      <c r="K201" s="1" t="s">
        <v>1064</v>
      </c>
      <c r="L201" t="s">
        <v>1065</v>
      </c>
      <c r="M201" t="s">
        <v>955</v>
      </c>
      <c r="N201" t="s">
        <v>1063</v>
      </c>
      <c r="O201" s="12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397</v>
      </c>
      <c r="B202" s="76" t="s">
        <v>87</v>
      </c>
      <c r="C202" s="76" t="s">
        <v>397</v>
      </c>
      <c r="F202" t="s">
        <v>397</v>
      </c>
      <c r="G202" t="str">
        <f t="shared" si="3"/>
        <v>DRD3</v>
      </c>
      <c r="H202" s="13" t="s">
        <v>394</v>
      </c>
      <c r="I202" s="14" t="s">
        <v>78</v>
      </c>
      <c r="J202" s="12" t="s">
        <v>79</v>
      </c>
      <c r="K202" s="1" t="s">
        <v>87</v>
      </c>
      <c r="L202" t="s">
        <v>87</v>
      </c>
      <c r="M202" t="s">
        <v>87</v>
      </c>
      <c r="N202" t="s">
        <v>87</v>
      </c>
      <c r="O202" s="12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398</v>
      </c>
      <c r="B203" s="76" t="s">
        <v>87</v>
      </c>
      <c r="C203" s="76" t="s">
        <v>398</v>
      </c>
      <c r="F203" t="s">
        <v>398</v>
      </c>
      <c r="G203" t="str">
        <f t="shared" si="3"/>
        <v>DRD4</v>
      </c>
      <c r="H203" s="13" t="s">
        <v>394</v>
      </c>
      <c r="I203" s="14" t="s">
        <v>78</v>
      </c>
      <c r="J203" s="12" t="s">
        <v>79</v>
      </c>
      <c r="K203" s="1" t="s">
        <v>87</v>
      </c>
      <c r="L203" t="s">
        <v>87</v>
      </c>
      <c r="M203" t="s">
        <v>87</v>
      </c>
      <c r="N203" t="s">
        <v>87</v>
      </c>
      <c r="O203" s="12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399</v>
      </c>
      <c r="B204" s="76" t="s">
        <v>400</v>
      </c>
      <c r="C204" s="76" t="s">
        <v>399</v>
      </c>
      <c r="F204" t="s">
        <v>399</v>
      </c>
      <c r="G204" t="str">
        <f t="shared" ref="G204:G267" si="4">A204</f>
        <v>DRD5</v>
      </c>
      <c r="H204" s="13" t="s">
        <v>394</v>
      </c>
      <c r="I204" s="14" t="s">
        <v>78</v>
      </c>
      <c r="J204" s="12" t="s">
        <v>79</v>
      </c>
      <c r="K204" s="1" t="s">
        <v>1066</v>
      </c>
      <c r="L204" t="s">
        <v>1067</v>
      </c>
      <c r="M204" t="s">
        <v>955</v>
      </c>
      <c r="N204" t="s">
        <v>1063</v>
      </c>
      <c r="O204" s="12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401</v>
      </c>
      <c r="B205" s="76" t="s">
        <v>402</v>
      </c>
      <c r="C205" s="76" t="s">
        <v>401</v>
      </c>
      <c r="F205" t="s">
        <v>401</v>
      </c>
      <c r="G205" t="str">
        <f t="shared" si="4"/>
        <v>EDNRA</v>
      </c>
      <c r="H205" s="13" t="s">
        <v>403</v>
      </c>
      <c r="I205" s="14" t="s">
        <v>214</v>
      </c>
      <c r="J205" s="12" t="s">
        <v>79</v>
      </c>
      <c r="K205" s="1" t="s">
        <v>1068</v>
      </c>
      <c r="L205" t="s">
        <v>1069</v>
      </c>
      <c r="M205" t="s">
        <v>1000</v>
      </c>
      <c r="N205" t="s">
        <v>1070</v>
      </c>
      <c r="O205" s="12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404</v>
      </c>
      <c r="B206" s="76" t="s">
        <v>87</v>
      </c>
      <c r="C206" s="76" t="s">
        <v>404</v>
      </c>
      <c r="F206" t="s">
        <v>404</v>
      </c>
      <c r="G206" t="str">
        <f t="shared" si="4"/>
        <v>EDNRB</v>
      </c>
      <c r="H206" s="13" t="s">
        <v>403</v>
      </c>
      <c r="I206" s="14" t="s">
        <v>214</v>
      </c>
      <c r="J206" s="12" t="s">
        <v>79</v>
      </c>
      <c r="K206" s="1" t="s">
        <v>87</v>
      </c>
      <c r="L206" t="s">
        <v>87</v>
      </c>
      <c r="M206" t="s">
        <v>87</v>
      </c>
      <c r="N206" t="s">
        <v>87</v>
      </c>
      <c r="O206" s="12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405</v>
      </c>
      <c r="B207" s="76" t="s">
        <v>87</v>
      </c>
      <c r="C207" s="76" t="s">
        <v>87</v>
      </c>
      <c r="F207" t="s">
        <v>87</v>
      </c>
      <c r="G207" t="str">
        <f t="shared" si="4"/>
        <v>GPER1</v>
      </c>
      <c r="H207" s="13" t="s">
        <v>406</v>
      </c>
      <c r="I207" s="14" t="s">
        <v>222</v>
      </c>
      <c r="J207" s="12" t="s">
        <v>79</v>
      </c>
      <c r="K207" s="1" t="s">
        <v>87</v>
      </c>
      <c r="L207" t="s">
        <v>87</v>
      </c>
      <c r="M207" t="s">
        <v>87</v>
      </c>
      <c r="N207" t="s">
        <v>87</v>
      </c>
      <c r="O207" s="12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407</v>
      </c>
      <c r="B208" s="76" t="s">
        <v>87</v>
      </c>
      <c r="C208" s="76" t="s">
        <v>407</v>
      </c>
      <c r="F208" t="s">
        <v>407</v>
      </c>
      <c r="G208" t="str">
        <f t="shared" si="4"/>
        <v>FPR1</v>
      </c>
      <c r="H208" s="13" t="s">
        <v>408</v>
      </c>
      <c r="I208" s="14" t="s">
        <v>214</v>
      </c>
      <c r="J208" s="12" t="s">
        <v>79</v>
      </c>
      <c r="K208" s="1" t="s">
        <v>87</v>
      </c>
      <c r="L208" t="s">
        <v>87</v>
      </c>
      <c r="M208" t="s">
        <v>87</v>
      </c>
      <c r="N208" t="s">
        <v>87</v>
      </c>
      <c r="O208" s="12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409</v>
      </c>
      <c r="B209" s="76" t="s">
        <v>87</v>
      </c>
      <c r="C209" s="76" t="s">
        <v>409</v>
      </c>
      <c r="F209" t="s">
        <v>409</v>
      </c>
      <c r="G209" t="str">
        <f t="shared" si="4"/>
        <v>FPR2</v>
      </c>
      <c r="H209" s="13" t="s">
        <v>408</v>
      </c>
      <c r="I209" s="14" t="s">
        <v>214</v>
      </c>
      <c r="J209" s="12" t="s">
        <v>79</v>
      </c>
      <c r="K209" s="1" t="s">
        <v>87</v>
      </c>
      <c r="L209" t="s">
        <v>87</v>
      </c>
      <c r="M209" t="s">
        <v>87</v>
      </c>
      <c r="N209" t="s">
        <v>87</v>
      </c>
      <c r="O209" s="12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410</v>
      </c>
      <c r="B210" s="76" t="s">
        <v>87</v>
      </c>
      <c r="C210" s="76" t="s">
        <v>87</v>
      </c>
      <c r="F210" t="s">
        <v>87</v>
      </c>
      <c r="G210" t="str">
        <f t="shared" si="4"/>
        <v>FPR3</v>
      </c>
      <c r="H210" s="13" t="s">
        <v>408</v>
      </c>
      <c r="I210" s="14" t="s">
        <v>214</v>
      </c>
      <c r="J210" s="12" t="s">
        <v>79</v>
      </c>
      <c r="K210" s="1" t="s">
        <v>87</v>
      </c>
      <c r="L210" t="s">
        <v>87</v>
      </c>
      <c r="M210" t="s">
        <v>87</v>
      </c>
      <c r="N210" t="s">
        <v>87</v>
      </c>
      <c r="O210" s="12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411</v>
      </c>
      <c r="B211" s="76" t="s">
        <v>87</v>
      </c>
      <c r="C211" s="76" t="s">
        <v>411</v>
      </c>
      <c r="F211" t="s">
        <v>411</v>
      </c>
      <c r="G211" t="str">
        <f t="shared" si="4"/>
        <v>FFAR1</v>
      </c>
      <c r="H211" s="13" t="s">
        <v>412</v>
      </c>
      <c r="I211" s="14" t="s">
        <v>250</v>
      </c>
      <c r="J211" s="12" t="s">
        <v>79</v>
      </c>
      <c r="K211" s="1" t="s">
        <v>87</v>
      </c>
      <c r="L211" t="s">
        <v>87</v>
      </c>
      <c r="M211" t="s">
        <v>87</v>
      </c>
      <c r="N211" t="s">
        <v>87</v>
      </c>
      <c r="O211" s="12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413</v>
      </c>
      <c r="B212" s="76" t="s">
        <v>414</v>
      </c>
      <c r="C212" s="76" t="s">
        <v>413</v>
      </c>
      <c r="F212" t="s">
        <v>413</v>
      </c>
      <c r="G212" t="str">
        <f t="shared" si="4"/>
        <v>FFAR2</v>
      </c>
      <c r="H212" s="13" t="s">
        <v>412</v>
      </c>
      <c r="I212" s="14" t="s">
        <v>250</v>
      </c>
      <c r="J212" s="12" t="s">
        <v>79</v>
      </c>
      <c r="K212" s="1" t="s">
        <v>1071</v>
      </c>
      <c r="L212" t="s">
        <v>1072</v>
      </c>
      <c r="M212" t="s">
        <v>1020</v>
      </c>
      <c r="N212" t="s">
        <v>1073</v>
      </c>
      <c r="O212" s="12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415</v>
      </c>
      <c r="B213" s="76" t="s">
        <v>416</v>
      </c>
      <c r="C213" s="76" t="s">
        <v>415</v>
      </c>
      <c r="F213" t="s">
        <v>415</v>
      </c>
      <c r="G213" t="str">
        <f t="shared" si="4"/>
        <v>FFAR3</v>
      </c>
      <c r="H213" s="13" t="s">
        <v>412</v>
      </c>
      <c r="I213" s="14" t="s">
        <v>250</v>
      </c>
      <c r="J213" s="12" t="s">
        <v>79</v>
      </c>
      <c r="K213" s="1" t="s">
        <v>1074</v>
      </c>
      <c r="L213" t="s">
        <v>1075</v>
      </c>
      <c r="M213" t="s">
        <v>1020</v>
      </c>
      <c r="N213" t="s">
        <v>1073</v>
      </c>
      <c r="O213" s="12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417</v>
      </c>
      <c r="B214" s="76" t="s">
        <v>418</v>
      </c>
      <c r="C214" s="76" t="s">
        <v>417</v>
      </c>
      <c r="F214" t="s">
        <v>417</v>
      </c>
      <c r="G214" t="str">
        <f t="shared" si="4"/>
        <v>FFAR4</v>
      </c>
      <c r="H214" s="13" t="s">
        <v>412</v>
      </c>
      <c r="I214" s="14" t="s">
        <v>250</v>
      </c>
      <c r="J214" s="12" t="s">
        <v>79</v>
      </c>
      <c r="K214" s="1" t="s">
        <v>1076</v>
      </c>
      <c r="L214" t="s">
        <v>1077</v>
      </c>
      <c r="M214" t="s">
        <v>1020</v>
      </c>
      <c r="N214" t="s">
        <v>1073</v>
      </c>
      <c r="O214" s="12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419</v>
      </c>
      <c r="B215" s="76" t="s">
        <v>87</v>
      </c>
      <c r="C215" s="76" t="s">
        <v>87</v>
      </c>
      <c r="F215" t="s">
        <v>87</v>
      </c>
      <c r="G215" t="str">
        <f t="shared" si="4"/>
        <v>GPR42</v>
      </c>
      <c r="H215" s="13" t="s">
        <v>412</v>
      </c>
      <c r="I215" s="14" t="s">
        <v>250</v>
      </c>
      <c r="J215" s="12" t="s">
        <v>79</v>
      </c>
      <c r="K215" s="1" t="s">
        <v>87</v>
      </c>
      <c r="L215" t="s">
        <v>87</v>
      </c>
      <c r="M215" t="s">
        <v>87</v>
      </c>
      <c r="N215" t="s">
        <v>87</v>
      </c>
      <c r="O215" s="12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420</v>
      </c>
      <c r="B216" s="76" t="s">
        <v>87</v>
      </c>
      <c r="C216" s="76" t="s">
        <v>87</v>
      </c>
      <c r="F216" t="s">
        <v>87</v>
      </c>
      <c r="G216" t="str">
        <f t="shared" si="4"/>
        <v>FZD1</v>
      </c>
      <c r="H216" s="13" t="s">
        <v>421</v>
      </c>
      <c r="I216" s="14" t="s">
        <v>256</v>
      </c>
      <c r="J216" s="12" t="s">
        <v>422</v>
      </c>
      <c r="K216" s="1" t="s">
        <v>87</v>
      </c>
      <c r="L216" t="s">
        <v>87</v>
      </c>
      <c r="M216" t="s">
        <v>87</v>
      </c>
      <c r="N216" t="s">
        <v>87</v>
      </c>
      <c r="O216" s="12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423</v>
      </c>
      <c r="B217" s="76" t="s">
        <v>87</v>
      </c>
      <c r="C217" s="76" t="s">
        <v>87</v>
      </c>
      <c r="F217" t="s">
        <v>87</v>
      </c>
      <c r="G217" t="str">
        <f t="shared" si="4"/>
        <v>FZD10</v>
      </c>
      <c r="H217" s="13" t="s">
        <v>421</v>
      </c>
      <c r="I217" s="14" t="s">
        <v>256</v>
      </c>
      <c r="J217" s="12" t="s">
        <v>422</v>
      </c>
      <c r="K217" s="1" t="s">
        <v>87</v>
      </c>
      <c r="L217" t="s">
        <v>87</v>
      </c>
      <c r="M217" t="s">
        <v>87</v>
      </c>
      <c r="N217" t="s">
        <v>87</v>
      </c>
      <c r="O217" s="12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424</v>
      </c>
      <c r="B218" s="76" t="s">
        <v>87</v>
      </c>
      <c r="C218" s="76" t="s">
        <v>87</v>
      </c>
      <c r="F218" t="s">
        <v>87</v>
      </c>
      <c r="G218" t="str">
        <f t="shared" si="4"/>
        <v>FZD2</v>
      </c>
      <c r="H218" s="13" t="s">
        <v>421</v>
      </c>
      <c r="I218" s="14" t="s">
        <v>256</v>
      </c>
      <c r="J218" s="12" t="s">
        <v>422</v>
      </c>
      <c r="K218" s="1" t="s">
        <v>87</v>
      </c>
      <c r="L218" t="s">
        <v>87</v>
      </c>
      <c r="M218" t="s">
        <v>87</v>
      </c>
      <c r="N218" t="s">
        <v>87</v>
      </c>
      <c r="O218" s="12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425</v>
      </c>
      <c r="B219" s="76" t="s">
        <v>87</v>
      </c>
      <c r="C219" s="76" t="s">
        <v>87</v>
      </c>
      <c r="F219" t="s">
        <v>87</v>
      </c>
      <c r="G219" t="str">
        <f t="shared" si="4"/>
        <v>FZD3</v>
      </c>
      <c r="H219" s="13" t="s">
        <v>421</v>
      </c>
      <c r="I219" s="14" t="s">
        <v>256</v>
      </c>
      <c r="J219" s="12" t="s">
        <v>422</v>
      </c>
      <c r="K219" s="1" t="s">
        <v>87</v>
      </c>
      <c r="L219" t="s">
        <v>87</v>
      </c>
      <c r="M219" t="s">
        <v>87</v>
      </c>
      <c r="N219" t="s">
        <v>87</v>
      </c>
      <c r="O219" s="12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426</v>
      </c>
      <c r="B220" s="76" t="s">
        <v>87</v>
      </c>
      <c r="C220" s="76" t="s">
        <v>87</v>
      </c>
      <c r="F220" t="s">
        <v>87</v>
      </c>
      <c r="G220" t="str">
        <f t="shared" si="4"/>
        <v>FZD4</v>
      </c>
      <c r="H220" s="13" t="s">
        <v>421</v>
      </c>
      <c r="I220" s="14" t="s">
        <v>256</v>
      </c>
      <c r="J220" s="12" t="s">
        <v>422</v>
      </c>
      <c r="K220" s="1" t="s">
        <v>87</v>
      </c>
      <c r="L220" t="s">
        <v>87</v>
      </c>
      <c r="M220" t="s">
        <v>87</v>
      </c>
      <c r="N220" t="s">
        <v>87</v>
      </c>
      <c r="O220" s="12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427</v>
      </c>
      <c r="B221" s="76" t="s">
        <v>87</v>
      </c>
      <c r="C221" s="76" t="s">
        <v>87</v>
      </c>
      <c r="F221" t="s">
        <v>87</v>
      </c>
      <c r="G221" t="str">
        <f t="shared" si="4"/>
        <v>FZD5</v>
      </c>
      <c r="H221" s="13" t="s">
        <v>421</v>
      </c>
      <c r="I221" s="14" t="s">
        <v>256</v>
      </c>
      <c r="J221" s="12" t="s">
        <v>422</v>
      </c>
      <c r="K221" s="1" t="s">
        <v>87</v>
      </c>
      <c r="L221" t="s">
        <v>87</v>
      </c>
      <c r="M221" t="s">
        <v>87</v>
      </c>
      <c r="N221" t="s">
        <v>87</v>
      </c>
      <c r="O221" s="12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428</v>
      </c>
      <c r="B222" s="76" t="s">
        <v>87</v>
      </c>
      <c r="C222" s="76" t="s">
        <v>87</v>
      </c>
      <c r="F222" t="s">
        <v>87</v>
      </c>
      <c r="G222" t="str">
        <f t="shared" si="4"/>
        <v>FZD6</v>
      </c>
      <c r="H222" s="13" t="s">
        <v>421</v>
      </c>
      <c r="I222" s="14" t="s">
        <v>256</v>
      </c>
      <c r="J222" s="12" t="s">
        <v>422</v>
      </c>
      <c r="K222" s="1" t="s">
        <v>87</v>
      </c>
      <c r="L222" t="s">
        <v>87</v>
      </c>
      <c r="M222" t="s">
        <v>87</v>
      </c>
      <c r="N222" t="s">
        <v>87</v>
      </c>
      <c r="O222" s="12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429</v>
      </c>
      <c r="B223" s="76" t="s">
        <v>87</v>
      </c>
      <c r="C223" s="76" t="s">
        <v>87</v>
      </c>
      <c r="F223" t="s">
        <v>87</v>
      </c>
      <c r="G223" t="str">
        <f t="shared" si="4"/>
        <v>FZD7</v>
      </c>
      <c r="H223" s="13" t="s">
        <v>421</v>
      </c>
      <c r="I223" s="14" t="s">
        <v>256</v>
      </c>
      <c r="J223" s="12" t="s">
        <v>422</v>
      </c>
      <c r="K223" s="1" t="s">
        <v>87</v>
      </c>
      <c r="L223" t="s">
        <v>87</v>
      </c>
      <c r="M223" t="s">
        <v>87</v>
      </c>
      <c r="N223" t="s">
        <v>87</v>
      </c>
      <c r="O223" s="12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430</v>
      </c>
      <c r="B224" s="76" t="s">
        <v>87</v>
      </c>
      <c r="C224" s="76" t="s">
        <v>87</v>
      </c>
      <c r="F224" t="s">
        <v>87</v>
      </c>
      <c r="G224" t="str">
        <f t="shared" si="4"/>
        <v>FZD8</v>
      </c>
      <c r="H224" s="13" t="s">
        <v>421</v>
      </c>
      <c r="I224" s="14" t="s">
        <v>256</v>
      </c>
      <c r="J224" s="12" t="s">
        <v>422</v>
      </c>
      <c r="K224" s="1" t="s">
        <v>87</v>
      </c>
      <c r="L224" t="s">
        <v>87</v>
      </c>
      <c r="M224" t="s">
        <v>87</v>
      </c>
      <c r="N224" t="s">
        <v>87</v>
      </c>
      <c r="O224" s="12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431</v>
      </c>
      <c r="B225" s="76" t="s">
        <v>87</v>
      </c>
      <c r="C225" s="76" t="s">
        <v>87</v>
      </c>
      <c r="F225" t="s">
        <v>87</v>
      </c>
      <c r="G225" t="str">
        <f t="shared" si="4"/>
        <v>FZD9</v>
      </c>
      <c r="H225" s="13" t="s">
        <v>421</v>
      </c>
      <c r="I225" s="14" t="s">
        <v>256</v>
      </c>
      <c r="J225" s="12" t="s">
        <v>422</v>
      </c>
      <c r="K225" s="1" t="s">
        <v>87</v>
      </c>
      <c r="L225" t="s">
        <v>87</v>
      </c>
      <c r="M225" t="s">
        <v>87</v>
      </c>
      <c r="N225" t="s">
        <v>87</v>
      </c>
      <c r="O225" s="12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432</v>
      </c>
      <c r="B226" s="76" t="s">
        <v>87</v>
      </c>
      <c r="C226" s="76" t="s">
        <v>87</v>
      </c>
      <c r="F226" t="s">
        <v>87</v>
      </c>
      <c r="G226" t="str">
        <f t="shared" si="4"/>
        <v>SMO</v>
      </c>
      <c r="H226" s="13" t="s">
        <v>421</v>
      </c>
      <c r="I226" s="14" t="s">
        <v>256</v>
      </c>
      <c r="J226" s="12" t="s">
        <v>422</v>
      </c>
      <c r="K226" s="1" t="s">
        <v>87</v>
      </c>
      <c r="L226" t="s">
        <v>87</v>
      </c>
      <c r="M226" t="s">
        <v>87</v>
      </c>
      <c r="N226" t="s">
        <v>87</v>
      </c>
      <c r="O226" s="12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433</v>
      </c>
      <c r="B227" s="76" t="s">
        <v>87</v>
      </c>
      <c r="C227" s="76" t="s">
        <v>87</v>
      </c>
      <c r="F227" t="s">
        <v>87</v>
      </c>
      <c r="G227" t="str">
        <f t="shared" si="4"/>
        <v>GABR1</v>
      </c>
      <c r="H227" s="13" t="s">
        <v>434</v>
      </c>
      <c r="I227" s="14" t="s">
        <v>435</v>
      </c>
      <c r="J227" s="12" t="s">
        <v>245</v>
      </c>
      <c r="K227" s="1" t="s">
        <v>87</v>
      </c>
      <c r="L227" t="s">
        <v>87</v>
      </c>
      <c r="M227" t="s">
        <v>87</v>
      </c>
      <c r="N227" t="s">
        <v>87</v>
      </c>
      <c r="O227" s="12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436</v>
      </c>
      <c r="B228" s="76" t="s">
        <v>87</v>
      </c>
      <c r="C228" s="76" t="s">
        <v>87</v>
      </c>
      <c r="F228" t="s">
        <v>87</v>
      </c>
      <c r="G228" t="str">
        <f t="shared" si="4"/>
        <v>GABR2</v>
      </c>
      <c r="H228" s="13" t="s">
        <v>434</v>
      </c>
      <c r="I228" s="14" t="s">
        <v>435</v>
      </c>
      <c r="J228" s="12" t="s">
        <v>245</v>
      </c>
      <c r="K228" s="1" t="s">
        <v>87</v>
      </c>
      <c r="L228" t="s">
        <v>87</v>
      </c>
      <c r="M228" t="s">
        <v>87</v>
      </c>
      <c r="N228" t="s">
        <v>87</v>
      </c>
      <c r="O228" s="12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437</v>
      </c>
      <c r="B229" s="76" t="s">
        <v>87</v>
      </c>
      <c r="C229" s="76" t="s">
        <v>437</v>
      </c>
      <c r="F229" t="s">
        <v>437</v>
      </c>
      <c r="G229" t="str">
        <f t="shared" si="4"/>
        <v>GALR1</v>
      </c>
      <c r="H229" s="13" t="s">
        <v>438</v>
      </c>
      <c r="I229" s="14" t="s">
        <v>214</v>
      </c>
      <c r="J229" s="12" t="s">
        <v>79</v>
      </c>
      <c r="K229" s="1" t="s">
        <v>87</v>
      </c>
      <c r="L229" t="s">
        <v>87</v>
      </c>
      <c r="M229" t="s">
        <v>87</v>
      </c>
      <c r="N229" t="s">
        <v>87</v>
      </c>
      <c r="O229" s="12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439</v>
      </c>
      <c r="B230" s="76" t="s">
        <v>87</v>
      </c>
      <c r="C230" s="76" t="s">
        <v>439</v>
      </c>
      <c r="F230" t="s">
        <v>439</v>
      </c>
      <c r="G230" t="str">
        <f t="shared" si="4"/>
        <v>GALR2</v>
      </c>
      <c r="H230" s="13" t="s">
        <v>438</v>
      </c>
      <c r="I230" s="14" t="s">
        <v>214</v>
      </c>
      <c r="J230" s="12" t="s">
        <v>79</v>
      </c>
      <c r="K230" s="1" t="s">
        <v>87</v>
      </c>
      <c r="L230" t="s">
        <v>87</v>
      </c>
      <c r="M230" t="s">
        <v>87</v>
      </c>
      <c r="N230" t="s">
        <v>87</v>
      </c>
      <c r="O230" s="12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440</v>
      </c>
      <c r="B231" s="76" t="s">
        <v>87</v>
      </c>
      <c r="C231" s="76" t="s">
        <v>440</v>
      </c>
      <c r="F231" t="s">
        <v>440</v>
      </c>
      <c r="G231" t="str">
        <f t="shared" si="4"/>
        <v>GALR3</v>
      </c>
      <c r="H231" s="13" t="s">
        <v>438</v>
      </c>
      <c r="I231" s="14" t="s">
        <v>214</v>
      </c>
      <c r="J231" s="12" t="s">
        <v>79</v>
      </c>
      <c r="K231" s="1" t="s">
        <v>87</v>
      </c>
      <c r="L231" t="s">
        <v>87</v>
      </c>
      <c r="M231" t="s">
        <v>87</v>
      </c>
      <c r="N231" t="s">
        <v>87</v>
      </c>
      <c r="O231" s="12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441</v>
      </c>
      <c r="B232" s="76" t="s">
        <v>441</v>
      </c>
      <c r="C232" s="76" t="s">
        <v>441</v>
      </c>
      <c r="F232" t="s">
        <v>441</v>
      </c>
      <c r="G232" t="str">
        <f t="shared" si="4"/>
        <v>GHSR</v>
      </c>
      <c r="H232" s="13" t="s">
        <v>442</v>
      </c>
      <c r="I232" s="14" t="s">
        <v>214</v>
      </c>
      <c r="J232" s="12" t="s">
        <v>79</v>
      </c>
      <c r="K232" s="1" t="s">
        <v>1078</v>
      </c>
      <c r="L232" t="s">
        <v>1079</v>
      </c>
      <c r="M232" t="s">
        <v>1000</v>
      </c>
      <c r="N232" t="s">
        <v>1080</v>
      </c>
      <c r="O232" s="12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443</v>
      </c>
      <c r="B233" s="76" t="s">
        <v>87</v>
      </c>
      <c r="C233" s="76" t="s">
        <v>87</v>
      </c>
      <c r="F233" t="s">
        <v>87</v>
      </c>
      <c r="G233" t="str">
        <f t="shared" si="4"/>
        <v>GHRHR</v>
      </c>
      <c r="H233" s="13" t="s">
        <v>444</v>
      </c>
      <c r="I233" s="14" t="s">
        <v>214</v>
      </c>
      <c r="J233" s="12" t="s">
        <v>232</v>
      </c>
      <c r="K233" s="1" t="s">
        <v>87</v>
      </c>
      <c r="L233" t="s">
        <v>87</v>
      </c>
      <c r="M233" t="s">
        <v>87</v>
      </c>
      <c r="N233" t="s">
        <v>87</v>
      </c>
      <c r="O233" s="12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445</v>
      </c>
      <c r="B234" s="76" t="s">
        <v>445</v>
      </c>
      <c r="C234" s="76" t="s">
        <v>445</v>
      </c>
      <c r="F234" t="s">
        <v>445</v>
      </c>
      <c r="G234" t="str">
        <f t="shared" si="4"/>
        <v>GIPR</v>
      </c>
      <c r="H234" s="13" t="s">
        <v>444</v>
      </c>
      <c r="I234" s="14" t="s">
        <v>214</v>
      </c>
      <c r="J234" s="12" t="s">
        <v>232</v>
      </c>
      <c r="K234" s="1" t="s">
        <v>1081</v>
      </c>
      <c r="L234" t="s">
        <v>1082</v>
      </c>
      <c r="M234" t="s">
        <v>1000</v>
      </c>
      <c r="N234" t="s">
        <v>1083</v>
      </c>
      <c r="O234" s="12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446</v>
      </c>
      <c r="B235" s="76" t="s">
        <v>447</v>
      </c>
      <c r="C235" s="76" t="s">
        <v>87</v>
      </c>
      <c r="F235" t="s">
        <v>87</v>
      </c>
      <c r="G235" t="str">
        <f t="shared" si="4"/>
        <v>GLP1R</v>
      </c>
      <c r="H235" s="13" t="s">
        <v>444</v>
      </c>
      <c r="I235" s="14" t="s">
        <v>214</v>
      </c>
      <c r="J235" s="12" t="s">
        <v>232</v>
      </c>
      <c r="K235" s="1" t="s">
        <v>1084</v>
      </c>
      <c r="L235" t="s">
        <v>1085</v>
      </c>
      <c r="M235" t="s">
        <v>1000</v>
      </c>
      <c r="N235" t="s">
        <v>1083</v>
      </c>
      <c r="O235" s="12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448</v>
      </c>
      <c r="B236" s="76" t="s">
        <v>449</v>
      </c>
      <c r="C236" s="76" t="s">
        <v>87</v>
      </c>
      <c r="F236" t="s">
        <v>87</v>
      </c>
      <c r="G236" t="str">
        <f t="shared" si="4"/>
        <v>GLP2R</v>
      </c>
      <c r="H236" s="13" t="s">
        <v>444</v>
      </c>
      <c r="I236" s="14" t="s">
        <v>214</v>
      </c>
      <c r="J236" s="12" t="s">
        <v>232</v>
      </c>
      <c r="K236" s="1" t="s">
        <v>1086</v>
      </c>
      <c r="L236" t="s">
        <v>1087</v>
      </c>
      <c r="M236" t="s">
        <v>1000</v>
      </c>
      <c r="N236" t="s">
        <v>1083</v>
      </c>
      <c r="O236" s="12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450</v>
      </c>
      <c r="B237" s="76" t="s">
        <v>451</v>
      </c>
      <c r="C237" s="76" t="s">
        <v>87</v>
      </c>
      <c r="F237" t="s">
        <v>87</v>
      </c>
      <c r="G237" t="str">
        <f t="shared" si="4"/>
        <v>GLR</v>
      </c>
      <c r="H237" s="13" t="s">
        <v>444</v>
      </c>
      <c r="I237" s="14" t="s">
        <v>214</v>
      </c>
      <c r="J237" s="12" t="s">
        <v>232</v>
      </c>
      <c r="K237" s="1" t="s">
        <v>1088</v>
      </c>
      <c r="L237" t="s">
        <v>1089</v>
      </c>
      <c r="M237" t="s">
        <v>1000</v>
      </c>
      <c r="N237" t="s">
        <v>1083</v>
      </c>
      <c r="O237" s="12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452</v>
      </c>
      <c r="B238" s="76" t="s">
        <v>87</v>
      </c>
      <c r="C238" s="76" t="s">
        <v>87</v>
      </c>
      <c r="F238" t="s">
        <v>87</v>
      </c>
      <c r="G238" t="str">
        <f t="shared" si="4"/>
        <v>SCTR</v>
      </c>
      <c r="H238" s="13" t="s">
        <v>444</v>
      </c>
      <c r="I238" s="14" t="s">
        <v>214</v>
      </c>
      <c r="J238" s="12" t="s">
        <v>232</v>
      </c>
      <c r="K238" s="1" t="s">
        <v>87</v>
      </c>
      <c r="L238" t="s">
        <v>87</v>
      </c>
      <c r="M238" t="s">
        <v>87</v>
      </c>
      <c r="N238" t="s">
        <v>87</v>
      </c>
      <c r="O238" s="12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453</v>
      </c>
      <c r="B239" s="76" t="s">
        <v>87</v>
      </c>
      <c r="C239" s="76" t="s">
        <v>87</v>
      </c>
      <c r="F239" t="s">
        <v>87</v>
      </c>
      <c r="G239" t="str">
        <f t="shared" si="4"/>
        <v>FSHR</v>
      </c>
      <c r="H239" s="13" t="s">
        <v>454</v>
      </c>
      <c r="I239" s="14" t="s">
        <v>256</v>
      </c>
      <c r="J239" s="12" t="s">
        <v>79</v>
      </c>
      <c r="K239" s="1" t="s">
        <v>87</v>
      </c>
      <c r="L239" t="s">
        <v>87</v>
      </c>
      <c r="M239" t="s">
        <v>87</v>
      </c>
      <c r="N239" t="s">
        <v>87</v>
      </c>
      <c r="O239" s="12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455</v>
      </c>
      <c r="B240" s="76" t="s">
        <v>87</v>
      </c>
      <c r="C240" s="76" t="s">
        <v>87</v>
      </c>
      <c r="F240" t="s">
        <v>87</v>
      </c>
      <c r="G240" t="str">
        <f t="shared" si="4"/>
        <v>LSHR</v>
      </c>
      <c r="H240" s="13" t="s">
        <v>454</v>
      </c>
      <c r="I240" s="14" t="s">
        <v>256</v>
      </c>
      <c r="J240" s="12" t="s">
        <v>79</v>
      </c>
      <c r="K240" s="1" t="s">
        <v>87</v>
      </c>
      <c r="L240" t="s">
        <v>87</v>
      </c>
      <c r="M240" t="s">
        <v>87</v>
      </c>
      <c r="N240" t="s">
        <v>87</v>
      </c>
      <c r="O240" s="12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456</v>
      </c>
      <c r="B241" s="76" t="s">
        <v>87</v>
      </c>
      <c r="C241" s="76" t="s">
        <v>87</v>
      </c>
      <c r="F241" t="s">
        <v>87</v>
      </c>
      <c r="G241" t="str">
        <f t="shared" si="4"/>
        <v>TSHR</v>
      </c>
      <c r="H241" s="13" t="s">
        <v>454</v>
      </c>
      <c r="I241" s="14" t="s">
        <v>256</v>
      </c>
      <c r="J241" s="12" t="s">
        <v>79</v>
      </c>
      <c r="K241" s="1" t="s">
        <v>87</v>
      </c>
      <c r="L241" t="s">
        <v>87</v>
      </c>
      <c r="M241" t="s">
        <v>87</v>
      </c>
      <c r="N241" t="s">
        <v>87</v>
      </c>
      <c r="O241" s="12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457</v>
      </c>
      <c r="B242" s="76" t="s">
        <v>458</v>
      </c>
      <c r="C242" s="76" t="s">
        <v>457</v>
      </c>
      <c r="F242" t="s">
        <v>457</v>
      </c>
      <c r="G242" t="str">
        <f t="shared" si="4"/>
        <v>GNRHR</v>
      </c>
      <c r="H242" s="13" t="s">
        <v>459</v>
      </c>
      <c r="I242" s="14" t="s">
        <v>214</v>
      </c>
      <c r="J242" s="12" t="s">
        <v>79</v>
      </c>
      <c r="K242" s="1" t="s">
        <v>1090</v>
      </c>
      <c r="L242" t="s">
        <v>1091</v>
      </c>
      <c r="M242" t="s">
        <v>1000</v>
      </c>
      <c r="N242" t="s">
        <v>1092</v>
      </c>
      <c r="O242" s="12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460</v>
      </c>
      <c r="B243" s="76" t="s">
        <v>87</v>
      </c>
      <c r="C243" s="76" t="s">
        <v>87</v>
      </c>
      <c r="F243" t="s">
        <v>87</v>
      </c>
      <c r="G243" t="str">
        <f t="shared" si="4"/>
        <v>GNRR2</v>
      </c>
      <c r="H243" s="13" t="s">
        <v>459</v>
      </c>
      <c r="I243" s="14" t="s">
        <v>214</v>
      </c>
      <c r="J243" s="12" t="s">
        <v>79</v>
      </c>
      <c r="O243" s="12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461</v>
      </c>
      <c r="B244" s="76" t="s">
        <v>87</v>
      </c>
      <c r="C244" s="76" t="s">
        <v>462</v>
      </c>
      <c r="F244" t="s">
        <v>462</v>
      </c>
      <c r="G244" t="str">
        <f t="shared" si="4"/>
        <v>GP119</v>
      </c>
      <c r="H244" s="13" t="s">
        <v>463</v>
      </c>
      <c r="I244" s="14" t="s">
        <v>250</v>
      </c>
      <c r="J244" s="12" t="s">
        <v>79</v>
      </c>
      <c r="K244" s="1" t="s">
        <v>87</v>
      </c>
      <c r="L244" t="s">
        <v>87</v>
      </c>
      <c r="M244" t="s">
        <v>87</v>
      </c>
      <c r="N244" t="s">
        <v>87</v>
      </c>
      <c r="O244" s="12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463</v>
      </c>
      <c r="B245" s="76" t="s">
        <v>87</v>
      </c>
      <c r="C245" s="76" t="s">
        <v>87</v>
      </c>
      <c r="F245" t="s">
        <v>87</v>
      </c>
      <c r="G245" t="str">
        <f t="shared" si="4"/>
        <v>GPR18</v>
      </c>
      <c r="H245" s="13" t="s">
        <v>463</v>
      </c>
      <c r="I245" s="14" t="s">
        <v>250</v>
      </c>
      <c r="J245" s="12" t="s">
        <v>79</v>
      </c>
      <c r="K245" s="1" t="s">
        <v>87</v>
      </c>
      <c r="L245" t="s">
        <v>87</v>
      </c>
      <c r="M245" t="s">
        <v>87</v>
      </c>
      <c r="N245" t="s">
        <v>87</v>
      </c>
      <c r="O245" s="12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464</v>
      </c>
      <c r="B246" s="76" t="s">
        <v>87</v>
      </c>
      <c r="C246" s="76" t="s">
        <v>464</v>
      </c>
      <c r="F246" t="s">
        <v>464</v>
      </c>
      <c r="G246" t="str">
        <f t="shared" si="4"/>
        <v>GPR55</v>
      </c>
      <c r="H246" s="13" t="s">
        <v>463</v>
      </c>
      <c r="I246" s="14" t="s">
        <v>250</v>
      </c>
      <c r="J246" s="12" t="s">
        <v>79</v>
      </c>
      <c r="K246" s="1" t="s">
        <v>87</v>
      </c>
      <c r="L246" t="s">
        <v>87</v>
      </c>
      <c r="M246" t="s">
        <v>87</v>
      </c>
      <c r="N246" t="s">
        <v>87</v>
      </c>
      <c r="O246" s="12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465</v>
      </c>
      <c r="B247" s="76" t="s">
        <v>466</v>
      </c>
      <c r="C247" s="76" t="s">
        <v>465</v>
      </c>
      <c r="F247" t="s">
        <v>465</v>
      </c>
      <c r="G247" t="str">
        <f t="shared" si="4"/>
        <v>HRH1</v>
      </c>
      <c r="H247" s="13" t="s">
        <v>467</v>
      </c>
      <c r="I247" s="14" t="s">
        <v>78</v>
      </c>
      <c r="J247" s="12" t="s">
        <v>79</v>
      </c>
      <c r="K247" s="1" t="s">
        <v>1093</v>
      </c>
      <c r="L247" t="s">
        <v>1094</v>
      </c>
      <c r="M247" t="s">
        <v>955</v>
      </c>
      <c r="N247" t="s">
        <v>1095</v>
      </c>
      <c r="O247" s="12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468</v>
      </c>
      <c r="B248" s="76" t="s">
        <v>469</v>
      </c>
      <c r="C248" s="76" t="s">
        <v>468</v>
      </c>
      <c r="F248" t="s">
        <v>468</v>
      </c>
      <c r="G248" t="str">
        <f t="shared" si="4"/>
        <v>HRH2</v>
      </c>
      <c r="H248" s="13" t="s">
        <v>467</v>
      </c>
      <c r="I248" s="14" t="s">
        <v>78</v>
      </c>
      <c r="J248" s="12" t="s">
        <v>79</v>
      </c>
      <c r="K248" s="1" t="s">
        <v>1096</v>
      </c>
      <c r="L248" t="s">
        <v>1097</v>
      </c>
      <c r="M248" t="s">
        <v>955</v>
      </c>
      <c r="N248" t="s">
        <v>1095</v>
      </c>
      <c r="O248" s="12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470</v>
      </c>
      <c r="B249" s="76" t="s">
        <v>87</v>
      </c>
      <c r="C249" s="76" t="s">
        <v>470</v>
      </c>
      <c r="F249" t="s">
        <v>470</v>
      </c>
      <c r="G249" t="str">
        <f t="shared" si="4"/>
        <v>HRH3</v>
      </c>
      <c r="H249" s="13" t="s">
        <v>467</v>
      </c>
      <c r="I249" s="14" t="s">
        <v>78</v>
      </c>
      <c r="J249" s="12" t="s">
        <v>79</v>
      </c>
      <c r="K249" s="1" t="s">
        <v>87</v>
      </c>
      <c r="L249" t="s">
        <v>87</v>
      </c>
      <c r="M249" t="s">
        <v>87</v>
      </c>
      <c r="N249" t="s">
        <v>87</v>
      </c>
      <c r="O249" s="12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471</v>
      </c>
      <c r="B250" s="76" t="s">
        <v>87</v>
      </c>
      <c r="C250" s="76" t="s">
        <v>471</v>
      </c>
      <c r="F250" t="s">
        <v>471</v>
      </c>
      <c r="G250" t="str">
        <f t="shared" si="4"/>
        <v>HRH4</v>
      </c>
      <c r="H250" s="13" t="s">
        <v>467</v>
      </c>
      <c r="I250" s="14" t="s">
        <v>78</v>
      </c>
      <c r="J250" s="12" t="s">
        <v>79</v>
      </c>
      <c r="K250" s="1" t="s">
        <v>87</v>
      </c>
      <c r="L250" t="s">
        <v>87</v>
      </c>
      <c r="M250" t="s">
        <v>87</v>
      </c>
      <c r="N250" t="s">
        <v>87</v>
      </c>
      <c r="O250" s="12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472</v>
      </c>
      <c r="B251" s="76" t="s">
        <v>87</v>
      </c>
      <c r="C251" s="76" t="s">
        <v>87</v>
      </c>
      <c r="F251" t="s">
        <v>87</v>
      </c>
      <c r="G251" t="str">
        <f t="shared" si="4"/>
        <v>HCAR1</v>
      </c>
      <c r="H251" s="13" t="s">
        <v>473</v>
      </c>
      <c r="I251" s="14" t="s">
        <v>474</v>
      </c>
      <c r="J251" s="12" t="s">
        <v>79</v>
      </c>
      <c r="K251" s="1" t="s">
        <v>87</v>
      </c>
      <c r="L251" t="s">
        <v>87</v>
      </c>
      <c r="M251" t="s">
        <v>87</v>
      </c>
      <c r="N251" t="s">
        <v>87</v>
      </c>
      <c r="O251" s="12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475</v>
      </c>
      <c r="B252" s="76" t="s">
        <v>476</v>
      </c>
      <c r="C252" s="76" t="s">
        <v>87</v>
      </c>
      <c r="F252" t="s">
        <v>87</v>
      </c>
      <c r="G252" t="str">
        <f t="shared" si="4"/>
        <v>HCAR2</v>
      </c>
      <c r="H252" s="13" t="s">
        <v>473</v>
      </c>
      <c r="I252" s="14" t="s">
        <v>474</v>
      </c>
      <c r="J252" s="12" t="s">
        <v>79</v>
      </c>
      <c r="K252" s="1" t="s">
        <v>1098</v>
      </c>
      <c r="L252" t="s">
        <v>1099</v>
      </c>
      <c r="M252" t="s">
        <v>1100</v>
      </c>
      <c r="N252" t="s">
        <v>1101</v>
      </c>
      <c r="O252" s="12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477</v>
      </c>
      <c r="B253" s="76" t="s">
        <v>477</v>
      </c>
      <c r="C253" s="76" t="s">
        <v>87</v>
      </c>
      <c r="F253" t="s">
        <v>87</v>
      </c>
      <c r="G253" t="str">
        <f t="shared" si="4"/>
        <v>HCAR3</v>
      </c>
      <c r="H253" s="13" t="s">
        <v>473</v>
      </c>
      <c r="I253" s="14" t="s">
        <v>474</v>
      </c>
      <c r="J253" s="12" t="s">
        <v>79</v>
      </c>
      <c r="K253" s="1" t="s">
        <v>1102</v>
      </c>
      <c r="L253" t="s">
        <v>1103</v>
      </c>
      <c r="M253" t="s">
        <v>1100</v>
      </c>
      <c r="N253" t="s">
        <v>1101</v>
      </c>
      <c r="O253" s="12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478</v>
      </c>
      <c r="B254" s="76" t="s">
        <v>87</v>
      </c>
      <c r="C254" s="76" t="s">
        <v>479</v>
      </c>
      <c r="F254" t="s">
        <v>479</v>
      </c>
      <c r="G254" t="str">
        <f t="shared" si="4"/>
        <v>KISSR</v>
      </c>
      <c r="H254" s="13" t="s">
        <v>480</v>
      </c>
      <c r="I254" s="14" t="s">
        <v>214</v>
      </c>
      <c r="J254" s="12" t="s">
        <v>79</v>
      </c>
      <c r="K254" s="1" t="s">
        <v>87</v>
      </c>
      <c r="L254" t="s">
        <v>87</v>
      </c>
      <c r="M254" t="s">
        <v>87</v>
      </c>
      <c r="N254" t="s">
        <v>87</v>
      </c>
      <c r="O254" s="12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481</v>
      </c>
      <c r="B255" s="76" t="s">
        <v>482</v>
      </c>
      <c r="C255" s="76" t="s">
        <v>483</v>
      </c>
      <c r="F255" t="s">
        <v>483</v>
      </c>
      <c r="G255" t="str">
        <f t="shared" si="4"/>
        <v>CLTR1</v>
      </c>
      <c r="H255" s="13" t="s">
        <v>484</v>
      </c>
      <c r="I255" s="14" t="s">
        <v>250</v>
      </c>
      <c r="J255" s="12" t="s">
        <v>79</v>
      </c>
      <c r="K255" s="1" t="s">
        <v>1104</v>
      </c>
      <c r="L255" t="s">
        <v>1105</v>
      </c>
      <c r="M255" t="s">
        <v>1020</v>
      </c>
      <c r="N255" t="s">
        <v>1106</v>
      </c>
      <c r="O255" s="12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485</v>
      </c>
      <c r="B256" s="76" t="s">
        <v>486</v>
      </c>
      <c r="C256" s="76" t="s">
        <v>487</v>
      </c>
      <c r="F256" t="s">
        <v>487</v>
      </c>
      <c r="G256" t="str">
        <f t="shared" si="4"/>
        <v>CLTR2</v>
      </c>
      <c r="H256" s="13" t="s">
        <v>484</v>
      </c>
      <c r="I256" s="14" t="s">
        <v>250</v>
      </c>
      <c r="J256" s="12" t="s">
        <v>79</v>
      </c>
      <c r="K256" s="1" t="s">
        <v>1107</v>
      </c>
      <c r="L256" t="s">
        <v>1108</v>
      </c>
      <c r="M256" t="s">
        <v>1020</v>
      </c>
      <c r="N256" t="s">
        <v>1106</v>
      </c>
      <c r="O256" s="12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488</v>
      </c>
      <c r="B257" s="76" t="s">
        <v>489</v>
      </c>
      <c r="C257" s="76" t="s">
        <v>87</v>
      </c>
      <c r="F257" t="s">
        <v>87</v>
      </c>
      <c r="G257" t="str">
        <f t="shared" si="4"/>
        <v>LT4R1</v>
      </c>
      <c r="H257" s="13" t="s">
        <v>484</v>
      </c>
      <c r="I257" s="14" t="s">
        <v>250</v>
      </c>
      <c r="J257" s="12" t="s">
        <v>79</v>
      </c>
      <c r="K257" s="1" t="s">
        <v>1109</v>
      </c>
      <c r="L257" t="s">
        <v>1110</v>
      </c>
      <c r="M257" t="s">
        <v>1020</v>
      </c>
      <c r="N257" t="s">
        <v>1106</v>
      </c>
      <c r="O257" s="12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490</v>
      </c>
      <c r="B258" s="76" t="s">
        <v>491</v>
      </c>
      <c r="C258" s="76" t="s">
        <v>492</v>
      </c>
      <c r="F258" t="s">
        <v>492</v>
      </c>
      <c r="G258" t="str">
        <f t="shared" si="4"/>
        <v>LT4R2</v>
      </c>
      <c r="H258" s="13" t="s">
        <v>484</v>
      </c>
      <c r="I258" s="14" t="s">
        <v>250</v>
      </c>
      <c r="J258" s="12" t="s">
        <v>79</v>
      </c>
      <c r="K258" s="1" t="s">
        <v>1111</v>
      </c>
      <c r="L258" t="s">
        <v>1112</v>
      </c>
      <c r="M258" t="s">
        <v>1020</v>
      </c>
      <c r="N258" t="s">
        <v>1106</v>
      </c>
      <c r="O258" s="12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493</v>
      </c>
      <c r="B259" s="76" t="s">
        <v>87</v>
      </c>
      <c r="C259" s="76" t="s">
        <v>87</v>
      </c>
      <c r="F259" t="s">
        <v>87</v>
      </c>
      <c r="G259" t="str">
        <f t="shared" si="4"/>
        <v>OXER1</v>
      </c>
      <c r="H259" s="13" t="s">
        <v>484</v>
      </c>
      <c r="I259" s="14" t="s">
        <v>250</v>
      </c>
      <c r="J259" s="12" t="s">
        <v>79</v>
      </c>
      <c r="K259" s="1" t="s">
        <v>87</v>
      </c>
      <c r="L259" t="s">
        <v>87</v>
      </c>
      <c r="M259" t="s">
        <v>87</v>
      </c>
      <c r="N259" t="s">
        <v>87</v>
      </c>
      <c r="O259" s="12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494</v>
      </c>
      <c r="B260" s="76" t="s">
        <v>494</v>
      </c>
      <c r="C260" s="76" t="s">
        <v>494</v>
      </c>
      <c r="F260" t="s">
        <v>494</v>
      </c>
      <c r="G260" t="str">
        <f t="shared" si="4"/>
        <v>LPAR1</v>
      </c>
      <c r="H260" s="13" t="s">
        <v>495</v>
      </c>
      <c r="I260" s="14" t="s">
        <v>250</v>
      </c>
      <c r="J260" s="12" t="s">
        <v>79</v>
      </c>
      <c r="K260" s="1" t="s">
        <v>1113</v>
      </c>
      <c r="L260" t="s">
        <v>1114</v>
      </c>
      <c r="M260" t="s">
        <v>1020</v>
      </c>
      <c r="N260" t="s">
        <v>1115</v>
      </c>
      <c r="O260" s="12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496</v>
      </c>
      <c r="B261" s="76" t="s">
        <v>496</v>
      </c>
      <c r="C261" s="76" t="s">
        <v>496</v>
      </c>
      <c r="F261" t="s">
        <v>496</v>
      </c>
      <c r="G261" t="str">
        <f t="shared" si="4"/>
        <v>LPAR2</v>
      </c>
      <c r="H261" s="13" t="s">
        <v>495</v>
      </c>
      <c r="I261" s="14" t="s">
        <v>250</v>
      </c>
      <c r="J261" s="12" t="s">
        <v>79</v>
      </c>
      <c r="K261" s="1" t="s">
        <v>1116</v>
      </c>
      <c r="L261" t="s">
        <v>1117</v>
      </c>
      <c r="M261" t="s">
        <v>1020</v>
      </c>
      <c r="N261" t="s">
        <v>1115</v>
      </c>
      <c r="O261" s="12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497</v>
      </c>
      <c r="B262" s="76" t="s">
        <v>87</v>
      </c>
      <c r="C262" s="76" t="s">
        <v>497</v>
      </c>
      <c r="F262" t="s">
        <v>497</v>
      </c>
      <c r="G262" t="str">
        <f t="shared" si="4"/>
        <v>LPAR3</v>
      </c>
      <c r="H262" s="13" t="s">
        <v>495</v>
      </c>
      <c r="I262" s="14" t="s">
        <v>250</v>
      </c>
      <c r="J262" s="12" t="s">
        <v>79</v>
      </c>
      <c r="K262" s="1" t="s">
        <v>87</v>
      </c>
      <c r="L262" t="s">
        <v>87</v>
      </c>
      <c r="M262" t="s">
        <v>87</v>
      </c>
      <c r="N262" t="s">
        <v>87</v>
      </c>
      <c r="O262" s="12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498</v>
      </c>
      <c r="B263" s="76" t="s">
        <v>87</v>
      </c>
      <c r="C263" s="76" t="s">
        <v>498</v>
      </c>
      <c r="F263" t="s">
        <v>498</v>
      </c>
      <c r="G263" t="str">
        <f t="shared" si="4"/>
        <v>LPAR4</v>
      </c>
      <c r="H263" s="13" t="s">
        <v>495</v>
      </c>
      <c r="I263" s="14" t="s">
        <v>250</v>
      </c>
      <c r="J263" s="12" t="s">
        <v>79</v>
      </c>
      <c r="K263" s="1" t="s">
        <v>87</v>
      </c>
      <c r="L263" t="s">
        <v>87</v>
      </c>
      <c r="M263" t="s">
        <v>87</v>
      </c>
      <c r="N263" t="s">
        <v>87</v>
      </c>
      <c r="O263" s="12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499</v>
      </c>
      <c r="B264" s="76" t="s">
        <v>87</v>
      </c>
      <c r="C264" s="76" t="s">
        <v>499</v>
      </c>
      <c r="F264" t="s">
        <v>499</v>
      </c>
      <c r="G264" t="str">
        <f t="shared" si="4"/>
        <v>LPAR5</v>
      </c>
      <c r="H264" s="13" t="s">
        <v>495</v>
      </c>
      <c r="I264" s="14" t="s">
        <v>250</v>
      </c>
      <c r="J264" s="12" t="s">
        <v>79</v>
      </c>
      <c r="K264" s="1" t="s">
        <v>87</v>
      </c>
      <c r="L264" t="s">
        <v>87</v>
      </c>
      <c r="M264" t="s">
        <v>87</v>
      </c>
      <c r="N264" t="s">
        <v>87</v>
      </c>
      <c r="O264" s="12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500</v>
      </c>
      <c r="B265" s="76" t="s">
        <v>87</v>
      </c>
      <c r="C265" s="76" t="s">
        <v>500</v>
      </c>
      <c r="F265" t="s">
        <v>500</v>
      </c>
      <c r="G265" t="str">
        <f t="shared" si="4"/>
        <v>LPAR6</v>
      </c>
      <c r="H265" s="13" t="s">
        <v>495</v>
      </c>
      <c r="I265" s="14" t="s">
        <v>250</v>
      </c>
      <c r="J265" s="12" t="s">
        <v>79</v>
      </c>
      <c r="K265" s="1" t="s">
        <v>87</v>
      </c>
      <c r="L265" t="s">
        <v>87</v>
      </c>
      <c r="M265" t="s">
        <v>87</v>
      </c>
      <c r="N265" t="s">
        <v>87</v>
      </c>
      <c r="O265" s="12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501</v>
      </c>
      <c r="B266" s="76" t="s">
        <v>501</v>
      </c>
      <c r="C266" s="76" t="s">
        <v>501</v>
      </c>
      <c r="F266" t="s">
        <v>501</v>
      </c>
      <c r="G266" t="str">
        <f t="shared" si="4"/>
        <v>S1PR1</v>
      </c>
      <c r="H266" s="13" t="s">
        <v>502</v>
      </c>
      <c r="I266" s="14" t="s">
        <v>250</v>
      </c>
      <c r="J266" s="12" t="s">
        <v>79</v>
      </c>
      <c r="K266" s="1" t="s">
        <v>1118</v>
      </c>
      <c r="L266" t="s">
        <v>1119</v>
      </c>
      <c r="M266" t="s">
        <v>1020</v>
      </c>
      <c r="N266" t="s">
        <v>1120</v>
      </c>
      <c r="O266" s="12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503</v>
      </c>
      <c r="B267" s="76" t="s">
        <v>87</v>
      </c>
      <c r="C267" s="76" t="s">
        <v>503</v>
      </c>
      <c r="F267" t="s">
        <v>503</v>
      </c>
      <c r="G267" t="str">
        <f t="shared" si="4"/>
        <v>S1PR2</v>
      </c>
      <c r="H267" s="13" t="s">
        <v>502</v>
      </c>
      <c r="I267" s="14" t="s">
        <v>250</v>
      </c>
      <c r="J267" s="12" t="s">
        <v>79</v>
      </c>
      <c r="K267" s="1" t="s">
        <v>87</v>
      </c>
      <c r="L267" t="s">
        <v>87</v>
      </c>
      <c r="M267" t="s">
        <v>87</v>
      </c>
      <c r="N267" t="s">
        <v>87</v>
      </c>
      <c r="O267" s="12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504</v>
      </c>
      <c r="B268" s="76" t="s">
        <v>87</v>
      </c>
      <c r="C268" s="76" t="s">
        <v>504</v>
      </c>
      <c r="F268" t="s">
        <v>504</v>
      </c>
      <c r="G268" t="str">
        <f t="shared" ref="G268:G331" si="5">A268</f>
        <v>S1PR3</v>
      </c>
      <c r="H268" s="13" t="s">
        <v>502</v>
      </c>
      <c r="I268" s="14" t="s">
        <v>250</v>
      </c>
      <c r="J268" s="12" t="s">
        <v>79</v>
      </c>
      <c r="K268" s="1" t="s">
        <v>87</v>
      </c>
      <c r="L268" t="s">
        <v>87</v>
      </c>
      <c r="M268" t="s">
        <v>87</v>
      </c>
      <c r="N268" t="s">
        <v>87</v>
      </c>
      <c r="O268" s="12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505</v>
      </c>
      <c r="B269" s="76" t="s">
        <v>87</v>
      </c>
      <c r="C269" s="76" t="s">
        <v>87</v>
      </c>
      <c r="F269" t="s">
        <v>87</v>
      </c>
      <c r="G269" t="str">
        <f t="shared" si="5"/>
        <v>S1PR4</v>
      </c>
      <c r="H269" s="13" t="s">
        <v>502</v>
      </c>
      <c r="I269" s="14" t="s">
        <v>250</v>
      </c>
      <c r="J269" s="12" t="s">
        <v>79</v>
      </c>
      <c r="K269" s="1" t="s">
        <v>87</v>
      </c>
      <c r="L269" t="s">
        <v>87</v>
      </c>
      <c r="M269" t="s">
        <v>87</v>
      </c>
      <c r="N269" t="s">
        <v>87</v>
      </c>
      <c r="O269" s="12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506</v>
      </c>
      <c r="B270" s="76" t="s">
        <v>87</v>
      </c>
      <c r="C270" s="76" t="s">
        <v>506</v>
      </c>
      <c r="F270" t="s">
        <v>506</v>
      </c>
      <c r="G270" t="str">
        <f t="shared" si="5"/>
        <v>S1PR5</v>
      </c>
      <c r="H270" s="13" t="s">
        <v>502</v>
      </c>
      <c r="I270" s="14" t="s">
        <v>250</v>
      </c>
      <c r="J270" s="12" t="s">
        <v>79</v>
      </c>
      <c r="K270" s="1" t="s">
        <v>87</v>
      </c>
      <c r="L270" t="s">
        <v>87</v>
      </c>
      <c r="M270" t="s">
        <v>87</v>
      </c>
      <c r="N270" t="s">
        <v>87</v>
      </c>
      <c r="O270" s="12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507</v>
      </c>
      <c r="B271" s="76" t="s">
        <v>87</v>
      </c>
      <c r="C271" s="76" t="s">
        <v>507</v>
      </c>
      <c r="F271" t="s">
        <v>507</v>
      </c>
      <c r="G271" t="str">
        <f t="shared" si="5"/>
        <v>MCHR1</v>
      </c>
      <c r="H271" s="13" t="s">
        <v>508</v>
      </c>
      <c r="I271" s="14" t="s">
        <v>214</v>
      </c>
      <c r="J271" s="12" t="s">
        <v>79</v>
      </c>
      <c r="K271" s="1" t="s">
        <v>87</v>
      </c>
      <c r="L271" t="s">
        <v>87</v>
      </c>
      <c r="M271" t="s">
        <v>87</v>
      </c>
      <c r="N271" t="s">
        <v>87</v>
      </c>
      <c r="O271" s="12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509</v>
      </c>
      <c r="B272" s="76" t="s">
        <v>87</v>
      </c>
      <c r="C272" s="76" t="s">
        <v>509</v>
      </c>
      <c r="F272" t="s">
        <v>509</v>
      </c>
      <c r="G272" t="str">
        <f t="shared" si="5"/>
        <v>MCHR2</v>
      </c>
      <c r="H272" s="13" t="s">
        <v>508</v>
      </c>
      <c r="I272" s="14" t="s">
        <v>214</v>
      </c>
      <c r="J272" s="12" t="s">
        <v>79</v>
      </c>
      <c r="K272" s="1" t="s">
        <v>87</v>
      </c>
      <c r="L272" t="s">
        <v>87</v>
      </c>
      <c r="M272" t="s">
        <v>87</v>
      </c>
      <c r="N272" t="s">
        <v>87</v>
      </c>
      <c r="O272" s="12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510</v>
      </c>
      <c r="B273" s="76" t="s">
        <v>87</v>
      </c>
      <c r="C273" s="76" t="s">
        <v>87</v>
      </c>
      <c r="F273" t="s">
        <v>87</v>
      </c>
      <c r="G273" t="str">
        <f t="shared" si="5"/>
        <v>ACTHR</v>
      </c>
      <c r="H273" s="13" t="s">
        <v>511</v>
      </c>
      <c r="I273" s="14" t="s">
        <v>214</v>
      </c>
      <c r="J273" s="12" t="s">
        <v>79</v>
      </c>
      <c r="K273" s="1" t="s">
        <v>87</v>
      </c>
      <c r="L273" t="s">
        <v>87</v>
      </c>
      <c r="M273" t="s">
        <v>87</v>
      </c>
      <c r="N273" t="s">
        <v>87</v>
      </c>
      <c r="O273" s="12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512</v>
      </c>
      <c r="B274" s="76" t="s">
        <v>512</v>
      </c>
      <c r="C274" s="76" t="s">
        <v>512</v>
      </c>
      <c r="F274" t="s">
        <v>512</v>
      </c>
      <c r="G274" t="str">
        <f t="shared" si="5"/>
        <v>MC3R</v>
      </c>
      <c r="H274" s="13" t="s">
        <v>511</v>
      </c>
      <c r="I274" s="14" t="s">
        <v>214</v>
      </c>
      <c r="J274" s="12" t="s">
        <v>79</v>
      </c>
      <c r="K274" s="1" t="s">
        <v>1121</v>
      </c>
      <c r="L274" t="s">
        <v>1122</v>
      </c>
      <c r="M274" t="s">
        <v>1000</v>
      </c>
      <c r="N274" t="s">
        <v>1123</v>
      </c>
      <c r="O274" s="12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513</v>
      </c>
      <c r="B275" s="76" t="s">
        <v>513</v>
      </c>
      <c r="C275" s="76" t="s">
        <v>513</v>
      </c>
      <c r="F275" t="s">
        <v>513</v>
      </c>
      <c r="G275" t="str">
        <f t="shared" si="5"/>
        <v>MC4R</v>
      </c>
      <c r="H275" s="13" t="s">
        <v>511</v>
      </c>
      <c r="I275" s="14" t="s">
        <v>214</v>
      </c>
      <c r="J275" s="12" t="s">
        <v>79</v>
      </c>
      <c r="K275" s="1" t="s">
        <v>1124</v>
      </c>
      <c r="L275" t="s">
        <v>1125</v>
      </c>
      <c r="M275" t="s">
        <v>1000</v>
      </c>
      <c r="N275" t="s">
        <v>1123</v>
      </c>
      <c r="O275" s="12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514</v>
      </c>
      <c r="B276" s="76" t="s">
        <v>87</v>
      </c>
      <c r="C276" s="76" t="s">
        <v>514</v>
      </c>
      <c r="F276" t="s">
        <v>514</v>
      </c>
      <c r="G276" t="str">
        <f t="shared" si="5"/>
        <v>MC5R</v>
      </c>
      <c r="H276" s="13" t="s">
        <v>511</v>
      </c>
      <c r="I276" s="14" t="s">
        <v>214</v>
      </c>
      <c r="J276" s="12" t="s">
        <v>79</v>
      </c>
      <c r="K276" s="1" t="s">
        <v>87</v>
      </c>
      <c r="L276" t="s">
        <v>87</v>
      </c>
      <c r="M276" t="s">
        <v>87</v>
      </c>
      <c r="N276" t="s">
        <v>87</v>
      </c>
      <c r="O276" s="12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515</v>
      </c>
      <c r="B277" s="76" t="s">
        <v>87</v>
      </c>
      <c r="C277" s="76" t="s">
        <v>516</v>
      </c>
      <c r="F277" t="s">
        <v>516</v>
      </c>
      <c r="G277" t="str">
        <f t="shared" si="5"/>
        <v>MSHR</v>
      </c>
      <c r="H277" s="13" t="s">
        <v>511</v>
      </c>
      <c r="I277" s="14" t="s">
        <v>214</v>
      </c>
      <c r="J277" s="12" t="s">
        <v>79</v>
      </c>
      <c r="K277" s="1" t="s">
        <v>87</v>
      </c>
      <c r="L277" t="s">
        <v>87</v>
      </c>
      <c r="M277" t="s">
        <v>87</v>
      </c>
      <c r="N277" t="s">
        <v>87</v>
      </c>
      <c r="O277" s="12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517</v>
      </c>
      <c r="B278" s="76" t="s">
        <v>518</v>
      </c>
      <c r="C278" s="76" t="s">
        <v>519</v>
      </c>
      <c r="F278" t="s">
        <v>519</v>
      </c>
      <c r="G278" t="str">
        <f t="shared" si="5"/>
        <v>MTR1A</v>
      </c>
      <c r="H278" s="13" t="s">
        <v>520</v>
      </c>
      <c r="I278" s="14" t="s">
        <v>520</v>
      </c>
      <c r="J278" s="12" t="s">
        <v>79</v>
      </c>
      <c r="K278" s="1" t="s">
        <v>1126</v>
      </c>
      <c r="L278" t="s">
        <v>1127</v>
      </c>
      <c r="M278" t="s">
        <v>1128</v>
      </c>
      <c r="N278" t="s">
        <v>520</v>
      </c>
      <c r="O278" s="12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521</v>
      </c>
      <c r="B279" s="76" t="s">
        <v>522</v>
      </c>
      <c r="C279" s="76" t="s">
        <v>523</v>
      </c>
      <c r="F279" t="s">
        <v>523</v>
      </c>
      <c r="G279" t="str">
        <f t="shared" si="5"/>
        <v>MTR1B</v>
      </c>
      <c r="H279" s="13" t="s">
        <v>520</v>
      </c>
      <c r="I279" s="14" t="s">
        <v>520</v>
      </c>
      <c r="J279" s="12" t="s">
        <v>79</v>
      </c>
      <c r="K279" s="1" t="s">
        <v>1129</v>
      </c>
      <c r="L279" t="s">
        <v>1130</v>
      </c>
      <c r="M279" t="s">
        <v>1128</v>
      </c>
      <c r="N279" t="s">
        <v>520</v>
      </c>
      <c r="O279" s="12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524</v>
      </c>
      <c r="B280" s="76" t="s">
        <v>87</v>
      </c>
      <c r="C280" s="76" t="s">
        <v>87</v>
      </c>
      <c r="F280" t="s">
        <v>87</v>
      </c>
      <c r="G280" t="str">
        <f t="shared" si="5"/>
        <v>GRM1</v>
      </c>
      <c r="H280" s="13" t="s">
        <v>525</v>
      </c>
      <c r="I280" s="14" t="s">
        <v>435</v>
      </c>
      <c r="J280" s="12" t="s">
        <v>245</v>
      </c>
      <c r="K280" s="1" t="s">
        <v>87</v>
      </c>
      <c r="L280" t="s">
        <v>87</v>
      </c>
      <c r="M280" t="s">
        <v>87</v>
      </c>
      <c r="N280" t="s">
        <v>87</v>
      </c>
      <c r="O280" s="12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526</v>
      </c>
      <c r="B281" s="76" t="s">
        <v>527</v>
      </c>
      <c r="C281" s="76" t="s">
        <v>87</v>
      </c>
      <c r="F281" t="s">
        <v>87</v>
      </c>
      <c r="G281" t="str">
        <f t="shared" si="5"/>
        <v>GRM2</v>
      </c>
      <c r="H281" s="13" t="s">
        <v>525</v>
      </c>
      <c r="I281" s="14" t="s">
        <v>435</v>
      </c>
      <c r="J281" s="12" t="s">
        <v>245</v>
      </c>
      <c r="K281" s="1" t="s">
        <v>1131</v>
      </c>
      <c r="L281" t="s">
        <v>1132</v>
      </c>
      <c r="M281" t="s">
        <v>1133</v>
      </c>
      <c r="N281" t="s">
        <v>1134</v>
      </c>
      <c r="O281" s="12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528</v>
      </c>
      <c r="B282" s="76" t="s">
        <v>87</v>
      </c>
      <c r="C282" s="76" t="s">
        <v>87</v>
      </c>
      <c r="F282" t="s">
        <v>87</v>
      </c>
      <c r="G282" t="str">
        <f t="shared" si="5"/>
        <v>GRM3</v>
      </c>
      <c r="H282" s="13" t="s">
        <v>525</v>
      </c>
      <c r="I282" s="14" t="s">
        <v>435</v>
      </c>
      <c r="J282" s="12" t="s">
        <v>245</v>
      </c>
      <c r="K282" s="1" t="s">
        <v>87</v>
      </c>
      <c r="L282" t="s">
        <v>87</v>
      </c>
      <c r="M282" t="s">
        <v>87</v>
      </c>
      <c r="N282" t="s">
        <v>87</v>
      </c>
      <c r="O282" s="12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529</v>
      </c>
      <c r="B283" s="76" t="s">
        <v>530</v>
      </c>
      <c r="C283" s="76" t="s">
        <v>87</v>
      </c>
      <c r="F283" t="s">
        <v>87</v>
      </c>
      <c r="G283" t="str">
        <f t="shared" si="5"/>
        <v>GRM4</v>
      </c>
      <c r="H283" s="13" t="s">
        <v>525</v>
      </c>
      <c r="I283" s="14" t="s">
        <v>435</v>
      </c>
      <c r="J283" s="12" t="s">
        <v>245</v>
      </c>
      <c r="K283" s="1" t="s">
        <v>1135</v>
      </c>
      <c r="L283" t="s">
        <v>1136</v>
      </c>
      <c r="M283" t="s">
        <v>1133</v>
      </c>
      <c r="N283" t="s">
        <v>1134</v>
      </c>
      <c r="O283" s="12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76" t="s">
        <v>531</v>
      </c>
      <c r="C284" s="76" t="s">
        <v>87</v>
      </c>
      <c r="F284" t="s">
        <v>87</v>
      </c>
      <c r="G284" t="str">
        <f t="shared" si="5"/>
        <v>GRM5</v>
      </c>
      <c r="H284" s="13" t="s">
        <v>525</v>
      </c>
      <c r="I284" s="14" t="s">
        <v>435</v>
      </c>
      <c r="J284" s="12" t="s">
        <v>245</v>
      </c>
      <c r="K284" s="1" t="s">
        <v>1137</v>
      </c>
      <c r="L284" t="s">
        <v>1138</v>
      </c>
      <c r="M284" t="s">
        <v>1133</v>
      </c>
      <c r="N284" t="s">
        <v>1134</v>
      </c>
      <c r="O284" s="12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532</v>
      </c>
      <c r="B285" s="76" t="s">
        <v>533</v>
      </c>
      <c r="C285" s="76" t="s">
        <v>87</v>
      </c>
      <c r="F285" t="s">
        <v>87</v>
      </c>
      <c r="G285" t="str">
        <f t="shared" si="5"/>
        <v>GRM6</v>
      </c>
      <c r="H285" s="13" t="s">
        <v>525</v>
      </c>
      <c r="I285" s="14" t="s">
        <v>435</v>
      </c>
      <c r="J285" s="12" t="s">
        <v>245</v>
      </c>
      <c r="K285" s="1" t="s">
        <v>1139</v>
      </c>
      <c r="L285" t="s">
        <v>1140</v>
      </c>
      <c r="M285" t="s">
        <v>1133</v>
      </c>
      <c r="N285" t="s">
        <v>1134</v>
      </c>
      <c r="O285" s="12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534</v>
      </c>
      <c r="B286" s="76" t="s">
        <v>87</v>
      </c>
      <c r="C286" s="76" t="s">
        <v>87</v>
      </c>
      <c r="F286" t="s">
        <v>87</v>
      </c>
      <c r="G286" t="str">
        <f t="shared" si="5"/>
        <v>GRM7</v>
      </c>
      <c r="H286" s="13" t="s">
        <v>525</v>
      </c>
      <c r="I286" s="14" t="s">
        <v>435</v>
      </c>
      <c r="J286" s="12" t="s">
        <v>245</v>
      </c>
      <c r="K286" s="1" t="s">
        <v>87</v>
      </c>
      <c r="L286" t="s">
        <v>87</v>
      </c>
      <c r="M286" t="s">
        <v>87</v>
      </c>
      <c r="N286" t="s">
        <v>87</v>
      </c>
      <c r="O286" s="12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535</v>
      </c>
      <c r="B287" s="76" t="s">
        <v>536</v>
      </c>
      <c r="C287" s="76" t="s">
        <v>87</v>
      </c>
      <c r="F287" t="s">
        <v>87</v>
      </c>
      <c r="G287" t="str">
        <f t="shared" si="5"/>
        <v>GRM8</v>
      </c>
      <c r="H287" s="13" t="s">
        <v>525</v>
      </c>
      <c r="I287" s="14" t="s">
        <v>435</v>
      </c>
      <c r="J287" s="12" t="s">
        <v>245</v>
      </c>
      <c r="K287" s="1" t="s">
        <v>1141</v>
      </c>
      <c r="L287" t="s">
        <v>1142</v>
      </c>
      <c r="M287" t="s">
        <v>1133</v>
      </c>
      <c r="N287" t="s">
        <v>1134</v>
      </c>
      <c r="O287" s="12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537</v>
      </c>
      <c r="B288" s="76" t="s">
        <v>87</v>
      </c>
      <c r="C288" s="76" t="s">
        <v>538</v>
      </c>
      <c r="F288" t="s">
        <v>538</v>
      </c>
      <c r="G288" t="str">
        <f t="shared" si="5"/>
        <v>MTLR</v>
      </c>
      <c r="H288" s="13" t="s">
        <v>539</v>
      </c>
      <c r="I288" s="14" t="s">
        <v>214</v>
      </c>
      <c r="J288" s="12" t="s">
        <v>79</v>
      </c>
      <c r="K288" s="1" t="s">
        <v>87</v>
      </c>
      <c r="L288" t="s">
        <v>87</v>
      </c>
      <c r="M288" t="s">
        <v>87</v>
      </c>
      <c r="N288" t="s">
        <v>87</v>
      </c>
      <c r="O288" s="12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540</v>
      </c>
      <c r="B289" s="76" t="s">
        <v>87</v>
      </c>
      <c r="C289" s="76" t="s">
        <v>540</v>
      </c>
      <c r="F289" t="s">
        <v>540</v>
      </c>
      <c r="G289" t="str">
        <f t="shared" si="5"/>
        <v>NMUR1</v>
      </c>
      <c r="H289" s="13" t="s">
        <v>541</v>
      </c>
      <c r="I289" s="14" t="s">
        <v>214</v>
      </c>
      <c r="J289" s="12" t="s">
        <v>79</v>
      </c>
      <c r="K289" s="1" t="s">
        <v>87</v>
      </c>
      <c r="L289" t="s">
        <v>87</v>
      </c>
      <c r="M289" t="s">
        <v>87</v>
      </c>
      <c r="N289" t="s">
        <v>87</v>
      </c>
      <c r="O289" s="12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542</v>
      </c>
      <c r="B290" s="76" t="s">
        <v>87</v>
      </c>
      <c r="C290" s="76" t="s">
        <v>542</v>
      </c>
      <c r="F290" t="s">
        <v>542</v>
      </c>
      <c r="G290" t="str">
        <f t="shared" si="5"/>
        <v>NMUR2</v>
      </c>
      <c r="H290" s="13" t="s">
        <v>541</v>
      </c>
      <c r="I290" s="14" t="s">
        <v>214</v>
      </c>
      <c r="J290" s="12" t="s">
        <v>79</v>
      </c>
      <c r="K290" s="1" t="s">
        <v>87</v>
      </c>
      <c r="L290" t="s">
        <v>87</v>
      </c>
      <c r="M290" t="s">
        <v>87</v>
      </c>
      <c r="N290" t="s">
        <v>87</v>
      </c>
      <c r="O290" s="12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543</v>
      </c>
      <c r="B291" s="76" t="s">
        <v>544</v>
      </c>
      <c r="C291" s="76" t="s">
        <v>544</v>
      </c>
      <c r="F291" t="s">
        <v>544</v>
      </c>
      <c r="G291" t="str">
        <f t="shared" si="5"/>
        <v>NPFF1</v>
      </c>
      <c r="H291" s="13" t="s">
        <v>545</v>
      </c>
      <c r="I291" s="14" t="s">
        <v>214</v>
      </c>
      <c r="J291" s="12" t="s">
        <v>79</v>
      </c>
      <c r="K291" s="1" t="s">
        <v>1143</v>
      </c>
      <c r="L291" t="s">
        <v>1144</v>
      </c>
      <c r="M291" t="s">
        <v>1000</v>
      </c>
      <c r="N291" t="s">
        <v>1145</v>
      </c>
      <c r="O291" s="12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546</v>
      </c>
      <c r="B292" s="76" t="s">
        <v>547</v>
      </c>
      <c r="C292" s="76" t="s">
        <v>547</v>
      </c>
      <c r="F292" t="s">
        <v>547</v>
      </c>
      <c r="G292" t="str">
        <f t="shared" si="5"/>
        <v>NPFF2</v>
      </c>
      <c r="H292" s="13" t="s">
        <v>545</v>
      </c>
      <c r="I292" s="14" t="s">
        <v>214</v>
      </c>
      <c r="J292" s="12" t="s">
        <v>79</v>
      </c>
      <c r="K292" s="1" t="s">
        <v>1146</v>
      </c>
      <c r="L292" t="s">
        <v>1147</v>
      </c>
      <c r="M292" t="s">
        <v>1000</v>
      </c>
      <c r="N292" t="s">
        <v>1145</v>
      </c>
      <c r="O292" s="12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548</v>
      </c>
      <c r="B293" s="76" t="s">
        <v>87</v>
      </c>
      <c r="C293" s="76" t="s">
        <v>87</v>
      </c>
      <c r="F293" t="s">
        <v>87</v>
      </c>
      <c r="G293" t="str">
        <f t="shared" si="5"/>
        <v>NPSR1</v>
      </c>
      <c r="H293" s="13" t="s">
        <v>549</v>
      </c>
      <c r="I293" s="14" t="s">
        <v>214</v>
      </c>
      <c r="J293" s="12" t="s">
        <v>79</v>
      </c>
      <c r="K293" s="1" t="s">
        <v>87</v>
      </c>
      <c r="L293" t="s">
        <v>87</v>
      </c>
      <c r="M293" t="s">
        <v>87</v>
      </c>
      <c r="N293" t="s">
        <v>87</v>
      </c>
      <c r="O293" s="12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550</v>
      </c>
      <c r="B294" s="76" t="s">
        <v>87</v>
      </c>
      <c r="C294" s="76" t="s">
        <v>551</v>
      </c>
      <c r="F294" t="s">
        <v>551</v>
      </c>
      <c r="G294" t="str">
        <f t="shared" si="5"/>
        <v>NPBW1</v>
      </c>
      <c r="H294" s="13" t="s">
        <v>552</v>
      </c>
      <c r="I294" s="14" t="s">
        <v>214</v>
      </c>
      <c r="J294" s="12" t="s">
        <v>79</v>
      </c>
      <c r="K294" s="1" t="s">
        <v>87</v>
      </c>
      <c r="L294" t="s">
        <v>87</v>
      </c>
      <c r="M294" t="s">
        <v>87</v>
      </c>
      <c r="N294" t="s">
        <v>87</v>
      </c>
      <c r="O294" s="12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553</v>
      </c>
      <c r="B295" s="76" t="s">
        <v>87</v>
      </c>
      <c r="C295" s="76" t="s">
        <v>87</v>
      </c>
      <c r="F295" t="s">
        <v>87</v>
      </c>
      <c r="G295" t="str">
        <f t="shared" si="5"/>
        <v>NPBW2</v>
      </c>
      <c r="H295" s="13" t="s">
        <v>552</v>
      </c>
      <c r="I295" s="14" t="s">
        <v>214</v>
      </c>
      <c r="J295" s="12" t="s">
        <v>79</v>
      </c>
      <c r="K295" s="1" t="s">
        <v>87</v>
      </c>
      <c r="L295" t="s">
        <v>87</v>
      </c>
      <c r="M295" t="s">
        <v>87</v>
      </c>
      <c r="N295" t="s">
        <v>87</v>
      </c>
      <c r="O295" s="12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554</v>
      </c>
      <c r="B296" s="76" t="s">
        <v>554</v>
      </c>
      <c r="C296" s="76" t="s">
        <v>87</v>
      </c>
      <c r="F296" t="s">
        <v>87</v>
      </c>
      <c r="G296" t="str">
        <f t="shared" si="5"/>
        <v>NPY1R</v>
      </c>
      <c r="H296" s="13" t="s">
        <v>555</v>
      </c>
      <c r="I296" s="14" t="s">
        <v>214</v>
      </c>
      <c r="J296" s="12" t="s">
        <v>79</v>
      </c>
      <c r="K296" s="1" t="s">
        <v>1148</v>
      </c>
      <c r="L296" t="s">
        <v>1149</v>
      </c>
      <c r="M296" t="s">
        <v>1000</v>
      </c>
      <c r="N296" t="s">
        <v>1150</v>
      </c>
      <c r="O296" s="12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556</v>
      </c>
      <c r="B297" s="76" t="s">
        <v>87</v>
      </c>
      <c r="C297" s="76" t="s">
        <v>87</v>
      </c>
      <c r="F297" t="s">
        <v>87</v>
      </c>
      <c r="G297" t="str">
        <f t="shared" si="5"/>
        <v>NPY2R</v>
      </c>
      <c r="H297" s="13" t="s">
        <v>555</v>
      </c>
      <c r="I297" s="14" t="s">
        <v>214</v>
      </c>
      <c r="J297" s="12" t="s">
        <v>79</v>
      </c>
      <c r="K297" s="1" t="s">
        <v>87</v>
      </c>
      <c r="L297" t="s">
        <v>87</v>
      </c>
      <c r="M297" t="s">
        <v>87</v>
      </c>
      <c r="N297" t="s">
        <v>87</v>
      </c>
      <c r="O297" s="12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557</v>
      </c>
      <c r="B298" s="76" t="s">
        <v>87</v>
      </c>
      <c r="C298" s="76" t="s">
        <v>87</v>
      </c>
      <c r="F298" t="s">
        <v>87</v>
      </c>
      <c r="G298" t="str">
        <f t="shared" si="5"/>
        <v>NPY4R</v>
      </c>
      <c r="H298" s="13" t="s">
        <v>555</v>
      </c>
      <c r="I298" s="14" t="s">
        <v>214</v>
      </c>
      <c r="J298" s="12" t="s">
        <v>79</v>
      </c>
      <c r="K298" s="1" t="s">
        <v>87</v>
      </c>
      <c r="L298" t="s">
        <v>87</v>
      </c>
      <c r="M298" t="s">
        <v>87</v>
      </c>
      <c r="N298" t="s">
        <v>87</v>
      </c>
      <c r="O298" s="12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558</v>
      </c>
      <c r="B299" s="76" t="s">
        <v>558</v>
      </c>
      <c r="C299" s="76" t="s">
        <v>87</v>
      </c>
      <c r="F299" t="s">
        <v>87</v>
      </c>
      <c r="G299" t="str">
        <f t="shared" si="5"/>
        <v>NPY5R</v>
      </c>
      <c r="H299" s="13" t="s">
        <v>555</v>
      </c>
      <c r="I299" s="14" t="s">
        <v>214</v>
      </c>
      <c r="J299" s="12" t="s">
        <v>79</v>
      </c>
      <c r="K299" s="1" t="s">
        <v>1151</v>
      </c>
      <c r="L299" t="s">
        <v>1152</v>
      </c>
      <c r="M299" t="s">
        <v>1000</v>
      </c>
      <c r="N299" t="s">
        <v>1150</v>
      </c>
      <c r="O299" s="12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559</v>
      </c>
      <c r="B300" s="76" t="s">
        <v>87</v>
      </c>
      <c r="C300" s="76" t="s">
        <v>87</v>
      </c>
      <c r="F300" t="s">
        <v>87</v>
      </c>
      <c r="G300" t="str">
        <f t="shared" si="5"/>
        <v>NPY6R</v>
      </c>
      <c r="H300" s="13" t="s">
        <v>555</v>
      </c>
      <c r="I300" s="14" t="s">
        <v>214</v>
      </c>
      <c r="J300" s="12" t="s">
        <v>79</v>
      </c>
      <c r="K300" s="1" t="s">
        <v>87</v>
      </c>
      <c r="L300" t="s">
        <v>87</v>
      </c>
      <c r="M300" t="s">
        <v>87</v>
      </c>
      <c r="N300" t="s">
        <v>87</v>
      </c>
      <c r="O300" s="12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560</v>
      </c>
      <c r="B301" s="76" t="s">
        <v>87</v>
      </c>
      <c r="C301" s="76" t="s">
        <v>87</v>
      </c>
      <c r="F301" t="s">
        <v>87</v>
      </c>
      <c r="G301" t="str">
        <f t="shared" si="5"/>
        <v>NTR1</v>
      </c>
      <c r="H301" s="13" t="s">
        <v>561</v>
      </c>
      <c r="I301" s="14" t="s">
        <v>214</v>
      </c>
      <c r="J301" s="12" t="s">
        <v>79</v>
      </c>
      <c r="K301" s="1" t="s">
        <v>87</v>
      </c>
      <c r="L301" t="s">
        <v>87</v>
      </c>
      <c r="M301" t="s">
        <v>87</v>
      </c>
      <c r="N301" t="s">
        <v>87</v>
      </c>
      <c r="O301" s="12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562</v>
      </c>
      <c r="B302" s="76" t="s">
        <v>87</v>
      </c>
      <c r="C302" s="76" t="s">
        <v>87</v>
      </c>
      <c r="F302" t="s">
        <v>87</v>
      </c>
      <c r="G302" t="str">
        <f t="shared" si="5"/>
        <v>NTR2</v>
      </c>
      <c r="H302" s="13" t="s">
        <v>561</v>
      </c>
      <c r="I302" s="14" t="s">
        <v>214</v>
      </c>
      <c r="J302" s="12" t="s">
        <v>79</v>
      </c>
      <c r="K302" s="1" t="s">
        <v>87</v>
      </c>
      <c r="L302" t="s">
        <v>87</v>
      </c>
      <c r="M302" t="s">
        <v>87</v>
      </c>
      <c r="N302" t="s">
        <v>87</v>
      </c>
      <c r="O302" s="12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563</v>
      </c>
      <c r="B303" s="76" t="s">
        <v>564</v>
      </c>
      <c r="C303" s="76" t="s">
        <v>565</v>
      </c>
      <c r="F303" t="s">
        <v>565</v>
      </c>
      <c r="G303" t="str">
        <f t="shared" si="5"/>
        <v>OPRD</v>
      </c>
      <c r="H303" s="13" t="s">
        <v>566</v>
      </c>
      <c r="I303" s="14" t="s">
        <v>214</v>
      </c>
      <c r="J303" s="12" t="s">
        <v>79</v>
      </c>
      <c r="K303" s="1" t="s">
        <v>1153</v>
      </c>
      <c r="L303" t="s">
        <v>1154</v>
      </c>
      <c r="M303" t="s">
        <v>1000</v>
      </c>
      <c r="N303" t="s">
        <v>1155</v>
      </c>
      <c r="O303" s="12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567</v>
      </c>
      <c r="B304" s="76" t="s">
        <v>568</v>
      </c>
      <c r="C304" s="76" t="s">
        <v>569</v>
      </c>
      <c r="F304" t="s">
        <v>569</v>
      </c>
      <c r="G304" t="str">
        <f t="shared" si="5"/>
        <v>OPRK</v>
      </c>
      <c r="H304" s="13" t="s">
        <v>566</v>
      </c>
      <c r="I304" s="14" t="s">
        <v>214</v>
      </c>
      <c r="J304" s="12" t="s">
        <v>79</v>
      </c>
      <c r="K304" s="1" t="s">
        <v>1156</v>
      </c>
      <c r="L304" t="s">
        <v>1157</v>
      </c>
      <c r="M304" t="s">
        <v>1000</v>
      </c>
      <c r="N304" t="s">
        <v>1155</v>
      </c>
      <c r="O304" s="12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570</v>
      </c>
      <c r="B305" s="76" t="s">
        <v>571</v>
      </c>
      <c r="C305" s="76" t="s">
        <v>572</v>
      </c>
      <c r="F305" t="s">
        <v>572</v>
      </c>
      <c r="G305" t="str">
        <f t="shared" si="5"/>
        <v>OPRM</v>
      </c>
      <c r="H305" s="13" t="s">
        <v>566</v>
      </c>
      <c r="I305" s="14" t="s">
        <v>214</v>
      </c>
      <c r="J305" s="12" t="s">
        <v>79</v>
      </c>
      <c r="K305" s="1" t="s">
        <v>1158</v>
      </c>
      <c r="L305" t="s">
        <v>1159</v>
      </c>
      <c r="M305" t="s">
        <v>1000</v>
      </c>
      <c r="N305" t="s">
        <v>1155</v>
      </c>
      <c r="O305" s="12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573</v>
      </c>
      <c r="B306" s="76" t="s">
        <v>574</v>
      </c>
      <c r="C306" s="76" t="s">
        <v>575</v>
      </c>
      <c r="F306" t="s">
        <v>575</v>
      </c>
      <c r="G306" t="str">
        <f t="shared" si="5"/>
        <v>OPRX</v>
      </c>
      <c r="H306" s="13" t="s">
        <v>566</v>
      </c>
      <c r="I306" s="14" t="s">
        <v>214</v>
      </c>
      <c r="J306" s="12" t="s">
        <v>79</v>
      </c>
      <c r="K306" s="1" t="s">
        <v>1160</v>
      </c>
      <c r="L306" t="s">
        <v>1161</v>
      </c>
      <c r="M306" t="s">
        <v>1000</v>
      </c>
      <c r="N306" t="s">
        <v>1155</v>
      </c>
      <c r="O306" s="12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576</v>
      </c>
      <c r="B307" s="76" t="s">
        <v>87</v>
      </c>
      <c r="C307" s="76" t="s">
        <v>87</v>
      </c>
      <c r="F307" t="s">
        <v>87</v>
      </c>
      <c r="G307" t="str">
        <f t="shared" si="5"/>
        <v>OPN3</v>
      </c>
      <c r="H307" s="13" t="s">
        <v>577</v>
      </c>
      <c r="I307" s="14" t="s">
        <v>578</v>
      </c>
      <c r="J307" s="12" t="s">
        <v>79</v>
      </c>
      <c r="K307" s="1" t="s">
        <v>87</v>
      </c>
      <c r="L307" t="s">
        <v>87</v>
      </c>
      <c r="M307" t="s">
        <v>87</v>
      </c>
      <c r="N307" t="s">
        <v>87</v>
      </c>
      <c r="O307" s="12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579</v>
      </c>
      <c r="B308" s="76" t="s">
        <v>87</v>
      </c>
      <c r="C308" s="76" t="s">
        <v>87</v>
      </c>
      <c r="F308" t="s">
        <v>87</v>
      </c>
      <c r="G308" t="str">
        <f t="shared" si="5"/>
        <v>OPN4</v>
      </c>
      <c r="H308" s="13" t="s">
        <v>577</v>
      </c>
      <c r="I308" s="14" t="s">
        <v>578</v>
      </c>
      <c r="J308" s="12" t="s">
        <v>79</v>
      </c>
      <c r="K308" s="1" t="s">
        <v>87</v>
      </c>
      <c r="L308" t="s">
        <v>87</v>
      </c>
      <c r="M308" t="s">
        <v>87</v>
      </c>
      <c r="N308" t="s">
        <v>87</v>
      </c>
      <c r="O308" s="12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580</v>
      </c>
      <c r="B309" s="76" t="s">
        <v>87</v>
      </c>
      <c r="C309" s="76" t="s">
        <v>87</v>
      </c>
      <c r="F309" t="s">
        <v>87</v>
      </c>
      <c r="G309" t="str">
        <f t="shared" si="5"/>
        <v>OPN5</v>
      </c>
      <c r="H309" s="13" t="s">
        <v>577</v>
      </c>
      <c r="I309" s="14" t="s">
        <v>578</v>
      </c>
      <c r="J309" s="12" t="s">
        <v>79</v>
      </c>
      <c r="K309" s="1" t="s">
        <v>87</v>
      </c>
      <c r="L309" t="s">
        <v>87</v>
      </c>
      <c r="M309" t="s">
        <v>87</v>
      </c>
      <c r="N309" t="s">
        <v>87</v>
      </c>
      <c r="O309" s="12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581</v>
      </c>
      <c r="B310" s="76" t="s">
        <v>87</v>
      </c>
      <c r="C310" s="76" t="s">
        <v>87</v>
      </c>
      <c r="F310" t="s">
        <v>87</v>
      </c>
      <c r="G310" t="str">
        <f t="shared" si="5"/>
        <v>OPSB</v>
      </c>
      <c r="H310" s="13" t="s">
        <v>577</v>
      </c>
      <c r="I310" s="14" t="s">
        <v>578</v>
      </c>
      <c r="J310" s="12" t="s">
        <v>79</v>
      </c>
      <c r="K310" s="1" t="s">
        <v>87</v>
      </c>
      <c r="L310" t="s">
        <v>87</v>
      </c>
      <c r="M310" t="s">
        <v>87</v>
      </c>
      <c r="N310" t="s">
        <v>87</v>
      </c>
      <c r="O310" s="12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76" t="s">
        <v>87</v>
      </c>
      <c r="C311" s="76" t="s">
        <v>87</v>
      </c>
      <c r="F311" t="s">
        <v>87</v>
      </c>
      <c r="G311" t="str">
        <f t="shared" si="5"/>
        <v>OPSD</v>
      </c>
      <c r="H311" s="13" t="s">
        <v>577</v>
      </c>
      <c r="I311" s="14" t="s">
        <v>578</v>
      </c>
      <c r="J311" s="12" t="s">
        <v>79</v>
      </c>
      <c r="K311" s="1" t="s">
        <v>87</v>
      </c>
      <c r="L311" t="s">
        <v>87</v>
      </c>
      <c r="M311" t="s">
        <v>87</v>
      </c>
      <c r="N311" t="s">
        <v>87</v>
      </c>
      <c r="O311" s="12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582</v>
      </c>
      <c r="B312" s="76" t="s">
        <v>87</v>
      </c>
      <c r="C312" s="76" t="s">
        <v>87</v>
      </c>
      <c r="F312" t="s">
        <v>87</v>
      </c>
      <c r="G312" t="str">
        <f t="shared" si="5"/>
        <v>OPSG</v>
      </c>
      <c r="H312" s="13" t="s">
        <v>577</v>
      </c>
      <c r="I312" s="14" t="s">
        <v>578</v>
      </c>
      <c r="J312" s="12" t="s">
        <v>79</v>
      </c>
      <c r="K312" s="1" t="s">
        <v>87</v>
      </c>
      <c r="L312" t="s">
        <v>87</v>
      </c>
      <c r="M312" t="s">
        <v>87</v>
      </c>
      <c r="N312" t="s">
        <v>87</v>
      </c>
      <c r="O312" s="12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583</v>
      </c>
      <c r="B313" s="76" t="s">
        <v>87</v>
      </c>
      <c r="C313" s="76" t="s">
        <v>87</v>
      </c>
      <c r="F313" t="s">
        <v>87</v>
      </c>
      <c r="G313" t="str">
        <f t="shared" si="5"/>
        <v>OPSR</v>
      </c>
      <c r="H313" s="13" t="s">
        <v>577</v>
      </c>
      <c r="I313" s="14" t="s">
        <v>578</v>
      </c>
      <c r="J313" s="12" t="s">
        <v>79</v>
      </c>
      <c r="K313" s="1" t="s">
        <v>87</v>
      </c>
      <c r="L313" t="s">
        <v>87</v>
      </c>
      <c r="M313" t="s">
        <v>87</v>
      </c>
      <c r="N313" t="s">
        <v>87</v>
      </c>
      <c r="O313" s="12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584</v>
      </c>
      <c r="B314" s="76" t="s">
        <v>87</v>
      </c>
      <c r="C314" s="76" t="s">
        <v>585</v>
      </c>
      <c r="F314" t="s">
        <v>585</v>
      </c>
      <c r="G314" t="str">
        <f t="shared" si="5"/>
        <v>OX1R</v>
      </c>
      <c r="H314" s="13" t="s">
        <v>586</v>
      </c>
      <c r="I314" s="14" t="s">
        <v>214</v>
      </c>
      <c r="J314" s="12" t="s">
        <v>79</v>
      </c>
      <c r="K314" s="1" t="s">
        <v>87</v>
      </c>
      <c r="L314" t="s">
        <v>87</v>
      </c>
      <c r="M314" t="s">
        <v>87</v>
      </c>
      <c r="N314" t="s">
        <v>87</v>
      </c>
      <c r="O314" s="12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587</v>
      </c>
      <c r="B315" s="76" t="s">
        <v>588</v>
      </c>
      <c r="C315" s="76" t="s">
        <v>589</v>
      </c>
      <c r="F315" t="s">
        <v>589</v>
      </c>
      <c r="G315" t="str">
        <f t="shared" si="5"/>
        <v>OX2R</v>
      </c>
      <c r="H315" s="13" t="s">
        <v>586</v>
      </c>
      <c r="I315" s="14" t="s">
        <v>214</v>
      </c>
      <c r="J315" s="12" t="s">
        <v>79</v>
      </c>
      <c r="K315" s="1" t="s">
        <v>1162</v>
      </c>
      <c r="L315" t="s">
        <v>1163</v>
      </c>
      <c r="M315" t="s">
        <v>1000</v>
      </c>
      <c r="N315" t="s">
        <v>1164</v>
      </c>
      <c r="O315" s="12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590</v>
      </c>
      <c r="B316" s="76" t="s">
        <v>87</v>
      </c>
      <c r="C316" s="76" t="s">
        <v>87</v>
      </c>
      <c r="F316" t="s">
        <v>87</v>
      </c>
      <c r="G316" t="str">
        <f t="shared" si="5"/>
        <v>G137A</v>
      </c>
      <c r="H316" s="13" t="s">
        <v>591</v>
      </c>
      <c r="I316" s="14" t="s">
        <v>145</v>
      </c>
      <c r="J316" s="12" t="s">
        <v>592</v>
      </c>
      <c r="K316" s="1" t="s">
        <v>87</v>
      </c>
      <c r="L316" t="s">
        <v>87</v>
      </c>
      <c r="M316" t="s">
        <v>87</v>
      </c>
      <c r="N316" t="s">
        <v>87</v>
      </c>
      <c r="O316" s="12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593</v>
      </c>
      <c r="B317" s="76" t="s">
        <v>87</v>
      </c>
      <c r="C317" s="76" t="s">
        <v>87</v>
      </c>
      <c r="F317" t="s">
        <v>87</v>
      </c>
      <c r="G317" t="str">
        <f t="shared" si="5"/>
        <v>GP107</v>
      </c>
      <c r="H317" s="13" t="s">
        <v>591</v>
      </c>
      <c r="I317" s="14" t="s">
        <v>145</v>
      </c>
      <c r="J317" s="12" t="s">
        <v>592</v>
      </c>
      <c r="K317" s="1" t="s">
        <v>87</v>
      </c>
      <c r="L317" t="s">
        <v>87</v>
      </c>
      <c r="M317" t="s">
        <v>87</v>
      </c>
      <c r="N317" t="s">
        <v>87</v>
      </c>
      <c r="O317" s="12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594</v>
      </c>
      <c r="B318" s="76" t="s">
        <v>87</v>
      </c>
      <c r="C318" s="76" t="s">
        <v>87</v>
      </c>
      <c r="F318" t="s">
        <v>87</v>
      </c>
      <c r="G318" t="str">
        <f t="shared" si="5"/>
        <v>GP143</v>
      </c>
      <c r="H318" s="13" t="s">
        <v>591</v>
      </c>
      <c r="I318" s="14" t="s">
        <v>145</v>
      </c>
      <c r="J318" s="12" t="s">
        <v>592</v>
      </c>
      <c r="K318" s="1" t="s">
        <v>87</v>
      </c>
      <c r="L318" t="s">
        <v>87</v>
      </c>
      <c r="M318" t="s">
        <v>87</v>
      </c>
      <c r="N318" t="s">
        <v>87</v>
      </c>
      <c r="O318" s="12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595</v>
      </c>
      <c r="B319" s="76" t="s">
        <v>87</v>
      </c>
      <c r="C319" s="76" t="s">
        <v>87</v>
      </c>
      <c r="F319" t="s">
        <v>87</v>
      </c>
      <c r="G319" t="str">
        <f t="shared" si="5"/>
        <v>GP157</v>
      </c>
      <c r="H319" s="13" t="s">
        <v>591</v>
      </c>
      <c r="I319" s="14" t="s">
        <v>145</v>
      </c>
      <c r="J319" s="12" t="s">
        <v>592</v>
      </c>
      <c r="K319" s="1" t="s">
        <v>87</v>
      </c>
      <c r="L319" t="s">
        <v>87</v>
      </c>
      <c r="M319" t="s">
        <v>87</v>
      </c>
      <c r="N319" t="s">
        <v>87</v>
      </c>
      <c r="O319" s="12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596</v>
      </c>
      <c r="B320" s="76" t="s">
        <v>87</v>
      </c>
      <c r="C320" s="76" t="s">
        <v>87</v>
      </c>
      <c r="F320" t="s">
        <v>87</v>
      </c>
      <c r="G320" t="str">
        <f t="shared" si="5"/>
        <v>O51E1</v>
      </c>
      <c r="H320" s="13" t="s">
        <v>591</v>
      </c>
      <c r="I320" s="14" t="s">
        <v>145</v>
      </c>
      <c r="J320" s="12" t="s">
        <v>592</v>
      </c>
      <c r="K320" s="1" t="s">
        <v>87</v>
      </c>
      <c r="L320" t="s">
        <v>87</v>
      </c>
      <c r="M320" t="s">
        <v>87</v>
      </c>
      <c r="N320" t="s">
        <v>87</v>
      </c>
      <c r="O320" s="12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597</v>
      </c>
      <c r="B321" s="76" t="s">
        <v>87</v>
      </c>
      <c r="C321" s="76" t="s">
        <v>87</v>
      </c>
      <c r="F321" t="s">
        <v>87</v>
      </c>
      <c r="G321" t="str">
        <f t="shared" si="5"/>
        <v>TPRA1</v>
      </c>
      <c r="H321" s="13" t="s">
        <v>591</v>
      </c>
      <c r="I321" s="14" t="s">
        <v>145</v>
      </c>
      <c r="J321" s="12" t="s">
        <v>592</v>
      </c>
      <c r="K321" s="1" t="s">
        <v>87</v>
      </c>
      <c r="L321" t="s">
        <v>87</v>
      </c>
      <c r="M321" t="s">
        <v>87</v>
      </c>
      <c r="N321" t="s">
        <v>87</v>
      </c>
      <c r="O321" s="12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598</v>
      </c>
      <c r="B322" s="76" t="s">
        <v>87</v>
      </c>
      <c r="C322" s="76" t="s">
        <v>598</v>
      </c>
      <c r="F322" t="s">
        <v>598</v>
      </c>
      <c r="G322" t="str">
        <f t="shared" si="5"/>
        <v>OXGR1</v>
      </c>
      <c r="H322" s="13" t="s">
        <v>599</v>
      </c>
      <c r="I322" s="14" t="s">
        <v>474</v>
      </c>
      <c r="J322" s="12" t="s">
        <v>79</v>
      </c>
      <c r="K322" s="1" t="s">
        <v>87</v>
      </c>
      <c r="L322" t="s">
        <v>87</v>
      </c>
      <c r="M322" t="s">
        <v>87</v>
      </c>
      <c r="N322" t="s">
        <v>87</v>
      </c>
      <c r="O322" s="12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600</v>
      </c>
      <c r="B323" s="76" t="s">
        <v>87</v>
      </c>
      <c r="C323" s="76" t="s">
        <v>600</v>
      </c>
      <c r="F323" t="s">
        <v>600</v>
      </c>
      <c r="G323" t="str">
        <f t="shared" si="5"/>
        <v>P2RY1</v>
      </c>
      <c r="H323" s="13" t="s">
        <v>601</v>
      </c>
      <c r="I323" s="14" t="s">
        <v>135</v>
      </c>
      <c r="J323" s="12" t="s">
        <v>79</v>
      </c>
      <c r="K323" s="1" t="s">
        <v>87</v>
      </c>
      <c r="L323" t="s">
        <v>87</v>
      </c>
      <c r="M323" t="s">
        <v>87</v>
      </c>
      <c r="N323" t="s">
        <v>87</v>
      </c>
      <c r="O323" s="12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602</v>
      </c>
      <c r="B324" s="76" t="s">
        <v>603</v>
      </c>
      <c r="C324" s="76" t="s">
        <v>602</v>
      </c>
      <c r="F324" t="s">
        <v>602</v>
      </c>
      <c r="G324" t="str">
        <f t="shared" si="5"/>
        <v>P2RY2</v>
      </c>
      <c r="H324" s="13" t="s">
        <v>601</v>
      </c>
      <c r="I324" s="14" t="s">
        <v>135</v>
      </c>
      <c r="J324" s="12" t="s">
        <v>79</v>
      </c>
      <c r="K324" s="1" t="s">
        <v>1165</v>
      </c>
      <c r="L324" t="s">
        <v>1166</v>
      </c>
      <c r="M324" t="s">
        <v>978</v>
      </c>
      <c r="N324" t="s">
        <v>1167</v>
      </c>
      <c r="O324" s="12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604</v>
      </c>
      <c r="B325" s="76" t="s">
        <v>87</v>
      </c>
      <c r="C325" s="76" t="s">
        <v>604</v>
      </c>
      <c r="F325" t="s">
        <v>604</v>
      </c>
      <c r="G325" t="str">
        <f t="shared" si="5"/>
        <v>P2RY4</v>
      </c>
      <c r="H325" s="13" t="s">
        <v>601</v>
      </c>
      <c r="I325" s="14" t="s">
        <v>135</v>
      </c>
      <c r="J325" s="12" t="s">
        <v>79</v>
      </c>
      <c r="K325" s="1" t="s">
        <v>87</v>
      </c>
      <c r="L325" t="s">
        <v>87</v>
      </c>
      <c r="M325" t="s">
        <v>87</v>
      </c>
      <c r="N325" t="s">
        <v>87</v>
      </c>
      <c r="O325" s="12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605</v>
      </c>
      <c r="B326" s="76" t="s">
        <v>87</v>
      </c>
      <c r="C326" s="76" t="s">
        <v>605</v>
      </c>
      <c r="F326" t="s">
        <v>605</v>
      </c>
      <c r="G326" t="str">
        <f t="shared" si="5"/>
        <v>P2RY6</v>
      </c>
      <c r="H326" s="13" t="s">
        <v>601</v>
      </c>
      <c r="I326" s="14" t="s">
        <v>135</v>
      </c>
      <c r="J326" s="12" t="s">
        <v>79</v>
      </c>
      <c r="K326" s="1" t="s">
        <v>87</v>
      </c>
      <c r="L326" t="s">
        <v>87</v>
      </c>
      <c r="M326" t="s">
        <v>87</v>
      </c>
      <c r="N326" t="s">
        <v>87</v>
      </c>
      <c r="O326" s="12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606</v>
      </c>
      <c r="B327" s="76" t="s">
        <v>87</v>
      </c>
      <c r="C327" s="76" t="s">
        <v>607</v>
      </c>
      <c r="F327" t="s">
        <v>607</v>
      </c>
      <c r="G327" t="str">
        <f t="shared" si="5"/>
        <v>P2Y11</v>
      </c>
      <c r="H327" s="13" t="s">
        <v>601</v>
      </c>
      <c r="I327" s="14" t="s">
        <v>135</v>
      </c>
      <c r="J327" s="12" t="s">
        <v>79</v>
      </c>
      <c r="K327" s="1" t="s">
        <v>87</v>
      </c>
      <c r="L327" t="s">
        <v>87</v>
      </c>
      <c r="M327" t="s">
        <v>87</v>
      </c>
      <c r="N327" t="s">
        <v>87</v>
      </c>
      <c r="O327" s="12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608</v>
      </c>
      <c r="B328" s="76" t="s">
        <v>87</v>
      </c>
      <c r="C328" s="76" t="s">
        <v>609</v>
      </c>
      <c r="F328" t="s">
        <v>609</v>
      </c>
      <c r="G328" t="str">
        <f t="shared" si="5"/>
        <v>P2Y12</v>
      </c>
      <c r="H328" s="13" t="s">
        <v>601</v>
      </c>
      <c r="I328" s="14" t="s">
        <v>135</v>
      </c>
      <c r="J328" s="12" t="s">
        <v>79</v>
      </c>
      <c r="K328" s="1" t="s">
        <v>87</v>
      </c>
      <c r="L328" t="s">
        <v>87</v>
      </c>
      <c r="M328" t="s">
        <v>87</v>
      </c>
      <c r="N328" t="s">
        <v>87</v>
      </c>
      <c r="O328" s="12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610</v>
      </c>
      <c r="B329" s="76" t="s">
        <v>87</v>
      </c>
      <c r="C329" s="76" t="s">
        <v>611</v>
      </c>
      <c r="F329" t="s">
        <v>611</v>
      </c>
      <c r="G329" t="str">
        <f t="shared" si="5"/>
        <v>P2Y13</v>
      </c>
      <c r="H329" s="13" t="s">
        <v>601</v>
      </c>
      <c r="I329" s="14" t="s">
        <v>135</v>
      </c>
      <c r="J329" s="12" t="s">
        <v>79</v>
      </c>
      <c r="K329" s="1" t="s">
        <v>87</v>
      </c>
      <c r="L329" t="s">
        <v>87</v>
      </c>
      <c r="M329" t="s">
        <v>87</v>
      </c>
      <c r="N329" t="s">
        <v>87</v>
      </c>
      <c r="O329" s="12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612</v>
      </c>
      <c r="B330" s="76" t="s">
        <v>87</v>
      </c>
      <c r="C330" s="76" t="s">
        <v>613</v>
      </c>
      <c r="F330" t="s">
        <v>613</v>
      </c>
      <c r="G330" t="str">
        <f t="shared" si="5"/>
        <v>P2Y14</v>
      </c>
      <c r="H330" s="13" t="s">
        <v>601</v>
      </c>
      <c r="I330" s="14" t="s">
        <v>135</v>
      </c>
      <c r="J330" s="12" t="s">
        <v>79</v>
      </c>
      <c r="K330" s="1" t="s">
        <v>87</v>
      </c>
      <c r="L330" t="s">
        <v>87</v>
      </c>
      <c r="M330" t="s">
        <v>87</v>
      </c>
      <c r="N330" t="s">
        <v>87</v>
      </c>
      <c r="O330" s="12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614</v>
      </c>
      <c r="B331" s="76" t="s">
        <v>614</v>
      </c>
      <c r="C331" s="76" t="s">
        <v>614</v>
      </c>
      <c r="F331" t="s">
        <v>614</v>
      </c>
      <c r="G331" t="str">
        <f t="shared" si="5"/>
        <v>PTH1R</v>
      </c>
      <c r="H331" s="13" t="s">
        <v>615</v>
      </c>
      <c r="I331" s="14" t="s">
        <v>214</v>
      </c>
      <c r="J331" s="12" t="s">
        <v>232</v>
      </c>
      <c r="K331" s="1" t="s">
        <v>1168</v>
      </c>
      <c r="L331" t="s">
        <v>1169</v>
      </c>
      <c r="M331" t="s">
        <v>1000</v>
      </c>
      <c r="N331" t="s">
        <v>1170</v>
      </c>
      <c r="O331" s="12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616</v>
      </c>
      <c r="B332" s="76" t="s">
        <v>87</v>
      </c>
      <c r="C332" s="76" t="s">
        <v>616</v>
      </c>
      <c r="F332" t="s">
        <v>616</v>
      </c>
      <c r="G332" t="str">
        <f t="shared" ref="G332:G395" si="6">A332</f>
        <v>PTH2R</v>
      </c>
      <c r="H332" s="13" t="s">
        <v>615</v>
      </c>
      <c r="I332" s="14" t="s">
        <v>214</v>
      </c>
      <c r="J332" s="12" t="s">
        <v>232</v>
      </c>
      <c r="K332" s="1" t="s">
        <v>87</v>
      </c>
      <c r="L332" t="s">
        <v>87</v>
      </c>
      <c r="M332" t="s">
        <v>87</v>
      </c>
      <c r="N332" t="s">
        <v>87</v>
      </c>
      <c r="O332" s="12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617</v>
      </c>
      <c r="B333" s="76" t="s">
        <v>87</v>
      </c>
      <c r="C333" s="76" t="s">
        <v>87</v>
      </c>
      <c r="F333" t="s">
        <v>87</v>
      </c>
      <c r="G333" t="str">
        <f t="shared" si="6"/>
        <v>QRFPR</v>
      </c>
      <c r="H333" s="13" t="s">
        <v>618</v>
      </c>
      <c r="I333" s="14" t="s">
        <v>214</v>
      </c>
      <c r="J333" s="12" t="s">
        <v>79</v>
      </c>
      <c r="K333" s="1" t="s">
        <v>87</v>
      </c>
      <c r="L333" t="s">
        <v>87</v>
      </c>
      <c r="M333" t="s">
        <v>87</v>
      </c>
      <c r="N333" t="s">
        <v>87</v>
      </c>
      <c r="O333" s="12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619</v>
      </c>
      <c r="B334" s="76" t="s">
        <v>87</v>
      </c>
      <c r="C334" s="76" t="s">
        <v>619</v>
      </c>
      <c r="F334" t="s">
        <v>619</v>
      </c>
      <c r="G334" t="str">
        <f t="shared" si="6"/>
        <v>PTAFR</v>
      </c>
      <c r="H334" s="13" t="s">
        <v>620</v>
      </c>
      <c r="I334" s="14" t="s">
        <v>250</v>
      </c>
      <c r="J334" s="12" t="s">
        <v>79</v>
      </c>
      <c r="K334" s="1" t="s">
        <v>87</v>
      </c>
      <c r="L334" t="s">
        <v>87</v>
      </c>
      <c r="M334" t="s">
        <v>87</v>
      </c>
      <c r="N334" t="s">
        <v>87</v>
      </c>
      <c r="O334" s="12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621</v>
      </c>
      <c r="B335" s="76" t="s">
        <v>87</v>
      </c>
      <c r="C335" s="76" t="s">
        <v>87</v>
      </c>
      <c r="F335" t="s">
        <v>87</v>
      </c>
      <c r="G335" t="str">
        <f t="shared" si="6"/>
        <v>PKR1</v>
      </c>
      <c r="H335" s="13" t="s">
        <v>622</v>
      </c>
      <c r="I335" s="14" t="s">
        <v>256</v>
      </c>
      <c r="J335" s="12" t="s">
        <v>79</v>
      </c>
      <c r="K335" s="1" t="s">
        <v>87</v>
      </c>
      <c r="L335" t="s">
        <v>87</v>
      </c>
      <c r="M335" t="s">
        <v>87</v>
      </c>
      <c r="N335" t="s">
        <v>87</v>
      </c>
      <c r="O335" s="12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623</v>
      </c>
      <c r="B336" s="76" t="s">
        <v>87</v>
      </c>
      <c r="C336" s="76" t="s">
        <v>87</v>
      </c>
      <c r="F336" t="s">
        <v>87</v>
      </c>
      <c r="G336" t="str">
        <f t="shared" si="6"/>
        <v>PKR2</v>
      </c>
      <c r="H336" s="13" t="s">
        <v>622</v>
      </c>
      <c r="I336" s="14" t="s">
        <v>256</v>
      </c>
      <c r="J336" s="12" t="s">
        <v>79</v>
      </c>
      <c r="K336" s="1" t="s">
        <v>87</v>
      </c>
      <c r="L336" t="s">
        <v>87</v>
      </c>
      <c r="M336" t="s">
        <v>87</v>
      </c>
      <c r="N336" t="s">
        <v>87</v>
      </c>
      <c r="O336" s="12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624</v>
      </c>
      <c r="B337" s="76" t="s">
        <v>87</v>
      </c>
      <c r="C337" s="76" t="s">
        <v>624</v>
      </c>
      <c r="F337" t="s">
        <v>624</v>
      </c>
      <c r="G337" t="str">
        <f t="shared" si="6"/>
        <v>PRLHR</v>
      </c>
      <c r="H337" s="13" t="s">
        <v>625</v>
      </c>
      <c r="I337" s="14" t="s">
        <v>214</v>
      </c>
      <c r="J337" s="12" t="s">
        <v>79</v>
      </c>
      <c r="K337" s="1" t="s">
        <v>87</v>
      </c>
      <c r="L337" t="s">
        <v>87</v>
      </c>
      <c r="M337" t="s">
        <v>87</v>
      </c>
      <c r="N337" t="s">
        <v>87</v>
      </c>
      <c r="O337" s="12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626</v>
      </c>
      <c r="B338" s="76" t="s">
        <v>87</v>
      </c>
      <c r="C338" s="76" t="s">
        <v>627</v>
      </c>
      <c r="F338" t="s">
        <v>627</v>
      </c>
      <c r="G338" t="str">
        <f t="shared" si="6"/>
        <v>PD2R</v>
      </c>
      <c r="H338" s="13" t="s">
        <v>628</v>
      </c>
      <c r="I338" s="14" t="s">
        <v>250</v>
      </c>
      <c r="J338" s="12" t="s">
        <v>79</v>
      </c>
      <c r="K338" s="1" t="s">
        <v>87</v>
      </c>
      <c r="L338" t="s">
        <v>87</v>
      </c>
      <c r="M338" t="s">
        <v>87</v>
      </c>
      <c r="N338" t="s">
        <v>87</v>
      </c>
      <c r="O338" s="12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629</v>
      </c>
      <c r="B339" s="76" t="s">
        <v>87</v>
      </c>
      <c r="C339" s="76" t="s">
        <v>87</v>
      </c>
      <c r="F339" t="s">
        <v>87</v>
      </c>
      <c r="G339" t="str">
        <f t="shared" si="6"/>
        <v>PD2R2</v>
      </c>
      <c r="H339" s="13" t="s">
        <v>628</v>
      </c>
      <c r="I339" s="14" t="s">
        <v>250</v>
      </c>
      <c r="J339" s="12" t="s">
        <v>79</v>
      </c>
      <c r="K339" s="1" t="s">
        <v>87</v>
      </c>
      <c r="L339" t="s">
        <v>87</v>
      </c>
      <c r="M339" t="s">
        <v>87</v>
      </c>
      <c r="N339" t="s">
        <v>87</v>
      </c>
      <c r="O339" s="12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630</v>
      </c>
      <c r="B340" s="76" t="s">
        <v>631</v>
      </c>
      <c r="C340" s="76" t="s">
        <v>632</v>
      </c>
      <c r="F340" t="s">
        <v>632</v>
      </c>
      <c r="G340" t="str">
        <f t="shared" si="6"/>
        <v>PE2R1</v>
      </c>
      <c r="H340" s="13" t="s">
        <v>628</v>
      </c>
      <c r="I340" s="14" t="s">
        <v>250</v>
      </c>
      <c r="J340" s="12" t="s">
        <v>79</v>
      </c>
      <c r="K340" s="1" t="s">
        <v>1171</v>
      </c>
      <c r="L340" t="s">
        <v>1172</v>
      </c>
      <c r="M340" t="s">
        <v>1020</v>
      </c>
      <c r="N340" t="s">
        <v>1173</v>
      </c>
      <c r="O340" s="12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633</v>
      </c>
      <c r="B341" s="76" t="s">
        <v>634</v>
      </c>
      <c r="C341" s="76" t="s">
        <v>635</v>
      </c>
      <c r="F341" t="s">
        <v>635</v>
      </c>
      <c r="G341" t="str">
        <f t="shared" si="6"/>
        <v>PE2R2</v>
      </c>
      <c r="H341" s="13" t="s">
        <v>628</v>
      </c>
      <c r="I341" s="14" t="s">
        <v>250</v>
      </c>
      <c r="J341" s="12" t="s">
        <v>79</v>
      </c>
      <c r="K341" s="1" t="s">
        <v>1174</v>
      </c>
      <c r="L341" t="s">
        <v>1175</v>
      </c>
      <c r="M341" t="s">
        <v>1020</v>
      </c>
      <c r="N341" t="s">
        <v>1173</v>
      </c>
      <c r="O341" s="12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636</v>
      </c>
      <c r="B342" s="76" t="s">
        <v>637</v>
      </c>
      <c r="C342" s="76" t="s">
        <v>638</v>
      </c>
      <c r="F342" t="s">
        <v>638</v>
      </c>
      <c r="G342" t="str">
        <f t="shared" si="6"/>
        <v>PE2R3</v>
      </c>
      <c r="H342" s="13" t="s">
        <v>628</v>
      </c>
      <c r="I342" s="14" t="s">
        <v>250</v>
      </c>
      <c r="J342" s="12" t="s">
        <v>79</v>
      </c>
      <c r="K342" s="1" t="s">
        <v>1176</v>
      </c>
      <c r="L342" t="s">
        <v>1177</v>
      </c>
      <c r="M342" t="s">
        <v>1020</v>
      </c>
      <c r="N342" t="s">
        <v>1173</v>
      </c>
      <c r="O342" s="12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639</v>
      </c>
      <c r="B343" s="76" t="s">
        <v>640</v>
      </c>
      <c r="C343" s="76" t="s">
        <v>641</v>
      </c>
      <c r="F343" t="s">
        <v>641</v>
      </c>
      <c r="G343" t="str">
        <f t="shared" si="6"/>
        <v>PE2R4</v>
      </c>
      <c r="H343" s="13" t="s">
        <v>628</v>
      </c>
      <c r="I343" s="14" t="s">
        <v>250</v>
      </c>
      <c r="J343" s="12" t="s">
        <v>79</v>
      </c>
      <c r="K343" s="1" t="s">
        <v>1178</v>
      </c>
      <c r="L343" t="s">
        <v>1179</v>
      </c>
      <c r="M343" t="s">
        <v>1020</v>
      </c>
      <c r="N343" t="s">
        <v>1173</v>
      </c>
      <c r="O343" s="12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642</v>
      </c>
      <c r="B344" s="76" t="s">
        <v>643</v>
      </c>
      <c r="C344" s="76" t="s">
        <v>644</v>
      </c>
      <c r="F344" t="s">
        <v>644</v>
      </c>
      <c r="G344" t="str">
        <f t="shared" si="6"/>
        <v>PF2R</v>
      </c>
      <c r="H344" s="13" t="s">
        <v>628</v>
      </c>
      <c r="I344" s="14" t="s">
        <v>250</v>
      </c>
      <c r="J344" s="12" t="s">
        <v>79</v>
      </c>
      <c r="K344" s="1" t="s">
        <v>1180</v>
      </c>
      <c r="L344" t="s">
        <v>1181</v>
      </c>
      <c r="M344" t="s">
        <v>1020</v>
      </c>
      <c r="N344" t="s">
        <v>1173</v>
      </c>
      <c r="O344" s="12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645</v>
      </c>
      <c r="B345" s="76" t="s">
        <v>87</v>
      </c>
      <c r="C345" s="76" t="s">
        <v>646</v>
      </c>
      <c r="F345" t="s">
        <v>646</v>
      </c>
      <c r="G345" t="str">
        <f t="shared" si="6"/>
        <v>PI2R</v>
      </c>
      <c r="H345" s="13" t="s">
        <v>628</v>
      </c>
      <c r="I345" s="14" t="s">
        <v>250</v>
      </c>
      <c r="J345" s="12" t="s">
        <v>79</v>
      </c>
      <c r="K345" s="1" t="s">
        <v>87</v>
      </c>
      <c r="L345" t="s">
        <v>87</v>
      </c>
      <c r="M345" t="s">
        <v>87</v>
      </c>
      <c r="N345" t="s">
        <v>87</v>
      </c>
      <c r="O345" s="12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647</v>
      </c>
      <c r="B346" s="76" t="s">
        <v>87</v>
      </c>
      <c r="C346" s="76" t="s">
        <v>648</v>
      </c>
      <c r="F346" t="s">
        <v>648</v>
      </c>
      <c r="G346" t="str">
        <f t="shared" si="6"/>
        <v>TA2R</v>
      </c>
      <c r="H346" s="13" t="s">
        <v>628</v>
      </c>
      <c r="I346" s="14" t="s">
        <v>250</v>
      </c>
      <c r="J346" s="12" t="s">
        <v>79</v>
      </c>
      <c r="K346" s="1" t="s">
        <v>87</v>
      </c>
      <c r="L346" t="s">
        <v>87</v>
      </c>
      <c r="M346" t="s">
        <v>87</v>
      </c>
      <c r="N346" t="s">
        <v>87</v>
      </c>
      <c r="O346" s="12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649</v>
      </c>
      <c r="B347" s="76" t="s">
        <v>650</v>
      </c>
      <c r="C347" s="76" t="s">
        <v>651</v>
      </c>
      <c r="F347" t="s">
        <v>651</v>
      </c>
      <c r="G347" t="str">
        <f t="shared" si="6"/>
        <v>PAR1</v>
      </c>
      <c r="H347" s="13" t="s">
        <v>652</v>
      </c>
      <c r="I347" s="14" t="s">
        <v>214</v>
      </c>
      <c r="J347" s="12" t="s">
        <v>79</v>
      </c>
      <c r="K347" s="1" t="s">
        <v>1182</v>
      </c>
      <c r="L347" t="s">
        <v>1183</v>
      </c>
      <c r="M347" t="s">
        <v>1000</v>
      </c>
      <c r="N347" t="s">
        <v>1184</v>
      </c>
      <c r="O347" s="12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653</v>
      </c>
      <c r="B348" s="76" t="s">
        <v>654</v>
      </c>
      <c r="C348" s="76" t="s">
        <v>655</v>
      </c>
      <c r="F348" t="s">
        <v>655</v>
      </c>
      <c r="G348" t="str">
        <f t="shared" si="6"/>
        <v>PAR2</v>
      </c>
      <c r="H348" s="13" t="s">
        <v>652</v>
      </c>
      <c r="I348" s="14" t="s">
        <v>214</v>
      </c>
      <c r="J348" s="12" t="s">
        <v>79</v>
      </c>
      <c r="K348" s="1" t="s">
        <v>1185</v>
      </c>
      <c r="L348" t="s">
        <v>1186</v>
      </c>
      <c r="M348" t="s">
        <v>1000</v>
      </c>
      <c r="N348" t="s">
        <v>1184</v>
      </c>
      <c r="O348" s="12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656</v>
      </c>
      <c r="B349" s="76" t="s">
        <v>87</v>
      </c>
      <c r="C349" s="76" t="s">
        <v>657</v>
      </c>
      <c r="F349" t="s">
        <v>657</v>
      </c>
      <c r="G349" t="str">
        <f t="shared" si="6"/>
        <v>PAR3</v>
      </c>
      <c r="H349" s="13" t="s">
        <v>652</v>
      </c>
      <c r="I349" s="14" t="s">
        <v>214</v>
      </c>
      <c r="J349" s="12" t="s">
        <v>79</v>
      </c>
      <c r="K349" s="1" t="s">
        <v>87</v>
      </c>
      <c r="L349" t="s">
        <v>87</v>
      </c>
      <c r="M349" t="s">
        <v>87</v>
      </c>
      <c r="N349" t="s">
        <v>87</v>
      </c>
      <c r="O349" s="12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658</v>
      </c>
      <c r="B350" s="76" t="s">
        <v>87</v>
      </c>
      <c r="C350" s="76" t="s">
        <v>659</v>
      </c>
      <c r="F350" t="s">
        <v>659</v>
      </c>
      <c r="G350" t="str">
        <f t="shared" si="6"/>
        <v>PAR4</v>
      </c>
      <c r="H350" s="13" t="s">
        <v>652</v>
      </c>
      <c r="I350" s="14" t="s">
        <v>214</v>
      </c>
      <c r="J350" s="12" t="s">
        <v>79</v>
      </c>
      <c r="K350" s="1" t="s">
        <v>87</v>
      </c>
      <c r="L350" t="s">
        <v>87</v>
      </c>
      <c r="M350" t="s">
        <v>87</v>
      </c>
      <c r="N350" t="s">
        <v>87</v>
      </c>
      <c r="O350" s="12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660</v>
      </c>
      <c r="B351" s="76" t="s">
        <v>87</v>
      </c>
      <c r="C351" s="76" t="s">
        <v>87</v>
      </c>
      <c r="F351" t="s">
        <v>87</v>
      </c>
      <c r="G351" t="str">
        <f t="shared" si="6"/>
        <v>RL3R1</v>
      </c>
      <c r="H351" s="13" t="s">
        <v>661</v>
      </c>
      <c r="I351" s="14" t="s">
        <v>214</v>
      </c>
      <c r="J351" s="12" t="s">
        <v>79</v>
      </c>
      <c r="K351" s="1" t="s">
        <v>87</v>
      </c>
      <c r="L351" t="s">
        <v>87</v>
      </c>
      <c r="M351" t="s">
        <v>87</v>
      </c>
      <c r="N351" t="s">
        <v>87</v>
      </c>
      <c r="O351" s="12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662</v>
      </c>
      <c r="B352" s="76" t="s">
        <v>87</v>
      </c>
      <c r="C352" s="76" t="s">
        <v>87</v>
      </c>
      <c r="F352" t="s">
        <v>87</v>
      </c>
      <c r="G352" t="str">
        <f t="shared" si="6"/>
        <v>RL3R2</v>
      </c>
      <c r="H352" s="13" t="s">
        <v>661</v>
      </c>
      <c r="I352" s="14" t="s">
        <v>214</v>
      </c>
      <c r="J352" s="12" t="s">
        <v>79</v>
      </c>
      <c r="K352" s="1" t="s">
        <v>87</v>
      </c>
      <c r="L352" t="s">
        <v>87</v>
      </c>
      <c r="M352" t="s">
        <v>87</v>
      </c>
      <c r="N352" t="s">
        <v>87</v>
      </c>
      <c r="O352" s="12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663</v>
      </c>
      <c r="B353" s="76" t="s">
        <v>87</v>
      </c>
      <c r="C353" s="76" t="s">
        <v>87</v>
      </c>
      <c r="F353" t="s">
        <v>87</v>
      </c>
      <c r="G353" t="str">
        <f t="shared" si="6"/>
        <v>RXFP1</v>
      </c>
      <c r="H353" s="13" t="s">
        <v>661</v>
      </c>
      <c r="I353" s="14" t="s">
        <v>214</v>
      </c>
      <c r="J353" s="12" t="s">
        <v>79</v>
      </c>
      <c r="K353" s="1" t="s">
        <v>87</v>
      </c>
      <c r="L353" t="s">
        <v>87</v>
      </c>
      <c r="M353" t="s">
        <v>87</v>
      </c>
      <c r="N353" t="s">
        <v>87</v>
      </c>
      <c r="O353" s="12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664</v>
      </c>
      <c r="B354" s="76" t="s">
        <v>87</v>
      </c>
      <c r="C354" s="76" t="s">
        <v>87</v>
      </c>
      <c r="F354" t="s">
        <v>87</v>
      </c>
      <c r="G354" t="str">
        <f t="shared" si="6"/>
        <v>RXFP2</v>
      </c>
      <c r="H354" s="13" t="s">
        <v>661</v>
      </c>
      <c r="I354" s="14" t="s">
        <v>214</v>
      </c>
      <c r="J354" s="12" t="s">
        <v>79</v>
      </c>
      <c r="K354" s="1" t="s">
        <v>87</v>
      </c>
      <c r="L354" t="s">
        <v>87</v>
      </c>
      <c r="M354" t="s">
        <v>87</v>
      </c>
      <c r="N354" t="s">
        <v>87</v>
      </c>
      <c r="O354" s="12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665</v>
      </c>
      <c r="B355" s="76" t="s">
        <v>87</v>
      </c>
      <c r="C355" s="76" t="s">
        <v>666</v>
      </c>
      <c r="F355" t="s">
        <v>666</v>
      </c>
      <c r="G355" t="str">
        <f t="shared" si="6"/>
        <v>SSR1</v>
      </c>
      <c r="H355" s="13" t="s">
        <v>667</v>
      </c>
      <c r="I355" s="14" t="s">
        <v>214</v>
      </c>
      <c r="J355" s="12" t="s">
        <v>79</v>
      </c>
      <c r="K355" s="1" t="s">
        <v>87</v>
      </c>
      <c r="L355" t="s">
        <v>87</v>
      </c>
      <c r="M355" t="s">
        <v>87</v>
      </c>
      <c r="N355" t="s">
        <v>87</v>
      </c>
      <c r="O355" s="12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668</v>
      </c>
      <c r="B356" s="76" t="s">
        <v>669</v>
      </c>
      <c r="C356" s="76" t="s">
        <v>670</v>
      </c>
      <c r="F356" t="s">
        <v>670</v>
      </c>
      <c r="G356" t="str">
        <f t="shared" si="6"/>
        <v>SSR2</v>
      </c>
      <c r="H356" s="13" t="s">
        <v>667</v>
      </c>
      <c r="I356" s="14" t="s">
        <v>214</v>
      </c>
      <c r="J356" s="12" t="s">
        <v>79</v>
      </c>
      <c r="K356" s="1" t="s">
        <v>1187</v>
      </c>
      <c r="L356" t="s">
        <v>1188</v>
      </c>
      <c r="M356" t="s">
        <v>1000</v>
      </c>
      <c r="N356" t="s">
        <v>1189</v>
      </c>
      <c r="O356" s="12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671</v>
      </c>
      <c r="B357" s="76" t="s">
        <v>87</v>
      </c>
      <c r="C357" s="76" t="s">
        <v>672</v>
      </c>
      <c r="F357" t="s">
        <v>672</v>
      </c>
      <c r="G357" t="str">
        <f t="shared" si="6"/>
        <v>SSR3</v>
      </c>
      <c r="H357" s="13" t="s">
        <v>667</v>
      </c>
      <c r="I357" s="14" t="s">
        <v>214</v>
      </c>
      <c r="J357" s="12" t="s">
        <v>79</v>
      </c>
      <c r="K357" s="1" t="s">
        <v>87</v>
      </c>
      <c r="L357" t="s">
        <v>87</v>
      </c>
      <c r="M357" t="s">
        <v>87</v>
      </c>
      <c r="N357" t="s">
        <v>87</v>
      </c>
      <c r="O357" s="12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673</v>
      </c>
      <c r="B358" s="76" t="s">
        <v>87</v>
      </c>
      <c r="C358" s="76" t="s">
        <v>674</v>
      </c>
      <c r="F358" t="s">
        <v>674</v>
      </c>
      <c r="G358" t="str">
        <f t="shared" si="6"/>
        <v>SSR4</v>
      </c>
      <c r="H358" s="13" t="s">
        <v>667</v>
      </c>
      <c r="I358" s="14" t="s">
        <v>214</v>
      </c>
      <c r="J358" s="12" t="s">
        <v>79</v>
      </c>
      <c r="K358" s="1" t="s">
        <v>87</v>
      </c>
      <c r="L358" t="s">
        <v>87</v>
      </c>
      <c r="M358" t="s">
        <v>87</v>
      </c>
      <c r="N358" t="s">
        <v>87</v>
      </c>
      <c r="O358" s="12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675</v>
      </c>
      <c r="B359" s="76" t="s">
        <v>87</v>
      </c>
      <c r="C359" s="76" t="s">
        <v>676</v>
      </c>
      <c r="F359" t="s">
        <v>676</v>
      </c>
      <c r="G359" t="str">
        <f t="shared" si="6"/>
        <v>SSR5</v>
      </c>
      <c r="H359" s="13" t="s">
        <v>667</v>
      </c>
      <c r="I359" s="14" t="s">
        <v>214</v>
      </c>
      <c r="J359" s="12" t="s">
        <v>79</v>
      </c>
      <c r="K359" s="1" t="s">
        <v>87</v>
      </c>
      <c r="L359" t="s">
        <v>87</v>
      </c>
      <c r="M359" t="s">
        <v>87</v>
      </c>
      <c r="N359" t="s">
        <v>87</v>
      </c>
      <c r="O359" s="12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677</v>
      </c>
      <c r="B360" s="76" t="s">
        <v>87</v>
      </c>
      <c r="C360" s="76" t="s">
        <v>87</v>
      </c>
      <c r="F360" t="s">
        <v>87</v>
      </c>
      <c r="G360" t="str">
        <f t="shared" si="6"/>
        <v>SUCR1</v>
      </c>
      <c r="H360" s="13" t="s">
        <v>678</v>
      </c>
      <c r="I360" s="14" t="s">
        <v>474</v>
      </c>
      <c r="J360" s="12" t="s">
        <v>79</v>
      </c>
      <c r="K360" s="1" t="s">
        <v>87</v>
      </c>
      <c r="L360" t="s">
        <v>87</v>
      </c>
      <c r="M360" t="s">
        <v>87</v>
      </c>
      <c r="N360" t="s">
        <v>87</v>
      </c>
      <c r="O360" s="12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679</v>
      </c>
      <c r="B361" s="76" t="s">
        <v>87</v>
      </c>
      <c r="C361" s="76" t="s">
        <v>680</v>
      </c>
      <c r="F361" t="s">
        <v>680</v>
      </c>
      <c r="G361" t="str">
        <f t="shared" si="6"/>
        <v>NK1R</v>
      </c>
      <c r="H361" s="13" t="s">
        <v>681</v>
      </c>
      <c r="I361" s="14" t="s">
        <v>214</v>
      </c>
      <c r="J361" s="12" t="s">
        <v>79</v>
      </c>
      <c r="K361" s="1" t="s">
        <v>87</v>
      </c>
      <c r="L361" t="s">
        <v>87</v>
      </c>
      <c r="M361" t="s">
        <v>87</v>
      </c>
      <c r="N361" t="s">
        <v>87</v>
      </c>
      <c r="O361" s="12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682</v>
      </c>
      <c r="B362" s="76" t="s">
        <v>87</v>
      </c>
      <c r="C362" s="76" t="s">
        <v>683</v>
      </c>
      <c r="F362" t="s">
        <v>683</v>
      </c>
      <c r="G362" t="str">
        <f t="shared" si="6"/>
        <v>NK2R</v>
      </c>
      <c r="H362" s="13" t="s">
        <v>681</v>
      </c>
      <c r="I362" s="14" t="s">
        <v>214</v>
      </c>
      <c r="J362" s="12" t="s">
        <v>79</v>
      </c>
      <c r="K362" s="1" t="s">
        <v>87</v>
      </c>
      <c r="L362" t="s">
        <v>87</v>
      </c>
      <c r="M362" t="s">
        <v>87</v>
      </c>
      <c r="N362" t="s">
        <v>87</v>
      </c>
      <c r="O362" s="12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684</v>
      </c>
      <c r="B363" s="76" t="s">
        <v>87</v>
      </c>
      <c r="C363" s="76" t="s">
        <v>685</v>
      </c>
      <c r="F363" t="s">
        <v>685</v>
      </c>
      <c r="G363" t="str">
        <f t="shared" si="6"/>
        <v>NK3R</v>
      </c>
      <c r="H363" s="13" t="s">
        <v>681</v>
      </c>
      <c r="I363" s="14" t="s">
        <v>214</v>
      </c>
      <c r="J363" s="12" t="s">
        <v>79</v>
      </c>
      <c r="K363" s="1" t="s">
        <v>87</v>
      </c>
      <c r="L363" t="s">
        <v>87</v>
      </c>
      <c r="M363" t="s">
        <v>87</v>
      </c>
      <c r="N363" t="s">
        <v>87</v>
      </c>
      <c r="O363" s="12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686</v>
      </c>
      <c r="B364" s="76" t="s">
        <v>87</v>
      </c>
      <c r="C364" s="76" t="s">
        <v>87</v>
      </c>
      <c r="F364" t="s">
        <v>87</v>
      </c>
      <c r="G364" t="str">
        <f t="shared" si="6"/>
        <v>TS1R1</v>
      </c>
      <c r="H364" s="13" t="s">
        <v>687</v>
      </c>
      <c r="I364" s="14" t="s">
        <v>578</v>
      </c>
      <c r="J364" s="12" t="s">
        <v>245</v>
      </c>
      <c r="K364" s="1" t="s">
        <v>87</v>
      </c>
      <c r="L364" t="s">
        <v>87</v>
      </c>
      <c r="M364" t="s">
        <v>87</v>
      </c>
      <c r="N364" t="s">
        <v>87</v>
      </c>
      <c r="O364" s="12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688</v>
      </c>
      <c r="B365" s="76" t="s">
        <v>87</v>
      </c>
      <c r="C365" s="76" t="s">
        <v>87</v>
      </c>
      <c r="F365" t="s">
        <v>87</v>
      </c>
      <c r="G365" t="str">
        <f t="shared" si="6"/>
        <v>TS1R2</v>
      </c>
      <c r="H365" s="13" t="s">
        <v>687</v>
      </c>
      <c r="I365" s="14" t="s">
        <v>578</v>
      </c>
      <c r="J365" s="12" t="s">
        <v>245</v>
      </c>
      <c r="K365" s="1" t="s">
        <v>87</v>
      </c>
      <c r="L365" t="s">
        <v>87</v>
      </c>
      <c r="M365" t="s">
        <v>87</v>
      </c>
      <c r="N365" t="s">
        <v>87</v>
      </c>
      <c r="O365" s="12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689</v>
      </c>
      <c r="B366" s="76" t="s">
        <v>87</v>
      </c>
      <c r="C366" s="76" t="s">
        <v>87</v>
      </c>
      <c r="F366" t="s">
        <v>87</v>
      </c>
      <c r="G366" t="str">
        <f t="shared" si="6"/>
        <v>TS1R3</v>
      </c>
      <c r="H366" s="13" t="s">
        <v>687</v>
      </c>
      <c r="I366" s="14" t="s">
        <v>578</v>
      </c>
      <c r="J366" s="12" t="s">
        <v>245</v>
      </c>
      <c r="K366" s="1" t="s">
        <v>87</v>
      </c>
      <c r="L366" t="s">
        <v>87</v>
      </c>
      <c r="M366" t="s">
        <v>87</v>
      </c>
      <c r="N366" t="s">
        <v>87</v>
      </c>
      <c r="O366" s="12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690</v>
      </c>
      <c r="B367" s="76" t="s">
        <v>87</v>
      </c>
      <c r="C367" s="76" t="s">
        <v>87</v>
      </c>
      <c r="F367" t="s">
        <v>87</v>
      </c>
      <c r="G367" t="str">
        <f t="shared" si="6"/>
        <v>T2R10</v>
      </c>
      <c r="H367" s="13" t="s">
        <v>691</v>
      </c>
      <c r="I367" s="14" t="s">
        <v>578</v>
      </c>
      <c r="J367" s="12" t="s">
        <v>692</v>
      </c>
      <c r="K367" s="1" t="s">
        <v>87</v>
      </c>
      <c r="L367" t="s">
        <v>87</v>
      </c>
      <c r="M367" t="s">
        <v>87</v>
      </c>
      <c r="N367" t="s">
        <v>87</v>
      </c>
      <c r="O367" s="12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693</v>
      </c>
      <c r="B368" s="76" t="s">
        <v>87</v>
      </c>
      <c r="C368" s="76" t="s">
        <v>87</v>
      </c>
      <c r="F368" t="s">
        <v>87</v>
      </c>
      <c r="G368" t="str">
        <f t="shared" si="6"/>
        <v>T2R13</v>
      </c>
      <c r="H368" s="13" t="s">
        <v>691</v>
      </c>
      <c r="I368" s="14" t="s">
        <v>578</v>
      </c>
      <c r="J368" s="12" t="s">
        <v>692</v>
      </c>
      <c r="K368" s="1" t="s">
        <v>87</v>
      </c>
      <c r="L368" t="s">
        <v>87</v>
      </c>
      <c r="M368" t="s">
        <v>87</v>
      </c>
      <c r="N368" t="s">
        <v>87</v>
      </c>
      <c r="O368" s="12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694</v>
      </c>
      <c r="B369" s="76" t="s">
        <v>87</v>
      </c>
      <c r="C369" s="76" t="s">
        <v>87</v>
      </c>
      <c r="F369" t="s">
        <v>87</v>
      </c>
      <c r="G369" t="str">
        <f t="shared" si="6"/>
        <v>T2R14</v>
      </c>
      <c r="H369" s="13" t="s">
        <v>691</v>
      </c>
      <c r="I369" s="14" t="s">
        <v>578</v>
      </c>
      <c r="J369" s="12" t="s">
        <v>692</v>
      </c>
      <c r="K369" s="1" t="s">
        <v>87</v>
      </c>
      <c r="L369" t="s">
        <v>87</v>
      </c>
      <c r="M369" t="s">
        <v>87</v>
      </c>
      <c r="N369" t="s">
        <v>87</v>
      </c>
      <c r="O369" s="12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695</v>
      </c>
      <c r="B370" s="76" t="s">
        <v>87</v>
      </c>
      <c r="C370" s="76" t="s">
        <v>87</v>
      </c>
      <c r="F370" t="s">
        <v>87</v>
      </c>
      <c r="G370" t="str">
        <f t="shared" si="6"/>
        <v>T2R16</v>
      </c>
      <c r="H370" s="13" t="s">
        <v>691</v>
      </c>
      <c r="I370" s="14" t="s">
        <v>578</v>
      </c>
      <c r="J370" s="12" t="s">
        <v>692</v>
      </c>
      <c r="K370" s="1" t="s">
        <v>87</v>
      </c>
      <c r="L370" t="s">
        <v>87</v>
      </c>
      <c r="M370" t="s">
        <v>87</v>
      </c>
      <c r="N370" t="s">
        <v>87</v>
      </c>
      <c r="O370" s="12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696</v>
      </c>
      <c r="B371" s="76" t="s">
        <v>87</v>
      </c>
      <c r="C371" s="76" t="s">
        <v>87</v>
      </c>
      <c r="F371" t="s">
        <v>87</v>
      </c>
      <c r="G371" t="str">
        <f t="shared" si="6"/>
        <v>T2R20</v>
      </c>
      <c r="H371" s="13" t="s">
        <v>691</v>
      </c>
      <c r="I371" s="14" t="s">
        <v>578</v>
      </c>
      <c r="J371" s="12" t="s">
        <v>692</v>
      </c>
      <c r="K371" s="1" t="s">
        <v>87</v>
      </c>
      <c r="L371" t="s">
        <v>87</v>
      </c>
      <c r="M371" t="s">
        <v>87</v>
      </c>
      <c r="N371" t="s">
        <v>87</v>
      </c>
      <c r="O371" s="12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697</v>
      </c>
      <c r="B372" s="76" t="s">
        <v>87</v>
      </c>
      <c r="C372" s="76" t="s">
        <v>87</v>
      </c>
      <c r="F372" t="s">
        <v>87</v>
      </c>
      <c r="G372" t="str">
        <f t="shared" si="6"/>
        <v>T2R30</v>
      </c>
      <c r="H372" s="13" t="s">
        <v>691</v>
      </c>
      <c r="I372" s="14" t="s">
        <v>578</v>
      </c>
      <c r="J372" s="12" t="s">
        <v>692</v>
      </c>
      <c r="K372" s="1" t="s">
        <v>87</v>
      </c>
      <c r="L372" t="s">
        <v>87</v>
      </c>
      <c r="M372" t="s">
        <v>87</v>
      </c>
      <c r="N372" t="s">
        <v>87</v>
      </c>
      <c r="O372" s="12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698</v>
      </c>
      <c r="B373" s="76" t="s">
        <v>87</v>
      </c>
      <c r="C373" s="76" t="s">
        <v>87</v>
      </c>
      <c r="F373" t="s">
        <v>87</v>
      </c>
      <c r="G373" t="str">
        <f t="shared" si="6"/>
        <v>T2R31</v>
      </c>
      <c r="H373" s="13" t="s">
        <v>691</v>
      </c>
      <c r="I373" s="14" t="s">
        <v>578</v>
      </c>
      <c r="J373" s="12" t="s">
        <v>692</v>
      </c>
      <c r="K373" s="1" t="s">
        <v>87</v>
      </c>
      <c r="L373" t="s">
        <v>87</v>
      </c>
      <c r="M373" t="s">
        <v>87</v>
      </c>
      <c r="N373" t="s">
        <v>87</v>
      </c>
      <c r="O373" s="12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699</v>
      </c>
      <c r="B374" s="76" t="s">
        <v>87</v>
      </c>
      <c r="C374" s="76" t="s">
        <v>87</v>
      </c>
      <c r="F374" t="s">
        <v>87</v>
      </c>
      <c r="G374" t="str">
        <f t="shared" si="6"/>
        <v>T2R38</v>
      </c>
      <c r="H374" s="13" t="s">
        <v>691</v>
      </c>
      <c r="I374" s="14" t="s">
        <v>578</v>
      </c>
      <c r="J374" s="12" t="s">
        <v>692</v>
      </c>
      <c r="K374" s="1" t="s">
        <v>87</v>
      </c>
      <c r="L374" t="s">
        <v>87</v>
      </c>
      <c r="M374" t="s">
        <v>87</v>
      </c>
      <c r="N374" t="s">
        <v>87</v>
      </c>
      <c r="O374" s="12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700</v>
      </c>
      <c r="B375" s="76" t="s">
        <v>87</v>
      </c>
      <c r="C375" s="76" t="s">
        <v>87</v>
      </c>
      <c r="F375" t="s">
        <v>87</v>
      </c>
      <c r="G375" t="str">
        <f t="shared" si="6"/>
        <v>T2R39</v>
      </c>
      <c r="H375" s="13" t="s">
        <v>691</v>
      </c>
      <c r="I375" s="14" t="s">
        <v>578</v>
      </c>
      <c r="J375" s="12" t="s">
        <v>692</v>
      </c>
      <c r="K375" s="1" t="s">
        <v>87</v>
      </c>
      <c r="L375" t="s">
        <v>87</v>
      </c>
      <c r="M375" t="s">
        <v>87</v>
      </c>
      <c r="N375" t="s">
        <v>87</v>
      </c>
      <c r="O375" s="12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701</v>
      </c>
      <c r="B376" s="76" t="s">
        <v>87</v>
      </c>
      <c r="C376" s="76" t="s">
        <v>87</v>
      </c>
      <c r="F376" t="s">
        <v>87</v>
      </c>
      <c r="G376" t="str">
        <f t="shared" si="6"/>
        <v>T2R40</v>
      </c>
      <c r="H376" s="13" t="s">
        <v>691</v>
      </c>
      <c r="I376" s="14" t="s">
        <v>578</v>
      </c>
      <c r="J376" s="12" t="s">
        <v>692</v>
      </c>
      <c r="K376" s="1" t="s">
        <v>87</v>
      </c>
      <c r="L376" t="s">
        <v>87</v>
      </c>
      <c r="M376" t="s">
        <v>87</v>
      </c>
      <c r="N376" t="s">
        <v>87</v>
      </c>
      <c r="O376" s="12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702</v>
      </c>
      <c r="B377" s="76" t="s">
        <v>87</v>
      </c>
      <c r="C377" s="76" t="s">
        <v>87</v>
      </c>
      <c r="F377" t="s">
        <v>87</v>
      </c>
      <c r="G377" t="str">
        <f t="shared" si="6"/>
        <v>T2R41</v>
      </c>
      <c r="H377" s="13" t="s">
        <v>691</v>
      </c>
      <c r="I377" s="14" t="s">
        <v>578</v>
      </c>
      <c r="J377" s="12" t="s">
        <v>692</v>
      </c>
      <c r="K377" s="1" t="s">
        <v>87</v>
      </c>
      <c r="L377" t="s">
        <v>87</v>
      </c>
      <c r="M377" t="s">
        <v>87</v>
      </c>
      <c r="N377" t="s">
        <v>87</v>
      </c>
      <c r="O377" s="12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703</v>
      </c>
      <c r="B378" s="76" t="s">
        <v>87</v>
      </c>
      <c r="C378" s="76" t="s">
        <v>87</v>
      </c>
      <c r="F378" t="s">
        <v>87</v>
      </c>
      <c r="G378" t="str">
        <f t="shared" si="6"/>
        <v>T2R42</v>
      </c>
      <c r="H378" s="13" t="s">
        <v>691</v>
      </c>
      <c r="I378" s="14" t="s">
        <v>578</v>
      </c>
      <c r="J378" s="12" t="s">
        <v>692</v>
      </c>
      <c r="K378" s="1" t="s">
        <v>87</v>
      </c>
      <c r="L378" t="s">
        <v>87</v>
      </c>
      <c r="M378" t="s">
        <v>87</v>
      </c>
      <c r="N378" t="s">
        <v>87</v>
      </c>
      <c r="O378" s="12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704</v>
      </c>
      <c r="B379" s="76" t="s">
        <v>87</v>
      </c>
      <c r="C379" s="76" t="s">
        <v>87</v>
      </c>
      <c r="F379" t="s">
        <v>87</v>
      </c>
      <c r="G379" t="str">
        <f t="shared" si="6"/>
        <v>T2R43</v>
      </c>
      <c r="H379" s="13" t="s">
        <v>691</v>
      </c>
      <c r="I379" s="14" t="s">
        <v>578</v>
      </c>
      <c r="J379" s="12" t="s">
        <v>692</v>
      </c>
      <c r="K379" s="1" t="s">
        <v>87</v>
      </c>
      <c r="L379" t="s">
        <v>87</v>
      </c>
      <c r="M379" t="s">
        <v>87</v>
      </c>
      <c r="N379" t="s">
        <v>87</v>
      </c>
      <c r="O379" s="12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705</v>
      </c>
      <c r="B380" s="76" t="s">
        <v>87</v>
      </c>
      <c r="C380" s="76" t="s">
        <v>87</v>
      </c>
      <c r="F380" t="s">
        <v>87</v>
      </c>
      <c r="G380" t="str">
        <f t="shared" si="6"/>
        <v>T2R45</v>
      </c>
      <c r="H380" s="13" t="s">
        <v>691</v>
      </c>
      <c r="I380" s="14" t="s">
        <v>578</v>
      </c>
      <c r="J380" s="12" t="s">
        <v>692</v>
      </c>
      <c r="K380" s="1" t="s">
        <v>87</v>
      </c>
      <c r="L380" t="s">
        <v>87</v>
      </c>
      <c r="M380" t="s">
        <v>87</v>
      </c>
      <c r="N380" t="s">
        <v>87</v>
      </c>
      <c r="O380" s="12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706</v>
      </c>
      <c r="B381" s="76" t="s">
        <v>87</v>
      </c>
      <c r="C381" s="76" t="s">
        <v>87</v>
      </c>
      <c r="F381" t="s">
        <v>87</v>
      </c>
      <c r="G381" t="str">
        <f t="shared" si="6"/>
        <v>T2R46</v>
      </c>
      <c r="H381" s="13" t="s">
        <v>691</v>
      </c>
      <c r="I381" s="14" t="s">
        <v>578</v>
      </c>
      <c r="J381" s="12" t="s">
        <v>692</v>
      </c>
      <c r="K381" s="1" t="s">
        <v>87</v>
      </c>
      <c r="L381" t="s">
        <v>87</v>
      </c>
      <c r="M381" t="s">
        <v>87</v>
      </c>
      <c r="N381" t="s">
        <v>87</v>
      </c>
      <c r="O381" s="12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707</v>
      </c>
      <c r="B382" s="76" t="s">
        <v>87</v>
      </c>
      <c r="C382" s="76" t="s">
        <v>87</v>
      </c>
      <c r="F382" t="s">
        <v>87</v>
      </c>
      <c r="G382" t="str">
        <f t="shared" si="6"/>
        <v>T2R50</v>
      </c>
      <c r="H382" s="13" t="s">
        <v>691</v>
      </c>
      <c r="I382" s="14" t="s">
        <v>578</v>
      </c>
      <c r="J382" s="12" t="s">
        <v>692</v>
      </c>
      <c r="K382" s="1" t="s">
        <v>87</v>
      </c>
      <c r="L382" t="s">
        <v>87</v>
      </c>
      <c r="M382" t="s">
        <v>87</v>
      </c>
      <c r="N382" t="s">
        <v>87</v>
      </c>
      <c r="O382" s="12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708</v>
      </c>
      <c r="B383" s="76" t="s">
        <v>87</v>
      </c>
      <c r="C383" s="76" t="s">
        <v>87</v>
      </c>
      <c r="F383" t="s">
        <v>87</v>
      </c>
      <c r="G383" t="str">
        <f t="shared" si="6"/>
        <v>T2R60</v>
      </c>
      <c r="H383" s="13" t="s">
        <v>691</v>
      </c>
      <c r="I383" s="14" t="s">
        <v>578</v>
      </c>
      <c r="J383" s="12" t="s">
        <v>692</v>
      </c>
      <c r="K383" s="1" t="s">
        <v>87</v>
      </c>
      <c r="L383" t="s">
        <v>87</v>
      </c>
      <c r="M383" t="s">
        <v>87</v>
      </c>
      <c r="N383" t="s">
        <v>87</v>
      </c>
      <c r="O383" s="12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709</v>
      </c>
      <c r="B384" s="76" t="s">
        <v>87</v>
      </c>
      <c r="C384" s="76" t="s">
        <v>87</v>
      </c>
      <c r="F384" t="s">
        <v>87</v>
      </c>
      <c r="G384" t="str">
        <f t="shared" si="6"/>
        <v>TA2R1</v>
      </c>
      <c r="H384" s="13" t="s">
        <v>691</v>
      </c>
      <c r="I384" s="14" t="s">
        <v>578</v>
      </c>
      <c r="J384" s="12" t="s">
        <v>692</v>
      </c>
      <c r="K384" s="1" t="s">
        <v>87</v>
      </c>
      <c r="L384" t="s">
        <v>87</v>
      </c>
      <c r="M384" t="s">
        <v>87</v>
      </c>
      <c r="N384" t="s">
        <v>87</v>
      </c>
      <c r="O384" s="12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710</v>
      </c>
      <c r="B385" s="76" t="s">
        <v>87</v>
      </c>
      <c r="C385" s="76" t="s">
        <v>87</v>
      </c>
      <c r="F385" t="s">
        <v>87</v>
      </c>
      <c r="G385" t="str">
        <f t="shared" si="6"/>
        <v>TA2R3</v>
      </c>
      <c r="H385" s="13" t="s">
        <v>691</v>
      </c>
      <c r="I385" s="14" t="s">
        <v>578</v>
      </c>
      <c r="J385" s="12" t="s">
        <v>692</v>
      </c>
      <c r="K385" s="1" t="s">
        <v>87</v>
      </c>
      <c r="L385" t="s">
        <v>87</v>
      </c>
      <c r="M385" t="s">
        <v>87</v>
      </c>
      <c r="N385" t="s">
        <v>87</v>
      </c>
      <c r="O385" s="12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711</v>
      </c>
      <c r="B386" s="76" t="s">
        <v>87</v>
      </c>
      <c r="C386" s="76" t="s">
        <v>87</v>
      </c>
      <c r="F386" t="s">
        <v>87</v>
      </c>
      <c r="G386" t="str">
        <f t="shared" si="6"/>
        <v>TA2R4</v>
      </c>
      <c r="H386" s="13" t="s">
        <v>691</v>
      </c>
      <c r="I386" s="14" t="s">
        <v>578</v>
      </c>
      <c r="J386" s="12" t="s">
        <v>692</v>
      </c>
      <c r="K386" s="1" t="s">
        <v>87</v>
      </c>
      <c r="L386" t="s">
        <v>87</v>
      </c>
      <c r="M386" t="s">
        <v>87</v>
      </c>
      <c r="N386" t="s">
        <v>87</v>
      </c>
      <c r="O386" s="12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712</v>
      </c>
      <c r="B387" s="76" t="s">
        <v>87</v>
      </c>
      <c r="C387" s="76" t="s">
        <v>87</v>
      </c>
      <c r="F387" t="s">
        <v>87</v>
      </c>
      <c r="G387" t="str">
        <f t="shared" si="6"/>
        <v>TA2R5</v>
      </c>
      <c r="H387" s="13" t="s">
        <v>691</v>
      </c>
      <c r="I387" s="14" t="s">
        <v>578</v>
      </c>
      <c r="J387" s="12" t="s">
        <v>692</v>
      </c>
      <c r="K387" s="1" t="s">
        <v>87</v>
      </c>
      <c r="L387" t="s">
        <v>87</v>
      </c>
      <c r="M387" t="s">
        <v>87</v>
      </c>
      <c r="N387" t="s">
        <v>87</v>
      </c>
      <c r="O387" s="12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713</v>
      </c>
      <c r="B388" s="76" t="s">
        <v>87</v>
      </c>
      <c r="C388" s="76" t="s">
        <v>87</v>
      </c>
      <c r="F388" t="s">
        <v>87</v>
      </c>
      <c r="G388" t="str">
        <f t="shared" si="6"/>
        <v>TA2R7</v>
      </c>
      <c r="H388" s="13" t="s">
        <v>691</v>
      </c>
      <c r="I388" s="14" t="s">
        <v>578</v>
      </c>
      <c r="J388" s="12" t="s">
        <v>692</v>
      </c>
      <c r="K388" s="1" t="s">
        <v>87</v>
      </c>
      <c r="L388" t="s">
        <v>87</v>
      </c>
      <c r="M388" t="s">
        <v>87</v>
      </c>
      <c r="N388" t="s">
        <v>87</v>
      </c>
      <c r="O388" s="12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714</v>
      </c>
      <c r="B389" s="76" t="s">
        <v>87</v>
      </c>
      <c r="C389" s="76" t="s">
        <v>87</v>
      </c>
      <c r="F389" t="s">
        <v>87</v>
      </c>
      <c r="G389" t="str">
        <f t="shared" si="6"/>
        <v>TA2R8</v>
      </c>
      <c r="H389" s="13" t="s">
        <v>691</v>
      </c>
      <c r="I389" s="14" t="s">
        <v>578</v>
      </c>
      <c r="J389" s="12" t="s">
        <v>692</v>
      </c>
      <c r="K389" s="1" t="s">
        <v>87</v>
      </c>
      <c r="L389" t="s">
        <v>87</v>
      </c>
      <c r="M389" t="s">
        <v>87</v>
      </c>
      <c r="N389" t="s">
        <v>87</v>
      </c>
      <c r="O389" s="12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715</v>
      </c>
      <c r="B390" s="76" t="s">
        <v>87</v>
      </c>
      <c r="C390" s="76" t="s">
        <v>87</v>
      </c>
      <c r="F390" t="s">
        <v>87</v>
      </c>
      <c r="G390" t="str">
        <f t="shared" si="6"/>
        <v>TA2R9</v>
      </c>
      <c r="H390" s="13" t="s">
        <v>691</v>
      </c>
      <c r="I390" s="14" t="s">
        <v>578</v>
      </c>
      <c r="J390" s="12" t="s">
        <v>692</v>
      </c>
      <c r="K390" s="1" t="s">
        <v>87</v>
      </c>
      <c r="L390" t="s">
        <v>87</v>
      </c>
      <c r="M390" t="s">
        <v>87</v>
      </c>
      <c r="N390" t="s">
        <v>87</v>
      </c>
      <c r="O390" s="12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716</v>
      </c>
      <c r="B391" s="76" t="s">
        <v>87</v>
      </c>
      <c r="C391" s="76" t="s">
        <v>87</v>
      </c>
      <c r="F391" t="s">
        <v>87</v>
      </c>
      <c r="G391" t="str">
        <f t="shared" si="6"/>
        <v>TR106</v>
      </c>
      <c r="H391" s="13" t="s">
        <v>691</v>
      </c>
      <c r="I391" s="14" t="s">
        <v>578</v>
      </c>
      <c r="J391" s="12" t="s">
        <v>692</v>
      </c>
      <c r="O391" s="12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717</v>
      </c>
      <c r="B392" s="76" t="s">
        <v>87</v>
      </c>
      <c r="C392" s="76" t="s">
        <v>87</v>
      </c>
      <c r="F392" t="s">
        <v>87</v>
      </c>
      <c r="G392" t="str">
        <f t="shared" si="6"/>
        <v>TR114</v>
      </c>
      <c r="H392" s="13" t="s">
        <v>691</v>
      </c>
      <c r="I392" s="14" t="s">
        <v>578</v>
      </c>
      <c r="J392" s="12" t="s">
        <v>692</v>
      </c>
      <c r="O392" s="12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718</v>
      </c>
      <c r="B393" s="76" t="s">
        <v>87</v>
      </c>
      <c r="C393" s="76" t="s">
        <v>87</v>
      </c>
      <c r="F393" t="s">
        <v>87</v>
      </c>
      <c r="G393" t="str">
        <f t="shared" si="6"/>
        <v>TRFR</v>
      </c>
      <c r="H393" s="13" t="s">
        <v>719</v>
      </c>
      <c r="I393" s="14" t="s">
        <v>214</v>
      </c>
      <c r="J393" s="12" t="s">
        <v>79</v>
      </c>
      <c r="K393" s="1" t="s">
        <v>87</v>
      </c>
      <c r="L393" t="s">
        <v>87</v>
      </c>
      <c r="M393" t="s">
        <v>87</v>
      </c>
      <c r="N393" t="s">
        <v>87</v>
      </c>
      <c r="O393" s="12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720</v>
      </c>
      <c r="B394" s="76" t="s">
        <v>87</v>
      </c>
      <c r="C394" s="76" t="s">
        <v>87</v>
      </c>
      <c r="F394" t="s">
        <v>87</v>
      </c>
      <c r="G394" t="str">
        <f t="shared" si="6"/>
        <v>TAAR1</v>
      </c>
      <c r="H394" s="13" t="s">
        <v>721</v>
      </c>
      <c r="I394" s="14" t="s">
        <v>78</v>
      </c>
      <c r="J394" s="12" t="s">
        <v>79</v>
      </c>
      <c r="K394" s="1" t="s">
        <v>87</v>
      </c>
      <c r="L394" t="s">
        <v>87</v>
      </c>
      <c r="M394" t="s">
        <v>87</v>
      </c>
      <c r="N394" t="s">
        <v>87</v>
      </c>
      <c r="O394" s="12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722</v>
      </c>
      <c r="B395" s="76" t="s">
        <v>87</v>
      </c>
      <c r="C395" s="76" t="s">
        <v>87</v>
      </c>
      <c r="F395" t="s">
        <v>87</v>
      </c>
      <c r="G395" t="str">
        <f t="shared" si="6"/>
        <v>US28</v>
      </c>
      <c r="H395" s="13" t="s">
        <v>723</v>
      </c>
      <c r="I395" s="14" t="s">
        <v>724</v>
      </c>
      <c r="J395" s="12" t="s">
        <v>79</v>
      </c>
      <c r="O395" s="12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725</v>
      </c>
      <c r="B396" s="76" t="s">
        <v>87</v>
      </c>
      <c r="C396" s="76" t="s">
        <v>726</v>
      </c>
      <c r="F396" t="s">
        <v>726</v>
      </c>
      <c r="G396" t="str">
        <f t="shared" ref="G396:G434" si="7">A396</f>
        <v>UR2R</v>
      </c>
      <c r="H396" s="13" t="s">
        <v>727</v>
      </c>
      <c r="I396" s="14" t="s">
        <v>214</v>
      </c>
      <c r="J396" s="12" t="s">
        <v>79</v>
      </c>
      <c r="K396" s="1" t="s">
        <v>87</v>
      </c>
      <c r="L396" t="s">
        <v>87</v>
      </c>
      <c r="M396" t="s">
        <v>87</v>
      </c>
      <c r="N396" t="s">
        <v>87</v>
      </c>
      <c r="O396" s="12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728</v>
      </c>
      <c r="B397" s="76" t="s">
        <v>729</v>
      </c>
      <c r="C397" s="76" t="s">
        <v>730</v>
      </c>
      <c r="F397" t="s">
        <v>730</v>
      </c>
      <c r="G397" t="str">
        <f t="shared" si="7"/>
        <v>OXYR</v>
      </c>
      <c r="H397" s="13" t="s">
        <v>731</v>
      </c>
      <c r="I397" s="14" t="s">
        <v>214</v>
      </c>
      <c r="J397" s="12" t="s">
        <v>79</v>
      </c>
      <c r="K397" s="1" t="s">
        <v>1190</v>
      </c>
      <c r="L397" t="s">
        <v>1191</v>
      </c>
      <c r="M397" t="s">
        <v>1000</v>
      </c>
      <c r="N397" t="s">
        <v>1192</v>
      </c>
      <c r="O397" s="12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732</v>
      </c>
      <c r="B398" s="76" t="s">
        <v>732</v>
      </c>
      <c r="C398" s="76" t="s">
        <v>733</v>
      </c>
      <c r="F398" t="s">
        <v>733</v>
      </c>
      <c r="G398" t="str">
        <f t="shared" si="7"/>
        <v>V1AR</v>
      </c>
      <c r="H398" s="13" t="s">
        <v>731</v>
      </c>
      <c r="I398" s="14" t="s">
        <v>214</v>
      </c>
      <c r="J398" s="12" t="s">
        <v>79</v>
      </c>
      <c r="K398" s="1" t="s">
        <v>1193</v>
      </c>
      <c r="L398" t="s">
        <v>1194</v>
      </c>
      <c r="M398" t="s">
        <v>1000</v>
      </c>
      <c r="N398" t="s">
        <v>1192</v>
      </c>
      <c r="O398" s="12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734</v>
      </c>
      <c r="B399" s="76" t="s">
        <v>87</v>
      </c>
      <c r="C399" s="76" t="s">
        <v>735</v>
      </c>
      <c r="F399" t="s">
        <v>735</v>
      </c>
      <c r="G399" t="str">
        <f t="shared" si="7"/>
        <v>V1BR</v>
      </c>
      <c r="H399" s="13" t="s">
        <v>731</v>
      </c>
      <c r="I399" s="14" t="s">
        <v>214</v>
      </c>
      <c r="J399" s="12" t="s">
        <v>79</v>
      </c>
      <c r="K399" s="1" t="s">
        <v>87</v>
      </c>
      <c r="L399" t="s">
        <v>87</v>
      </c>
      <c r="M399" t="s">
        <v>87</v>
      </c>
      <c r="N399" t="s">
        <v>87</v>
      </c>
      <c r="O399" s="12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736</v>
      </c>
      <c r="B400" s="76" t="s">
        <v>736</v>
      </c>
      <c r="C400" s="76" t="s">
        <v>737</v>
      </c>
      <c r="F400" t="s">
        <v>737</v>
      </c>
      <c r="G400" t="str">
        <f t="shared" si="7"/>
        <v>V2R</v>
      </c>
      <c r="H400" s="13" t="s">
        <v>731</v>
      </c>
      <c r="I400" s="14" t="s">
        <v>214</v>
      </c>
      <c r="J400" s="12" t="s">
        <v>79</v>
      </c>
      <c r="K400" s="1" t="s">
        <v>1195</v>
      </c>
      <c r="L400" t="s">
        <v>1196</v>
      </c>
      <c r="M400" t="s">
        <v>1000</v>
      </c>
      <c r="N400" t="s">
        <v>1192</v>
      </c>
      <c r="O400" s="12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738</v>
      </c>
      <c r="B401" s="76" t="s">
        <v>87</v>
      </c>
      <c r="C401" s="76" t="s">
        <v>739</v>
      </c>
      <c r="F401" t="s">
        <v>739</v>
      </c>
      <c r="G401" t="str">
        <f t="shared" si="7"/>
        <v>PACR</v>
      </c>
      <c r="H401" s="13" t="s">
        <v>740</v>
      </c>
      <c r="I401" s="14" t="s">
        <v>214</v>
      </c>
      <c r="J401" s="12" t="s">
        <v>232</v>
      </c>
      <c r="K401" s="1" t="s">
        <v>87</v>
      </c>
      <c r="L401" t="s">
        <v>87</v>
      </c>
      <c r="M401" t="s">
        <v>87</v>
      </c>
      <c r="N401" t="s">
        <v>87</v>
      </c>
      <c r="O401" s="12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741</v>
      </c>
      <c r="B402" s="76" t="s">
        <v>87</v>
      </c>
      <c r="C402" s="76" t="s">
        <v>87</v>
      </c>
      <c r="F402" t="s">
        <v>87</v>
      </c>
      <c r="G402" t="str">
        <f t="shared" si="7"/>
        <v>VIPR</v>
      </c>
      <c r="H402" s="13" t="s">
        <v>740</v>
      </c>
      <c r="I402" s="14" t="s">
        <v>214</v>
      </c>
      <c r="J402" s="12" t="s">
        <v>232</v>
      </c>
      <c r="O402" s="12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742</v>
      </c>
      <c r="B403" s="76" t="s">
        <v>743</v>
      </c>
      <c r="C403" s="76" t="s">
        <v>87</v>
      </c>
      <c r="F403" t="s">
        <v>87</v>
      </c>
      <c r="G403" t="str">
        <f t="shared" si="7"/>
        <v>VIPR1</v>
      </c>
      <c r="H403" s="13" t="s">
        <v>740</v>
      </c>
      <c r="I403" s="14" t="s">
        <v>214</v>
      </c>
      <c r="J403" s="12" t="s">
        <v>232</v>
      </c>
      <c r="K403" s="1" t="s">
        <v>1197</v>
      </c>
      <c r="L403" t="s">
        <v>1198</v>
      </c>
      <c r="M403" t="s">
        <v>1000</v>
      </c>
      <c r="N403" t="s">
        <v>1199</v>
      </c>
      <c r="O403" s="12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744</v>
      </c>
      <c r="B404" s="76" t="s">
        <v>87</v>
      </c>
      <c r="C404" s="76" t="s">
        <v>87</v>
      </c>
      <c r="F404" t="s">
        <v>87</v>
      </c>
      <c r="G404" t="str">
        <f t="shared" si="7"/>
        <v>VIPR2</v>
      </c>
      <c r="H404" s="13" t="s">
        <v>740</v>
      </c>
      <c r="I404" s="14" t="s">
        <v>214</v>
      </c>
      <c r="J404" s="12" t="s">
        <v>232</v>
      </c>
      <c r="K404" s="1" t="s">
        <v>87</v>
      </c>
      <c r="L404" t="s">
        <v>87</v>
      </c>
      <c r="M404" t="s">
        <v>87</v>
      </c>
      <c r="N404" t="s">
        <v>87</v>
      </c>
      <c r="O404" s="12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745</v>
      </c>
      <c r="B405" s="76" t="s">
        <v>87</v>
      </c>
      <c r="C405" s="76" t="s">
        <v>87</v>
      </c>
      <c r="F405" t="s">
        <v>87</v>
      </c>
      <c r="G405" t="str">
        <f t="shared" si="7"/>
        <v>AGRA1</v>
      </c>
      <c r="H405" s="13" t="s">
        <v>144</v>
      </c>
      <c r="I405" s="14" t="s">
        <v>145</v>
      </c>
      <c r="J405" s="12" t="s">
        <v>146</v>
      </c>
      <c r="K405" s="1" t="s">
        <v>87</v>
      </c>
      <c r="L405" t="s">
        <v>87</v>
      </c>
      <c r="M405" t="s">
        <v>87</v>
      </c>
      <c r="N405" t="s">
        <v>87</v>
      </c>
      <c r="O405" s="12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746</v>
      </c>
      <c r="B406" s="76" t="s">
        <v>87</v>
      </c>
      <c r="C406" s="76" t="s">
        <v>87</v>
      </c>
      <c r="F406" t="s">
        <v>87</v>
      </c>
      <c r="G406" t="str">
        <f t="shared" si="7"/>
        <v>AGRA2</v>
      </c>
      <c r="H406" s="13" t="s">
        <v>144</v>
      </c>
      <c r="I406" s="14" t="s">
        <v>145</v>
      </c>
      <c r="J406" s="12" t="s">
        <v>146</v>
      </c>
      <c r="K406" s="1" t="s">
        <v>87</v>
      </c>
      <c r="L406" t="s">
        <v>87</v>
      </c>
      <c r="M406" t="s">
        <v>87</v>
      </c>
      <c r="N406" t="s">
        <v>87</v>
      </c>
      <c r="O406" s="12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747</v>
      </c>
      <c r="B407" s="76" t="s">
        <v>87</v>
      </c>
      <c r="C407" s="76" t="s">
        <v>87</v>
      </c>
      <c r="F407" t="s">
        <v>87</v>
      </c>
      <c r="G407" t="str">
        <f t="shared" si="7"/>
        <v>AGRA3</v>
      </c>
      <c r="H407" s="13" t="s">
        <v>144</v>
      </c>
      <c r="I407" s="14" t="s">
        <v>145</v>
      </c>
      <c r="J407" s="12" t="s">
        <v>146</v>
      </c>
      <c r="K407" s="1" t="s">
        <v>87</v>
      </c>
      <c r="L407" t="s">
        <v>87</v>
      </c>
      <c r="M407" t="s">
        <v>87</v>
      </c>
      <c r="N407" t="s">
        <v>87</v>
      </c>
      <c r="O407" s="12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748</v>
      </c>
      <c r="B408" s="76" t="s">
        <v>87</v>
      </c>
      <c r="C408" s="76" t="s">
        <v>87</v>
      </c>
      <c r="F408" t="s">
        <v>87</v>
      </c>
      <c r="G408" t="str">
        <f t="shared" si="7"/>
        <v>AGRB2</v>
      </c>
      <c r="H408" s="13" t="s">
        <v>144</v>
      </c>
      <c r="I408" s="14" t="s">
        <v>145</v>
      </c>
      <c r="J408" s="12" t="s">
        <v>146</v>
      </c>
      <c r="K408" s="1" t="s">
        <v>87</v>
      </c>
      <c r="L408" t="s">
        <v>87</v>
      </c>
      <c r="M408" t="s">
        <v>87</v>
      </c>
      <c r="N408" t="s">
        <v>87</v>
      </c>
      <c r="O408" s="12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749</v>
      </c>
      <c r="B409" s="76" t="s">
        <v>87</v>
      </c>
      <c r="C409" s="76" t="s">
        <v>87</v>
      </c>
      <c r="F409" t="s">
        <v>87</v>
      </c>
      <c r="G409" t="str">
        <f t="shared" si="7"/>
        <v>AGRB3</v>
      </c>
      <c r="H409" s="13" t="s">
        <v>144</v>
      </c>
      <c r="I409" s="14" t="s">
        <v>145</v>
      </c>
      <c r="J409" s="12" t="s">
        <v>146</v>
      </c>
      <c r="K409" s="1" t="s">
        <v>87</v>
      </c>
      <c r="L409" t="s">
        <v>87</v>
      </c>
      <c r="M409" t="s">
        <v>87</v>
      </c>
      <c r="N409" t="s">
        <v>87</v>
      </c>
      <c r="O409" s="12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750</v>
      </c>
      <c r="B410" s="76" t="s">
        <v>87</v>
      </c>
      <c r="C410" s="76" t="s">
        <v>87</v>
      </c>
      <c r="F410" t="s">
        <v>87</v>
      </c>
      <c r="G410" t="str">
        <f t="shared" si="7"/>
        <v>AGRD1</v>
      </c>
      <c r="H410" s="13" t="s">
        <v>144</v>
      </c>
      <c r="I410" s="14" t="s">
        <v>145</v>
      </c>
      <c r="J410" s="12" t="s">
        <v>146</v>
      </c>
      <c r="K410" s="1" t="s">
        <v>87</v>
      </c>
      <c r="L410" t="s">
        <v>87</v>
      </c>
      <c r="M410" t="s">
        <v>87</v>
      </c>
      <c r="N410" t="s">
        <v>87</v>
      </c>
      <c r="O410" s="12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751</v>
      </c>
      <c r="B411" s="76" t="s">
        <v>87</v>
      </c>
      <c r="C411" s="76" t="s">
        <v>87</v>
      </c>
      <c r="F411" t="s">
        <v>87</v>
      </c>
      <c r="G411" t="str">
        <f t="shared" si="7"/>
        <v>AGRD2</v>
      </c>
      <c r="H411" s="13" t="s">
        <v>144</v>
      </c>
      <c r="I411" s="14" t="s">
        <v>145</v>
      </c>
      <c r="J411" s="12" t="s">
        <v>146</v>
      </c>
      <c r="K411" s="1" t="s">
        <v>87</v>
      </c>
      <c r="L411" t="s">
        <v>87</v>
      </c>
      <c r="M411" t="s">
        <v>87</v>
      </c>
      <c r="N411" t="s">
        <v>87</v>
      </c>
      <c r="O411" s="12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752</v>
      </c>
      <c r="B412" s="76" t="s">
        <v>87</v>
      </c>
      <c r="C412" s="76" t="s">
        <v>87</v>
      </c>
      <c r="F412" t="s">
        <v>87</v>
      </c>
      <c r="G412" t="str">
        <f t="shared" si="7"/>
        <v>AGRE1</v>
      </c>
      <c r="H412" s="13" t="s">
        <v>144</v>
      </c>
      <c r="I412" s="14" t="s">
        <v>145</v>
      </c>
      <c r="J412" s="12" t="s">
        <v>146</v>
      </c>
      <c r="K412" s="1" t="s">
        <v>87</v>
      </c>
      <c r="L412" t="s">
        <v>87</v>
      </c>
      <c r="M412" t="s">
        <v>87</v>
      </c>
      <c r="N412" t="s">
        <v>87</v>
      </c>
      <c r="O412" s="12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753</v>
      </c>
      <c r="B413" s="76" t="s">
        <v>87</v>
      </c>
      <c r="C413" s="76" t="s">
        <v>87</v>
      </c>
      <c r="F413" t="s">
        <v>87</v>
      </c>
      <c r="G413" t="str">
        <f t="shared" si="7"/>
        <v>AGRE2</v>
      </c>
      <c r="H413" s="13" t="s">
        <v>144</v>
      </c>
      <c r="I413" s="14" t="s">
        <v>145</v>
      </c>
      <c r="J413" s="12" t="s">
        <v>146</v>
      </c>
      <c r="K413" s="1" t="s">
        <v>87</v>
      </c>
      <c r="L413" t="s">
        <v>87</v>
      </c>
      <c r="M413" t="s">
        <v>87</v>
      </c>
      <c r="N413" t="s">
        <v>87</v>
      </c>
      <c r="O413" s="12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754</v>
      </c>
      <c r="B414" s="76" t="s">
        <v>87</v>
      </c>
      <c r="C414" s="76" t="s">
        <v>87</v>
      </c>
      <c r="F414" t="s">
        <v>87</v>
      </c>
      <c r="G414" t="str">
        <f t="shared" si="7"/>
        <v>AGRE3</v>
      </c>
      <c r="H414" s="13" t="s">
        <v>144</v>
      </c>
      <c r="I414" s="14" t="s">
        <v>145</v>
      </c>
      <c r="J414" s="12" t="s">
        <v>146</v>
      </c>
      <c r="K414" s="1" t="s">
        <v>87</v>
      </c>
      <c r="L414" t="s">
        <v>87</v>
      </c>
      <c r="M414" t="s">
        <v>87</v>
      </c>
      <c r="N414" t="s">
        <v>87</v>
      </c>
      <c r="O414" s="12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755</v>
      </c>
      <c r="B415" s="76" t="s">
        <v>87</v>
      </c>
      <c r="C415" s="76" t="s">
        <v>87</v>
      </c>
      <c r="F415" t="s">
        <v>87</v>
      </c>
      <c r="G415" t="str">
        <f t="shared" si="7"/>
        <v>AGRE4</v>
      </c>
      <c r="H415" s="13" t="s">
        <v>144</v>
      </c>
      <c r="I415" s="14" t="s">
        <v>145</v>
      </c>
      <c r="J415" s="12" t="s">
        <v>146</v>
      </c>
      <c r="K415" s="1" t="s">
        <v>87</v>
      </c>
      <c r="L415" t="s">
        <v>87</v>
      </c>
      <c r="M415" t="s">
        <v>87</v>
      </c>
      <c r="N415" t="s">
        <v>87</v>
      </c>
      <c r="O415" s="12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756</v>
      </c>
      <c r="B416" s="76" t="s">
        <v>87</v>
      </c>
      <c r="C416" s="76" t="s">
        <v>87</v>
      </c>
      <c r="F416" t="s">
        <v>87</v>
      </c>
      <c r="G416" t="str">
        <f t="shared" si="7"/>
        <v>AGRF1</v>
      </c>
      <c r="H416" s="13" t="s">
        <v>144</v>
      </c>
      <c r="I416" s="14" t="s">
        <v>145</v>
      </c>
      <c r="J416" s="12" t="s">
        <v>146</v>
      </c>
      <c r="K416" s="1" t="s">
        <v>87</v>
      </c>
      <c r="L416" t="s">
        <v>87</v>
      </c>
      <c r="M416" t="s">
        <v>87</v>
      </c>
      <c r="N416" t="s">
        <v>87</v>
      </c>
      <c r="O416" s="12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757</v>
      </c>
      <c r="B417" s="76" t="s">
        <v>87</v>
      </c>
      <c r="C417" s="76" t="s">
        <v>87</v>
      </c>
      <c r="F417" t="s">
        <v>87</v>
      </c>
      <c r="G417" t="str">
        <f t="shared" si="7"/>
        <v>AGRF2</v>
      </c>
      <c r="H417" s="13" t="s">
        <v>144</v>
      </c>
      <c r="I417" s="14" t="s">
        <v>145</v>
      </c>
      <c r="J417" s="12" t="s">
        <v>146</v>
      </c>
      <c r="K417" s="1" t="s">
        <v>87</v>
      </c>
      <c r="L417" t="s">
        <v>87</v>
      </c>
      <c r="M417" t="s">
        <v>87</v>
      </c>
      <c r="N417" t="s">
        <v>87</v>
      </c>
      <c r="O417" s="12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758</v>
      </c>
      <c r="B418" s="76" t="s">
        <v>87</v>
      </c>
      <c r="C418" s="76" t="s">
        <v>87</v>
      </c>
      <c r="F418" t="s">
        <v>87</v>
      </c>
      <c r="G418" t="str">
        <f t="shared" si="7"/>
        <v>AGRF3</v>
      </c>
      <c r="H418" s="13" t="s">
        <v>144</v>
      </c>
      <c r="I418" s="14" t="s">
        <v>145</v>
      </c>
      <c r="J418" s="12" t="s">
        <v>146</v>
      </c>
      <c r="K418" s="1" t="s">
        <v>87</v>
      </c>
      <c r="L418" t="s">
        <v>87</v>
      </c>
      <c r="M418" t="s">
        <v>87</v>
      </c>
      <c r="N418" t="s">
        <v>87</v>
      </c>
      <c r="O418" s="12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759</v>
      </c>
      <c r="B419" s="76" t="s">
        <v>87</v>
      </c>
      <c r="C419" s="76" t="s">
        <v>87</v>
      </c>
      <c r="F419" t="s">
        <v>87</v>
      </c>
      <c r="G419" t="str">
        <f t="shared" si="7"/>
        <v>AGRF4</v>
      </c>
      <c r="H419" s="13" t="s">
        <v>144</v>
      </c>
      <c r="I419" s="14" t="s">
        <v>145</v>
      </c>
      <c r="J419" s="12" t="s">
        <v>146</v>
      </c>
      <c r="K419" s="1" t="s">
        <v>87</v>
      </c>
      <c r="L419" t="s">
        <v>87</v>
      </c>
      <c r="M419" t="s">
        <v>87</v>
      </c>
      <c r="N419" t="s">
        <v>87</v>
      </c>
      <c r="O419" s="12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760</v>
      </c>
      <c r="B420" s="76" t="s">
        <v>87</v>
      </c>
      <c r="C420" s="76" t="s">
        <v>87</v>
      </c>
      <c r="F420" t="s">
        <v>87</v>
      </c>
      <c r="G420" t="str">
        <f t="shared" si="7"/>
        <v>AGRF5</v>
      </c>
      <c r="H420" s="13" t="s">
        <v>144</v>
      </c>
      <c r="I420" s="14" t="s">
        <v>145</v>
      </c>
      <c r="J420" s="12" t="s">
        <v>146</v>
      </c>
      <c r="K420" s="1" t="s">
        <v>87</v>
      </c>
      <c r="L420" t="s">
        <v>87</v>
      </c>
      <c r="M420" t="s">
        <v>87</v>
      </c>
      <c r="N420" t="s">
        <v>87</v>
      </c>
      <c r="O420" s="12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761</v>
      </c>
      <c r="B421" s="76" t="s">
        <v>87</v>
      </c>
      <c r="C421" s="76" t="s">
        <v>87</v>
      </c>
      <c r="F421" t="s">
        <v>87</v>
      </c>
      <c r="G421" t="str">
        <f t="shared" si="7"/>
        <v>AGRG1</v>
      </c>
      <c r="H421" s="13" t="s">
        <v>144</v>
      </c>
      <c r="I421" s="14" t="s">
        <v>145</v>
      </c>
      <c r="J421" s="12" t="s">
        <v>146</v>
      </c>
      <c r="K421" s="1" t="s">
        <v>87</v>
      </c>
      <c r="L421" t="s">
        <v>87</v>
      </c>
      <c r="M421" t="s">
        <v>87</v>
      </c>
      <c r="N421" t="s">
        <v>87</v>
      </c>
      <c r="O421" s="12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762</v>
      </c>
      <c r="B422" s="76" t="s">
        <v>87</v>
      </c>
      <c r="C422" s="76" t="s">
        <v>87</v>
      </c>
      <c r="F422" t="s">
        <v>87</v>
      </c>
      <c r="G422" t="str">
        <f t="shared" si="7"/>
        <v>AGRG2</v>
      </c>
      <c r="H422" s="13" t="s">
        <v>144</v>
      </c>
      <c r="I422" s="14" t="s">
        <v>145</v>
      </c>
      <c r="J422" s="12" t="s">
        <v>146</v>
      </c>
      <c r="K422" s="1" t="s">
        <v>87</v>
      </c>
      <c r="L422" t="s">
        <v>87</v>
      </c>
      <c r="M422" t="s">
        <v>87</v>
      </c>
      <c r="N422" t="s">
        <v>87</v>
      </c>
      <c r="O422" s="12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763</v>
      </c>
      <c r="B423" s="76" t="s">
        <v>87</v>
      </c>
      <c r="C423" s="76" t="s">
        <v>87</v>
      </c>
      <c r="F423" t="s">
        <v>87</v>
      </c>
      <c r="G423" t="str">
        <f t="shared" si="7"/>
        <v>AGRG3</v>
      </c>
      <c r="H423" s="13" t="s">
        <v>144</v>
      </c>
      <c r="I423" s="14" t="s">
        <v>145</v>
      </c>
      <c r="J423" s="12" t="s">
        <v>146</v>
      </c>
      <c r="K423" s="1" t="s">
        <v>87</v>
      </c>
      <c r="L423" t="s">
        <v>87</v>
      </c>
      <c r="M423" t="s">
        <v>87</v>
      </c>
      <c r="N423" t="s">
        <v>87</v>
      </c>
      <c r="O423" s="12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764</v>
      </c>
      <c r="B424" s="76" t="s">
        <v>87</v>
      </c>
      <c r="C424" s="76" t="s">
        <v>87</v>
      </c>
      <c r="F424" t="s">
        <v>87</v>
      </c>
      <c r="G424" t="str">
        <f t="shared" si="7"/>
        <v>AGRG4</v>
      </c>
      <c r="H424" s="13" t="s">
        <v>144</v>
      </c>
      <c r="I424" s="14" t="s">
        <v>145</v>
      </c>
      <c r="J424" s="12" t="s">
        <v>146</v>
      </c>
      <c r="K424" s="1" t="s">
        <v>87</v>
      </c>
      <c r="L424" t="s">
        <v>87</v>
      </c>
      <c r="M424" t="s">
        <v>87</v>
      </c>
      <c r="N424" t="s">
        <v>87</v>
      </c>
      <c r="O424" s="12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765</v>
      </c>
      <c r="B425" s="76" t="s">
        <v>87</v>
      </c>
      <c r="C425" s="76" t="s">
        <v>87</v>
      </c>
      <c r="F425" t="s">
        <v>87</v>
      </c>
      <c r="G425" t="str">
        <f t="shared" si="7"/>
        <v>AGRG5</v>
      </c>
      <c r="H425" s="13" t="s">
        <v>144</v>
      </c>
      <c r="I425" s="14" t="s">
        <v>145</v>
      </c>
      <c r="J425" s="12" t="s">
        <v>146</v>
      </c>
      <c r="K425" s="1" t="s">
        <v>87</v>
      </c>
      <c r="L425" t="s">
        <v>87</v>
      </c>
      <c r="M425" t="s">
        <v>87</v>
      </c>
      <c r="N425" t="s">
        <v>87</v>
      </c>
      <c r="O425" s="12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766</v>
      </c>
      <c r="B426" s="76" t="s">
        <v>87</v>
      </c>
      <c r="C426" s="76" t="s">
        <v>87</v>
      </c>
      <c r="F426" t="s">
        <v>87</v>
      </c>
      <c r="G426" t="str">
        <f t="shared" si="7"/>
        <v>AGRG7</v>
      </c>
      <c r="H426" s="13" t="s">
        <v>144</v>
      </c>
      <c r="I426" s="14" t="s">
        <v>145</v>
      </c>
      <c r="J426" s="12" t="s">
        <v>146</v>
      </c>
      <c r="K426" s="1" t="s">
        <v>87</v>
      </c>
      <c r="L426" t="s">
        <v>87</v>
      </c>
      <c r="M426" t="s">
        <v>87</v>
      </c>
      <c r="N426" t="s">
        <v>87</v>
      </c>
      <c r="O426" s="12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767</v>
      </c>
      <c r="B427" s="76" t="s">
        <v>87</v>
      </c>
      <c r="C427" s="76" t="s">
        <v>87</v>
      </c>
      <c r="F427" t="s">
        <v>87</v>
      </c>
      <c r="G427" t="str">
        <f t="shared" si="7"/>
        <v>AGRL1</v>
      </c>
      <c r="H427" s="13" t="s">
        <v>144</v>
      </c>
      <c r="I427" s="14" t="s">
        <v>145</v>
      </c>
      <c r="J427" s="12" t="s">
        <v>146</v>
      </c>
      <c r="K427" s="1" t="s">
        <v>87</v>
      </c>
      <c r="L427" t="s">
        <v>87</v>
      </c>
      <c r="M427" t="s">
        <v>87</v>
      </c>
      <c r="N427" t="s">
        <v>87</v>
      </c>
      <c r="O427" s="12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768</v>
      </c>
      <c r="B428" s="76" t="s">
        <v>87</v>
      </c>
      <c r="C428" s="76" t="s">
        <v>87</v>
      </c>
      <c r="F428" t="s">
        <v>87</v>
      </c>
      <c r="G428" t="str">
        <f t="shared" si="7"/>
        <v>AGRL2</v>
      </c>
      <c r="H428" s="13" t="s">
        <v>144</v>
      </c>
      <c r="I428" s="14" t="s">
        <v>145</v>
      </c>
      <c r="J428" s="12" t="s">
        <v>146</v>
      </c>
      <c r="K428" s="1" t="s">
        <v>87</v>
      </c>
      <c r="L428" t="s">
        <v>87</v>
      </c>
      <c r="M428" t="s">
        <v>87</v>
      </c>
      <c r="N428" t="s">
        <v>87</v>
      </c>
      <c r="O428" s="12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769</v>
      </c>
      <c r="B429" s="76" t="s">
        <v>87</v>
      </c>
      <c r="C429" s="76" t="s">
        <v>87</v>
      </c>
      <c r="F429" t="s">
        <v>87</v>
      </c>
      <c r="G429" t="str">
        <f t="shared" si="7"/>
        <v>AGRL3</v>
      </c>
      <c r="H429" s="13" t="s">
        <v>144</v>
      </c>
      <c r="I429" s="14" t="s">
        <v>145</v>
      </c>
      <c r="J429" s="12" t="s">
        <v>146</v>
      </c>
      <c r="K429" s="1" t="s">
        <v>87</v>
      </c>
      <c r="L429" t="s">
        <v>87</v>
      </c>
      <c r="M429" t="s">
        <v>87</v>
      </c>
      <c r="N429" t="s">
        <v>87</v>
      </c>
      <c r="O429" s="12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770</v>
      </c>
      <c r="B430" s="76" t="s">
        <v>87</v>
      </c>
      <c r="C430" s="76" t="s">
        <v>87</v>
      </c>
      <c r="F430" t="s">
        <v>87</v>
      </c>
      <c r="G430" t="str">
        <f t="shared" si="7"/>
        <v>AGRL4</v>
      </c>
      <c r="H430" s="13" t="s">
        <v>144</v>
      </c>
      <c r="I430" s="14" t="s">
        <v>145</v>
      </c>
      <c r="J430" s="12" t="s">
        <v>146</v>
      </c>
      <c r="K430" s="1" t="s">
        <v>87</v>
      </c>
      <c r="L430" t="s">
        <v>87</v>
      </c>
      <c r="M430" t="s">
        <v>87</v>
      </c>
      <c r="N430" t="s">
        <v>87</v>
      </c>
      <c r="O430" s="12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771</v>
      </c>
      <c r="B431" s="76" t="s">
        <v>87</v>
      </c>
      <c r="C431" s="76" t="s">
        <v>87</v>
      </c>
      <c r="F431" t="s">
        <v>87</v>
      </c>
      <c r="G431" t="str">
        <f t="shared" si="7"/>
        <v>T2R19</v>
      </c>
      <c r="H431" s="13" t="s">
        <v>691</v>
      </c>
      <c r="I431" s="14" t="s">
        <v>578</v>
      </c>
      <c r="J431" s="12" t="s">
        <v>692</v>
      </c>
      <c r="K431" s="1" t="s">
        <v>87</v>
      </c>
      <c r="L431" t="s">
        <v>87</v>
      </c>
      <c r="M431" t="s">
        <v>87</v>
      </c>
      <c r="N431" t="s">
        <v>87</v>
      </c>
      <c r="O431" s="12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772</v>
      </c>
      <c r="B432" s="76" t="s">
        <v>87</v>
      </c>
      <c r="C432" s="76" t="s">
        <v>87</v>
      </c>
      <c r="F432" t="s">
        <v>87</v>
      </c>
      <c r="G432" t="str">
        <f t="shared" si="7"/>
        <v>OR1A1</v>
      </c>
      <c r="H432" s="13" t="s">
        <v>773</v>
      </c>
      <c r="I432" s="14" t="s">
        <v>578</v>
      </c>
      <c r="J432" s="12" t="s">
        <v>79</v>
      </c>
      <c r="O432" s="12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774</v>
      </c>
      <c r="B433" s="76" t="s">
        <v>87</v>
      </c>
      <c r="C433" s="76" t="s">
        <v>87</v>
      </c>
      <c r="F433" t="s">
        <v>87</v>
      </c>
      <c r="G433" t="str">
        <f t="shared" si="7"/>
        <v>OR1G1</v>
      </c>
      <c r="H433" s="13" t="s">
        <v>773</v>
      </c>
      <c r="I433" s="14" t="s">
        <v>578</v>
      </c>
      <c r="J433" s="12" t="s">
        <v>79</v>
      </c>
      <c r="O433" s="12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775</v>
      </c>
      <c r="B434" s="76" t="s">
        <v>87</v>
      </c>
      <c r="C434" s="76" t="s">
        <v>87</v>
      </c>
      <c r="F434" t="s">
        <v>87</v>
      </c>
      <c r="G434" t="str">
        <f t="shared" si="7"/>
        <v>O2T11</v>
      </c>
      <c r="H434" s="13" t="s">
        <v>773</v>
      </c>
      <c r="I434" s="14" t="s">
        <v>578</v>
      </c>
      <c r="J434" s="12" t="s">
        <v>79</v>
      </c>
      <c r="O434" s="12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12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79" t="s">
        <v>1200</v>
      </c>
      <c r="E436" s="80" t="s">
        <v>87</v>
      </c>
      <c r="F436" s="80"/>
      <c r="G436" s="80" t="s">
        <v>1201</v>
      </c>
      <c r="O436" s="12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79" t="s">
        <v>1202</v>
      </c>
      <c r="E437" s="80" t="s">
        <v>87</v>
      </c>
      <c r="F437" s="80"/>
      <c r="G437" s="80" t="s">
        <v>1201</v>
      </c>
      <c r="O437" s="12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79" t="s">
        <v>1203</v>
      </c>
      <c r="E438" s="80" t="s">
        <v>87</v>
      </c>
      <c r="F438" s="80"/>
      <c r="G438" s="80" t="s">
        <v>1201</v>
      </c>
      <c r="O438" s="12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79" t="s">
        <v>1204</v>
      </c>
      <c r="E439" s="80" t="s">
        <v>87</v>
      </c>
      <c r="F439" s="80"/>
      <c r="G439" s="80" t="s">
        <v>1201</v>
      </c>
      <c r="O439" s="12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81" t="s">
        <v>1205</v>
      </c>
      <c r="E440" s="80" t="s">
        <v>87</v>
      </c>
      <c r="F440" s="80"/>
      <c r="G440" s="80" t="s">
        <v>1201</v>
      </c>
      <c r="O440" s="12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81" t="s">
        <v>1206</v>
      </c>
      <c r="E441" s="80" t="s">
        <v>87</v>
      </c>
      <c r="F441" s="80"/>
      <c r="G441" s="80" t="s">
        <v>1201</v>
      </c>
      <c r="O441" s="12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81" t="s">
        <v>1207</v>
      </c>
      <c r="E442" s="80" t="s">
        <v>87</v>
      </c>
      <c r="F442" s="80"/>
      <c r="G442" s="80" t="s">
        <v>1208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226-B7F2-1C47-9392-D1C857E467B2}">
  <sheetPr>
    <tabColor rgb="FF92D050"/>
  </sheetPr>
  <dimension ref="A1:J178"/>
  <sheetViews>
    <sheetView workbookViewId="0">
      <pane ySplit="1" topLeftCell="A31" activePane="bottomLeft" state="frozen"/>
      <selection pane="bottomLeft" activeCell="C1" sqref="C1:D1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9" max="10" width="23.83203125" bestFit="1" customWidth="1"/>
  </cols>
  <sheetData>
    <row r="1" spans="1:10" s="11" customFormat="1" ht="51" x14ac:dyDescent="0.2">
      <c r="A1" s="70" t="s">
        <v>944</v>
      </c>
      <c r="B1" s="75" t="s">
        <v>73</v>
      </c>
      <c r="C1" s="53" t="s">
        <v>1222</v>
      </c>
      <c r="D1" s="53" t="s">
        <v>1223</v>
      </c>
      <c r="E1" s="54" t="s">
        <v>69</v>
      </c>
      <c r="F1" s="52" t="s">
        <v>70</v>
      </c>
      <c r="G1" s="23" t="s">
        <v>856</v>
      </c>
      <c r="I1" s="75" t="s">
        <v>1209</v>
      </c>
      <c r="J1" s="70" t="s">
        <v>1210</v>
      </c>
    </row>
    <row r="2" spans="1:10" x14ac:dyDescent="0.2">
      <c r="A2" t="s">
        <v>74</v>
      </c>
      <c r="B2" s="88" t="s">
        <v>79</v>
      </c>
      <c r="D2" t="s">
        <v>805</v>
      </c>
      <c r="G2" t="s">
        <v>857</v>
      </c>
      <c r="I2" s="1" t="s">
        <v>805</v>
      </c>
      <c r="J2" t="str">
        <f t="shared" ref="J2:J15" si="0">I2</f>
        <v>Serotonin</v>
      </c>
    </row>
    <row r="3" spans="1:10" x14ac:dyDescent="0.2">
      <c r="A3" t="s">
        <v>80</v>
      </c>
      <c r="B3" s="88" t="s">
        <v>79</v>
      </c>
      <c r="D3" t="s">
        <v>805</v>
      </c>
      <c r="G3" t="s">
        <v>857</v>
      </c>
      <c r="I3" s="1" t="s">
        <v>805</v>
      </c>
      <c r="J3" t="str">
        <f t="shared" si="0"/>
        <v>Serotonin</v>
      </c>
    </row>
    <row r="4" spans="1:10" x14ac:dyDescent="0.2">
      <c r="A4" t="s">
        <v>83</v>
      </c>
      <c r="B4" s="88" t="s">
        <v>79</v>
      </c>
      <c r="D4" t="s">
        <v>805</v>
      </c>
      <c r="G4" t="s">
        <v>857</v>
      </c>
      <c r="I4" s="1" t="s">
        <v>805</v>
      </c>
      <c r="J4" t="str">
        <f t="shared" si="0"/>
        <v>Serotonin</v>
      </c>
    </row>
    <row r="5" spans="1:10" x14ac:dyDescent="0.2">
      <c r="A5" t="s">
        <v>93</v>
      </c>
      <c r="B5" s="88" t="s">
        <v>79</v>
      </c>
      <c r="D5" t="s">
        <v>805</v>
      </c>
      <c r="G5" t="s">
        <v>857</v>
      </c>
      <c r="I5" s="1" t="s">
        <v>805</v>
      </c>
      <c r="J5" t="str">
        <f t="shared" si="0"/>
        <v>Serotonin</v>
      </c>
    </row>
    <row r="6" spans="1:10" x14ac:dyDescent="0.2">
      <c r="A6" t="s">
        <v>96</v>
      </c>
      <c r="B6" s="88" t="s">
        <v>79</v>
      </c>
      <c r="D6" t="s">
        <v>805</v>
      </c>
      <c r="G6" t="s">
        <v>857</v>
      </c>
      <c r="I6" s="1" t="s">
        <v>805</v>
      </c>
      <c r="J6" t="str">
        <f t="shared" si="0"/>
        <v>Serotonin</v>
      </c>
    </row>
    <row r="7" spans="1:10" x14ac:dyDescent="0.2">
      <c r="A7" t="s">
        <v>99</v>
      </c>
      <c r="B7" s="88" t="s">
        <v>79</v>
      </c>
      <c r="D7" t="s">
        <v>805</v>
      </c>
      <c r="G7" t="s">
        <v>857</v>
      </c>
      <c r="I7" s="1" t="s">
        <v>805</v>
      </c>
      <c r="J7" t="str">
        <f t="shared" si="0"/>
        <v>Serotonin</v>
      </c>
    </row>
    <row r="8" spans="1:10" x14ac:dyDescent="0.2">
      <c r="A8" t="s">
        <v>132</v>
      </c>
      <c r="B8" s="88" t="s">
        <v>79</v>
      </c>
      <c r="D8" t="s">
        <v>4</v>
      </c>
      <c r="G8" t="s">
        <v>857</v>
      </c>
      <c r="I8" s="1" t="s">
        <v>4</v>
      </c>
      <c r="J8" t="str">
        <f t="shared" si="0"/>
        <v>Adenosine</v>
      </c>
    </row>
    <row r="9" spans="1:10" x14ac:dyDescent="0.2">
      <c r="A9" t="s">
        <v>2</v>
      </c>
      <c r="B9" s="88" t="s">
        <v>79</v>
      </c>
      <c r="D9" t="s">
        <v>4</v>
      </c>
      <c r="G9" t="s">
        <v>857</v>
      </c>
      <c r="I9" s="1" t="s">
        <v>4</v>
      </c>
      <c r="J9" t="str">
        <f t="shared" si="0"/>
        <v>Adenosine</v>
      </c>
    </row>
    <row r="10" spans="1:10" x14ac:dyDescent="0.2">
      <c r="A10" t="s">
        <v>137</v>
      </c>
      <c r="B10" s="88" t="s">
        <v>79</v>
      </c>
      <c r="D10" t="s">
        <v>4</v>
      </c>
      <c r="G10" t="s">
        <v>857</v>
      </c>
      <c r="I10" s="1" t="s">
        <v>4</v>
      </c>
      <c r="J10" t="str">
        <f t="shared" si="0"/>
        <v>Adenosine</v>
      </c>
    </row>
    <row r="11" spans="1:10" x14ac:dyDescent="0.2">
      <c r="A11" t="s">
        <v>140</v>
      </c>
      <c r="B11" s="88" t="s">
        <v>79</v>
      </c>
      <c r="D11" t="s">
        <v>4</v>
      </c>
      <c r="G11" t="s">
        <v>857</v>
      </c>
      <c r="I11" s="1" t="s">
        <v>4</v>
      </c>
      <c r="J11" t="str">
        <f t="shared" si="0"/>
        <v>Adenosine</v>
      </c>
    </row>
    <row r="12" spans="1:10" x14ac:dyDescent="0.2">
      <c r="A12" t="s">
        <v>112</v>
      </c>
      <c r="B12" s="88" t="s">
        <v>79</v>
      </c>
      <c r="D12" t="s">
        <v>782</v>
      </c>
      <c r="G12" t="s">
        <v>857</v>
      </c>
      <c r="I12" s="1" t="s">
        <v>782</v>
      </c>
      <c r="J12" t="str">
        <f t="shared" si="0"/>
        <v>Acetylcholine</v>
      </c>
    </row>
    <row r="13" spans="1:10" x14ac:dyDescent="0.2">
      <c r="A13" t="s">
        <v>117</v>
      </c>
      <c r="B13" s="88" t="s">
        <v>79</v>
      </c>
      <c r="D13" t="s">
        <v>782</v>
      </c>
      <c r="G13" t="s">
        <v>857</v>
      </c>
      <c r="I13" s="1" t="s">
        <v>782</v>
      </c>
      <c r="J13" t="str">
        <f t="shared" si="0"/>
        <v>Acetylcholine</v>
      </c>
    </row>
    <row r="14" spans="1:10" x14ac:dyDescent="0.2">
      <c r="A14" t="s">
        <v>121</v>
      </c>
      <c r="B14" s="88" t="s">
        <v>79</v>
      </c>
      <c r="D14" t="s">
        <v>782</v>
      </c>
      <c r="G14" t="s">
        <v>857</v>
      </c>
      <c r="I14" s="1" t="s">
        <v>782</v>
      </c>
      <c r="J14" t="str">
        <f t="shared" si="0"/>
        <v>Acetylcholine</v>
      </c>
    </row>
    <row r="15" spans="1:10" x14ac:dyDescent="0.2">
      <c r="A15" t="s">
        <v>125</v>
      </c>
      <c r="B15" s="88" t="s">
        <v>79</v>
      </c>
      <c r="D15" t="s">
        <v>782</v>
      </c>
      <c r="G15" t="s">
        <v>857</v>
      </c>
      <c r="I15" s="1" t="s">
        <v>782</v>
      </c>
      <c r="J15" t="str">
        <f t="shared" si="0"/>
        <v>Acetylcholine</v>
      </c>
    </row>
    <row r="16" spans="1:10" x14ac:dyDescent="0.2">
      <c r="A16" t="s">
        <v>179</v>
      </c>
      <c r="B16" s="88" t="s">
        <v>79</v>
      </c>
      <c r="D16" t="s">
        <v>792</v>
      </c>
      <c r="G16" t="s">
        <v>857</v>
      </c>
      <c r="I16" s="1" t="s">
        <v>792</v>
      </c>
      <c r="J16" t="s">
        <v>1213</v>
      </c>
    </row>
    <row r="17" spans="1:10" x14ac:dyDescent="0.2">
      <c r="A17" t="s">
        <v>190</v>
      </c>
      <c r="B17" s="88" t="s">
        <v>79</v>
      </c>
      <c r="D17" t="s">
        <v>792</v>
      </c>
      <c r="G17" t="s">
        <v>857</v>
      </c>
      <c r="I17" s="1" t="s">
        <v>792</v>
      </c>
      <c r="J17" t="s">
        <v>1213</v>
      </c>
    </row>
    <row r="18" spans="1:10" x14ac:dyDescent="0.2">
      <c r="A18" t="s">
        <v>194</v>
      </c>
      <c r="B18" s="88" t="s">
        <v>79</v>
      </c>
      <c r="D18" t="s">
        <v>792</v>
      </c>
      <c r="G18" t="s">
        <v>857</v>
      </c>
      <c r="I18" s="1" t="s">
        <v>792</v>
      </c>
      <c r="J18" t="s">
        <v>1213</v>
      </c>
    </row>
    <row r="19" spans="1:10" x14ac:dyDescent="0.2">
      <c r="A19" t="s">
        <v>198</v>
      </c>
      <c r="B19" s="88" t="s">
        <v>79</v>
      </c>
      <c r="D19" t="s">
        <v>792</v>
      </c>
      <c r="G19" t="s">
        <v>857</v>
      </c>
      <c r="I19" s="1" t="s">
        <v>792</v>
      </c>
      <c r="J19" t="s">
        <v>1213</v>
      </c>
    </row>
    <row r="20" spans="1:10" x14ac:dyDescent="0.2">
      <c r="A20" t="s">
        <v>202</v>
      </c>
      <c r="B20" s="88" t="s">
        <v>79</v>
      </c>
      <c r="D20" t="s">
        <v>792</v>
      </c>
      <c r="G20" t="s">
        <v>857</v>
      </c>
      <c r="I20" s="1" t="s">
        <v>792</v>
      </c>
      <c r="J20" t="s">
        <v>1213</v>
      </c>
    </row>
    <row r="21" spans="1:10" x14ac:dyDescent="0.2">
      <c r="A21" t="s">
        <v>205</v>
      </c>
      <c r="B21" s="88" t="s">
        <v>79</v>
      </c>
      <c r="D21" t="s">
        <v>792</v>
      </c>
      <c r="G21" t="s">
        <v>857</v>
      </c>
      <c r="I21" s="1" t="s">
        <v>792</v>
      </c>
      <c r="J21" t="s">
        <v>1213</v>
      </c>
    </row>
    <row r="22" spans="1:10" x14ac:dyDescent="0.2">
      <c r="A22" t="s">
        <v>210</v>
      </c>
      <c r="B22" s="88" t="s">
        <v>79</v>
      </c>
      <c r="D22" t="s">
        <v>783</v>
      </c>
      <c r="G22" t="s">
        <v>857</v>
      </c>
      <c r="I22" s="1" t="s">
        <v>783</v>
      </c>
      <c r="J22" t="str">
        <f>I22</f>
        <v>Angiotensin II</v>
      </c>
    </row>
    <row r="23" spans="1:10" x14ac:dyDescent="0.2">
      <c r="A23" t="s">
        <v>216</v>
      </c>
      <c r="B23" s="88" t="s">
        <v>79</v>
      </c>
      <c r="D23" t="s">
        <v>780</v>
      </c>
      <c r="G23" t="s">
        <v>857</v>
      </c>
      <c r="I23" s="1" t="s">
        <v>780</v>
      </c>
      <c r="J23" t="s">
        <v>218</v>
      </c>
    </row>
    <row r="24" spans="1:10" x14ac:dyDescent="0.2">
      <c r="A24" t="s">
        <v>229</v>
      </c>
      <c r="B24" s="88" t="s">
        <v>79</v>
      </c>
      <c r="D24" t="s">
        <v>817</v>
      </c>
      <c r="G24" t="s">
        <v>857</v>
      </c>
      <c r="I24" s="1" t="s">
        <v>817</v>
      </c>
      <c r="J24" t="str">
        <f>I24</f>
        <v>Kallidin</v>
      </c>
    </row>
    <row r="25" spans="1:10" x14ac:dyDescent="0.2">
      <c r="A25" t="s">
        <v>234</v>
      </c>
      <c r="B25" s="88" t="s">
        <v>79</v>
      </c>
      <c r="D25" t="s">
        <v>817</v>
      </c>
      <c r="G25" t="s">
        <v>857</v>
      </c>
      <c r="I25" s="1" t="s">
        <v>817</v>
      </c>
      <c r="J25" t="str">
        <f>I25</f>
        <v>Kallidin</v>
      </c>
    </row>
    <row r="26" spans="1:10" x14ac:dyDescent="0.2">
      <c r="A26" t="s">
        <v>386</v>
      </c>
      <c r="B26" s="88" t="s">
        <v>79</v>
      </c>
      <c r="C26" t="s">
        <v>831</v>
      </c>
      <c r="D26" t="s">
        <v>862</v>
      </c>
      <c r="G26" t="s">
        <v>857</v>
      </c>
      <c r="I26" s="1" t="s">
        <v>831</v>
      </c>
      <c r="J26" t="str">
        <f>I26</f>
        <v>C5a</v>
      </c>
    </row>
    <row r="27" spans="1:10" x14ac:dyDescent="0.2">
      <c r="A27" t="s">
        <v>237</v>
      </c>
      <c r="B27" s="88" t="s">
        <v>232</v>
      </c>
      <c r="D27" t="s">
        <v>239</v>
      </c>
      <c r="G27" t="s">
        <v>857</v>
      </c>
      <c r="I27" s="1" t="s">
        <v>239</v>
      </c>
      <c r="J27" t="str">
        <f>I27</f>
        <v>Calcitonin</v>
      </c>
    </row>
    <row r="28" spans="1:10" x14ac:dyDescent="0.2">
      <c r="A28" t="s">
        <v>851</v>
      </c>
      <c r="B28" s="88">
        <v>0</v>
      </c>
      <c r="D28" t="s">
        <v>815</v>
      </c>
      <c r="G28" t="s">
        <v>857</v>
      </c>
      <c r="I28" s="1" t="s">
        <v>815</v>
      </c>
      <c r="J28" t="str">
        <f>I28</f>
        <v>Amylin</v>
      </c>
    </row>
    <row r="29" spans="1:10" x14ac:dyDescent="0.2">
      <c r="A29" t="s">
        <v>281</v>
      </c>
      <c r="B29" s="88" t="s">
        <v>79</v>
      </c>
      <c r="C29" t="s">
        <v>786</v>
      </c>
      <c r="D29" t="s">
        <v>858</v>
      </c>
      <c r="G29" t="s">
        <v>857</v>
      </c>
      <c r="I29" s="1" t="s">
        <v>1212</v>
      </c>
      <c r="J29" t="s">
        <v>786</v>
      </c>
    </row>
    <row r="30" spans="1:10" x14ac:dyDescent="0.2">
      <c r="A30" t="s">
        <v>267</v>
      </c>
      <c r="B30" s="88" t="s">
        <v>79</v>
      </c>
      <c r="C30" t="s">
        <v>865</v>
      </c>
      <c r="D30" t="s">
        <v>864</v>
      </c>
      <c r="G30" t="s">
        <v>857</v>
      </c>
      <c r="I30" s="1" t="s">
        <v>1218</v>
      </c>
      <c r="J30" t="str">
        <f>I30</f>
        <v>CCL3 (MIP-1a)</v>
      </c>
    </row>
    <row r="31" spans="1:10" x14ac:dyDescent="0.2">
      <c r="A31" t="s">
        <v>268</v>
      </c>
      <c r="B31" s="88" t="s">
        <v>79</v>
      </c>
      <c r="C31" t="s">
        <v>1221</v>
      </c>
      <c r="D31" t="s">
        <v>863</v>
      </c>
      <c r="G31" t="s">
        <v>857</v>
      </c>
      <c r="I31" s="1" t="s">
        <v>832</v>
      </c>
      <c r="J31" t="str">
        <f>I31</f>
        <v>CCL20</v>
      </c>
    </row>
    <row r="32" spans="1:10" x14ac:dyDescent="0.2">
      <c r="A32" t="s">
        <v>481</v>
      </c>
      <c r="B32" s="88" t="s">
        <v>79</v>
      </c>
      <c r="C32" t="s">
        <v>789</v>
      </c>
      <c r="D32" t="s">
        <v>790</v>
      </c>
      <c r="G32" t="s">
        <v>857</v>
      </c>
      <c r="I32" s="1" t="s">
        <v>789</v>
      </c>
      <c r="J32" t="s">
        <v>790</v>
      </c>
    </row>
    <row r="33" spans="1:10" x14ac:dyDescent="0.2">
      <c r="A33" t="s">
        <v>485</v>
      </c>
      <c r="B33" s="88" t="s">
        <v>79</v>
      </c>
      <c r="C33" t="s">
        <v>789</v>
      </c>
      <c r="D33" t="s">
        <v>790</v>
      </c>
      <c r="G33" t="s">
        <v>857</v>
      </c>
      <c r="I33" s="1" t="s">
        <v>789</v>
      </c>
      <c r="J33" t="s">
        <v>790</v>
      </c>
    </row>
    <row r="34" spans="1:10" x14ac:dyDescent="0.2">
      <c r="A34" t="s">
        <v>247</v>
      </c>
      <c r="B34" s="88" t="s">
        <v>79</v>
      </c>
      <c r="D34" t="s">
        <v>877</v>
      </c>
      <c r="G34" t="s">
        <v>860</v>
      </c>
      <c r="I34" s="1" t="s">
        <v>826</v>
      </c>
      <c r="J34" t="str">
        <f t="shared" ref="J34:J44" si="1">I34</f>
        <v>WIN55,212-2</v>
      </c>
    </row>
    <row r="35" spans="1:10" x14ac:dyDescent="0.2">
      <c r="A35" t="s">
        <v>251</v>
      </c>
      <c r="B35" s="88" t="s">
        <v>79</v>
      </c>
      <c r="C35" t="s">
        <v>826</v>
      </c>
      <c r="D35" t="s">
        <v>877</v>
      </c>
      <c r="G35" t="s">
        <v>860</v>
      </c>
      <c r="I35" s="1" t="s">
        <v>826</v>
      </c>
      <c r="J35" t="str">
        <f t="shared" si="1"/>
        <v>WIN55,212-2</v>
      </c>
    </row>
    <row r="36" spans="1:10" x14ac:dyDescent="0.2">
      <c r="A36" t="s">
        <v>389</v>
      </c>
      <c r="B36" s="88" t="s">
        <v>232</v>
      </c>
      <c r="C36" t="s">
        <v>841</v>
      </c>
      <c r="D36" t="s">
        <v>866</v>
      </c>
      <c r="G36" t="s">
        <v>857</v>
      </c>
      <c r="I36" s="1" t="s">
        <v>841</v>
      </c>
      <c r="J36" t="str">
        <f t="shared" si="1"/>
        <v>CRF</v>
      </c>
    </row>
    <row r="37" spans="1:10" x14ac:dyDescent="0.2">
      <c r="A37" t="s">
        <v>391</v>
      </c>
      <c r="B37" s="88" t="s">
        <v>232</v>
      </c>
      <c r="D37" t="s">
        <v>845</v>
      </c>
      <c r="G37" t="s">
        <v>857</v>
      </c>
      <c r="I37" s="1" t="s">
        <v>845</v>
      </c>
      <c r="J37" t="str">
        <f t="shared" si="1"/>
        <v>Urocortin II</v>
      </c>
    </row>
    <row r="38" spans="1:10" x14ac:dyDescent="0.2">
      <c r="A38" t="s">
        <v>275</v>
      </c>
      <c r="B38" s="88" t="s">
        <v>79</v>
      </c>
      <c r="C38" t="s">
        <v>835</v>
      </c>
      <c r="D38" t="s">
        <v>868</v>
      </c>
      <c r="G38" t="s">
        <v>857</v>
      </c>
      <c r="I38" s="1" t="s">
        <v>835</v>
      </c>
      <c r="J38" t="str">
        <f t="shared" si="1"/>
        <v>CXCL8</v>
      </c>
    </row>
    <row r="39" spans="1:10" x14ac:dyDescent="0.2">
      <c r="A39" t="s">
        <v>277</v>
      </c>
      <c r="B39" s="88" t="s">
        <v>79</v>
      </c>
      <c r="C39" t="s">
        <v>833</v>
      </c>
      <c r="D39" t="s">
        <v>867</v>
      </c>
      <c r="G39" t="s">
        <v>857</v>
      </c>
      <c r="I39" s="1" t="s">
        <v>833</v>
      </c>
      <c r="J39" t="str">
        <f t="shared" si="1"/>
        <v>CXCL12</v>
      </c>
    </row>
    <row r="40" spans="1:10" x14ac:dyDescent="0.2">
      <c r="A40" t="s">
        <v>278</v>
      </c>
      <c r="B40" s="88" t="s">
        <v>79</v>
      </c>
      <c r="C40" t="s">
        <v>834</v>
      </c>
      <c r="D40" t="s">
        <v>834</v>
      </c>
      <c r="G40" t="s">
        <v>857</v>
      </c>
      <c r="I40" s="1" t="s">
        <v>834</v>
      </c>
      <c r="J40" t="str">
        <f t="shared" si="1"/>
        <v>CXCL13</v>
      </c>
    </row>
    <row r="41" spans="1:10" x14ac:dyDescent="0.2">
      <c r="A41" t="s">
        <v>392</v>
      </c>
      <c r="B41" s="88" t="s">
        <v>79</v>
      </c>
      <c r="D41" t="s">
        <v>394</v>
      </c>
      <c r="G41" t="s">
        <v>857</v>
      </c>
      <c r="I41" s="1" t="s">
        <v>394</v>
      </c>
      <c r="J41" t="str">
        <f t="shared" si="1"/>
        <v>Dopamine</v>
      </c>
    </row>
    <row r="42" spans="1:10" x14ac:dyDescent="0.2">
      <c r="A42" t="s">
        <v>395</v>
      </c>
      <c r="B42" s="88" t="s">
        <v>79</v>
      </c>
      <c r="D42" t="s">
        <v>394</v>
      </c>
      <c r="G42" t="s">
        <v>857</v>
      </c>
      <c r="I42" s="1" t="s">
        <v>394</v>
      </c>
      <c r="J42" t="str">
        <f t="shared" si="1"/>
        <v>Dopamine</v>
      </c>
    </row>
    <row r="43" spans="1:10" x14ac:dyDescent="0.2">
      <c r="A43" t="s">
        <v>399</v>
      </c>
      <c r="B43" s="88" t="s">
        <v>79</v>
      </c>
      <c r="D43" t="s">
        <v>394</v>
      </c>
      <c r="G43" t="s">
        <v>857</v>
      </c>
      <c r="I43" s="1" t="s">
        <v>394</v>
      </c>
      <c r="J43" t="str">
        <f t="shared" si="1"/>
        <v>Dopamine</v>
      </c>
    </row>
    <row r="44" spans="1:10" x14ac:dyDescent="0.2">
      <c r="A44" t="s">
        <v>401</v>
      </c>
      <c r="B44" s="88" t="s">
        <v>79</v>
      </c>
      <c r="D44" t="s">
        <v>788</v>
      </c>
      <c r="G44" t="s">
        <v>857</v>
      </c>
      <c r="I44" s="1" t="s">
        <v>788</v>
      </c>
      <c r="J44" t="str">
        <f t="shared" si="1"/>
        <v>Endothelin-1</v>
      </c>
    </row>
    <row r="45" spans="1:10" x14ac:dyDescent="0.2">
      <c r="A45" t="s">
        <v>413</v>
      </c>
      <c r="B45" s="88" t="s">
        <v>79</v>
      </c>
      <c r="C45" t="s">
        <v>803</v>
      </c>
      <c r="D45" t="s">
        <v>804</v>
      </c>
      <c r="G45" t="s">
        <v>857</v>
      </c>
      <c r="I45" s="1" t="s">
        <v>803</v>
      </c>
      <c r="J45" t="s">
        <v>804</v>
      </c>
    </row>
    <row r="46" spans="1:10" x14ac:dyDescent="0.2">
      <c r="A46" t="s">
        <v>415</v>
      </c>
      <c r="B46" s="88" t="s">
        <v>79</v>
      </c>
      <c r="C46" t="s">
        <v>803</v>
      </c>
      <c r="D46" t="s">
        <v>804</v>
      </c>
      <c r="G46" t="s">
        <v>857</v>
      </c>
      <c r="I46" s="1" t="s">
        <v>803</v>
      </c>
      <c r="J46" t="s">
        <v>804</v>
      </c>
    </row>
    <row r="47" spans="1:10" x14ac:dyDescent="0.2">
      <c r="A47" t="s">
        <v>417</v>
      </c>
      <c r="B47" s="88" t="s">
        <v>79</v>
      </c>
      <c r="D47" t="s">
        <v>827</v>
      </c>
      <c r="G47" t="s">
        <v>857</v>
      </c>
      <c r="I47" s="1" t="s">
        <v>827</v>
      </c>
      <c r="J47" t="str">
        <f>I47</f>
        <v>α-linolenic acid</v>
      </c>
    </row>
    <row r="48" spans="1:10" x14ac:dyDescent="0.2">
      <c r="A48" t="s">
        <v>441</v>
      </c>
      <c r="B48" s="88" t="s">
        <v>79</v>
      </c>
      <c r="D48" t="s">
        <v>442</v>
      </c>
      <c r="G48" t="s">
        <v>857</v>
      </c>
      <c r="I48" s="1" t="s">
        <v>442</v>
      </c>
      <c r="J48" t="str">
        <f>I48</f>
        <v>Ghrelin</v>
      </c>
    </row>
    <row r="49" spans="1:10" x14ac:dyDescent="0.2">
      <c r="A49" t="s">
        <v>445</v>
      </c>
      <c r="B49" s="88" t="s">
        <v>232</v>
      </c>
      <c r="C49" t="s">
        <v>812</v>
      </c>
      <c r="D49" t="s">
        <v>859</v>
      </c>
      <c r="G49" t="s">
        <v>857</v>
      </c>
      <c r="I49" s="1" t="s">
        <v>812</v>
      </c>
      <c r="J49" t="s">
        <v>1215</v>
      </c>
    </row>
    <row r="50" spans="1:10" x14ac:dyDescent="0.2">
      <c r="A50" t="s">
        <v>446</v>
      </c>
      <c r="B50" s="88" t="s">
        <v>232</v>
      </c>
      <c r="C50" t="s">
        <v>842</v>
      </c>
      <c r="D50" t="s">
        <v>882</v>
      </c>
      <c r="G50" t="s">
        <v>857</v>
      </c>
      <c r="I50" s="1" t="s">
        <v>842</v>
      </c>
      <c r="J50" t="str">
        <f>I50</f>
        <v>GLP-1 (7-36)</v>
      </c>
    </row>
    <row r="51" spans="1:10" x14ac:dyDescent="0.2">
      <c r="A51" t="s">
        <v>448</v>
      </c>
      <c r="B51" s="88" t="s">
        <v>232</v>
      </c>
      <c r="C51" t="s">
        <v>843</v>
      </c>
      <c r="D51" t="s">
        <v>881</v>
      </c>
      <c r="G51" t="s">
        <v>857</v>
      </c>
      <c r="I51" s="1" t="s">
        <v>843</v>
      </c>
      <c r="J51" t="str">
        <f>I51</f>
        <v>GLP-2 (1-33)</v>
      </c>
    </row>
    <row r="52" spans="1:10" x14ac:dyDescent="0.2">
      <c r="A52" t="s">
        <v>450</v>
      </c>
      <c r="B52" s="88" t="s">
        <v>232</v>
      </c>
      <c r="D52" t="s">
        <v>844</v>
      </c>
      <c r="G52" t="s">
        <v>857</v>
      </c>
      <c r="I52" s="1" t="s">
        <v>844</v>
      </c>
      <c r="J52" t="str">
        <f>I52</f>
        <v>Glucagon</v>
      </c>
    </row>
    <row r="53" spans="1:10" x14ac:dyDescent="0.2">
      <c r="A53" t="s">
        <v>457</v>
      </c>
      <c r="B53" s="88" t="s">
        <v>79</v>
      </c>
      <c r="C53" t="s">
        <v>871</v>
      </c>
      <c r="D53" t="s">
        <v>870</v>
      </c>
      <c r="G53" t="s">
        <v>857</v>
      </c>
      <c r="I53" s="1" t="s">
        <v>1216</v>
      </c>
      <c r="J53" t="str">
        <f>I53</f>
        <v>LH-RH</v>
      </c>
    </row>
    <row r="54" spans="1:10" x14ac:dyDescent="0.2">
      <c r="A54" t="s">
        <v>311</v>
      </c>
      <c r="B54" s="88" t="s">
        <v>79</v>
      </c>
      <c r="D54" t="s">
        <v>781</v>
      </c>
      <c r="G54" t="s">
        <v>857</v>
      </c>
      <c r="I54" s="1" t="s">
        <v>1211</v>
      </c>
      <c r="J54" t="s">
        <v>781</v>
      </c>
    </row>
    <row r="55" spans="1:10" x14ac:dyDescent="0.2">
      <c r="A55" t="s">
        <v>219</v>
      </c>
      <c r="B55" s="88" t="s">
        <v>79</v>
      </c>
      <c r="D55" t="s">
        <v>836</v>
      </c>
      <c r="G55" t="s">
        <v>857</v>
      </c>
      <c r="I55" s="1" t="s">
        <v>836</v>
      </c>
      <c r="J55" t="str">
        <f>I55</f>
        <v>Litocholic acid</v>
      </c>
    </row>
    <row r="56" spans="1:10" x14ac:dyDescent="0.2">
      <c r="A56" t="s">
        <v>331</v>
      </c>
      <c r="B56" s="88" t="s">
        <v>79</v>
      </c>
      <c r="C56" t="s">
        <v>840</v>
      </c>
      <c r="D56" t="s">
        <v>878</v>
      </c>
      <c r="G56" t="s">
        <v>857</v>
      </c>
      <c r="I56" s="1" t="s">
        <v>840</v>
      </c>
      <c r="J56" t="str">
        <f>I56</f>
        <v>Zn2+</v>
      </c>
    </row>
    <row r="57" spans="1:10" x14ac:dyDescent="0.2">
      <c r="A57" t="s">
        <v>332</v>
      </c>
      <c r="B57" s="88" t="s">
        <v>79</v>
      </c>
      <c r="D57" t="s">
        <v>839</v>
      </c>
      <c r="G57" t="s">
        <v>857</v>
      </c>
      <c r="I57" s="1" t="s">
        <v>839</v>
      </c>
      <c r="J57" t="str">
        <f>I57</f>
        <v>pH (proton)</v>
      </c>
    </row>
    <row r="58" spans="1:10" x14ac:dyDescent="0.2">
      <c r="A58" t="s">
        <v>343</v>
      </c>
      <c r="B58" s="88" t="s">
        <v>79</v>
      </c>
      <c r="C58" t="s">
        <v>823</v>
      </c>
      <c r="D58" t="s">
        <v>824</v>
      </c>
      <c r="G58" t="s">
        <v>857</v>
      </c>
      <c r="I58" s="1" t="s">
        <v>823</v>
      </c>
      <c r="J58" t="s">
        <v>824</v>
      </c>
    </row>
    <row r="59" spans="1:10" x14ac:dyDescent="0.2">
      <c r="A59" t="s">
        <v>526</v>
      </c>
      <c r="B59" s="88" t="s">
        <v>245</v>
      </c>
      <c r="D59" t="s">
        <v>847</v>
      </c>
      <c r="G59" t="s">
        <v>857</v>
      </c>
      <c r="I59" s="1" t="s">
        <v>847</v>
      </c>
      <c r="J59" t="str">
        <f t="shared" ref="J59:J67" si="2">I59</f>
        <v>Glutamate</v>
      </c>
    </row>
    <row r="60" spans="1:10" x14ac:dyDescent="0.2">
      <c r="A60" t="s">
        <v>529</v>
      </c>
      <c r="B60" s="88" t="s">
        <v>245</v>
      </c>
      <c r="D60" t="s">
        <v>847</v>
      </c>
      <c r="G60" t="s">
        <v>857</v>
      </c>
      <c r="I60" s="1" t="s">
        <v>847</v>
      </c>
      <c r="J60" t="str">
        <f t="shared" si="2"/>
        <v>Glutamate</v>
      </c>
    </row>
    <row r="61" spans="1:10" x14ac:dyDescent="0.2">
      <c r="A61" t="s">
        <v>0</v>
      </c>
      <c r="B61" s="88" t="s">
        <v>245</v>
      </c>
      <c r="D61" t="s">
        <v>847</v>
      </c>
      <c r="G61" t="s">
        <v>857</v>
      </c>
      <c r="I61" s="1" t="s">
        <v>847</v>
      </c>
      <c r="J61" t="str">
        <f t="shared" si="2"/>
        <v>Glutamate</v>
      </c>
    </row>
    <row r="62" spans="1:10" x14ac:dyDescent="0.2">
      <c r="A62" t="s">
        <v>532</v>
      </c>
      <c r="B62" s="88" t="s">
        <v>245</v>
      </c>
      <c r="D62" t="s">
        <v>847</v>
      </c>
      <c r="G62" t="s">
        <v>857</v>
      </c>
      <c r="I62" s="1" t="s">
        <v>847</v>
      </c>
      <c r="J62" t="str">
        <f t="shared" si="2"/>
        <v>Glutamate</v>
      </c>
    </row>
    <row r="63" spans="1:10" x14ac:dyDescent="0.2">
      <c r="A63" t="s">
        <v>535</v>
      </c>
      <c r="B63" s="88" t="s">
        <v>245</v>
      </c>
      <c r="D63" t="s">
        <v>847</v>
      </c>
      <c r="G63" t="s">
        <v>857</v>
      </c>
      <c r="I63" s="1" t="s">
        <v>847</v>
      </c>
      <c r="J63" t="str">
        <f t="shared" si="2"/>
        <v>Glutamate</v>
      </c>
    </row>
    <row r="64" spans="1:10" x14ac:dyDescent="0.2">
      <c r="A64" t="s">
        <v>475</v>
      </c>
      <c r="B64" s="88" t="s">
        <v>79</v>
      </c>
      <c r="D64" t="s">
        <v>837</v>
      </c>
      <c r="G64" t="s">
        <v>857</v>
      </c>
      <c r="I64" s="1" t="s">
        <v>837</v>
      </c>
      <c r="J64" t="str">
        <f t="shared" si="2"/>
        <v>Nicotinic acid</v>
      </c>
    </row>
    <row r="65" spans="1:10" x14ac:dyDescent="0.2">
      <c r="A65" t="s">
        <v>477</v>
      </c>
      <c r="B65" s="88" t="s">
        <v>79</v>
      </c>
      <c r="C65" t="s">
        <v>830</v>
      </c>
      <c r="D65" t="s">
        <v>861</v>
      </c>
      <c r="G65" t="s">
        <v>857</v>
      </c>
      <c r="I65" s="1" t="s">
        <v>830</v>
      </c>
      <c r="J65" t="str">
        <f t="shared" si="2"/>
        <v>3-HOA</v>
      </c>
    </row>
    <row r="66" spans="1:10" x14ac:dyDescent="0.2">
      <c r="A66" t="s">
        <v>465</v>
      </c>
      <c r="B66" s="88" t="s">
        <v>79</v>
      </c>
      <c r="D66" t="s">
        <v>467</v>
      </c>
      <c r="G66" t="s">
        <v>857</v>
      </c>
      <c r="I66" s="1" t="s">
        <v>467</v>
      </c>
      <c r="J66" t="str">
        <f t="shared" si="2"/>
        <v>Histamine</v>
      </c>
    </row>
    <row r="67" spans="1:10" x14ac:dyDescent="0.2">
      <c r="A67" t="s">
        <v>468</v>
      </c>
      <c r="B67" s="88" t="s">
        <v>79</v>
      </c>
      <c r="D67" t="s">
        <v>467</v>
      </c>
      <c r="G67" t="s">
        <v>857</v>
      </c>
      <c r="I67" s="1" t="s">
        <v>467</v>
      </c>
      <c r="J67" t="str">
        <f t="shared" si="2"/>
        <v>Histamine</v>
      </c>
    </row>
    <row r="68" spans="1:10" x14ac:dyDescent="0.2">
      <c r="A68" t="s">
        <v>494</v>
      </c>
      <c r="B68" s="88" t="s">
        <v>79</v>
      </c>
      <c r="C68" t="s">
        <v>795</v>
      </c>
      <c r="D68" t="s">
        <v>796</v>
      </c>
      <c r="G68" t="s">
        <v>857</v>
      </c>
      <c r="I68" s="1" t="s">
        <v>795</v>
      </c>
      <c r="J68" t="s">
        <v>796</v>
      </c>
    </row>
    <row r="69" spans="1:10" x14ac:dyDescent="0.2">
      <c r="A69" t="s">
        <v>496</v>
      </c>
      <c r="B69" s="88" t="s">
        <v>79</v>
      </c>
      <c r="C69" t="s">
        <v>795</v>
      </c>
      <c r="D69" t="s">
        <v>796</v>
      </c>
      <c r="G69" t="s">
        <v>857</v>
      </c>
      <c r="I69" s="1" t="s">
        <v>795</v>
      </c>
      <c r="J69" t="s">
        <v>796</v>
      </c>
    </row>
    <row r="70" spans="1:10" x14ac:dyDescent="0.2">
      <c r="A70" t="s">
        <v>488</v>
      </c>
      <c r="B70" s="88" t="s">
        <v>79</v>
      </c>
      <c r="C70" t="s">
        <v>818</v>
      </c>
      <c r="D70" t="s">
        <v>829</v>
      </c>
      <c r="G70" t="s">
        <v>857</v>
      </c>
      <c r="I70" s="1" t="s">
        <v>818</v>
      </c>
      <c r="J70" t="str">
        <f t="shared" ref="J70:J76" si="3">I70</f>
        <v>LTB4</v>
      </c>
    </row>
    <row r="71" spans="1:10" x14ac:dyDescent="0.2">
      <c r="A71" t="s">
        <v>490</v>
      </c>
      <c r="B71" s="88" t="s">
        <v>79</v>
      </c>
      <c r="C71" t="s">
        <v>818</v>
      </c>
      <c r="D71" t="s">
        <v>829</v>
      </c>
      <c r="G71" t="s">
        <v>857</v>
      </c>
      <c r="I71" s="1" t="s">
        <v>818</v>
      </c>
      <c r="J71" t="str">
        <f t="shared" si="3"/>
        <v>LTB4</v>
      </c>
    </row>
    <row r="72" spans="1:10" x14ac:dyDescent="0.2">
      <c r="A72" t="s">
        <v>512</v>
      </c>
      <c r="B72" s="88" t="s">
        <v>79</v>
      </c>
      <c r="C72" t="s">
        <v>828</v>
      </c>
      <c r="D72" t="s">
        <v>879</v>
      </c>
      <c r="G72" t="s">
        <v>857</v>
      </c>
      <c r="I72" s="1" t="s">
        <v>828</v>
      </c>
      <c r="J72" t="str">
        <f t="shared" si="3"/>
        <v>γ-MSH</v>
      </c>
    </row>
    <row r="73" spans="1:10" x14ac:dyDescent="0.2">
      <c r="A73" t="s">
        <v>513</v>
      </c>
      <c r="B73" s="88" t="s">
        <v>79</v>
      </c>
      <c r="C73" t="s">
        <v>811</v>
      </c>
      <c r="D73" t="s">
        <v>880</v>
      </c>
      <c r="G73" t="s">
        <v>857</v>
      </c>
      <c r="I73" s="1" t="s">
        <v>811</v>
      </c>
      <c r="J73" t="str">
        <f t="shared" si="3"/>
        <v>α-MSH</v>
      </c>
    </row>
    <row r="74" spans="1:10" x14ac:dyDescent="0.2">
      <c r="A74" t="s">
        <v>517</v>
      </c>
      <c r="B74" s="88" t="s">
        <v>79</v>
      </c>
      <c r="D74" t="s">
        <v>520</v>
      </c>
      <c r="G74" t="s">
        <v>857</v>
      </c>
      <c r="I74" s="1" t="s">
        <v>520</v>
      </c>
      <c r="J74" t="str">
        <f t="shared" si="3"/>
        <v>Melatonin</v>
      </c>
    </row>
    <row r="75" spans="1:10" x14ac:dyDescent="0.2">
      <c r="A75" t="s">
        <v>521</v>
      </c>
      <c r="B75" s="88" t="s">
        <v>79</v>
      </c>
      <c r="D75" t="s">
        <v>520</v>
      </c>
      <c r="G75" t="s">
        <v>857</v>
      </c>
      <c r="I75" s="1" t="s">
        <v>520</v>
      </c>
      <c r="J75" t="str">
        <f t="shared" si="3"/>
        <v>Melatonin</v>
      </c>
    </row>
    <row r="76" spans="1:10" x14ac:dyDescent="0.2">
      <c r="A76" t="s">
        <v>543</v>
      </c>
      <c r="B76" s="88" t="s">
        <v>79</v>
      </c>
      <c r="C76" t="s">
        <v>873</v>
      </c>
      <c r="D76" t="s">
        <v>874</v>
      </c>
      <c r="G76" t="s">
        <v>857</v>
      </c>
      <c r="I76" s="1" t="s">
        <v>1217</v>
      </c>
      <c r="J76" t="str">
        <f t="shared" si="3"/>
        <v>RFRP3</v>
      </c>
    </row>
    <row r="77" spans="1:10" x14ac:dyDescent="0.2">
      <c r="A77" t="s">
        <v>546</v>
      </c>
      <c r="B77" s="88" t="s">
        <v>79</v>
      </c>
      <c r="C77" t="s">
        <v>793</v>
      </c>
      <c r="D77" t="s">
        <v>794</v>
      </c>
      <c r="G77" t="s">
        <v>857</v>
      </c>
      <c r="I77" s="1" t="s">
        <v>793</v>
      </c>
      <c r="J77" t="s">
        <v>794</v>
      </c>
    </row>
    <row r="78" spans="1:10" x14ac:dyDescent="0.2">
      <c r="A78" t="s">
        <v>554</v>
      </c>
      <c r="B78" s="88" t="s">
        <v>79</v>
      </c>
      <c r="C78" t="s">
        <v>838</v>
      </c>
      <c r="D78" t="s">
        <v>872</v>
      </c>
      <c r="G78" t="s">
        <v>857</v>
      </c>
      <c r="I78" s="1" t="s">
        <v>838</v>
      </c>
      <c r="J78" t="str">
        <f t="shared" ref="J78:J87" si="4">I78</f>
        <v>NPY</v>
      </c>
    </row>
    <row r="79" spans="1:10" x14ac:dyDescent="0.2">
      <c r="A79" t="s">
        <v>558</v>
      </c>
      <c r="B79" s="88" t="s">
        <v>79</v>
      </c>
      <c r="C79" t="s">
        <v>838</v>
      </c>
      <c r="D79" t="s">
        <v>872</v>
      </c>
      <c r="G79" t="s">
        <v>857</v>
      </c>
      <c r="I79" s="1" t="s">
        <v>838</v>
      </c>
      <c r="J79" t="str">
        <f t="shared" si="4"/>
        <v>NPY</v>
      </c>
    </row>
    <row r="80" spans="1:10" x14ac:dyDescent="0.2">
      <c r="A80" t="s">
        <v>363</v>
      </c>
      <c r="B80" s="88" t="s">
        <v>79</v>
      </c>
      <c r="D80" t="s">
        <v>839</v>
      </c>
      <c r="G80" t="s">
        <v>857</v>
      </c>
      <c r="I80" s="1" t="s">
        <v>839</v>
      </c>
      <c r="J80" t="str">
        <f t="shared" si="4"/>
        <v>pH (proton)</v>
      </c>
    </row>
    <row r="81" spans="1:10" x14ac:dyDescent="0.2">
      <c r="A81" t="s">
        <v>563</v>
      </c>
      <c r="B81" s="88" t="s">
        <v>79</v>
      </c>
      <c r="C81" t="s">
        <v>1219</v>
      </c>
      <c r="D81" t="s">
        <v>1220</v>
      </c>
      <c r="G81" t="s">
        <v>860</v>
      </c>
      <c r="I81" s="1" t="s">
        <v>822</v>
      </c>
      <c r="J81" t="str">
        <f t="shared" si="4"/>
        <v>SNC-80</v>
      </c>
    </row>
    <row r="82" spans="1:10" x14ac:dyDescent="0.2">
      <c r="A82" t="s">
        <v>567</v>
      </c>
      <c r="B82" s="88" t="s">
        <v>79</v>
      </c>
      <c r="D82" t="s">
        <v>787</v>
      </c>
      <c r="G82" t="s">
        <v>857</v>
      </c>
      <c r="I82" s="1" t="s">
        <v>787</v>
      </c>
      <c r="J82" t="str">
        <f t="shared" si="4"/>
        <v>Dynorphin A</v>
      </c>
    </row>
    <row r="83" spans="1:10" x14ac:dyDescent="0.2">
      <c r="A83" t="s">
        <v>570</v>
      </c>
      <c r="B83" s="88" t="s">
        <v>79</v>
      </c>
      <c r="C83" t="s">
        <v>816</v>
      </c>
      <c r="D83" t="s">
        <v>869</v>
      </c>
      <c r="G83" t="s">
        <v>860</v>
      </c>
      <c r="I83" s="1" t="s">
        <v>816</v>
      </c>
      <c r="J83" t="str">
        <f t="shared" si="4"/>
        <v>DAMGO</v>
      </c>
    </row>
    <row r="84" spans="1:10" x14ac:dyDescent="0.2">
      <c r="A84" t="s">
        <v>573</v>
      </c>
      <c r="B84" s="88" t="s">
        <v>79</v>
      </c>
      <c r="D84" t="s">
        <v>791</v>
      </c>
      <c r="G84" t="s">
        <v>857</v>
      </c>
      <c r="I84" s="1" t="s">
        <v>791</v>
      </c>
      <c r="J84" t="str">
        <f t="shared" si="4"/>
        <v>Nociceptin</v>
      </c>
    </row>
    <row r="85" spans="1:10" x14ac:dyDescent="0.2">
      <c r="A85" t="s">
        <v>587</v>
      </c>
      <c r="B85" s="88" t="s">
        <v>79</v>
      </c>
      <c r="D85" t="s">
        <v>797</v>
      </c>
      <c r="G85" t="s">
        <v>857</v>
      </c>
      <c r="I85" s="1" t="s">
        <v>797</v>
      </c>
      <c r="J85" t="str">
        <f t="shared" si="4"/>
        <v>Orexin-A</v>
      </c>
    </row>
    <row r="86" spans="1:10" x14ac:dyDescent="0.2">
      <c r="A86" t="s">
        <v>728</v>
      </c>
      <c r="B86" s="88" t="s">
        <v>79</v>
      </c>
      <c r="D86" t="s">
        <v>798</v>
      </c>
      <c r="G86" t="s">
        <v>857</v>
      </c>
      <c r="I86" s="1" t="s">
        <v>798</v>
      </c>
      <c r="J86" t="str">
        <f t="shared" si="4"/>
        <v>Oxytocin</v>
      </c>
    </row>
    <row r="87" spans="1:10" x14ac:dyDescent="0.2">
      <c r="A87" t="s">
        <v>602</v>
      </c>
      <c r="B87" s="88" t="s">
        <v>79</v>
      </c>
      <c r="C87" t="s">
        <v>825</v>
      </c>
      <c r="D87" t="s">
        <v>875</v>
      </c>
      <c r="G87" t="s">
        <v>857</v>
      </c>
      <c r="I87" s="1" t="s">
        <v>825</v>
      </c>
      <c r="J87" t="str">
        <f t="shared" si="4"/>
        <v>UTP</v>
      </c>
    </row>
    <row r="88" spans="1:10" x14ac:dyDescent="0.2">
      <c r="A88" t="s">
        <v>649</v>
      </c>
      <c r="B88" s="88" t="s">
        <v>79</v>
      </c>
      <c r="D88" t="s">
        <v>810</v>
      </c>
      <c r="G88" t="s">
        <v>857</v>
      </c>
      <c r="I88" s="1" t="s">
        <v>809</v>
      </c>
      <c r="J88" t="s">
        <v>810</v>
      </c>
    </row>
    <row r="89" spans="1:10" x14ac:dyDescent="0.2">
      <c r="A89" t="s">
        <v>653</v>
      </c>
      <c r="B89" s="88" t="s">
        <v>79</v>
      </c>
      <c r="D89" t="s">
        <v>806</v>
      </c>
      <c r="G89" t="s">
        <v>857</v>
      </c>
      <c r="I89" s="1" t="s">
        <v>1214</v>
      </c>
      <c r="J89" t="s">
        <v>806</v>
      </c>
    </row>
    <row r="90" spans="1:10" x14ac:dyDescent="0.2">
      <c r="A90" t="s">
        <v>630</v>
      </c>
      <c r="B90" s="88" t="s">
        <v>79</v>
      </c>
      <c r="C90" t="s">
        <v>801</v>
      </c>
      <c r="D90" t="s">
        <v>802</v>
      </c>
      <c r="G90" t="s">
        <v>857</v>
      </c>
      <c r="I90" s="1" t="s">
        <v>801</v>
      </c>
      <c r="J90" t="s">
        <v>802</v>
      </c>
    </row>
    <row r="91" spans="1:10" x14ac:dyDescent="0.2">
      <c r="A91" t="s">
        <v>633</v>
      </c>
      <c r="B91" s="88" t="s">
        <v>79</v>
      </c>
      <c r="C91" t="s">
        <v>801</v>
      </c>
      <c r="D91" t="s">
        <v>819</v>
      </c>
      <c r="G91" t="s">
        <v>857</v>
      </c>
      <c r="I91" s="1" t="s">
        <v>801</v>
      </c>
      <c r="J91" t="s">
        <v>819</v>
      </c>
    </row>
    <row r="92" spans="1:10" x14ac:dyDescent="0.2">
      <c r="A92" t="s">
        <v>636</v>
      </c>
      <c r="B92" s="88" t="s">
        <v>79</v>
      </c>
      <c r="C92" t="s">
        <v>801</v>
      </c>
      <c r="D92" t="s">
        <v>820</v>
      </c>
      <c r="G92" t="s">
        <v>857</v>
      </c>
      <c r="I92" s="1" t="s">
        <v>801</v>
      </c>
      <c r="J92" t="s">
        <v>820</v>
      </c>
    </row>
    <row r="93" spans="1:10" x14ac:dyDescent="0.2">
      <c r="A93" t="s">
        <v>639</v>
      </c>
      <c r="B93" s="88" t="s">
        <v>79</v>
      </c>
      <c r="C93" t="s">
        <v>801</v>
      </c>
      <c r="D93" t="s">
        <v>821</v>
      </c>
      <c r="G93" t="s">
        <v>857</v>
      </c>
      <c r="I93" s="1" t="s">
        <v>801</v>
      </c>
      <c r="J93" t="s">
        <v>821</v>
      </c>
    </row>
    <row r="94" spans="1:10" x14ac:dyDescent="0.2">
      <c r="A94" t="s">
        <v>642</v>
      </c>
      <c r="B94" s="88" t="s">
        <v>79</v>
      </c>
      <c r="C94" t="s">
        <v>799</v>
      </c>
      <c r="D94" t="s">
        <v>800</v>
      </c>
      <c r="G94" t="s">
        <v>857</v>
      </c>
      <c r="I94" s="1" t="s">
        <v>799</v>
      </c>
      <c r="J94" t="s">
        <v>800</v>
      </c>
    </row>
    <row r="95" spans="1:10" x14ac:dyDescent="0.2">
      <c r="A95" t="s">
        <v>368</v>
      </c>
      <c r="B95" s="88" t="s">
        <v>79</v>
      </c>
      <c r="D95" t="s">
        <v>839</v>
      </c>
      <c r="G95" t="s">
        <v>857</v>
      </c>
      <c r="I95" s="1" t="s">
        <v>839</v>
      </c>
      <c r="J95" t="str">
        <f>I95</f>
        <v>pH (proton)</v>
      </c>
    </row>
    <row r="96" spans="1:10" x14ac:dyDescent="0.2">
      <c r="A96" t="s">
        <v>614</v>
      </c>
      <c r="B96" s="88" t="s">
        <v>232</v>
      </c>
      <c r="C96" t="s">
        <v>813</v>
      </c>
      <c r="D96" t="s">
        <v>814</v>
      </c>
      <c r="G96" t="s">
        <v>857</v>
      </c>
      <c r="I96" s="1" t="s">
        <v>813</v>
      </c>
      <c r="J96" t="s">
        <v>814</v>
      </c>
    </row>
    <row r="97" spans="1:10" x14ac:dyDescent="0.2">
      <c r="A97" t="s">
        <v>501</v>
      </c>
      <c r="B97" s="88" t="s">
        <v>79</v>
      </c>
      <c r="D97" t="s">
        <v>808</v>
      </c>
      <c r="G97" t="s">
        <v>857</v>
      </c>
      <c r="I97" s="1" t="s">
        <v>808</v>
      </c>
      <c r="J97" t="str">
        <f>I97</f>
        <v>Sphingosine 1-phosphate</v>
      </c>
    </row>
    <row r="98" spans="1:10" x14ac:dyDescent="0.2">
      <c r="A98" t="s">
        <v>668</v>
      </c>
      <c r="B98" s="88" t="s">
        <v>79</v>
      </c>
      <c r="D98" t="s">
        <v>807</v>
      </c>
      <c r="G98" t="s">
        <v>857</v>
      </c>
      <c r="I98" s="1" t="s">
        <v>807</v>
      </c>
      <c r="J98" t="s">
        <v>667</v>
      </c>
    </row>
    <row r="99" spans="1:10" x14ac:dyDescent="0.2">
      <c r="A99" t="s">
        <v>732</v>
      </c>
      <c r="B99" s="88" t="s">
        <v>79</v>
      </c>
      <c r="C99" t="s">
        <v>784</v>
      </c>
      <c r="D99" t="s">
        <v>785</v>
      </c>
      <c r="G99" t="s">
        <v>857</v>
      </c>
      <c r="I99" s="1" t="s">
        <v>784</v>
      </c>
      <c r="J99" t="s">
        <v>785</v>
      </c>
    </row>
    <row r="100" spans="1:10" x14ac:dyDescent="0.2">
      <c r="A100" t="s">
        <v>736</v>
      </c>
      <c r="B100" s="88" t="s">
        <v>79</v>
      </c>
      <c r="C100" t="s">
        <v>784</v>
      </c>
      <c r="D100" t="s">
        <v>785</v>
      </c>
      <c r="G100" t="s">
        <v>857</v>
      </c>
      <c r="I100" s="1" t="s">
        <v>784</v>
      </c>
      <c r="J100" t="s">
        <v>785</v>
      </c>
    </row>
    <row r="101" spans="1:10" x14ac:dyDescent="0.2">
      <c r="A101" t="s">
        <v>742</v>
      </c>
      <c r="B101" s="88" t="s">
        <v>232</v>
      </c>
      <c r="C101" t="s">
        <v>846</v>
      </c>
      <c r="D101" t="s">
        <v>876</v>
      </c>
      <c r="G101" t="s">
        <v>857</v>
      </c>
      <c r="I101" s="1" t="s">
        <v>846</v>
      </c>
      <c r="J101" t="str">
        <f>I101</f>
        <v>VIP</v>
      </c>
    </row>
    <row r="102" spans="1:10" x14ac:dyDescent="0.2">
      <c r="B102" s="88"/>
      <c r="I102" s="1"/>
    </row>
    <row r="103" spans="1:10" x14ac:dyDescent="0.2">
      <c r="B103" s="88"/>
      <c r="I103" s="1"/>
    </row>
    <row r="104" spans="1:10" x14ac:dyDescent="0.2">
      <c r="B104" s="88"/>
      <c r="I104" s="1"/>
    </row>
    <row r="105" spans="1:10" x14ac:dyDescent="0.2">
      <c r="B105" s="88"/>
      <c r="I105" s="1"/>
    </row>
    <row r="106" spans="1:10" x14ac:dyDescent="0.2">
      <c r="B106" s="88"/>
      <c r="I106" s="1"/>
    </row>
    <row r="107" spans="1:10" x14ac:dyDescent="0.2">
      <c r="B107" s="88"/>
      <c r="I107" s="1"/>
    </row>
    <row r="108" spans="1:10" x14ac:dyDescent="0.2">
      <c r="B108" s="88"/>
      <c r="I108" s="1"/>
    </row>
    <row r="109" spans="1:10" x14ac:dyDescent="0.2">
      <c r="B109" s="88"/>
      <c r="I109" s="1"/>
    </row>
    <row r="110" spans="1:10" x14ac:dyDescent="0.2">
      <c r="B110" s="88"/>
      <c r="I110" s="1"/>
    </row>
    <row r="111" spans="1:10" x14ac:dyDescent="0.2">
      <c r="B111" s="88"/>
      <c r="I111" s="1"/>
    </row>
    <row r="112" spans="1:10" x14ac:dyDescent="0.2">
      <c r="B112" s="88"/>
      <c r="I112" s="1"/>
    </row>
    <row r="113" spans="2:9" x14ac:dyDescent="0.2">
      <c r="B113" s="88"/>
      <c r="I113" s="1"/>
    </row>
    <row r="114" spans="2:9" x14ac:dyDescent="0.2">
      <c r="B114" s="88"/>
      <c r="I114" s="1"/>
    </row>
    <row r="115" spans="2:9" x14ac:dyDescent="0.2">
      <c r="B115" s="88"/>
      <c r="I115" s="1"/>
    </row>
    <row r="116" spans="2:9" x14ac:dyDescent="0.2">
      <c r="B116" s="88"/>
      <c r="I116" s="1"/>
    </row>
    <row r="117" spans="2:9" x14ac:dyDescent="0.2">
      <c r="B117" s="88"/>
      <c r="I117" s="1"/>
    </row>
    <row r="118" spans="2:9" x14ac:dyDescent="0.2">
      <c r="B118" s="88"/>
      <c r="I118" s="1"/>
    </row>
    <row r="119" spans="2:9" x14ac:dyDescent="0.2">
      <c r="B119" s="88"/>
      <c r="I119" s="1"/>
    </row>
    <row r="120" spans="2:9" x14ac:dyDescent="0.2">
      <c r="B120" s="88"/>
      <c r="I120" s="1"/>
    </row>
    <row r="121" spans="2:9" x14ac:dyDescent="0.2">
      <c r="B121" s="88"/>
      <c r="I121" s="1"/>
    </row>
    <row r="122" spans="2:9" x14ac:dyDescent="0.2">
      <c r="B122" s="88"/>
      <c r="I122" s="1"/>
    </row>
    <row r="123" spans="2:9" x14ac:dyDescent="0.2">
      <c r="B123" s="88"/>
      <c r="I123" s="1"/>
    </row>
    <row r="124" spans="2:9" x14ac:dyDescent="0.2">
      <c r="B124" s="88"/>
      <c r="I124" s="1"/>
    </row>
    <row r="125" spans="2:9" x14ac:dyDescent="0.2">
      <c r="B125" s="88"/>
      <c r="I125" s="1"/>
    </row>
    <row r="126" spans="2:9" x14ac:dyDescent="0.2">
      <c r="B126" s="88"/>
      <c r="I126" s="1"/>
    </row>
    <row r="127" spans="2:9" x14ac:dyDescent="0.2">
      <c r="B127" s="88"/>
      <c r="I127" s="1"/>
    </row>
    <row r="128" spans="2:9" x14ac:dyDescent="0.2">
      <c r="B128" s="88"/>
      <c r="I128" s="1"/>
    </row>
    <row r="129" spans="2:9" x14ac:dyDescent="0.2">
      <c r="B129" s="88"/>
      <c r="I129" s="1"/>
    </row>
    <row r="130" spans="2:9" x14ac:dyDescent="0.2">
      <c r="B130" s="88"/>
      <c r="I130" s="1"/>
    </row>
    <row r="131" spans="2:9" x14ac:dyDescent="0.2">
      <c r="B131" s="88"/>
      <c r="I131" s="1"/>
    </row>
    <row r="132" spans="2:9" x14ac:dyDescent="0.2">
      <c r="B132" s="88"/>
      <c r="I132" s="1"/>
    </row>
    <row r="133" spans="2:9" x14ac:dyDescent="0.2">
      <c r="B133" s="88"/>
      <c r="I133" s="1"/>
    </row>
    <row r="134" spans="2:9" x14ac:dyDescent="0.2">
      <c r="B134" s="88"/>
      <c r="I134" s="1"/>
    </row>
    <row r="135" spans="2:9" x14ac:dyDescent="0.2">
      <c r="B135" s="88"/>
      <c r="I135" s="1"/>
    </row>
    <row r="136" spans="2:9" x14ac:dyDescent="0.2">
      <c r="B136" s="88"/>
      <c r="I136" s="1"/>
    </row>
    <row r="137" spans="2:9" x14ac:dyDescent="0.2">
      <c r="B137" s="88"/>
      <c r="I137" s="1"/>
    </row>
    <row r="138" spans="2:9" x14ac:dyDescent="0.2">
      <c r="B138" s="88"/>
      <c r="I138" s="1"/>
    </row>
    <row r="139" spans="2:9" x14ac:dyDescent="0.2">
      <c r="B139" s="88"/>
      <c r="I139" s="1"/>
    </row>
    <row r="140" spans="2:9" x14ac:dyDescent="0.2">
      <c r="B140" s="88"/>
      <c r="I140" s="1"/>
    </row>
    <row r="141" spans="2:9" x14ac:dyDescent="0.2">
      <c r="B141" s="88"/>
      <c r="I141" s="1"/>
    </row>
    <row r="142" spans="2:9" x14ac:dyDescent="0.2">
      <c r="B142" s="88"/>
      <c r="I142" s="1"/>
    </row>
    <row r="143" spans="2:9" x14ac:dyDescent="0.2">
      <c r="B143" s="88"/>
      <c r="I143" s="1"/>
    </row>
    <row r="144" spans="2:9" x14ac:dyDescent="0.2">
      <c r="B144" s="88"/>
      <c r="I144" s="1"/>
    </row>
    <row r="145" spans="2:9" x14ac:dyDescent="0.2">
      <c r="B145" s="88"/>
      <c r="I145" s="1"/>
    </row>
    <row r="146" spans="2:9" x14ac:dyDescent="0.2">
      <c r="B146" s="88"/>
      <c r="I146" s="1"/>
    </row>
    <row r="147" spans="2:9" x14ac:dyDescent="0.2">
      <c r="B147" s="88"/>
      <c r="I147" s="1"/>
    </row>
    <row r="148" spans="2:9" x14ac:dyDescent="0.2">
      <c r="B148" s="88"/>
      <c r="I148" s="1"/>
    </row>
    <row r="149" spans="2:9" x14ac:dyDescent="0.2">
      <c r="B149" s="88"/>
      <c r="I149" s="1"/>
    </row>
    <row r="150" spans="2:9" x14ac:dyDescent="0.2">
      <c r="B150" s="88"/>
      <c r="I150" s="1"/>
    </row>
    <row r="151" spans="2:9" x14ac:dyDescent="0.2">
      <c r="B151" s="88"/>
      <c r="I151" s="1"/>
    </row>
    <row r="152" spans="2:9" x14ac:dyDescent="0.2">
      <c r="B152" s="88"/>
      <c r="I152" s="1"/>
    </row>
    <row r="153" spans="2:9" x14ac:dyDescent="0.2">
      <c r="B153" s="88"/>
      <c r="I153" s="1"/>
    </row>
    <row r="154" spans="2:9" x14ac:dyDescent="0.2">
      <c r="B154" s="88"/>
      <c r="I154" s="1"/>
    </row>
    <row r="155" spans="2:9" x14ac:dyDescent="0.2">
      <c r="B155" s="88"/>
      <c r="I155" s="1"/>
    </row>
    <row r="156" spans="2:9" x14ac:dyDescent="0.2">
      <c r="B156" s="88"/>
      <c r="I156" s="1"/>
    </row>
    <row r="157" spans="2:9" x14ac:dyDescent="0.2">
      <c r="B157" s="88"/>
      <c r="I157" s="1"/>
    </row>
    <row r="158" spans="2:9" x14ac:dyDescent="0.2">
      <c r="B158" s="88"/>
      <c r="I158" s="1"/>
    </row>
    <row r="159" spans="2:9" x14ac:dyDescent="0.2">
      <c r="B159" s="88"/>
      <c r="I159" s="1"/>
    </row>
    <row r="160" spans="2:9" x14ac:dyDescent="0.2">
      <c r="B160" s="88"/>
      <c r="I160" s="1"/>
    </row>
    <row r="161" spans="2:9" x14ac:dyDescent="0.2">
      <c r="B161" s="88"/>
      <c r="I161" s="1"/>
    </row>
    <row r="162" spans="2:9" x14ac:dyDescent="0.2">
      <c r="B162" s="88"/>
      <c r="I162" s="1"/>
    </row>
    <row r="163" spans="2:9" x14ac:dyDescent="0.2">
      <c r="B163" s="88"/>
      <c r="I163" s="1"/>
    </row>
    <row r="164" spans="2:9" x14ac:dyDescent="0.2">
      <c r="B164" s="88"/>
      <c r="I164" s="1"/>
    </row>
    <row r="165" spans="2:9" x14ac:dyDescent="0.2">
      <c r="B165" s="88"/>
      <c r="I165" s="1"/>
    </row>
    <row r="166" spans="2:9" x14ac:dyDescent="0.2">
      <c r="B166" s="88"/>
      <c r="I166" s="1"/>
    </row>
    <row r="167" spans="2:9" x14ac:dyDescent="0.2">
      <c r="B167" s="88"/>
      <c r="I167" s="1"/>
    </row>
    <row r="168" spans="2:9" x14ac:dyDescent="0.2">
      <c r="B168" s="88"/>
      <c r="I168" s="1"/>
    </row>
    <row r="169" spans="2:9" x14ac:dyDescent="0.2">
      <c r="B169" s="88"/>
      <c r="I169" s="1"/>
    </row>
    <row r="170" spans="2:9" x14ac:dyDescent="0.2">
      <c r="B170" s="88"/>
      <c r="I170" s="1"/>
    </row>
    <row r="171" spans="2:9" x14ac:dyDescent="0.2">
      <c r="B171" s="88"/>
      <c r="I171" s="1"/>
    </row>
    <row r="172" spans="2:9" x14ac:dyDescent="0.2">
      <c r="B172" s="88"/>
      <c r="I172" s="1"/>
    </row>
    <row r="173" spans="2:9" x14ac:dyDescent="0.2">
      <c r="B173" s="88"/>
      <c r="I173" s="1"/>
    </row>
    <row r="174" spans="2:9" x14ac:dyDescent="0.2">
      <c r="B174" s="88"/>
      <c r="I174" s="1"/>
    </row>
    <row r="175" spans="2:9" x14ac:dyDescent="0.2">
      <c r="B175" s="88"/>
      <c r="I175" s="1"/>
    </row>
    <row r="176" spans="2:9" x14ac:dyDescent="0.2">
      <c r="B176" s="88"/>
      <c r="I176" s="1"/>
    </row>
    <row r="177" spans="2:9" x14ac:dyDescent="0.2">
      <c r="B177" s="88"/>
      <c r="I177" s="1"/>
    </row>
    <row r="178" spans="2:9" x14ac:dyDescent="0.2">
      <c r="B178" s="88"/>
      <c r="I178" s="1"/>
    </row>
  </sheetData>
  <sortState xmlns:xlrd2="http://schemas.microsoft.com/office/spreadsheetml/2017/richdata2" ref="A2:J179">
    <sortCondition ref="A2:A179"/>
    <sortCondition ref="D2:D1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24.6640625" bestFit="1" customWidth="1"/>
  </cols>
  <sheetData>
    <row r="1" spans="1:2" s="11" customFormat="1" x14ac:dyDescent="0.2">
      <c r="A1" s="11" t="s">
        <v>69</v>
      </c>
      <c r="B1" s="11" t="s">
        <v>883</v>
      </c>
    </row>
    <row r="2" spans="1:2" x14ac:dyDescent="0.2">
      <c r="A2" t="s">
        <v>65</v>
      </c>
      <c r="B2" t="s">
        <v>857</v>
      </c>
    </row>
    <row r="3" spans="1:2" x14ac:dyDescent="0.2">
      <c r="A3" t="s">
        <v>63</v>
      </c>
      <c r="B3" t="s">
        <v>860</v>
      </c>
    </row>
    <row r="4" spans="1:2" x14ac:dyDescent="0.2">
      <c r="A4" t="s">
        <v>62</v>
      </c>
    </row>
    <row r="5" spans="1:2" x14ac:dyDescent="0.2">
      <c r="A5" t="s">
        <v>64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68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GPCRdb_import</vt:lpstr>
      <vt:lpstr>pEC50</vt:lpstr>
      <vt:lpstr>Emax</vt:lpstr>
      <vt:lpstr>RecNames</vt:lpstr>
      <vt:lpstr>Ligands</vt:lpstr>
      <vt:lpstr>DroplistTerms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David Gloriam</cp:lastModifiedBy>
  <dcterms:created xsi:type="dcterms:W3CDTF">2020-02-19T09:48:46Z</dcterms:created>
  <dcterms:modified xsi:type="dcterms:W3CDTF">2020-10-25T19:16:14Z</dcterms:modified>
</cp:coreProperties>
</file>