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alice\Documents\Github\CDBNgenomics\analysis-paper\"/>
    </mc:Choice>
  </mc:AlternateContent>
  <xr:revisionPtr revIDLastSave="0" documentId="13_ncr:1_{FF1021D8-FC75-40DE-AE23-DAF3C8BD1994}" xr6:coauthVersionLast="45" xr6:coauthVersionMax="45" xr10:uidLastSave="{00000000-0000-0000-0000-000000000000}"/>
  <bookViews>
    <workbookView xWindow="3578" yWindow="3083" windowWidth="16875" windowHeight="10980" xr2:uid="{00000000-000D-0000-FFFF-FFFF00000000}"/>
  </bookViews>
  <sheets>
    <sheet name="BLUP_Descriptive_Statistic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3" i="1" l="1"/>
  <c r="D25" i="1"/>
  <c r="D23" i="1"/>
  <c r="D4" i="1"/>
  <c r="D6" i="1"/>
  <c r="D9" i="1"/>
  <c r="D10" i="1"/>
  <c r="D12" i="1"/>
  <c r="D13" i="1"/>
  <c r="D15" i="1"/>
  <c r="D16" i="1"/>
  <c r="D18" i="1"/>
  <c r="D20" i="1"/>
  <c r="D19" i="1"/>
  <c r="D21" i="1"/>
  <c r="D22" i="1"/>
  <c r="D2" i="1"/>
  <c r="D5" i="1"/>
  <c r="D7" i="1"/>
  <c r="D8" i="1"/>
  <c r="D11" i="1"/>
  <c r="D14" i="1"/>
  <c r="D17" i="1"/>
  <c r="D3" i="1"/>
  <c r="O25" i="1" l="1"/>
  <c r="H25" i="1" l="1"/>
  <c r="M12" i="1"/>
  <c r="N12" i="1" s="1"/>
  <c r="M19" i="1"/>
  <c r="N19" i="1" s="1"/>
  <c r="M17" i="1"/>
  <c r="N17" i="1" s="1"/>
  <c r="M20" i="1"/>
  <c r="N20" i="1" s="1"/>
  <c r="M15" i="1"/>
  <c r="N15" i="1" s="1"/>
  <c r="M18" i="1"/>
  <c r="N18" i="1" s="1"/>
  <c r="M11" i="1"/>
  <c r="N11" i="1" s="1"/>
  <c r="M21" i="1"/>
  <c r="N21" i="1" s="1"/>
  <c r="M13" i="1"/>
  <c r="N13" i="1" s="1"/>
  <c r="M16" i="1"/>
  <c r="N16" i="1" s="1"/>
  <c r="M7" i="1"/>
  <c r="N7" i="1" s="1"/>
  <c r="M14" i="1"/>
  <c r="N14" i="1" s="1"/>
  <c r="M22" i="1"/>
  <c r="N22" i="1" s="1"/>
  <c r="M5" i="1"/>
  <c r="M6" i="1"/>
  <c r="M4" i="1"/>
  <c r="M9" i="1"/>
  <c r="M8" i="1"/>
  <c r="M3" i="1"/>
  <c r="M2" i="1"/>
  <c r="M10" i="1"/>
</calcChain>
</file>

<file path=xl/sharedStrings.xml><?xml version="1.0" encoding="utf-8"?>
<sst xmlns="http://schemas.openxmlformats.org/spreadsheetml/2006/main" count="117" uniqueCount="45">
  <si>
    <t>Phenotype</t>
  </si>
  <si>
    <t>kg</t>
  </si>
  <si>
    <t>days</t>
  </si>
  <si>
    <t>Biomass</t>
  </si>
  <si>
    <t>Days to maturity</t>
  </si>
  <si>
    <t>Early vigor score</t>
  </si>
  <si>
    <t>Growth habit</t>
  </si>
  <si>
    <t>Halo blight damage score</t>
  </si>
  <si>
    <t>Harvest index (%)</t>
  </si>
  <si>
    <t>95% CI lower bound</t>
  </si>
  <si>
    <t>95% CI upper bound</t>
  </si>
  <si>
    <t>Lodging score</t>
  </si>
  <si>
    <t>Plant height (cm)</t>
  </si>
  <si>
    <t>Root rot damage score</t>
  </si>
  <si>
    <t>Rust damage score</t>
  </si>
  <si>
    <t>Seed appearance score</t>
  </si>
  <si>
    <t>Seedfill duration (days)</t>
  </si>
  <si>
    <t>Seed weight (mg)</t>
  </si>
  <si>
    <t>Seed yield (kg/ha)</t>
  </si>
  <si>
    <t>White mold damage score</t>
  </si>
  <si>
    <t>Zinc deficiency damage score</t>
  </si>
  <si>
    <t>Days to flowering</t>
  </si>
  <si>
    <t>CTV presence/absence</t>
  </si>
  <si>
    <t>BCMV presence/absence</t>
  </si>
  <si>
    <t>CBB damage score</t>
  </si>
  <si>
    <t>BCMV blackroot response</t>
  </si>
  <si>
    <t>sig</t>
  </si>
  <si>
    <t>kg/ha</t>
  </si>
  <si>
    <t>Number of Datapoints</t>
  </si>
  <si>
    <t>BLUP Range</t>
  </si>
  <si>
    <t>BH FDR?</t>
  </si>
  <si>
    <t>Range affected by additive genetic effects</t>
  </si>
  <si>
    <t>mg</t>
  </si>
  <si>
    <t>%</t>
  </si>
  <si>
    <t>cm</t>
  </si>
  <si>
    <t>y</t>
  </si>
  <si>
    <t>n</t>
  </si>
  <si>
    <t>ASReml_Vg</t>
  </si>
  <si>
    <t>ASReml_Ve</t>
  </si>
  <si>
    <t>ASReml_h2</t>
  </si>
  <si>
    <t>First Year in the CDBN</t>
  </si>
  <si>
    <t>~</t>
  </si>
  <si>
    <t>rrBLUP_V_g</t>
  </si>
  <si>
    <t>rrBLUP_V_e</t>
  </si>
  <si>
    <t>rrBLUP_h2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</si>
</sst>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11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"/>
  <sheetViews>
    <sheetView tabSelected="1" zoomScale="115" zoomScaleNormal="115" workbookViewId="0">
      <selection activeCell="I23" sqref="A1:I23"/>
    </sheetView>
  </sheetViews>
  <sheetFormatPr defaultRowHeight="14.25" x14ac:dyDescent="0.45"/>
  <cols>
    <col min="1" max="1" width="27.265625" bestFit="1" customWidth="1"/>
    <col min="2" max="2" width="13.9296875" customWidth="1"/>
    <col min="3" max="5" width="13" customWidth="1"/>
    <col min="6" max="7" width="12.59765625" bestFit="1" customWidth="1"/>
    <col min="8" max="8" width="9.265625" bestFit="1" customWidth="1"/>
    <col min="9" max="9" width="9.265625" customWidth="1"/>
    <col min="10" max="10" width="18.73046875" bestFit="1" customWidth="1"/>
    <col min="11" max="11" width="18.86328125" bestFit="1" customWidth="1"/>
    <col min="12" max="12" width="13.3984375" bestFit="1" customWidth="1"/>
    <col min="13" max="14" width="13.3984375" customWidth="1"/>
    <col min="15" max="15" width="20.86328125" bestFit="1" customWidth="1"/>
  </cols>
  <sheetData>
    <row r="1" spans="1:17" x14ac:dyDescent="0.45">
      <c r="A1" t="s">
        <v>0</v>
      </c>
      <c r="B1" t="s">
        <v>37</v>
      </c>
      <c r="C1" t="s">
        <v>38</v>
      </c>
      <c r="D1" t="s">
        <v>39</v>
      </c>
      <c r="F1" t="s">
        <v>42</v>
      </c>
      <c r="G1" t="s">
        <v>43</v>
      </c>
      <c r="H1" t="s">
        <v>44</v>
      </c>
      <c r="J1" t="s">
        <v>9</v>
      </c>
      <c r="K1" t="s">
        <v>10</v>
      </c>
      <c r="L1" t="s">
        <v>29</v>
      </c>
      <c r="M1" t="s">
        <v>31</v>
      </c>
      <c r="O1" t="s">
        <v>28</v>
      </c>
      <c r="P1" t="s">
        <v>30</v>
      </c>
      <c r="Q1" t="s">
        <v>0</v>
      </c>
    </row>
    <row r="2" spans="1:17" x14ac:dyDescent="0.45">
      <c r="A2" t="s">
        <v>18</v>
      </c>
      <c r="B2" s="5">
        <v>79990.880000000005</v>
      </c>
      <c r="C2" s="5">
        <v>39933.160000000003</v>
      </c>
      <c r="D2" s="1">
        <f>B2/(B2+C2)</f>
        <v>0.66701288582339291</v>
      </c>
      <c r="E2" s="1" t="s">
        <v>35</v>
      </c>
      <c r="F2" s="5">
        <v>53173.104366906999</v>
      </c>
      <c r="G2" s="5">
        <v>222408.64960682599</v>
      </c>
      <c r="H2" s="1">
        <v>0.19294856644237399</v>
      </c>
      <c r="I2" s="1" t="s">
        <v>35</v>
      </c>
      <c r="J2" s="4">
        <v>472.64</v>
      </c>
      <c r="K2" s="4">
        <v>4416.9439999999904</v>
      </c>
      <c r="L2" s="4">
        <v>1727.19142270414</v>
      </c>
      <c r="M2" s="4">
        <f>L2*H2</f>
        <v>333.2591089823282</v>
      </c>
      <c r="N2" s="4" t="s">
        <v>27</v>
      </c>
      <c r="O2">
        <v>18227</v>
      </c>
      <c r="P2" t="s">
        <v>26</v>
      </c>
      <c r="Q2" t="s">
        <v>18</v>
      </c>
    </row>
    <row r="3" spans="1:17" x14ac:dyDescent="0.45">
      <c r="A3" t="s">
        <v>17</v>
      </c>
      <c r="B3">
        <v>3560.03</v>
      </c>
      <c r="C3">
        <v>937.94</v>
      </c>
      <c r="D3" s="1">
        <f>B3/(B3+C3)</f>
        <v>0.79147482086363408</v>
      </c>
      <c r="E3" s="1" t="s">
        <v>35</v>
      </c>
      <c r="F3" s="4">
        <v>2339.90724774102</v>
      </c>
      <c r="G3" s="4">
        <v>1076.1345471618699</v>
      </c>
      <c r="H3" s="1">
        <v>0.68497617658906096</v>
      </c>
      <c r="I3" s="1" t="s">
        <v>35</v>
      </c>
      <c r="J3" s="4">
        <v>152.71074889852</v>
      </c>
      <c r="K3" s="4">
        <v>601.27499999999895</v>
      </c>
      <c r="L3" s="4">
        <v>443.182766558644</v>
      </c>
      <c r="M3" s="4">
        <f>L3*H3</f>
        <v>303.56963696750233</v>
      </c>
      <c r="N3" s="4" t="s">
        <v>32</v>
      </c>
      <c r="O3">
        <v>14230</v>
      </c>
      <c r="P3" t="s">
        <v>26</v>
      </c>
      <c r="Q3" t="s">
        <v>17</v>
      </c>
    </row>
    <row r="4" spans="1:17" x14ac:dyDescent="0.45">
      <c r="A4" t="s">
        <v>4</v>
      </c>
      <c r="B4">
        <v>4.82</v>
      </c>
      <c r="C4">
        <v>6.65</v>
      </c>
      <c r="D4" s="1">
        <f>B4/(B4+C4)</f>
        <v>0.42022667829119442</v>
      </c>
      <c r="E4" s="1" t="s">
        <v>41</v>
      </c>
      <c r="F4" s="3">
        <v>12.298415705353699</v>
      </c>
      <c r="G4" s="3">
        <v>18.269000469354499</v>
      </c>
      <c r="H4" s="1">
        <v>0.40233743130469501</v>
      </c>
      <c r="I4" s="1" t="s">
        <v>36</v>
      </c>
      <c r="J4">
        <v>77</v>
      </c>
      <c r="K4">
        <v>123</v>
      </c>
      <c r="L4" s="3">
        <v>17.0366096232571</v>
      </c>
      <c r="M4" s="2">
        <f>L4*H4</f>
        <v>6.854465753962109</v>
      </c>
      <c r="N4" s="2" t="s">
        <v>2</v>
      </c>
      <c r="O4">
        <v>12045</v>
      </c>
      <c r="Q4" t="s">
        <v>4</v>
      </c>
    </row>
    <row r="5" spans="1:17" x14ac:dyDescent="0.45">
      <c r="A5" t="s">
        <v>21</v>
      </c>
      <c r="B5">
        <v>5.71</v>
      </c>
      <c r="C5">
        <v>0.17</v>
      </c>
      <c r="D5" s="1">
        <f>B5/(B5+C5)</f>
        <v>0.97108843537414968</v>
      </c>
      <c r="E5" s="1" t="s">
        <v>41</v>
      </c>
      <c r="F5" s="2">
        <v>4.6838401398359997</v>
      </c>
      <c r="G5" s="2">
        <v>6.1082652951584198</v>
      </c>
      <c r="H5" s="1">
        <v>0.43400615088953798</v>
      </c>
      <c r="I5" s="1" t="s">
        <v>35</v>
      </c>
      <c r="J5">
        <v>36</v>
      </c>
      <c r="K5">
        <v>65</v>
      </c>
      <c r="L5" s="3">
        <v>11.7374236267871</v>
      </c>
      <c r="M5" s="2">
        <f>L5*H5</f>
        <v>5.0941140496217905</v>
      </c>
      <c r="N5" s="2" t="s">
        <v>2</v>
      </c>
      <c r="O5">
        <v>9084</v>
      </c>
      <c r="P5" t="s">
        <v>26</v>
      </c>
      <c r="Q5" t="s">
        <v>21</v>
      </c>
    </row>
    <row r="6" spans="1:17" x14ac:dyDescent="0.45">
      <c r="A6" t="s">
        <v>16</v>
      </c>
      <c r="B6">
        <v>3.27</v>
      </c>
      <c r="C6">
        <v>4.3499999999999996</v>
      </c>
      <c r="D6" s="1">
        <f>B6/(B6+C6)</f>
        <v>0.42913385826771661</v>
      </c>
      <c r="E6" s="1" t="s">
        <v>36</v>
      </c>
      <c r="F6" s="1">
        <v>5.5839561496417902</v>
      </c>
      <c r="G6" s="1">
        <v>17.811942287107801</v>
      </c>
      <c r="H6" s="1">
        <v>0.23867243930545701</v>
      </c>
      <c r="I6" s="1" t="s">
        <v>36</v>
      </c>
      <c r="J6">
        <v>32</v>
      </c>
      <c r="K6">
        <v>70</v>
      </c>
      <c r="L6" s="3">
        <v>12.724537354416899</v>
      </c>
      <c r="M6" s="2">
        <f>L6*H6</f>
        <v>3.0369963694120878</v>
      </c>
      <c r="N6" s="2" t="s">
        <v>2</v>
      </c>
      <c r="O6">
        <v>7544</v>
      </c>
      <c r="Q6" t="s">
        <v>16</v>
      </c>
    </row>
    <row r="7" spans="1:17" x14ac:dyDescent="0.45">
      <c r="A7" t="s">
        <v>11</v>
      </c>
      <c r="B7">
        <v>0.33</v>
      </c>
      <c r="C7">
        <v>0.11</v>
      </c>
      <c r="D7" s="1">
        <f>B7/(B7+C7)</f>
        <v>0.75</v>
      </c>
      <c r="E7" s="1" t="s">
        <v>35</v>
      </c>
      <c r="F7" s="1">
        <v>0.244135137403866</v>
      </c>
      <c r="G7" s="1">
        <v>0.466114932832219</v>
      </c>
      <c r="H7" s="1">
        <v>0.34373124007255101</v>
      </c>
      <c r="I7" s="1" t="s">
        <v>35</v>
      </c>
      <c r="J7">
        <v>1</v>
      </c>
      <c r="K7">
        <v>5</v>
      </c>
      <c r="L7" s="2">
        <v>2.9744038275103502</v>
      </c>
      <c r="M7" s="2">
        <f>L7*H7</f>
        <v>1.0223955161066749</v>
      </c>
      <c r="N7" s="6">
        <f>M7/(K7-J7)</f>
        <v>0.25559887902666872</v>
      </c>
      <c r="O7">
        <v>3313</v>
      </c>
      <c r="P7" t="s">
        <v>26</v>
      </c>
      <c r="Q7" t="s">
        <v>11</v>
      </c>
    </row>
    <row r="8" spans="1:17" x14ac:dyDescent="0.45">
      <c r="A8" t="s">
        <v>8</v>
      </c>
      <c r="B8">
        <v>14.82</v>
      </c>
      <c r="C8">
        <v>17.09</v>
      </c>
      <c r="D8" s="1">
        <f>B8/(B8+C8)</f>
        <v>0.4644312127859605</v>
      </c>
      <c r="E8" s="1" t="s">
        <v>41</v>
      </c>
      <c r="F8" s="3">
        <v>13.4563185783006</v>
      </c>
      <c r="G8" s="3">
        <v>31.533587691724598</v>
      </c>
      <c r="H8" s="1">
        <v>0.29909639058896897</v>
      </c>
      <c r="I8" s="1" t="s">
        <v>35</v>
      </c>
      <c r="J8">
        <v>24.2</v>
      </c>
      <c r="K8">
        <v>64.8</v>
      </c>
      <c r="L8" s="3">
        <v>20.0648032204567</v>
      </c>
      <c r="M8" s="2">
        <f>L8*H8</f>
        <v>6.0013102211165199</v>
      </c>
      <c r="N8" s="2" t="s">
        <v>33</v>
      </c>
      <c r="O8">
        <v>3140</v>
      </c>
      <c r="P8" t="s">
        <v>26</v>
      </c>
      <c r="Q8" t="s">
        <v>8</v>
      </c>
    </row>
    <row r="9" spans="1:17" x14ac:dyDescent="0.45">
      <c r="A9" t="s">
        <v>12</v>
      </c>
      <c r="B9">
        <v>25.38</v>
      </c>
      <c r="C9">
        <v>7.69</v>
      </c>
      <c r="D9" s="1">
        <f>B9/(B9+C9)</f>
        <v>0.76746295736316905</v>
      </c>
      <c r="E9" s="1" t="s">
        <v>41</v>
      </c>
      <c r="F9" s="3">
        <v>13.759676741407301</v>
      </c>
      <c r="G9" s="3">
        <v>42.483088603309</v>
      </c>
      <c r="H9" s="1">
        <v>0.244647941065365</v>
      </c>
      <c r="I9" s="1" t="s">
        <v>36</v>
      </c>
      <c r="J9">
        <v>22.5</v>
      </c>
      <c r="K9">
        <v>67</v>
      </c>
      <c r="L9" s="3">
        <v>18.148195818419701</v>
      </c>
      <c r="M9" s="2">
        <f>L9*H9</f>
        <v>4.439918741027447</v>
      </c>
      <c r="N9" s="2" t="s">
        <v>34</v>
      </c>
      <c r="O9">
        <v>2896</v>
      </c>
      <c r="Q9" t="s">
        <v>12</v>
      </c>
    </row>
    <row r="10" spans="1:17" x14ac:dyDescent="0.45">
      <c r="A10" t="s">
        <v>3</v>
      </c>
      <c r="B10" s="5">
        <v>210701.41</v>
      </c>
      <c r="C10" s="5">
        <v>204142.47</v>
      </c>
      <c r="D10" s="1">
        <f>B10/(B10+C10)</f>
        <v>0.50790531127035066</v>
      </c>
      <c r="E10" s="1" t="s">
        <v>41</v>
      </c>
      <c r="F10" s="5">
        <v>246288.381431207</v>
      </c>
      <c r="G10" s="5">
        <v>671797.12599253398</v>
      </c>
      <c r="H10" s="1">
        <v>0.268263009752024</v>
      </c>
      <c r="I10" s="1" t="s">
        <v>36</v>
      </c>
      <c r="J10" s="5">
        <v>2396.625</v>
      </c>
      <c r="K10" s="5">
        <v>8025.625</v>
      </c>
      <c r="L10" s="4">
        <v>2990.29198609369</v>
      </c>
      <c r="M10" s="4">
        <f>L10*H10</f>
        <v>802.18472822685078</v>
      </c>
      <c r="N10" s="4" t="s">
        <v>1</v>
      </c>
      <c r="O10">
        <v>2846</v>
      </c>
      <c r="Q10" t="s">
        <v>3</v>
      </c>
    </row>
    <row r="11" spans="1:17" x14ac:dyDescent="0.45">
      <c r="A11" t="s">
        <v>6</v>
      </c>
      <c r="B11">
        <v>0.25</v>
      </c>
      <c r="C11">
        <v>0</v>
      </c>
      <c r="D11" s="1">
        <f>B11/(B11+C11)</f>
        <v>1</v>
      </c>
      <c r="E11" s="1" t="s">
        <v>35</v>
      </c>
      <c r="F11" s="1">
        <v>0.160115613317452</v>
      </c>
      <c r="G11" s="1">
        <v>0.15429780311369701</v>
      </c>
      <c r="H11" s="1">
        <v>0.50925184788516997</v>
      </c>
      <c r="I11" s="1" t="s">
        <v>35</v>
      </c>
      <c r="J11">
        <v>1</v>
      </c>
      <c r="K11">
        <v>3</v>
      </c>
      <c r="L11" s="2">
        <v>2.1904360128718099</v>
      </c>
      <c r="M11" s="1">
        <f>L11*H11</f>
        <v>1.1154835872291931</v>
      </c>
      <c r="N11" s="6">
        <f>M11/(K11-J11)</f>
        <v>0.55774179361459653</v>
      </c>
      <c r="O11">
        <v>2558</v>
      </c>
      <c r="P11" t="s">
        <v>26</v>
      </c>
      <c r="Q11" t="s">
        <v>6</v>
      </c>
    </row>
    <row r="12" spans="1:17" x14ac:dyDescent="0.45">
      <c r="A12" t="s">
        <v>15</v>
      </c>
      <c r="B12">
        <v>0</v>
      </c>
      <c r="C12">
        <v>0.15</v>
      </c>
      <c r="D12" s="1">
        <f>B12/(B12+C12)</f>
        <v>0</v>
      </c>
      <c r="E12" s="1" t="s">
        <v>36</v>
      </c>
      <c r="F12" s="1">
        <v>1.7330624955215802E-2</v>
      </c>
      <c r="G12" s="1">
        <v>0.24080602000780299</v>
      </c>
      <c r="H12" s="1">
        <v>6.7137406847828998E-2</v>
      </c>
      <c r="I12" s="1" t="s">
        <v>36</v>
      </c>
      <c r="J12">
        <v>1</v>
      </c>
      <c r="K12">
        <v>3</v>
      </c>
      <c r="L12" s="1">
        <v>0.34564117887353502</v>
      </c>
      <c r="M12" s="1">
        <f>L12*H12</f>
        <v>2.3205452449395758E-2</v>
      </c>
      <c r="N12" s="6">
        <f>M12/(K12-J12)</f>
        <v>1.1602726224697879E-2</v>
      </c>
      <c r="O12">
        <v>1226</v>
      </c>
      <c r="Q12" t="s">
        <v>15</v>
      </c>
    </row>
    <row r="13" spans="1:17" x14ac:dyDescent="0.45">
      <c r="A13" t="s">
        <v>24</v>
      </c>
      <c r="B13">
        <v>0.38</v>
      </c>
      <c r="C13">
        <v>0.99</v>
      </c>
      <c r="D13" s="1">
        <f>B13/(B13+C13)</f>
        <v>0.27737226277372262</v>
      </c>
      <c r="E13" s="1" t="s">
        <v>36</v>
      </c>
      <c r="F13" s="1">
        <v>0.28234172992905499</v>
      </c>
      <c r="G13" s="1">
        <v>1.12692632165038</v>
      </c>
      <c r="H13" s="1">
        <v>0.200346363924606</v>
      </c>
      <c r="I13" s="1" t="s">
        <v>36</v>
      </c>
      <c r="J13">
        <v>1.5</v>
      </c>
      <c r="K13">
        <v>9</v>
      </c>
      <c r="L13" s="2">
        <v>2.3155878508280101</v>
      </c>
      <c r="M13" s="1">
        <f>L13*H13</f>
        <v>0.46391960626138479</v>
      </c>
      <c r="N13" s="6">
        <f>M13/(K13-J13)</f>
        <v>6.1855947501517974E-2</v>
      </c>
      <c r="O13">
        <v>1082</v>
      </c>
      <c r="Q13" t="s">
        <v>24</v>
      </c>
    </row>
    <row r="14" spans="1:17" x14ac:dyDescent="0.45">
      <c r="A14" t="s">
        <v>14</v>
      </c>
      <c r="B14">
        <v>4.4400000000000004</v>
      </c>
      <c r="C14">
        <v>0</v>
      </c>
      <c r="D14" s="1">
        <f>B14/(B14+C14)</f>
        <v>1</v>
      </c>
      <c r="E14" s="1" t="s">
        <v>35</v>
      </c>
      <c r="F14" s="1">
        <v>3.20134569329417</v>
      </c>
      <c r="G14" s="1">
        <v>1.9571428153585599</v>
      </c>
      <c r="H14" s="1">
        <v>0.62059762039293198</v>
      </c>
      <c r="I14" s="1" t="s">
        <v>35</v>
      </c>
      <c r="J14">
        <v>1</v>
      </c>
      <c r="K14">
        <v>9</v>
      </c>
      <c r="L14" s="2">
        <v>7.3457426112655302</v>
      </c>
      <c r="M14" s="2">
        <f>L14*H14</f>
        <v>4.5587503845703505</v>
      </c>
      <c r="N14" s="6">
        <f>M14/(K14-J14)</f>
        <v>0.56984379807129382</v>
      </c>
      <c r="O14">
        <v>828</v>
      </c>
      <c r="P14" t="s">
        <v>26</v>
      </c>
      <c r="Q14" t="s">
        <v>14</v>
      </c>
    </row>
    <row r="15" spans="1:17" x14ac:dyDescent="0.45">
      <c r="A15" t="s">
        <v>5</v>
      </c>
      <c r="B15">
        <v>0.43</v>
      </c>
      <c r="C15">
        <v>0.35</v>
      </c>
      <c r="D15" s="1">
        <f>B15/(B15+C15)</f>
        <v>0.55128205128205121</v>
      </c>
      <c r="E15" s="1" t="s">
        <v>36</v>
      </c>
      <c r="F15" s="1">
        <v>6.3500358345003394E-2</v>
      </c>
      <c r="G15" s="1">
        <v>0.74682175896199898</v>
      </c>
      <c r="H15" s="1">
        <v>7.8364340536623098E-2</v>
      </c>
      <c r="I15" s="1" t="s">
        <v>36</v>
      </c>
      <c r="J15">
        <v>1</v>
      </c>
      <c r="K15">
        <v>9</v>
      </c>
      <c r="L15" s="1">
        <v>0.95683025091413398</v>
      </c>
      <c r="M15" s="1">
        <f>L15*H15</f>
        <v>7.4981371618377715E-2</v>
      </c>
      <c r="N15" s="6">
        <f>M15/(K15-J15)</f>
        <v>9.3726714522972144E-3</v>
      </c>
      <c r="O15">
        <v>823</v>
      </c>
      <c r="Q15" t="s">
        <v>5</v>
      </c>
    </row>
    <row r="16" spans="1:17" x14ac:dyDescent="0.45">
      <c r="A16" t="s">
        <v>19</v>
      </c>
      <c r="B16">
        <v>0.59</v>
      </c>
      <c r="C16">
        <v>0.54</v>
      </c>
      <c r="D16" s="1">
        <f>B16/(B16+C16)</f>
        <v>0.52212389380530977</v>
      </c>
      <c r="E16" s="1" t="s">
        <v>36</v>
      </c>
      <c r="F16" s="1">
        <v>0.142851722794618</v>
      </c>
      <c r="G16" s="1">
        <v>0.63104089548204501</v>
      </c>
      <c r="H16" s="1">
        <v>0.18458855843944699</v>
      </c>
      <c r="I16" s="1" t="s">
        <v>36</v>
      </c>
      <c r="J16">
        <v>1</v>
      </c>
      <c r="K16">
        <v>5</v>
      </c>
      <c r="L16" s="2">
        <v>2.5988981564564702</v>
      </c>
      <c r="M16" s="1">
        <f>L16*H16</f>
        <v>0.47972686423123617</v>
      </c>
      <c r="N16" s="6">
        <f>M16/(K16-J16)</f>
        <v>0.11993171605780904</v>
      </c>
      <c r="O16">
        <v>664</v>
      </c>
      <c r="Q16" t="s">
        <v>19</v>
      </c>
    </row>
    <row r="17" spans="1:17" x14ac:dyDescent="0.45">
      <c r="A17" t="s">
        <v>22</v>
      </c>
      <c r="B17">
        <v>0.03</v>
      </c>
      <c r="C17">
        <v>0.1</v>
      </c>
      <c r="D17" s="1">
        <f>B17/(B17+C17)</f>
        <v>0.23076923076923075</v>
      </c>
      <c r="E17" s="1" t="s">
        <v>36</v>
      </c>
      <c r="F17" s="1">
        <v>2.4708476463584698E-2</v>
      </c>
      <c r="G17" s="1">
        <v>0.13247452715357799</v>
      </c>
      <c r="H17" s="1">
        <v>0.15719559936496</v>
      </c>
      <c r="I17" s="1" t="s">
        <v>35</v>
      </c>
      <c r="J17">
        <v>0</v>
      </c>
      <c r="K17">
        <v>1</v>
      </c>
      <c r="L17" s="1">
        <v>0.43227604883704501</v>
      </c>
      <c r="M17" s="1">
        <f>L17*H17</f>
        <v>6.7951892588056007E-2</v>
      </c>
      <c r="N17" s="6">
        <f>M17/(K17-J17)</f>
        <v>6.7951892588056007E-2</v>
      </c>
      <c r="O17">
        <v>571</v>
      </c>
      <c r="P17" t="s">
        <v>26</v>
      </c>
      <c r="Q17" t="s">
        <v>22</v>
      </c>
    </row>
    <row r="18" spans="1:17" x14ac:dyDescent="0.45">
      <c r="A18" t="s">
        <v>7</v>
      </c>
      <c r="B18">
        <v>0.27</v>
      </c>
      <c r="C18">
        <v>0.89</v>
      </c>
      <c r="D18" s="1">
        <f>B18/(B18+C18)</f>
        <v>0.23275862068965517</v>
      </c>
      <c r="E18" s="1" t="s">
        <v>36</v>
      </c>
      <c r="F18" s="1">
        <v>0.176260840826654</v>
      </c>
      <c r="G18" s="1">
        <v>0.70807094275084204</v>
      </c>
      <c r="H18" s="1">
        <v>0.19931528426311201</v>
      </c>
      <c r="I18" s="1" t="s">
        <v>36</v>
      </c>
      <c r="J18">
        <v>1</v>
      </c>
      <c r="K18">
        <v>5</v>
      </c>
      <c r="L18" s="2">
        <v>1.1169891505587799</v>
      </c>
      <c r="M18" s="1">
        <f>L18*H18</f>
        <v>0.22263301006243524</v>
      </c>
      <c r="N18" s="6">
        <f>M18/(K18-J18)</f>
        <v>5.5658252515608811E-2</v>
      </c>
      <c r="O18">
        <v>388</v>
      </c>
      <c r="Q18" t="s">
        <v>7</v>
      </c>
    </row>
    <row r="19" spans="1:17" x14ac:dyDescent="0.45">
      <c r="A19" t="s">
        <v>23</v>
      </c>
      <c r="B19">
        <v>0.01</v>
      </c>
      <c r="C19">
        <v>0.08</v>
      </c>
      <c r="D19" s="1">
        <f>B19/(B19+C19)</f>
        <v>0.11111111111111112</v>
      </c>
      <c r="E19" s="1" t="s">
        <v>36</v>
      </c>
      <c r="F19" s="1">
        <v>1.63881183342778E-2</v>
      </c>
      <c r="G19" s="1">
        <v>9.6631829785048196E-2</v>
      </c>
      <c r="H19" s="1">
        <v>0.145001998381518</v>
      </c>
      <c r="I19" s="1" t="s">
        <v>36</v>
      </c>
      <c r="J19">
        <v>0</v>
      </c>
      <c r="K19">
        <v>1</v>
      </c>
      <c r="L19" s="1">
        <v>0.42830971047154698</v>
      </c>
      <c r="M19" s="1">
        <f>L19*H19</f>
        <v>6.2105763944583697E-2</v>
      </c>
      <c r="N19" s="6">
        <f>M19/(K19-J19)</f>
        <v>6.2105763944583697E-2</v>
      </c>
      <c r="O19">
        <v>378</v>
      </c>
      <c r="Q19" t="s">
        <v>23</v>
      </c>
    </row>
    <row r="20" spans="1:17" x14ac:dyDescent="0.45">
      <c r="A20" t="s">
        <v>25</v>
      </c>
      <c r="B20">
        <v>0.13</v>
      </c>
      <c r="C20">
        <v>0.12</v>
      </c>
      <c r="D20" s="1">
        <f>B20/(B20+C20)</f>
        <v>0.52</v>
      </c>
      <c r="E20" s="1" t="s">
        <v>36</v>
      </c>
      <c r="F20" s="1">
        <v>4.8712404550235698E-2</v>
      </c>
      <c r="G20" s="1">
        <v>8.5590420414190502E-2</v>
      </c>
      <c r="H20" s="1">
        <v>0.36270573283278601</v>
      </c>
      <c r="I20" s="1" t="s">
        <v>36</v>
      </c>
      <c r="J20">
        <v>0</v>
      </c>
      <c r="K20">
        <v>1</v>
      </c>
      <c r="L20" s="1">
        <v>0.84258679070269005</v>
      </c>
      <c r="M20" s="1">
        <f>L20*H20</f>
        <v>0.30561105939704447</v>
      </c>
      <c r="N20" s="6">
        <f>M20/(K20-J20)</f>
        <v>0.30561105939704447</v>
      </c>
      <c r="O20">
        <v>378</v>
      </c>
      <c r="Q20" t="s">
        <v>25</v>
      </c>
    </row>
    <row r="21" spans="1:17" x14ac:dyDescent="0.45">
      <c r="A21" t="s">
        <v>13</v>
      </c>
      <c r="B21">
        <v>7.0000000000000007E-2</v>
      </c>
      <c r="C21">
        <v>0</v>
      </c>
      <c r="D21" s="1">
        <f>B21/(B21+C21)</f>
        <v>1</v>
      </c>
      <c r="E21" s="1" t="s">
        <v>36</v>
      </c>
      <c r="F21" s="1">
        <v>0.455108367537855</v>
      </c>
      <c r="G21" s="1">
        <v>3.19321316659597</v>
      </c>
      <c r="H21" s="1">
        <v>0.12474458823868501</v>
      </c>
      <c r="I21" s="1" t="s">
        <v>36</v>
      </c>
      <c r="J21">
        <v>1</v>
      </c>
      <c r="K21">
        <v>9</v>
      </c>
      <c r="L21" s="2">
        <v>2.2514787522457902</v>
      </c>
      <c r="M21" s="1">
        <f>L21*H21</f>
        <v>0.2808597898770494</v>
      </c>
      <c r="N21" s="6">
        <f>M21/(K21-J21)</f>
        <v>3.5107473734631175E-2</v>
      </c>
      <c r="O21">
        <v>255</v>
      </c>
      <c r="Q21" t="s">
        <v>13</v>
      </c>
    </row>
    <row r="22" spans="1:17" x14ac:dyDescent="0.45">
      <c r="A22" t="s">
        <v>20</v>
      </c>
      <c r="B22">
        <v>2.83</v>
      </c>
      <c r="C22">
        <v>0.39</v>
      </c>
      <c r="D22" s="1">
        <f>B22/(B22+C22)</f>
        <v>0.87888198757763969</v>
      </c>
      <c r="E22" s="1" t="s">
        <v>36</v>
      </c>
      <c r="F22" s="1">
        <v>3.83094264509328</v>
      </c>
      <c r="G22" s="1">
        <v>1.39471017289171</v>
      </c>
      <c r="H22" s="1">
        <v>0.73310316979123202</v>
      </c>
      <c r="I22" s="1" t="s">
        <v>36</v>
      </c>
      <c r="J22">
        <v>1</v>
      </c>
      <c r="K22">
        <v>9</v>
      </c>
      <c r="L22" s="2">
        <v>8.9555337729374695</v>
      </c>
      <c r="M22" s="2">
        <f>L22*H22</f>
        <v>6.5653301961128907</v>
      </c>
      <c r="N22" s="6">
        <f>M22/(K22-J22)</f>
        <v>0.82066627451411134</v>
      </c>
      <c r="O22">
        <v>140</v>
      </c>
      <c r="Q22" t="s">
        <v>20</v>
      </c>
    </row>
    <row r="23" spans="1:17" x14ac:dyDescent="0.45">
      <c r="A23" t="s">
        <v>40</v>
      </c>
      <c r="B23">
        <v>79.150000000000006</v>
      </c>
      <c r="C23">
        <v>23.49</v>
      </c>
      <c r="D23" s="1">
        <f>B23/(B23+C23)</f>
        <v>0.77114185502727983</v>
      </c>
      <c r="E23" s="1" t="s">
        <v>41</v>
      </c>
      <c r="F23">
        <v>79.150000000000006</v>
      </c>
      <c r="G23">
        <v>23.49</v>
      </c>
      <c r="H23" s="1">
        <f>F23/(F23+G23)</f>
        <v>0.77114185502727983</v>
      </c>
      <c r="I23" s="1" t="s">
        <v>36</v>
      </c>
    </row>
    <row r="25" spans="1:17" x14ac:dyDescent="0.45">
      <c r="D25">
        <f>_xlfn.T.TEST(D2:D18,D19:D23,1,2)</f>
        <v>0.27860100258764831</v>
      </c>
      <c r="H25">
        <f>_xlfn.T.TEST(H2:H14,H15:H22,1,2)</f>
        <v>0.13351559796183052</v>
      </c>
      <c r="O25">
        <f>_xlfn.T.TEST(O2:O14,O15:O22,1,2)</f>
        <v>6.0008864908073613E-3</v>
      </c>
    </row>
  </sheetData>
  <sortState xmlns:xlrd2="http://schemas.microsoft.com/office/spreadsheetml/2017/richdata2" ref="A2:Q23">
    <sortCondition descending="1" ref="O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BLUP_Descriptive_Statistics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MacQueen, Alice H</dc:creator>
  <cp:lastModifiedBy>Alice MacQueen</cp:lastModifiedBy>
  <dcterms:created xsi:type="dcterms:W3CDTF">2019-08-06T19:16:41Z</dcterms:created>
  <dcterms:modified xsi:type="dcterms:W3CDTF">2020-01-20T23:07:44Z</dcterms:modified>
</cp:coreProperties>
</file>