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ice\Documents\Github\fourway-ionomics\3-GenstatOutput\"/>
    </mc:Choice>
  </mc:AlternateContent>
  <xr:revisionPtr revIDLastSave="0" documentId="13_ncr:1_{DE6376FA-6FF6-4459-8C5D-707E2B33472F}" xr6:coauthVersionLast="45" xr6:coauthVersionMax="45" xr10:uidLastSave="{00000000-0000-0000-0000-000000000000}"/>
  <bookViews>
    <workbookView xWindow="54570" yWindow="12255" windowWidth="16875" windowHeight="10530" xr2:uid="{B2F07C1A-C0F2-4409-B87C-0BAC5E591F7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7" i="1" l="1"/>
  <c r="I35" i="1"/>
  <c r="I27" i="1"/>
  <c r="I23" i="1"/>
  <c r="G12" i="1"/>
  <c r="G11" i="1"/>
  <c r="H37" i="1"/>
  <c r="H35" i="1"/>
  <c r="H27" i="1"/>
  <c r="I21" i="1"/>
  <c r="H23" i="1"/>
  <c r="G23" i="1"/>
  <c r="G37" i="1"/>
  <c r="G27" i="1"/>
  <c r="G35" i="1"/>
  <c r="I9" i="1" l="1"/>
  <c r="I12" i="1" s="1"/>
  <c r="J9" i="1"/>
  <c r="J12" i="1" s="1"/>
  <c r="M9" i="1"/>
  <c r="M12" i="1" s="1"/>
  <c r="N9" i="1"/>
  <c r="N12" i="1" s="1"/>
  <c r="Q9" i="1"/>
  <c r="Q12" i="1" s="1"/>
  <c r="R9" i="1"/>
  <c r="R12" i="1" s="1"/>
  <c r="G8" i="1"/>
  <c r="H6" i="1"/>
  <c r="H8" i="1" s="1"/>
  <c r="H11" i="1" s="1"/>
  <c r="I6" i="1"/>
  <c r="I8" i="1" s="1"/>
  <c r="I11" i="1" s="1"/>
  <c r="J6" i="1"/>
  <c r="J8" i="1" s="1"/>
  <c r="J11" i="1" s="1"/>
  <c r="K6" i="1"/>
  <c r="K9" i="1" s="1"/>
  <c r="K12" i="1" s="1"/>
  <c r="L6" i="1"/>
  <c r="L8" i="1" s="1"/>
  <c r="L11" i="1" s="1"/>
  <c r="M6" i="1"/>
  <c r="M8" i="1" s="1"/>
  <c r="M11" i="1" s="1"/>
  <c r="N6" i="1"/>
  <c r="N8" i="1" s="1"/>
  <c r="N11" i="1" s="1"/>
  <c r="O6" i="1"/>
  <c r="O9" i="1" s="1"/>
  <c r="O12" i="1" s="1"/>
  <c r="P6" i="1"/>
  <c r="P8" i="1" s="1"/>
  <c r="P11" i="1" s="1"/>
  <c r="Q6" i="1"/>
  <c r="Q8" i="1" s="1"/>
  <c r="Q11" i="1" s="1"/>
  <c r="R6" i="1"/>
  <c r="R8" i="1" s="1"/>
  <c r="R11" i="1" s="1"/>
  <c r="S6" i="1"/>
  <c r="S9" i="1" s="1"/>
  <c r="S12" i="1" s="1"/>
  <c r="T6" i="1"/>
  <c r="T8" i="1" s="1"/>
  <c r="T11" i="1" s="1"/>
  <c r="G6" i="1"/>
  <c r="G9" i="1" s="1"/>
  <c r="U4" i="1"/>
  <c r="U6" i="1" s="1"/>
  <c r="U5" i="1"/>
  <c r="T9" i="1" l="1"/>
  <c r="T12" i="1" s="1"/>
  <c r="P9" i="1"/>
  <c r="P12" i="1" s="1"/>
  <c r="L9" i="1"/>
  <c r="L12" i="1" s="1"/>
  <c r="H9" i="1"/>
  <c r="H12" i="1" s="1"/>
  <c r="S8" i="1"/>
  <c r="S11" i="1" s="1"/>
  <c r="O8" i="1"/>
  <c r="O11" i="1" s="1"/>
  <c r="K8" i="1"/>
  <c r="K11" i="1" s="1"/>
</calcChain>
</file>

<file path=xl/sharedStrings.xml><?xml version="1.0" encoding="utf-8"?>
<sst xmlns="http://schemas.openxmlformats.org/spreadsheetml/2006/main" count="98" uniqueCount="55">
  <si>
    <t>6 Mg26 single, 3 overlap</t>
  </si>
  <si>
    <t>2 Sr88 single, 7 overlap</t>
  </si>
  <si>
    <t>3 Rb85 single, 5 overlap</t>
  </si>
  <si>
    <t>2 K39 single, 5 overlap</t>
  </si>
  <si>
    <t>0 Ca44 single, 5 overlap</t>
  </si>
  <si>
    <t>1 Cu63 single, 4 overlap</t>
  </si>
  <si>
    <t>0 Mn55 single, 5 overlap</t>
  </si>
  <si>
    <t>0 Al27 single, 4 overlap</t>
  </si>
  <si>
    <t>0 Zn66 single, 3 overlap</t>
  </si>
  <si>
    <t>0 Cd111 single, 2 overlap</t>
  </si>
  <si>
    <t>0 Fe54 single, 2 overlap</t>
  </si>
  <si>
    <t>0 Mo98 single, 2 overlap</t>
  </si>
  <si>
    <t>1 Na23 single, 1 overlap</t>
  </si>
  <si>
    <t>More Mg26 singletons than expected</t>
  </si>
  <si>
    <t>Fewer Ca44 singletons than expected, and fewer Al27 singletons than expected</t>
  </si>
  <si>
    <t>need</t>
  </si>
  <si>
    <t>toxin</t>
  </si>
  <si>
    <t>non-essential</t>
  </si>
  <si>
    <t>chlorophyll</t>
  </si>
  <si>
    <t>7B</t>
  </si>
  <si>
    <t>1B</t>
  </si>
  <si>
    <t>2B</t>
  </si>
  <si>
    <t>6B</t>
  </si>
  <si>
    <t>2A</t>
  </si>
  <si>
    <t>5A</t>
  </si>
  <si>
    <t>3A</t>
  </si>
  <si>
    <t>11A</t>
  </si>
  <si>
    <t>P</t>
  </si>
  <si>
    <t>Mg</t>
  </si>
  <si>
    <t>Sr</t>
  </si>
  <si>
    <t>Rb</t>
  </si>
  <si>
    <t>K</t>
  </si>
  <si>
    <t>Ca</t>
  </si>
  <si>
    <t>Cu</t>
  </si>
  <si>
    <t>Mn</t>
  </si>
  <si>
    <t>Al</t>
  </si>
  <si>
    <t>Zn</t>
  </si>
  <si>
    <t>Cd</t>
  </si>
  <si>
    <t>Fe</t>
  </si>
  <si>
    <t>Mo</t>
  </si>
  <si>
    <t>Na</t>
  </si>
  <si>
    <t>single</t>
  </si>
  <si>
    <t>overlap</t>
  </si>
  <si>
    <t>B</t>
  </si>
  <si>
    <t>As</t>
  </si>
  <si>
    <t>macronutrient</t>
  </si>
  <si>
    <t>micronutrient</t>
  </si>
  <si>
    <t>non-essential analogue</t>
  </si>
  <si>
    <t>harmful</t>
  </si>
  <si>
    <t>Co</t>
  </si>
  <si>
    <t>Se</t>
  </si>
  <si>
    <t>actual</t>
  </si>
  <si>
    <t>expected</t>
  </si>
  <si>
    <t>expect 4 QTL per element, on average.</t>
  </si>
  <si>
    <t>6 P31 single, 9 overlap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</si>
</sst>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745F7C-4E7A-4D35-9E61-069031212AE1}">
  <dimension ref="A4:U37"/>
  <sheetViews>
    <sheetView tabSelected="1" topLeftCell="A16" workbookViewId="0">
      <selection activeCell="E32" sqref="E32"/>
    </sheetView>
  </sheetViews>
  <sheetFormatPr defaultRowHeight="14.25" x14ac:dyDescent="0.45"/>
  <cols>
    <col min="2" max="2" width="11.19921875" bestFit="1" customWidth="1"/>
  </cols>
  <sheetData>
    <row r="4" spans="1:21" x14ac:dyDescent="0.45">
      <c r="A4" t="s">
        <v>24</v>
      </c>
      <c r="B4" t="s">
        <v>15</v>
      </c>
      <c r="C4" t="s">
        <v>54</v>
      </c>
      <c r="G4">
        <v>5</v>
      </c>
      <c r="H4">
        <v>6</v>
      </c>
      <c r="I4">
        <v>2</v>
      </c>
      <c r="J4">
        <v>3</v>
      </c>
      <c r="K4">
        <v>2</v>
      </c>
      <c r="L4">
        <v>0</v>
      </c>
      <c r="M4">
        <v>1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1</v>
      </c>
      <c r="U4">
        <f>SUM(G4:T4)</f>
        <v>20</v>
      </c>
    </row>
    <row r="5" spans="1:21" x14ac:dyDescent="0.45">
      <c r="A5" t="s">
        <v>23</v>
      </c>
      <c r="B5" t="s">
        <v>15</v>
      </c>
      <c r="C5" t="s">
        <v>0</v>
      </c>
      <c r="E5" t="s">
        <v>18</v>
      </c>
      <c r="G5">
        <v>9</v>
      </c>
      <c r="H5">
        <v>3</v>
      </c>
      <c r="I5">
        <v>7</v>
      </c>
      <c r="J5">
        <v>5</v>
      </c>
      <c r="K5">
        <v>5</v>
      </c>
      <c r="L5">
        <v>5</v>
      </c>
      <c r="M5">
        <v>4</v>
      </c>
      <c r="N5">
        <v>5</v>
      </c>
      <c r="O5">
        <v>4</v>
      </c>
      <c r="P5">
        <v>3</v>
      </c>
      <c r="Q5">
        <v>2</v>
      </c>
      <c r="R5">
        <v>2</v>
      </c>
      <c r="S5">
        <v>2</v>
      </c>
      <c r="T5">
        <v>1</v>
      </c>
      <c r="U5">
        <f>SUM(G5:T5)</f>
        <v>57</v>
      </c>
    </row>
    <row r="6" spans="1:21" x14ac:dyDescent="0.45">
      <c r="A6" t="s">
        <v>23</v>
      </c>
      <c r="B6" t="s">
        <v>17</v>
      </c>
      <c r="C6" t="s">
        <v>1</v>
      </c>
      <c r="G6">
        <f>SUM(G4:G5)</f>
        <v>14</v>
      </c>
      <c r="H6">
        <f t="shared" ref="H6:U6" si="0">SUM(H4:H5)</f>
        <v>9</v>
      </c>
      <c r="I6">
        <f t="shared" si="0"/>
        <v>9</v>
      </c>
      <c r="J6">
        <f t="shared" si="0"/>
        <v>8</v>
      </c>
      <c r="K6">
        <f t="shared" si="0"/>
        <v>7</v>
      </c>
      <c r="L6">
        <f t="shared" si="0"/>
        <v>5</v>
      </c>
      <c r="M6">
        <f t="shared" si="0"/>
        <v>5</v>
      </c>
      <c r="N6">
        <f t="shared" si="0"/>
        <v>5</v>
      </c>
      <c r="O6">
        <f t="shared" si="0"/>
        <v>4</v>
      </c>
      <c r="P6">
        <f t="shared" si="0"/>
        <v>3</v>
      </c>
      <c r="Q6">
        <f t="shared" si="0"/>
        <v>2</v>
      </c>
      <c r="R6">
        <f t="shared" si="0"/>
        <v>2</v>
      </c>
      <c r="S6">
        <f t="shared" si="0"/>
        <v>2</v>
      </c>
      <c r="T6">
        <f t="shared" si="0"/>
        <v>2</v>
      </c>
      <c r="U6">
        <f t="shared" si="0"/>
        <v>77</v>
      </c>
    </row>
    <row r="7" spans="1:21" x14ac:dyDescent="0.45">
      <c r="A7" t="s">
        <v>26</v>
      </c>
      <c r="B7" t="s">
        <v>17</v>
      </c>
      <c r="C7" t="s">
        <v>2</v>
      </c>
    </row>
    <row r="8" spans="1:21" x14ac:dyDescent="0.45">
      <c r="A8" t="s">
        <v>26</v>
      </c>
      <c r="B8" t="s">
        <v>15</v>
      </c>
      <c r="C8" t="s">
        <v>3</v>
      </c>
      <c r="G8">
        <f>G6*20/77</f>
        <v>3.6363636363636362</v>
      </c>
      <c r="H8">
        <f t="shared" ref="H8:T8" si="1">H6*20/77</f>
        <v>2.3376623376623376</v>
      </c>
      <c r="I8">
        <f t="shared" si="1"/>
        <v>2.3376623376623376</v>
      </c>
      <c r="J8">
        <f t="shared" si="1"/>
        <v>2.0779220779220777</v>
      </c>
      <c r="K8">
        <f t="shared" si="1"/>
        <v>1.8181818181818181</v>
      </c>
      <c r="L8">
        <f t="shared" si="1"/>
        <v>1.2987012987012987</v>
      </c>
      <c r="M8">
        <f t="shared" si="1"/>
        <v>1.2987012987012987</v>
      </c>
      <c r="N8">
        <f t="shared" si="1"/>
        <v>1.2987012987012987</v>
      </c>
      <c r="O8">
        <f t="shared" si="1"/>
        <v>1.0389610389610389</v>
      </c>
      <c r="P8">
        <f t="shared" si="1"/>
        <v>0.77922077922077926</v>
      </c>
      <c r="Q8">
        <f t="shared" si="1"/>
        <v>0.51948051948051943</v>
      </c>
      <c r="R8">
        <f t="shared" si="1"/>
        <v>0.51948051948051943</v>
      </c>
      <c r="S8">
        <f t="shared" si="1"/>
        <v>0.51948051948051943</v>
      </c>
      <c r="T8">
        <f t="shared" si="1"/>
        <v>0.51948051948051943</v>
      </c>
    </row>
    <row r="9" spans="1:21" x14ac:dyDescent="0.45">
      <c r="A9" t="s">
        <v>23</v>
      </c>
      <c r="B9" t="s">
        <v>15</v>
      </c>
      <c r="C9" t="s">
        <v>4</v>
      </c>
      <c r="G9">
        <f>G6*57/77</f>
        <v>10.363636363636363</v>
      </c>
      <c r="H9">
        <f t="shared" ref="H9:T9" si="2">H6*57/77</f>
        <v>6.662337662337662</v>
      </c>
      <c r="I9">
        <f t="shared" si="2"/>
        <v>6.662337662337662</v>
      </c>
      <c r="J9">
        <f t="shared" si="2"/>
        <v>5.9220779220779223</v>
      </c>
      <c r="K9">
        <f t="shared" si="2"/>
        <v>5.1818181818181817</v>
      </c>
      <c r="L9">
        <f t="shared" si="2"/>
        <v>3.7012987012987013</v>
      </c>
      <c r="M9">
        <f t="shared" si="2"/>
        <v>3.7012987012987013</v>
      </c>
      <c r="N9">
        <f t="shared" si="2"/>
        <v>3.7012987012987013</v>
      </c>
      <c r="O9">
        <f t="shared" si="2"/>
        <v>2.9610389610389611</v>
      </c>
      <c r="P9">
        <f t="shared" si="2"/>
        <v>2.220779220779221</v>
      </c>
      <c r="Q9">
        <f t="shared" si="2"/>
        <v>1.4805194805194806</v>
      </c>
      <c r="R9">
        <f t="shared" si="2"/>
        <v>1.4805194805194806</v>
      </c>
      <c r="S9">
        <f t="shared" si="2"/>
        <v>1.4805194805194806</v>
      </c>
      <c r="T9">
        <f t="shared" si="2"/>
        <v>1.4805194805194806</v>
      </c>
    </row>
    <row r="10" spans="1:21" x14ac:dyDescent="0.45">
      <c r="A10" t="s">
        <v>20</v>
      </c>
      <c r="B10" t="s">
        <v>15</v>
      </c>
      <c r="C10" t="s">
        <v>5</v>
      </c>
    </row>
    <row r="11" spans="1:21" x14ac:dyDescent="0.45">
      <c r="A11" t="s">
        <v>19</v>
      </c>
      <c r="B11" t="s">
        <v>15</v>
      </c>
      <c r="C11" t="s">
        <v>6</v>
      </c>
      <c r="G11">
        <f>(G4-G8)^2/G8</f>
        <v>0.51136363636363646</v>
      </c>
      <c r="H11">
        <f t="shared" ref="H11:T11" si="3">(H4-H8)^2/H8</f>
        <v>5.7376623376623384</v>
      </c>
      <c r="I11">
        <f t="shared" si="3"/>
        <v>4.8773448773448747E-2</v>
      </c>
      <c r="J11">
        <f t="shared" si="3"/>
        <v>0.4091720779220781</v>
      </c>
      <c r="K11">
        <f t="shared" si="3"/>
        <v>1.8181818181818195E-2</v>
      </c>
      <c r="L11">
        <f t="shared" si="3"/>
        <v>1.2987012987012987</v>
      </c>
      <c r="M11">
        <f t="shared" si="3"/>
        <v>6.8701298701298694E-2</v>
      </c>
      <c r="N11">
        <f t="shared" si="3"/>
        <v>1.2987012987012987</v>
      </c>
      <c r="O11">
        <f t="shared" si="3"/>
        <v>1.0389610389610389</v>
      </c>
      <c r="P11">
        <f t="shared" si="3"/>
        <v>0.77922077922077926</v>
      </c>
      <c r="Q11">
        <f t="shared" si="3"/>
        <v>0.51948051948051943</v>
      </c>
      <c r="R11">
        <f t="shared" si="3"/>
        <v>0.51948051948051943</v>
      </c>
      <c r="S11">
        <f t="shared" si="3"/>
        <v>0.51948051948051943</v>
      </c>
      <c r="T11">
        <f t="shared" si="3"/>
        <v>0.44448051948051964</v>
      </c>
    </row>
    <row r="12" spans="1:21" x14ac:dyDescent="0.45">
      <c r="A12" t="s">
        <v>25</v>
      </c>
      <c r="B12" t="s">
        <v>16</v>
      </c>
      <c r="C12" t="s">
        <v>7</v>
      </c>
      <c r="G12">
        <f>(G5-G9)^2/G9</f>
        <v>0.17942583732057407</v>
      </c>
      <c r="H12">
        <f t="shared" ref="H12:T12" si="4">(H5-H9)^2/H9</f>
        <v>2.0132148553201183</v>
      </c>
      <c r="I12">
        <f t="shared" si="4"/>
        <v>1.7113490797701358E-2</v>
      </c>
      <c r="J12">
        <f t="shared" si="4"/>
        <v>0.14356915014809757</v>
      </c>
      <c r="K12">
        <f t="shared" si="4"/>
        <v>6.3795853269537359E-3</v>
      </c>
      <c r="L12">
        <f t="shared" si="4"/>
        <v>0.45568466621098197</v>
      </c>
      <c r="M12">
        <f t="shared" si="4"/>
        <v>2.4105718842560946E-2</v>
      </c>
      <c r="N12">
        <f t="shared" si="4"/>
        <v>0.45568466621098197</v>
      </c>
      <c r="O12">
        <f t="shared" si="4"/>
        <v>0.36454773296878551</v>
      </c>
      <c r="P12">
        <f t="shared" si="4"/>
        <v>0.27341079972658905</v>
      </c>
      <c r="Q12">
        <f t="shared" si="4"/>
        <v>0.18227386648439275</v>
      </c>
      <c r="R12">
        <f t="shared" si="4"/>
        <v>0.18227386648439275</v>
      </c>
      <c r="S12">
        <f t="shared" si="4"/>
        <v>0.18227386648439275</v>
      </c>
      <c r="T12">
        <f t="shared" si="4"/>
        <v>0.15595807701070863</v>
      </c>
    </row>
    <row r="13" spans="1:21" x14ac:dyDescent="0.45">
      <c r="A13" t="s">
        <v>21</v>
      </c>
      <c r="B13" t="s">
        <v>15</v>
      </c>
      <c r="C13" t="s">
        <v>8</v>
      </c>
    </row>
    <row r="14" spans="1:21" x14ac:dyDescent="0.45">
      <c r="A14" t="s">
        <v>21</v>
      </c>
      <c r="B14" t="s">
        <v>16</v>
      </c>
      <c r="C14" t="s">
        <v>9</v>
      </c>
      <c r="H14" t="s">
        <v>13</v>
      </c>
    </row>
    <row r="15" spans="1:21" x14ac:dyDescent="0.45">
      <c r="A15">
        <v>8</v>
      </c>
      <c r="B15" t="s">
        <v>15</v>
      </c>
      <c r="C15" t="s">
        <v>10</v>
      </c>
      <c r="H15" t="s">
        <v>14</v>
      </c>
    </row>
    <row r="16" spans="1:21" x14ac:dyDescent="0.45">
      <c r="A16" t="s">
        <v>22</v>
      </c>
      <c r="B16" t="s">
        <v>15</v>
      </c>
      <c r="C16" t="s">
        <v>11</v>
      </c>
    </row>
    <row r="17" spans="1:10" x14ac:dyDescent="0.45">
      <c r="A17" t="s">
        <v>26</v>
      </c>
      <c r="B17" t="s">
        <v>17</v>
      </c>
      <c r="C17" t="s">
        <v>12</v>
      </c>
    </row>
    <row r="19" spans="1:10" x14ac:dyDescent="0.45">
      <c r="C19" t="s">
        <v>41</v>
      </c>
      <c r="D19" t="s">
        <v>42</v>
      </c>
    </row>
    <row r="20" spans="1:10" x14ac:dyDescent="0.45">
      <c r="A20" t="s">
        <v>40</v>
      </c>
      <c r="B20" t="s">
        <v>26</v>
      </c>
      <c r="C20">
        <v>0</v>
      </c>
      <c r="D20">
        <v>1</v>
      </c>
      <c r="E20" t="s">
        <v>48</v>
      </c>
    </row>
    <row r="21" spans="1:10" x14ac:dyDescent="0.45">
      <c r="A21" t="s">
        <v>35</v>
      </c>
      <c r="B21" t="s">
        <v>25</v>
      </c>
      <c r="C21">
        <v>0</v>
      </c>
      <c r="D21">
        <v>4</v>
      </c>
      <c r="E21" t="s">
        <v>48</v>
      </c>
      <c r="I21">
        <f>77/18</f>
        <v>4.2777777777777777</v>
      </c>
      <c r="J21" t="s">
        <v>53</v>
      </c>
    </row>
    <row r="22" spans="1:10" x14ac:dyDescent="0.45">
      <c r="A22" t="s">
        <v>37</v>
      </c>
      <c r="B22" t="s">
        <v>21</v>
      </c>
      <c r="C22">
        <v>0</v>
      </c>
      <c r="D22">
        <v>2</v>
      </c>
      <c r="E22" t="s">
        <v>48</v>
      </c>
      <c r="G22" t="s">
        <v>51</v>
      </c>
      <c r="H22" t="s">
        <v>52</v>
      </c>
    </row>
    <row r="23" spans="1:10" x14ac:dyDescent="0.45">
      <c r="A23" t="s">
        <v>44</v>
      </c>
      <c r="C23">
        <v>0</v>
      </c>
      <c r="D23">
        <v>0</v>
      </c>
      <c r="E23" t="s">
        <v>48</v>
      </c>
      <c r="G23">
        <f>SUM(C20:D23)</f>
        <v>7</v>
      </c>
      <c r="H23">
        <f>77/(18/4)</f>
        <v>17.111111111111111</v>
      </c>
      <c r="I23">
        <f>G23/H23</f>
        <v>0.40909090909090912</v>
      </c>
    </row>
    <row r="24" spans="1:10" x14ac:dyDescent="0.45">
      <c r="A24" t="s">
        <v>27</v>
      </c>
      <c r="B24" t="s">
        <v>24</v>
      </c>
      <c r="C24">
        <v>6</v>
      </c>
      <c r="D24">
        <v>9</v>
      </c>
      <c r="E24" t="s">
        <v>45</v>
      </c>
    </row>
    <row r="25" spans="1:10" x14ac:dyDescent="0.45">
      <c r="A25" t="s">
        <v>28</v>
      </c>
      <c r="B25" t="s">
        <v>23</v>
      </c>
      <c r="C25">
        <v>6</v>
      </c>
      <c r="D25">
        <v>3</v>
      </c>
      <c r="E25" t="s">
        <v>45</v>
      </c>
    </row>
    <row r="26" spans="1:10" x14ac:dyDescent="0.45">
      <c r="A26" t="s">
        <v>31</v>
      </c>
      <c r="B26" t="s">
        <v>26</v>
      </c>
      <c r="C26">
        <v>2</v>
      </c>
      <c r="D26">
        <v>5</v>
      </c>
      <c r="E26" t="s">
        <v>45</v>
      </c>
    </row>
    <row r="27" spans="1:10" x14ac:dyDescent="0.45">
      <c r="A27" t="s">
        <v>32</v>
      </c>
      <c r="B27" t="s">
        <v>23</v>
      </c>
      <c r="C27">
        <v>0</v>
      </c>
      <c r="D27">
        <v>5</v>
      </c>
      <c r="E27" t="s">
        <v>45</v>
      </c>
      <c r="G27">
        <f>SUM(C24:D27)</f>
        <v>36</v>
      </c>
      <c r="H27">
        <f>77/(18/4)</f>
        <v>17.111111111111111</v>
      </c>
      <c r="I27">
        <f>G27/H27</f>
        <v>2.1038961038961039</v>
      </c>
    </row>
    <row r="28" spans="1:10" x14ac:dyDescent="0.45">
      <c r="A28" t="s">
        <v>33</v>
      </c>
      <c r="B28" t="s">
        <v>20</v>
      </c>
      <c r="C28">
        <v>1</v>
      </c>
      <c r="D28">
        <v>4</v>
      </c>
      <c r="E28" t="s">
        <v>46</v>
      </c>
    </row>
    <row r="29" spans="1:10" x14ac:dyDescent="0.45">
      <c r="A29" t="s">
        <v>34</v>
      </c>
      <c r="B29" t="s">
        <v>19</v>
      </c>
      <c r="C29">
        <v>0</v>
      </c>
      <c r="D29">
        <v>5</v>
      </c>
      <c r="E29" t="s">
        <v>46</v>
      </c>
    </row>
    <row r="30" spans="1:10" x14ac:dyDescent="0.45">
      <c r="A30" t="s">
        <v>36</v>
      </c>
      <c r="B30" t="s">
        <v>21</v>
      </c>
      <c r="C30">
        <v>0</v>
      </c>
      <c r="D30">
        <v>3</v>
      </c>
      <c r="E30" t="s">
        <v>46</v>
      </c>
    </row>
    <row r="31" spans="1:10" x14ac:dyDescent="0.45">
      <c r="A31" t="s">
        <v>38</v>
      </c>
      <c r="B31">
        <v>8</v>
      </c>
      <c r="C31">
        <v>0</v>
      </c>
      <c r="D31">
        <v>2</v>
      </c>
      <c r="E31" t="s">
        <v>46</v>
      </c>
    </row>
    <row r="32" spans="1:10" x14ac:dyDescent="0.45">
      <c r="A32" t="s">
        <v>39</v>
      </c>
      <c r="B32" t="s">
        <v>22</v>
      </c>
      <c r="C32">
        <v>0</v>
      </c>
      <c r="D32">
        <v>2</v>
      </c>
      <c r="E32" t="s">
        <v>46</v>
      </c>
    </row>
    <row r="33" spans="1:9" x14ac:dyDescent="0.45">
      <c r="A33" t="s">
        <v>43</v>
      </c>
      <c r="C33">
        <v>0</v>
      </c>
      <c r="D33">
        <v>0</v>
      </c>
      <c r="E33" t="s">
        <v>46</v>
      </c>
    </row>
    <row r="34" spans="1:9" x14ac:dyDescent="0.45">
      <c r="A34" t="s">
        <v>49</v>
      </c>
      <c r="C34">
        <v>0</v>
      </c>
      <c r="D34">
        <v>0</v>
      </c>
      <c r="E34" t="s">
        <v>46</v>
      </c>
    </row>
    <row r="35" spans="1:9" x14ac:dyDescent="0.45">
      <c r="A35" t="s">
        <v>50</v>
      </c>
      <c r="C35">
        <v>0</v>
      </c>
      <c r="D35">
        <v>0</v>
      </c>
      <c r="E35" t="s">
        <v>46</v>
      </c>
      <c r="G35">
        <f>SUM(C28:D35)</f>
        <v>17</v>
      </c>
      <c r="H35">
        <f>77/(18/8)</f>
        <v>34.222222222222221</v>
      </c>
      <c r="I35">
        <f>G35/H35</f>
        <v>0.49675324675324678</v>
      </c>
    </row>
    <row r="36" spans="1:9" x14ac:dyDescent="0.45">
      <c r="A36" t="s">
        <v>29</v>
      </c>
      <c r="B36" t="s">
        <v>23</v>
      </c>
      <c r="C36">
        <v>2</v>
      </c>
      <c r="D36">
        <v>7</v>
      </c>
      <c r="E36" t="s">
        <v>47</v>
      </c>
    </row>
    <row r="37" spans="1:9" x14ac:dyDescent="0.45">
      <c r="A37" t="s">
        <v>30</v>
      </c>
      <c r="B37" t="s">
        <v>26</v>
      </c>
      <c r="C37">
        <v>3</v>
      </c>
      <c r="D37">
        <v>5</v>
      </c>
      <c r="E37" t="s">
        <v>47</v>
      </c>
      <c r="G37">
        <f>SUM(C36:D37)</f>
        <v>17</v>
      </c>
      <c r="H37">
        <f>77/(18/2)</f>
        <v>8.5555555555555554</v>
      </c>
      <c r="I37">
        <f>G37/H37</f>
        <v>1.9870129870129871</v>
      </c>
    </row>
  </sheetData>
  <sortState xmlns:xlrd2="http://schemas.microsoft.com/office/spreadsheetml/2017/richdata2" ref="A20:E37">
    <sortCondition ref="E20:E3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Alice MacQueen</dc:creator>
  <cp:lastModifiedBy>Alice MacQueen</cp:lastModifiedBy>
  <dcterms:created xsi:type="dcterms:W3CDTF">2019-09-17T14:44:00Z</dcterms:created>
  <dcterms:modified xsi:type="dcterms:W3CDTF">2020-11-04T22:19:47Z</dcterms:modified>
</cp:coreProperties>
</file>