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tat_documentation" sheetId="1" state="visible" r:id="rId3"/>
    <sheet name="e_sources" sheetId="2" state="visible" r:id="rId4"/>
    <sheet name="Suivi_versements" sheetId="3" state="visible" r:id="rId5"/>
    <sheet name="Etat_documentation_SI_verses" sheetId="4" state="visible" r:id="rId6"/>
    <sheet name="Stats_etat_documentation" sheetId="5" state="visible" r:id="rId7"/>
    <sheet name="Stats_arch_stock" sheetId="6" state="visible" r:id="rId8"/>
  </sheets>
  <definedNames>
    <definedName function="false" hidden="true" localSheetId="0" name="_xlnm._FilterDatabase" vbProcedure="false">Etat_documentation!$A$1:$W$21</definedName>
    <definedName function="false" hidden="true" localSheetId="4" name="_xlnm._FilterDatabase" vbProcedure="false">Stats_etat_documentation!$A$1:$W$14</definedName>
    <definedName function="false" hidden="true" localSheetId="2" name="_xlnm._FilterDatabase" vbProcedure="false">Suivi_versements!$A$1:$T$28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<sst xmlns="http://schemas.openxmlformats.org/spreadsheetml/2006/main" count="1093" uniqueCount="230">
  <si>
    <t xml:space="preserve">Nom du SI</t>
  </si>
  <si>
    <t xml:space="preserve">Schéma de la base de données</t>
  </si>
  <si>
    <t xml:space="preserve">Dictionnaire de données</t>
  </si>
  <si>
    <t xml:space="preserve">Documentation sur le fonctionnement du SI</t>
  </si>
  <si>
    <r>
      <rPr>
        <b val="true"/>
        <sz val="11"/>
        <color theme="1"/>
        <rFont val="Aptos Narrow"/>
        <family val="2"/>
        <charset val="1"/>
      </rPr>
      <t xml:space="preserve">Documentation sur le contexte de production </t>
    </r>
    <r>
      <rPr>
        <b val="true"/>
        <sz val="8"/>
        <color theme="1"/>
        <rFont val="Aptos Narrow"/>
        <family val="2"/>
        <charset val="1"/>
      </rPr>
      <t xml:space="preserve">(ne comprend pas la documentation dans service/opérateur)</t>
    </r>
  </si>
  <si>
    <t xml:space="preserve">Historique des échanges sur la collecte</t>
  </si>
  <si>
    <t xml:space="preserve">Présence d'un fichier log</t>
  </si>
  <si>
    <t xml:space="preserve">Etude CYCLAD</t>
  </si>
  <si>
    <t xml:space="preserve">Elements de documentation dans arch_stock</t>
  </si>
  <si>
    <t xml:space="preserve">Elements de documentation dans projets_SI</t>
  </si>
  <si>
    <t xml:space="preserve">Commentaires</t>
  </si>
  <si>
    <t xml:space="preserve">N° de versement</t>
  </si>
  <si>
    <t xml:space="preserve">Raison d'archivage</t>
  </si>
  <si>
    <t xml:space="preserve">Sort final des données</t>
  </si>
  <si>
    <t xml:space="preserve">Format initial de la base</t>
  </si>
  <si>
    <t xml:space="preserve">Format(s) export reçu</t>
  </si>
  <si>
    <t xml:space="preserve">Dates extrême</t>
  </si>
  <si>
    <t xml:space="preserve">Date du versement</t>
  </si>
  <si>
    <t xml:space="preserve">Localisation</t>
  </si>
  <si>
    <t xml:space="preserve">Nombre de fichiers</t>
  </si>
  <si>
    <t xml:space="preserve">Nombre de dossiers</t>
  </si>
  <si>
    <t xml:space="preserve">Volume (octets)
Taille sur le disque</t>
  </si>
  <si>
    <t xml:space="preserve">Volume (Go)</t>
  </si>
  <si>
    <t xml:space="preserve">SHN</t>
  </si>
  <si>
    <t xml:space="preserve">X</t>
  </si>
  <si>
    <t xml:space="preserve">Le schéma est un ppt</t>
  </si>
  <si>
    <t xml:space="preserve">2021-0370</t>
  </si>
  <si>
    <t xml:space="preserve">Décommissionnement</t>
  </si>
  <si>
    <t xml:space="preserve">Conservation ?</t>
  </si>
  <si>
    <t xml:space="preserve">sql (SGBD SQL Server 2008 R2)</t>
  </si>
  <si>
    <t xml:space="preserve">xslx</t>
  </si>
  <si>
    <t xml:space="preserve">2011-2021</t>
  </si>
  <si>
    <t xml:space="preserve">arch_stock</t>
  </si>
  <si>
    <t xml:space="preserve">Contix+</t>
  </si>
  <si>
    <t xml:space="preserve">Dans VaS. Toute une réflexion autour de l'archivage de la db. Pièces de dossier en pdf</t>
  </si>
  <si>
    <t xml:space="preserve">Tri : échantillon statistique et qualitatif</t>
  </si>
  <si>
    <t xml:space="preserve">Plateforme norme J2EE (Java). Pas d'information sur la base</t>
  </si>
  <si>
    <t xml:space="preserve">xlsx</t>
  </si>
  <si>
    <t xml:space="preserve">1995-2020</t>
  </si>
  <si>
    <t xml:space="preserve">VaS</t>
  </si>
  <si>
    <t xml:space="preserve">DI-DPI, 2017</t>
  </si>
  <si>
    <t xml:space="preserve">Dans VaS</t>
  </si>
  <si>
    <t xml:space="preserve">2023-0110</t>
  </si>
  <si>
    <t xml:space="preserve">Evaluation à la création du SI</t>
  </si>
  <si>
    <t xml:space="preserve">Versement aux AN</t>
  </si>
  <si>
    <t xml:space="preserve">sql (MS SQL Server 2005). application métier adossée exerteam</t>
  </si>
  <si>
    <t xml:space="preserve">csv</t>
  </si>
  <si>
    <t xml:space="preserve">2012-2023</t>
  </si>
  <si>
    <t xml:space="preserve">DI-DPI, 2023</t>
  </si>
  <si>
    <t xml:space="preserve">2024-0688</t>
  </si>
  <si>
    <t xml:space="preserve">Evaluation à la création du SI ?</t>
  </si>
  <si>
    <t xml:space="preserve">Versement aux AN ?</t>
  </si>
  <si>
    <t xml:space="preserve">sql</t>
  </si>
  <si>
    <t xml:space="preserve">ROR</t>
  </si>
  <si>
    <t xml:space="preserve">Petit guide pour celui qui veut exploiter les données, mini dictionnaire de données. Notes sur l'archivage dans projets_SI</t>
  </si>
  <si>
    <t xml:space="preserve">2023-0872</t>
  </si>
  <si>
    <t xml:space="preserve">Décommissionnement (serveur)</t>
  </si>
  <si>
    <t xml:space="preserve">Conservation</t>
  </si>
  <si>
    <t xml:space="preserve">Inconnu</t>
  </si>
  <si>
    <t xml:space="preserve">2020-2021</t>
  </si>
  <si>
    <t xml:space="preserve">COOP-PS</t>
  </si>
  <si>
    <t xml:space="preserve">Même documentation dans arch_stock et projets_SI</t>
  </si>
  <si>
    <t xml:space="preserve">2024-0816</t>
  </si>
  <si>
    <t xml:space="preserve">Non renseigné</t>
  </si>
  <si>
    <t xml:space="preserve">sql (PostgreSQL) ?</t>
  </si>
  <si>
    <t xml:space="preserve">dump</t>
  </si>
  <si>
    <t xml:space="preserve">2015-2023</t>
  </si>
  <si>
    <t xml:space="preserve">IMOTEP</t>
  </si>
  <si>
    <t xml:space="preserve">2024-0862</t>
  </si>
  <si>
    <t xml:space="preserve">Conservation avec minimisation des données personnelles</t>
  </si>
  <si>
    <t xml:space="preserve">dump, csv</t>
  </si>
  <si>
    <t xml:space="preserve">2019-2023</t>
  </si>
  <si>
    <t xml:space="preserve">SIVIC</t>
  </si>
  <si>
    <t xml:space="preserve">Gestion des victimes d'attentats, des gilets jaunes (?), des hospitalisations liées au Covid-19. La documentation (et les données ?) dans arch_stock viennent de la crise Covid. L'étude CYCLAD date de 2019 (liée aux gilets jaunes).</t>
  </si>
  <si>
    <t xml:space="preserve">2024-0919</t>
  </si>
  <si>
    <t xml:space="preserve">Desctruction sous réserve de conservation des retrours d'expérience</t>
  </si>
  <si>
    <t xml:space="preserve">sql (MariaDB)</t>
  </si>
  <si>
    <t xml:space="preserve">csv (xslx sont les données exploitées ?)</t>
  </si>
  <si>
    <t xml:space="preserve">2009-2023</t>
  </si>
  <si>
    <t xml:space="preserve">MARS SI-DEPOT</t>
  </si>
  <si>
    <t xml:space="preserve">Même documentation dans arch_stock et projets_SI Un rapport de cabinet de conseil sur des recommandations d'archivage</t>
  </si>
  <si>
    <t xml:space="preserve">2025-0005</t>
  </si>
  <si>
    <t xml:space="preserve">Conservation des données liées aux résultats et aux mesures d'audience</t>
  </si>
  <si>
    <t xml:space="preserve">2 562 666 </t>
  </si>
  <si>
    <t xml:space="preserve">TPE2024</t>
  </si>
  <si>
    <t xml:space="preserve">Contient aussi le registre des activités de traitement des données au titre du RGPD</t>
  </si>
  <si>
    <t xml:space="preserve">2025-0007</t>
  </si>
  <si>
    <t xml:space="preserve">Evaluation à la création du SI - Décommissionnement</t>
  </si>
  <si>
    <t xml:space="preserve">Tri</t>
  </si>
  <si>
    <t xml:space="preserve">sql (PostgreSQL)</t>
  </si>
  <si>
    <t xml:space="preserve">dump txt, csv</t>
  </si>
  <si>
    <t xml:space="preserve">54 172 013</t>
  </si>
  <si>
    <t xml:space="preserve">0.0689453125</t>
  </si>
  <si>
    <t xml:space="preserve">ONCSO</t>
  </si>
  <si>
    <t xml:space="preserve">2025-0149</t>
  </si>
  <si>
    <t xml:space="preserve">Versement, pas d'archivage intermédiaire</t>
  </si>
  <si>
    <t xml:space="preserve">2012-2015</t>
  </si>
  <si>
    <t xml:space="preserve">74029465.6</t>
  </si>
  <si>
    <t xml:space="preserve">ONML</t>
  </si>
  <si>
    <t xml:space="preserve">Des exports Archifiltres présents. Un dossier Medlé (successeur de ONML) dans projets_SI</t>
  </si>
  <si>
    <t xml:space="preserve">2025-0045</t>
  </si>
  <si>
    <t xml:space="preserve">Décommissionnement ?</t>
  </si>
  <si>
    <t xml:space="preserve">Conservation intégrale</t>
  </si>
  <si>
    <t xml:space="preserve">2015-2022</t>
  </si>
  <si>
    <t xml:space="preserve">Amphi</t>
  </si>
  <si>
    <t xml:space="preserve">Au stade de projet</t>
  </si>
  <si>
    <t xml:space="preserve">SaS</t>
  </si>
  <si>
    <t xml:space="preserve">SI-Covid</t>
  </si>
  <si>
    <t xml:space="preserve">SI-Honorabilité</t>
  </si>
  <si>
    <t xml:space="preserve">Pas encore versé</t>
  </si>
  <si>
    <t xml:space="preserve">Evaluation à la création puis à la màj du SI</t>
  </si>
  <si>
    <t xml:space="preserve">Destruction</t>
  </si>
  <si>
    <t xml:space="preserve">SHN (1995-2001)</t>
  </si>
  <si>
    <t xml:space="preserve">Un fichier datant de 2023. L'échange de courriels ne comprends qu'une discussion sur la lisibilité des documents.</t>
  </si>
  <si>
    <t xml:space="preserve">2023-0722</t>
  </si>
  <si>
    <t xml:space="preserve">access</t>
  </si>
  <si>
    <t xml:space="preserve">xsl, dbf, mdb, cdx, ldb</t>
  </si>
  <si>
    <t xml:space="preserve">1995-2001</t>
  </si>
  <si>
    <t xml:space="preserve">714 301 440</t>
  </si>
  <si>
    <t xml:space="preserve">DI-DPI (export du 21 juillet 2023)</t>
  </si>
  <si>
    <t xml:space="preserve">2025-0157</t>
  </si>
  <si>
    <t xml:space="preserve">DI-DPI (export du 8 décembre 2023)</t>
  </si>
  <si>
    <t xml:space="preserve">2025-0169</t>
  </si>
  <si>
    <t xml:space="preserve">2012-2024</t>
  </si>
  <si>
    <t xml:space="preserve">DGEFP</t>
  </si>
  <si>
    <t xml:space="preserve">Un seul csv. Pas de modèle de données, les exports sont en txt avec des pipes comme séparateurs. Un seul csv d'export (CEP 2015)</t>
  </si>
  <si>
    <t xml:space="preserve">SQL (Microsoft SQL Server)</t>
  </si>
  <si>
    <t xml:space="preserve">csv, txt</t>
  </si>
  <si>
    <t xml:space="preserve">Numéro de versement</t>
  </si>
  <si>
    <t xml:space="preserve">Année</t>
  </si>
  <si>
    <t xml:space="preserve">Service producteur</t>
  </si>
  <si>
    <t xml:space="preserve">Typologie de dossiers</t>
  </si>
  <si>
    <t xml:space="preserve">Analyse</t>
  </si>
  <si>
    <t xml:space="preserve">Date de début</t>
  </si>
  <si>
    <t xml:space="preserve">Dates extrêmes</t>
  </si>
  <si>
    <t xml:space="preserve">Date de fin</t>
  </si>
  <si>
    <t xml:space="preserve">Contenu du dossier</t>
  </si>
  <si>
    <t xml:space="preserve">Format inital de la db</t>
  </si>
  <si>
    <t xml:space="preserve">Typologie</t>
  </si>
  <si>
    <t xml:space="preserve">Dossier projets_SI_ministeres</t>
  </si>
  <si>
    <t xml:space="preserve">Dossier dans suivi_operateurs</t>
  </si>
  <si>
    <t xml:space="preserve">Dossier dans suivi_services</t>
  </si>
  <si>
    <t xml:space="preserve">MINSOC.DNUM - Direction du numérique</t>
  </si>
  <si>
    <t xml:space="preserve">L - Jeunesse et sports, vie associative</t>
  </si>
  <si>
    <t xml:space="preserve">Base de données des sportifs de haut niveau (SHN) : données exportées, documentation</t>
  </si>
  <si>
    <t xml:space="preserve">arch_stock$</t>
  </si>
  <si>
    <t xml:space="preserve">Base de donnée exportée dans  un excel (un onglet = une table)</t>
  </si>
  <si>
    <t xml:space="preserve">.xslx</t>
  </si>
  <si>
    <t xml:space="preserve">SI à plat</t>
  </si>
  <si>
    <t xml:space="preserve">non</t>
  </si>
  <si>
    <t xml:space="preserve">DNUM</t>
  </si>
  <si>
    <t xml:space="preserve">2022-0005</t>
  </si>
  <si>
    <t xml:space="preserve">MINSOC.DAJ.SD3 - Sous-direction du contentieux</t>
  </si>
  <si>
    <t xml:space="preserve">A.06.03 - Contentieux administratif</t>
  </si>
  <si>
    <t xml:space="preserve">Export de la base de données Contix +, outil de gestion des contentieux des ministères sociaux</t>
  </si>
  <si>
    <t xml:space="preserve">NULL</t>
  </si>
  <si>
    <t xml:space="preserve">CONTIX+</t>
  </si>
  <si>
    <t xml:space="preserve">DAJ</t>
  </si>
  <si>
    <t xml:space="preserve">2022-0006</t>
  </si>
  <si>
    <t xml:space="preserve">2022-0007</t>
  </si>
  <si>
    <t xml:space="preserve">2022-0008</t>
  </si>
  <si>
    <t xml:space="preserve">2022-0009</t>
  </si>
  <si>
    <t xml:space="preserve">2022-0010</t>
  </si>
  <si>
    <t xml:space="preserve">2022-0015</t>
  </si>
  <si>
    <t xml:space="preserve">2022-0016</t>
  </si>
  <si>
    <t xml:space="preserve">2022-0017</t>
  </si>
  <si>
    <t xml:space="preserve">2022-0018</t>
  </si>
  <si>
    <t xml:space="preserve">2022-0019</t>
  </si>
  <si>
    <t xml:space="preserve">2022-0020</t>
  </si>
  <si>
    <t xml:space="preserve">MINSOC.DAJ.SD2.C - Bureau du droit de la fonction publique et de la déontologie</t>
  </si>
  <si>
    <t xml:space="preserve">A.06.07 - Déclarations d'intérêt</t>
  </si>
  <si>
    <t xml:space="preserve">Déclarations d'intérêt-Déclarations publiques d'intérêt (DI-DPI) : export de l'application, année 2017.</t>
  </si>
  <si>
    <t xml:space="preserve">DI-DPI</t>
  </si>
  <si>
    <t xml:space="preserve">AFFSOC.DGOS.SR.SR5 - Communication</t>
  </si>
  <si>
    <t xml:space="preserve">G.15.00 - Pilotage de la politique de santé publique</t>
  </si>
  <si>
    <t xml:space="preserve">Répertoire national de l’Offre et des Ressources en santé et accompagnement médico-social » (ROR)</t>
  </si>
  <si>
    <t xml:space="preserve">export de la base de données en .csv, fichier log</t>
  </si>
  <si>
    <t xml:space="preserve">.csv</t>
  </si>
  <si>
    <t xml:space="preserve">DGOS</t>
  </si>
  <si>
    <t xml:space="preserve">Déclarations d'intérêt-Déclarations publiques d'intérêt (DI-DPI) : export de l'application, exports 2023.</t>
  </si>
  <si>
    <t xml:space="preserve">deux  csv et les pdf des déclarations</t>
  </si>
  <si>
    <t xml:space="preserve">AFFSOC.DGOS.PR.SI_ON - Mission SI et outils numériques</t>
  </si>
  <si>
    <t xml:space="preserve">Y.06 - Exercice des missions et compétences de l'organisme</t>
  </si>
  <si>
    <t xml:space="preserve">Données issues de la plateforme de Coopération entre professionnels de santé (Coop-PS) et documentation s'y rapportant.</t>
  </si>
  <si>
    <t xml:space="preserve">dump de la base, fichier log</t>
  </si>
  <si>
    <t xml:space="preserve">.dmp</t>
  </si>
  <si>
    <t xml:space="preserve">SI et documentation</t>
  </si>
  <si>
    <t xml:space="preserve">AFFSOC-DGOS-RH2S-RH1 - Démographie et formations initiales</t>
  </si>
  <si>
    <t xml:space="preserve">G.18 - Professionnels du système de santé</t>
  </si>
  <si>
    <t xml:space="preserve">Données et documentation concernant l'application IMOtEP (Internes de Médecine, Odontologie Et Pharmacie).</t>
  </si>
  <si>
    <t xml:space="preserve">exports csv de la base et dump sql, zip des exports</t>
  </si>
  <si>
    <t xml:space="preserve">.sql</t>
  </si>
  <si>
    <t xml:space="preserve">699 (différence parce que la documentation a été regroupée avec les données)</t>
  </si>
  <si>
    <t xml:space="preserve">AFFSOC.DGOS.SR.SR5 - Données de pilotage et aide à la décision</t>
  </si>
  <si>
    <t xml:space="preserve">Documentation et données relatives au système d'information SI-VIC.</t>
  </si>
  <si>
    <t xml:space="preserve">des fichiers zippés, des tableurs xlsx avec et sans export pdf, courriels</t>
  </si>
  <si>
    <t xml:space="preserve">.xlsx</t>
  </si>
  <si>
    <t xml:space="preserve">32364 (sans compter fichiers zipés)</t>
  </si>
  <si>
    <t xml:space="preserve">TRAVAIL-DGT-SDDS-3 - Bureau de la démocratie sociale</t>
  </si>
  <si>
    <t xml:space="preserve">I - Travail</t>
  </si>
  <si>
    <t xml:space="preserve">Export sous format csv de la base de données MARS SI DEPOT. Ce module n'est pas repris lors de la refonte de l'application.</t>
  </si>
  <si>
    <t xml:space="preserve">MARS_SI-DEPOT</t>
  </si>
  <si>
    <t xml:space="preserve">DGT</t>
  </si>
  <si>
    <t xml:space="preserve">Plateforme pour le dépôt et le suivi des candidatures des OS aux élections syndicales des entreprises de moins de 11 salariés et des particuliers employeurs.</t>
  </si>
  <si>
    <t xml:space="preserve">AFFSOC-DGOS-R-2 - Premier recours</t>
  </si>
  <si>
    <t xml:space="preserve">Données, analyse des données et documentation relatives au système d'information de l'Observatoire national de médecine légale (ONML).</t>
  </si>
  <si>
    <t xml:space="preserve">AFFSOC-DGOS-P-2 - Bureau de la prise en charge des pathologies chroniques et du vieillissement</t>
  </si>
  <si>
    <t xml:space="preserve">Données récupérées de l'ancien SI Observatoire national des centres spécialisés de l’obésité (ONSCO)</t>
  </si>
  <si>
    <t xml:space="preserve">DGOS/ONSCO</t>
  </si>
  <si>
    <t xml:space="preserve">MINSOC-DAJ-SD2-C - Bureau du droit de la fonction publique|et de la déontologie</t>
  </si>
  <si>
    <t xml:space="preserve">Déclarations d'intérêt-Déclarations publiques d'intérêt (DI-DPI) : export du 21 juillet 2023.</t>
  </si>
  <si>
    <t xml:space="preserve">Déclarations d'intérêt-Déclarations publiques d'intérêt (DI-DPI) : export du 8 décembre 2023.</t>
  </si>
  <si>
    <t xml:space="preserve">Documentation sur le contexte de production</t>
  </si>
  <si>
    <t xml:space="preserve">Echange(s) de courriels au sujet de l'archivage</t>
  </si>
  <si>
    <t xml:space="preserve">RSA</t>
  </si>
  <si>
    <t xml:space="preserve">Versement partiel</t>
  </si>
  <si>
    <t xml:space="preserve">Clohe</t>
  </si>
  <si>
    <t xml:space="preserve">Informations dans suivi_operateurs. Des doutes sur le dictionnaire de données</t>
  </si>
  <si>
    <t xml:space="preserve">PAPYRUS</t>
  </si>
  <si>
    <t xml:space="preserve">Db Informix (format propriétaire, repose sur SQL)</t>
  </si>
  <si>
    <t xml:space="preserve">Elément présent</t>
  </si>
  <si>
    <t xml:space="preserve">Elément absent</t>
  </si>
  <si>
    <t xml:space="preserve">autre</t>
  </si>
  <si>
    <t xml:space="preserve">Format d'export de la base</t>
  </si>
  <si>
    <t xml:space="preserve">Présence d'un dump</t>
  </si>
  <si>
    <t xml:space="preserve">Circonstances de collecte</t>
  </si>
  <si>
    <t xml:space="preserve">SQL</t>
  </si>
  <si>
    <t xml:space="preserve">oui</t>
  </si>
  <si>
    <t xml:space="preserve">autre/inconnu</t>
  </si>
  <si>
    <t xml:space="preserve">pas de csv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</si>
</sst>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8"/>
      <color theme="1"/>
      <name val="Aptos Narrow"/>
      <family val="2"/>
      <charset val="1"/>
    </font>
    <font>
      <b val="true"/>
      <sz val="11"/>
      <name val="Aptos Narrow"/>
      <family val="2"/>
      <charset val="1"/>
    </font>
    <font>
      <sz val="11"/>
      <name val="Aptos Narrow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1"/>
      <color theme="1"/>
      <name val="Aptos Narrow"/>
      <family val="2"/>
      <charset val="1"/>
    </font>
    <font>
      <i val="true"/>
      <sz val="11"/>
      <color theme="1"/>
      <name val="Aptos Narrow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b val="true"/>
      <sz val="15"/>
      <color rgb="FFFFFFFF"/>
      <name val="Aptos Narrow"/>
      <family val="2"/>
    </font>
    <font>
      <b val="true"/>
      <sz val="9"/>
      <color rgb="FF156082"/>
      <name val="Aptos Narrow"/>
      <family val="2"/>
    </font>
    <font>
      <sz val="9"/>
      <color rgb="FF40404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FBE3D6"/>
      </patternFill>
    </fill>
    <fill>
      <patternFill patternType="solid">
        <fgColor theme="0" tint="-0.15"/>
        <bgColor rgb="FFE8E8E8"/>
      </patternFill>
    </fill>
    <fill>
      <patternFill patternType="solid">
        <fgColor theme="5" tint="0.7999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FFC7CE"/>
      </patternFill>
    </fill>
    <fill>
      <patternFill patternType="solid">
        <fgColor theme="0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 patternType="solid">
          <fgColor rgb="FFE8E8E8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b val="0"/>
        <i val="1"/>
      </font>
    </dxf>
    <dxf>
      <font>
        <b val="0"/>
        <i val="1"/>
      </font>
      <fill>
        <patternFill/>
      </fill>
    </dxf>
    <dxf>
      <fill>
        <patternFill>
          <bgColor rgb="FFFFFFCC"/>
        </patternFill>
      </fill>
    </dxf>
    <dxf>
      <fill>
        <patternFill>
          <bgColor theme="9" tint="0.7999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1"/>
      </font>
    </dxf>
    <dxf>
      <font>
        <b val="0"/>
        <i val="1"/>
      </font>
      <fill>
        <patternFill/>
      </fill>
    </dxf>
    <dxf>
      <font>
        <b val="0"/>
        <i val="1"/>
      </font>
    </dxf>
    <dxf>
      <font>
        <b val="0"/>
        <i val="1"/>
      </font>
      <fill>
        <patternFill/>
      </fill>
    </dxf>
    <dxf>
      <fill>
        <patternFill patternType="solid">
          <fgColor rgb="FFF2CFE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"/>
        </patternFill>
      </fill>
    </dxf>
    <dxf>
      <font>
        <b val="0"/>
        <i val="1"/>
      </font>
    </dxf>
    <dxf>
      <font>
        <b val="0"/>
        <i val="1"/>
      </font>
      <fill>
        <patternFill/>
      </fill>
    </dxf>
    <dxf>
      <font>
        <b val="0"/>
        <i val="1"/>
      </font>
    </dxf>
    <dxf>
      <font>
        <b val="0"/>
        <i val="1"/>
      </font>
      <fill>
        <patternFill/>
      </fill>
    </dxf>
    <dxf>
      <font>
        <b val="0"/>
        <i val="1"/>
      </font>
    </dxf>
    <dxf>
      <font>
        <b val="0"/>
        <i val="1"/>
      </font>
      <fill>
        <patternFill/>
      </fill>
    </dxf>
    <dxf>
      <font>
        <b val="0"/>
        <i val="1"/>
      </font>
    </dxf>
    <dxf>
      <font>
        <b val="0"/>
        <i val="1"/>
      </font>
      <fill>
        <patternFill/>
      </fill>
    </dxf>
    <dxf>
      <font>
        <b val="0"/>
        <i val="1"/>
      </font>
    </dxf>
    <dxf>
      <font>
        <b val="0"/>
        <i val="1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156082"/>
      <rgbColor rgb="FFF2CFEE"/>
      <rgbColor rgb="FF808080"/>
      <rgbColor rgb="FF9999FF"/>
      <rgbColor rgb="FF993366"/>
      <rgbColor rgb="FFFFFFCC"/>
      <rgbColor rgb="FFE8E8E8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BE3D6"/>
      <rgbColor rgb="FF83CBEB"/>
      <rgbColor rgb="FFFFC7CE"/>
      <rgbColor rgb="FFCC99FF"/>
      <rgbColor rgb="FFF6C6AD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Aptos Narrow"/>
              </a:rPr>
              <a:t>Documentation des SI dits de référence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Etat_documentation_SI_verses!$A$11:$A$11</c:f>
              <c:strCache>
                <c:ptCount val="1"/>
                <c:pt idx="0">
                  <c:v>Elément présent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Etat_documentation_SI_verses!$B$10:$G$10</c:f>
              <c:strCache>
                <c:ptCount val="6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Echange(s) de courriels au sujet de l'archivage</c:v>
                </c:pt>
                <c:pt idx="5">
                  <c:v>Etude CYCLAD</c:v>
                </c:pt>
              </c:strCache>
            </c:strRef>
          </c:cat>
          <c:val>
            <c:numRef>
              <c:f>Etat_documentation_SI_verses!$B$11:$G$11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Etat_documentation_SI_verses!$A$12:$A$12</c:f>
              <c:strCache>
                <c:ptCount val="1"/>
                <c:pt idx="0">
                  <c:v>Elément absent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Etat_documentation_SI_verses!$B$10:$G$10</c:f>
              <c:strCache>
                <c:ptCount val="6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Echange(s) de courriels au sujet de l'archivage</c:v>
                </c:pt>
                <c:pt idx="5">
                  <c:v>Etude CYCLAD</c:v>
                </c:pt>
              </c:strCache>
            </c:strRef>
          </c:cat>
          <c:val>
            <c:numRef>
              <c:f>Etat_documentation_SI_verses!$B$12:$G$12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gapWidth val="182"/>
        <c:overlap val="100"/>
        <c:axId val="54387157"/>
        <c:axId val="12471746"/>
      </c:barChart>
      <c:catAx>
        <c:axId val="543871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471746"/>
        <c:crosses val="autoZero"/>
        <c:auto val="1"/>
        <c:lblAlgn val="ctr"/>
        <c:lblOffset val="100"/>
        <c:noMultiLvlLbl val="0"/>
      </c:catAx>
      <c:valAx>
        <c:axId val="12471746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387157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Aptos Narrow"/>
              </a:rPr>
              <a:t>Eléments de documentation sur les SI présents dans l'état de versement dans les serveurs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Stats_etat_documentation!$A$19:$A$19</c:f>
              <c:strCache>
                <c:ptCount val="1"/>
                <c:pt idx="0">
                  <c:v>Elément présent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Stats_etat_documentation!$B$18:$H$18</c:f>
              <c:strCache>
                <c:ptCount val="7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Historique des échanges sur la collecte</c:v>
                </c:pt>
                <c:pt idx="5">
                  <c:v>Présence d'un fichier log</c:v>
                </c:pt>
                <c:pt idx="6">
                  <c:v>Etude CYCLAD</c:v>
                </c:pt>
              </c:strCache>
            </c:strRef>
          </c:cat>
          <c:val>
            <c:numRef>
              <c:f>Stats_etat_documentation!$B$19:$H$19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Stats_etat_documentation!$A$20:$A$20</c:f>
              <c:strCache>
                <c:ptCount val="1"/>
                <c:pt idx="0">
                  <c:v>Elément absent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Stats_etat_documentation!$B$18:$H$18</c:f>
              <c:strCache>
                <c:ptCount val="7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Historique des échanges sur la collecte</c:v>
                </c:pt>
                <c:pt idx="5">
                  <c:v>Présence d'un fichier log</c:v>
                </c:pt>
                <c:pt idx="6">
                  <c:v>Etude CYCLAD</c:v>
                </c:pt>
              </c:strCache>
            </c:strRef>
          </c:cat>
          <c:val>
            <c:numRef>
              <c:f>Stats_etat_documentation!$B$20:$H$20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gapWidth val="182"/>
        <c:overlap val="100"/>
        <c:axId val="35191907"/>
        <c:axId val="27921630"/>
      </c:barChart>
      <c:catAx>
        <c:axId val="351919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921630"/>
        <c:crosses val="autoZero"/>
        <c:auto val="1"/>
        <c:lblAlgn val="ctr"/>
        <c:lblOffset val="100"/>
        <c:noMultiLvlLbl val="0"/>
      </c:catAx>
      <c:valAx>
        <c:axId val="27921630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1919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Aptos Narrow"/>
              </a:rPr>
              <a:t>Eléments de documentation sur les SI présents dans l'état de versement dans les serveurs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Stats_arch_stock!$A$16:$A$16</c:f>
              <c:strCache>
                <c:ptCount val="1"/>
                <c:pt idx="0">
                  <c:v>Elément présent</c:v>
                </c:pt>
              </c:strCache>
            </c:strRef>
          </c:tx>
          <c:spPr>
            <a:solidFill>
              <a:srgbClr val="83cbe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Stats_arch_stock!$B$15:$H$15</c:f>
              <c:strCache>
                <c:ptCount val="7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Historique des échanges sur la collecte</c:v>
                </c:pt>
                <c:pt idx="5">
                  <c:v>Présence d'un fichier log</c:v>
                </c:pt>
                <c:pt idx="6">
                  <c:v>Etude CYCLAD</c:v>
                </c:pt>
              </c:strCache>
            </c:strRef>
          </c:cat>
          <c:val>
            <c:numRef>
              <c:f>Stats_arch_stock!$B$16:$H$16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Stats_arch_stock!$A$17:$A$17</c:f>
              <c:strCache>
                <c:ptCount val="1"/>
                <c:pt idx="0">
                  <c:v>Elément absent</c:v>
                </c:pt>
              </c:strCache>
            </c:strRef>
          </c:tx>
          <c:spPr>
            <a:solidFill>
              <a:srgbClr val="f6c6a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Stats_arch_stock!$B$15:$H$15</c:f>
              <c:strCache>
                <c:ptCount val="7"/>
                <c:pt idx="0">
                  <c:v>Schéma de la base de données</c:v>
                </c:pt>
                <c:pt idx="1">
                  <c:v>Dictionnaire de données</c:v>
                </c:pt>
                <c:pt idx="2">
                  <c:v>Documentation sur le fonctionnement du SI</c:v>
                </c:pt>
                <c:pt idx="3">
                  <c:v>Documentation sur le contexte de production</c:v>
                </c:pt>
                <c:pt idx="4">
                  <c:v>Historique des échanges sur la collecte</c:v>
                </c:pt>
                <c:pt idx="5">
                  <c:v>Présence d'un fichier log</c:v>
                </c:pt>
                <c:pt idx="6">
                  <c:v>Etude CYCLAD</c:v>
                </c:pt>
              </c:strCache>
            </c:strRef>
          </c:cat>
          <c:val>
            <c:numRef>
              <c:f>Stats_arch_stock!$B$17:$H$17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gapWidth val="150"/>
        <c:overlap val="100"/>
        <c:axId val="38274831"/>
        <c:axId val="49779603"/>
      </c:barChart>
      <c:catAx>
        <c:axId val="38274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779603"/>
        <c:crosses val="autoZero"/>
        <c:auto val="1"/>
        <c:lblAlgn val="ctr"/>
        <c:lblOffset val="100"/>
        <c:noMultiLvlLbl val="0"/>
      </c:catAx>
      <c:valAx>
        <c:axId val="49779603"/>
        <c:scaling>
          <c:orientation val="minMax"/>
          <c:max val="1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27483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500" spc="97" strike="noStrike">
                <a:solidFill>
                  <a:srgbClr val="ffffff"/>
                </a:solidFill>
                <a:latin typeface="Aptos Narrow"/>
              </a:defRPr>
            </a:pPr>
            <a:r>
              <a:rPr b="1" lang="fr-FR" sz="1500" spc="97" strike="noStrike">
                <a:solidFill>
                  <a:srgbClr val="ffffff"/>
                </a:solidFill>
                <a:latin typeface="Aptos Narrow"/>
              </a:rPr>
              <a:t>Format d'export de la base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Stats_arch_stock!$N$15:$N$15</c:f>
              <c:strCache>
                <c:ptCount val="1"/>
                <c:pt idx="0">
                  <c:v>Format d'export de la base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156082"/>
              </a:solidFill>
              <a:round/>
            </a:ln>
          </c:spPr>
          <c:explosion val="6"/>
          <c:dPt>
            <c:idx val="0"/>
            <c:explosion val="6"/>
            <c:spPr>
              <a:solidFill>
                <a:srgbClr val="ffffff"/>
              </a:solidFill>
              <a:ln w="19080">
                <a:solidFill>
                  <a:srgbClr val="156082"/>
                </a:solidFill>
                <a:round/>
              </a:ln>
            </c:spPr>
          </c:dPt>
          <c:dPt>
            <c:idx val="1"/>
            <c:explosion val="6"/>
            <c:spPr>
              <a:solidFill>
                <a:srgbClr val="ffffff"/>
              </a:solidFill>
              <a:ln w="19080">
                <a:solidFill>
                  <a:srgbClr val="156082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156082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156082"/>
                      </a:solidFill>
                      <a:latin typeface="Aptos Narrow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156082"/>
                    </a:solidFill>
                    <a:latin typeface="Aptos Narrow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eparator>; </c:separator>
            <c:showLeaderLines val="1"/>
          </c:dLbls>
          <c:cat>
            <c:strRef>
              <c:f>Stats_arch_stock!$M$16:$M$17</c:f>
              <c:strCache>
                <c:ptCount val="2"/>
                <c:pt idx="0">
                  <c:v>csv</c:v>
                </c:pt>
                <c:pt idx="1">
                  <c:v>pas de csv</c:v>
                </c:pt>
              </c:strCache>
            </c:strRef>
          </c:cat>
          <c:val>
            <c:numRef>
              <c:f>Stats_arch_stock!$N$16:$N$17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156082"/>
    </a:solidFill>
    <a:ln w="9360">
      <a:solidFill>
        <a:srgbClr val="156082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500" spc="97" strike="noStrike">
                <a:solidFill>
                  <a:srgbClr val="ffffff"/>
                </a:solidFill>
                <a:latin typeface="Aptos Narrow"/>
              </a:defRPr>
            </a:pPr>
            <a:r>
              <a:rPr b="1" lang="fr-FR" sz="1500" spc="97" strike="noStrike">
                <a:solidFill>
                  <a:srgbClr val="ffffff"/>
                </a:solidFill>
                <a:latin typeface="Aptos Narrow"/>
              </a:rPr>
              <a:t>Présence d'un dump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Stats_arch_stock!$R$15:$R$15</c:f>
              <c:strCache>
                <c:ptCount val="1"/>
                <c:pt idx="0">
                  <c:v>Présence d'un dump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156082"/>
              </a:solidFill>
              <a:round/>
            </a:ln>
          </c:spPr>
          <c:explosion val="0"/>
          <c:dPt>
            <c:idx val="0"/>
            <c:spPr>
              <a:solidFill>
                <a:srgbClr val="ffffff"/>
              </a:solidFill>
              <a:ln w="19080">
                <a:solidFill>
                  <a:srgbClr val="156082"/>
                </a:solidFill>
                <a:round/>
              </a:ln>
            </c:spPr>
          </c:dPt>
          <c:dPt>
            <c:idx val="1"/>
            <c:explosion val="7"/>
            <c:spPr>
              <a:solidFill>
                <a:srgbClr val="ffffff"/>
              </a:solidFill>
              <a:ln w="19080">
                <a:solidFill>
                  <a:srgbClr val="156082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156082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156082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156082"/>
                    </a:solidFill>
                    <a:latin typeface="Aptos Narrow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eparator>; </c:separator>
            <c:showLeaderLines val="1"/>
          </c:dLbls>
          <c:cat>
            <c:strRef>
              <c:f>Stats_arch_stock!$Q$16:$Q$17</c:f>
              <c:strCache>
                <c:ptCount val="2"/>
                <c:pt idx="0">
                  <c:v>oui</c:v>
                </c:pt>
                <c:pt idx="1">
                  <c:v>non</c:v>
                </c:pt>
              </c:strCache>
            </c:strRef>
          </c:cat>
          <c:val>
            <c:numRef>
              <c:f>Stats_arch_stock!$R$16:$R$17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156082"/>
    </a:solidFill>
    <a:ln w="9360">
      <a:solidFill>
        <a:srgbClr val="156082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Format initial de la base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Stats_arch_stock!$K$15:$K$15</c:f>
              <c:strCache>
                <c:ptCount val="1"/>
                <c:pt idx="0">
                  <c:v>Format initial de la base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6"/>
          <c:dPt>
            <c:idx val="0"/>
            <c:explosion val="6"/>
            <c:spPr>
              <a:solidFill>
                <a:srgbClr val="83cbe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6"/>
            <c:spPr>
              <a:solidFill>
                <a:srgbClr val="f6c6ad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Stats_arch_stock!$J$16:$J$17</c:f>
              <c:strCache>
                <c:ptCount val="2"/>
                <c:pt idx="0">
                  <c:v>SQL</c:v>
                </c:pt>
                <c:pt idx="1">
                  <c:v>autre/inconnu</c:v>
                </c:pt>
              </c:strCache>
            </c:strRef>
          </c:cat>
          <c:val>
            <c:numRef>
              <c:f>Stats_arch_stock!$K$16:$K$17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Circonstances de collecte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Stats_arch_stock!$W$15:$W$15</c:f>
              <c:strCache>
                <c:ptCount val="1"/>
                <c:pt idx="0">
                  <c:v>Circonstances de collecte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83cbe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6"/>
            <c:spPr>
              <a:solidFill>
                <a:srgbClr val="f6c6ad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Stats_arch_stock!$V$16:$V$17</c:f>
              <c:strCache>
                <c:ptCount val="2"/>
                <c:pt idx="0">
                  <c:v>Décommissionnement</c:v>
                </c:pt>
                <c:pt idx="1">
                  <c:v>Non renseigné</c:v>
                </c:pt>
              </c:strCache>
            </c:strRef>
          </c:cat>
          <c:val>
            <c:numRef>
              <c:f>Stats_arch_stock!$W$16:$W$17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762120</xdr:colOff>
      <xdr:row>12</xdr:row>
      <xdr:rowOff>33480</xdr:rowOff>
    </xdr:from>
    <xdr:to>
      <xdr:col>6</xdr:col>
      <xdr:colOff>180720</xdr:colOff>
      <xdr:row>26</xdr:row>
      <xdr:rowOff>109080</xdr:rowOff>
    </xdr:to>
    <xdr:graphicFrame>
      <xdr:nvGraphicFramePr>
        <xdr:cNvPr id="0" name="Graphique 1"/>
        <xdr:cNvGraphicFramePr/>
      </xdr:nvGraphicFramePr>
      <xdr:xfrm>
        <a:off x="762120" y="4338720"/>
        <a:ext cx="6962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734400</xdr:colOff>
      <xdr:row>18</xdr:row>
      <xdr:rowOff>134280</xdr:rowOff>
    </xdr:from>
    <xdr:to>
      <xdr:col>8</xdr:col>
      <xdr:colOff>301320</xdr:colOff>
      <xdr:row>41</xdr:row>
      <xdr:rowOff>143640</xdr:rowOff>
    </xdr:to>
    <xdr:graphicFrame>
      <xdr:nvGraphicFramePr>
        <xdr:cNvPr id="1" name="Graphique 3"/>
        <xdr:cNvGraphicFramePr/>
      </xdr:nvGraphicFramePr>
      <xdr:xfrm>
        <a:off x="734400" y="8938080"/>
        <a:ext cx="9191160" cy="44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984240</xdr:colOff>
      <xdr:row>20</xdr:row>
      <xdr:rowOff>127800</xdr:rowOff>
    </xdr:from>
    <xdr:to>
      <xdr:col>5</xdr:col>
      <xdr:colOff>964800</xdr:colOff>
      <xdr:row>35</xdr:row>
      <xdr:rowOff>12960</xdr:rowOff>
    </xdr:to>
    <xdr:graphicFrame>
      <xdr:nvGraphicFramePr>
        <xdr:cNvPr id="2" name="Graphique 1"/>
        <xdr:cNvGraphicFramePr/>
      </xdr:nvGraphicFramePr>
      <xdr:xfrm>
        <a:off x="2150280" y="9131400"/>
        <a:ext cx="7009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615960</xdr:colOff>
      <xdr:row>20</xdr:row>
      <xdr:rowOff>178560</xdr:rowOff>
    </xdr:from>
    <xdr:to>
      <xdr:col>15</xdr:col>
      <xdr:colOff>425160</xdr:colOff>
      <xdr:row>35</xdr:row>
      <xdr:rowOff>63720</xdr:rowOff>
    </xdr:to>
    <xdr:graphicFrame>
      <xdr:nvGraphicFramePr>
        <xdr:cNvPr id="3" name="Graphique 3"/>
        <xdr:cNvGraphicFramePr/>
      </xdr:nvGraphicFramePr>
      <xdr:xfrm>
        <a:off x="19349640" y="9182160"/>
        <a:ext cx="5524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920880</xdr:colOff>
      <xdr:row>20</xdr:row>
      <xdr:rowOff>140400</xdr:rowOff>
    </xdr:from>
    <xdr:to>
      <xdr:col>20</xdr:col>
      <xdr:colOff>272880</xdr:colOff>
      <xdr:row>35</xdr:row>
      <xdr:rowOff>25560</xdr:rowOff>
    </xdr:to>
    <xdr:graphicFrame>
      <xdr:nvGraphicFramePr>
        <xdr:cNvPr id="4" name="Graphique 5"/>
        <xdr:cNvGraphicFramePr/>
      </xdr:nvGraphicFramePr>
      <xdr:xfrm>
        <a:off x="25369560" y="9144000"/>
        <a:ext cx="5604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730080</xdr:colOff>
      <xdr:row>20</xdr:row>
      <xdr:rowOff>127800</xdr:rowOff>
    </xdr:from>
    <xdr:to>
      <xdr:col>11</xdr:col>
      <xdr:colOff>56520</xdr:colOff>
      <xdr:row>35</xdr:row>
      <xdr:rowOff>12960</xdr:rowOff>
    </xdr:to>
    <xdr:graphicFrame>
      <xdr:nvGraphicFramePr>
        <xdr:cNvPr id="5" name="Graphique 6"/>
        <xdr:cNvGraphicFramePr/>
      </xdr:nvGraphicFramePr>
      <xdr:xfrm>
        <a:off x="13188960" y="9131400"/>
        <a:ext cx="560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514440</xdr:colOff>
      <xdr:row>20</xdr:row>
      <xdr:rowOff>140400</xdr:rowOff>
    </xdr:from>
    <xdr:to>
      <xdr:col>24</xdr:col>
      <xdr:colOff>717120</xdr:colOff>
      <xdr:row>35</xdr:row>
      <xdr:rowOff>25560</xdr:rowOff>
    </xdr:to>
    <xdr:graphicFrame>
      <xdr:nvGraphicFramePr>
        <xdr:cNvPr id="6" name="Graphique 7"/>
        <xdr:cNvGraphicFramePr/>
      </xdr:nvGraphicFramePr>
      <xdr:xfrm>
        <a:off x="31215600" y="9144000"/>
        <a:ext cx="5359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J1" colorId="64" zoomScale="79" zoomScaleNormal="79" zoomScalePageLayoutView="100" workbookViewId="0">
      <pane xSplit="0" ySplit="1" topLeftCell="A7" activePane="bottomLeft" state="frozen"/>
      <selection pane="topLeft" activeCell="J1" activeCellId="0" sqref="J1"/>
      <selection pane="bottomLeft" activeCell="L1" activeCellId="0" sqref="L1"/>
    </sheetView>
  </sheetViews>
  <sheetFormatPr defaultColWidth="10.5976562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12.72"/>
    <col collapsed="false" customWidth="true" hidden="false" outlineLevel="0" max="4" min="4" style="1" width="16.72"/>
    <col collapsed="false" customWidth="true" hidden="false" outlineLevel="0" max="5" min="5" style="1" width="21"/>
    <col collapsed="false" customWidth="true" hidden="false" outlineLevel="0" max="6" min="6" style="1" width="19.72"/>
    <col collapsed="false" customWidth="true" hidden="false" outlineLevel="0" max="7" min="7" style="1" width="13.71"/>
    <col collapsed="false" customWidth="true" hidden="false" outlineLevel="0" max="8" min="8" style="1" width="13.57"/>
    <col collapsed="false" customWidth="true" hidden="false" outlineLevel="0" max="9" min="9" style="1" width="20.72"/>
    <col collapsed="false" customWidth="true" hidden="false" outlineLevel="0" max="10" min="10" style="1" width="18.57"/>
    <col collapsed="false" customWidth="true" hidden="false" outlineLevel="0" max="11" min="11" style="2" width="49.43"/>
    <col collapsed="false" customWidth="true" hidden="false" outlineLevel="0" max="12" min="12" style="1" width="11.43"/>
    <col collapsed="false" customWidth="true" hidden="false" outlineLevel="0" max="13" min="13" style="3" width="25.14"/>
    <col collapsed="false" customWidth="true" hidden="false" outlineLevel="0" max="14" min="14" style="3" width="26.71"/>
    <col collapsed="false" customWidth="true" hidden="false" outlineLevel="0" max="15" min="15" style="3" width="24.57"/>
    <col collapsed="false" customWidth="true" hidden="false" outlineLevel="0" max="18" min="16" style="3" width="11.43"/>
    <col collapsed="false" customWidth="true" hidden="false" outlineLevel="0" max="19" min="19" style="3" width="13.43"/>
    <col collapsed="false" customWidth="true" hidden="false" outlineLevel="0" max="21" min="20" style="3" width="11.43"/>
    <col collapsed="false" customWidth="true" hidden="false" outlineLevel="0" max="22" min="22" style="3" width="15"/>
    <col collapsed="false" customWidth="true" hidden="false" outlineLevel="0" max="23" min="23" style="3" width="11.43"/>
  </cols>
  <sheetData>
    <row r="1" customFormat="false" ht="7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8" t="s">
        <v>22</v>
      </c>
    </row>
    <row r="2" customFormat="false" ht="31.3" hidden="false" customHeight="false" outlineLevel="0" collapsed="false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I2" s="1" t="s">
        <v>24</v>
      </c>
      <c r="J2" s="1" t="s">
        <v>24</v>
      </c>
      <c r="K2" s="2" t="s">
        <v>25</v>
      </c>
      <c r="L2" s="9" t="s">
        <v>26</v>
      </c>
      <c r="M2" s="10" t="s">
        <v>27</v>
      </c>
      <c r="N2" s="10" t="s">
        <v>28</v>
      </c>
      <c r="O2" s="10" t="s">
        <v>29</v>
      </c>
      <c r="P2" s="3" t="s">
        <v>30</v>
      </c>
      <c r="Q2" s="10" t="s">
        <v>31</v>
      </c>
      <c r="R2" s="3" t="n">
        <v>2021</v>
      </c>
      <c r="S2" s="3" t="s">
        <v>32</v>
      </c>
      <c r="T2" s="10" t="n">
        <v>6</v>
      </c>
      <c r="U2" s="10" t="n">
        <v>1</v>
      </c>
      <c r="V2" s="11" t="n">
        <v>342163456</v>
      </c>
      <c r="W2" s="12" t="n">
        <v>0.31866455078125</v>
      </c>
    </row>
    <row r="3" customFormat="false" ht="46.25" hidden="false" customHeight="false" outlineLevel="0" collapsed="false">
      <c r="A3" s="1" t="s">
        <v>33</v>
      </c>
      <c r="F3" s="1" t="s">
        <v>24</v>
      </c>
      <c r="H3" s="1" t="s">
        <v>24</v>
      </c>
      <c r="J3" s="1" t="s">
        <v>24</v>
      </c>
      <c r="K3" s="2" t="s">
        <v>34</v>
      </c>
      <c r="L3" s="13"/>
      <c r="M3" s="10" t="s">
        <v>27</v>
      </c>
      <c r="N3" s="10" t="s">
        <v>35</v>
      </c>
      <c r="O3" s="10" t="s">
        <v>36</v>
      </c>
      <c r="P3" s="3" t="s">
        <v>37</v>
      </c>
      <c r="Q3" s="10" t="s">
        <v>38</v>
      </c>
      <c r="R3" s="3" t="n">
        <v>2022</v>
      </c>
      <c r="S3" s="3" t="s">
        <v>39</v>
      </c>
      <c r="T3" s="3" t="n">
        <v>300714</v>
      </c>
      <c r="U3" s="3" t="n">
        <v>39196</v>
      </c>
      <c r="V3" s="3" t="n">
        <v>444359554357</v>
      </c>
      <c r="W3" s="3" t="n">
        <v>413.84</v>
      </c>
    </row>
    <row r="4" customFormat="false" ht="46.25" hidden="false" customHeight="false" outlineLevel="0" collapsed="false">
      <c r="A4" s="3" t="s">
        <v>40</v>
      </c>
      <c r="F4" s="1" t="s">
        <v>24</v>
      </c>
      <c r="H4" s="1" t="s">
        <v>24</v>
      </c>
      <c r="K4" s="2" t="s">
        <v>41</v>
      </c>
      <c r="L4" s="9" t="s">
        <v>42</v>
      </c>
      <c r="M4" s="10" t="s">
        <v>43</v>
      </c>
      <c r="N4" s="10" t="s">
        <v>44</v>
      </c>
      <c r="O4" s="10" t="s">
        <v>45</v>
      </c>
      <c r="P4" s="3" t="s">
        <v>46</v>
      </c>
      <c r="Q4" s="3" t="s">
        <v>47</v>
      </c>
      <c r="R4" s="3" t="n">
        <v>2023</v>
      </c>
      <c r="S4" s="3" t="s">
        <v>39</v>
      </c>
      <c r="T4" s="10" t="n">
        <v>3437</v>
      </c>
      <c r="U4" s="10" t="n">
        <v>1</v>
      </c>
      <c r="V4" s="11" t="n">
        <v>1339727872</v>
      </c>
      <c r="W4" s="12" t="n">
        <v>1.24771881103516</v>
      </c>
    </row>
    <row r="5" customFormat="false" ht="31.3" hidden="false" customHeight="false" outlineLevel="0" collapsed="false">
      <c r="A5" s="3" t="s">
        <v>48</v>
      </c>
      <c r="B5" s="1" t="s">
        <v>24</v>
      </c>
      <c r="C5" s="1" t="s">
        <v>24</v>
      </c>
      <c r="D5" s="1" t="s">
        <v>24</v>
      </c>
      <c r="F5" s="1" t="s">
        <v>24</v>
      </c>
      <c r="H5" s="1" t="s">
        <v>24</v>
      </c>
      <c r="J5" s="1" t="s">
        <v>24</v>
      </c>
      <c r="K5" s="2" t="s">
        <v>41</v>
      </c>
      <c r="L5" s="14" t="s">
        <v>49</v>
      </c>
      <c r="M5" s="10" t="s">
        <v>50</v>
      </c>
      <c r="N5" s="10" t="s">
        <v>51</v>
      </c>
      <c r="O5" s="10" t="s">
        <v>52</v>
      </c>
      <c r="P5" s="3" t="s">
        <v>46</v>
      </c>
      <c r="Q5" s="3" t="s">
        <v>47</v>
      </c>
      <c r="R5" s="3" t="n">
        <v>2024</v>
      </c>
      <c r="S5" s="3" t="s">
        <v>39</v>
      </c>
      <c r="T5" s="14" t="n">
        <v>3267</v>
      </c>
      <c r="U5" s="14" t="n">
        <v>6</v>
      </c>
      <c r="V5" s="10" t="n">
        <v>985833472</v>
      </c>
      <c r="W5" s="12" t="n">
        <v>0.918128967285156</v>
      </c>
    </row>
    <row r="6" customFormat="false" ht="46.25" hidden="false" customHeight="false" outlineLevel="0" collapsed="false">
      <c r="A6" s="1" t="s">
        <v>53</v>
      </c>
      <c r="D6" s="1" t="s">
        <v>24</v>
      </c>
      <c r="F6" s="1" t="s">
        <v>24</v>
      </c>
      <c r="G6" s="1" t="s">
        <v>24</v>
      </c>
      <c r="I6" s="1" t="s">
        <v>24</v>
      </c>
      <c r="J6" s="1" t="s">
        <v>24</v>
      </c>
      <c r="K6" s="2" t="s">
        <v>54</v>
      </c>
      <c r="L6" s="1" t="s">
        <v>55</v>
      </c>
      <c r="M6" s="10" t="s">
        <v>56</v>
      </c>
      <c r="N6" s="10" t="s">
        <v>57</v>
      </c>
      <c r="O6" s="10" t="s">
        <v>58</v>
      </c>
      <c r="P6" s="3" t="s">
        <v>46</v>
      </c>
      <c r="Q6" s="3" t="s">
        <v>59</v>
      </c>
      <c r="R6" s="3" t="n">
        <v>2023</v>
      </c>
      <c r="S6" s="3" t="s">
        <v>32</v>
      </c>
      <c r="T6" s="10" t="n">
        <v>10</v>
      </c>
      <c r="U6" s="10" t="n">
        <v>0</v>
      </c>
      <c r="V6" s="10" t="n">
        <v>492859392</v>
      </c>
      <c r="W6" s="15" t="n">
        <v>0.459011077880859</v>
      </c>
      <c r="X6" s="16"/>
    </row>
    <row r="7" customFormat="false" ht="31.3" hidden="false" customHeight="false" outlineLevel="0" collapsed="false">
      <c r="A7" s="1" t="s">
        <v>60</v>
      </c>
      <c r="B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I7" s="1" t="s">
        <v>24</v>
      </c>
      <c r="J7" s="1" t="s">
        <v>24</v>
      </c>
      <c r="K7" s="2" t="s">
        <v>61</v>
      </c>
      <c r="L7" s="1" t="s">
        <v>62</v>
      </c>
      <c r="M7" s="10" t="s">
        <v>56</v>
      </c>
      <c r="N7" s="10" t="s">
        <v>63</v>
      </c>
      <c r="O7" s="10" t="s">
        <v>64</v>
      </c>
      <c r="P7" s="3" t="s">
        <v>65</v>
      </c>
      <c r="Q7" s="3" t="s">
        <v>66</v>
      </c>
      <c r="R7" s="3" t="n">
        <v>2024</v>
      </c>
      <c r="S7" s="3" t="s">
        <v>32</v>
      </c>
      <c r="T7" s="13" t="n">
        <v>15</v>
      </c>
      <c r="U7" s="13" t="n">
        <v>1</v>
      </c>
      <c r="V7" s="13" t="n">
        <v>57606144</v>
      </c>
      <c r="W7" s="17" t="n">
        <v>0.05364990234375</v>
      </c>
      <c r="X7" s="18"/>
    </row>
    <row r="8" customFormat="false" ht="46.25" hidden="false" customHeight="false" outlineLevel="0" collapsed="false">
      <c r="A8" s="1" t="s">
        <v>67</v>
      </c>
      <c r="B8" s="1" t="s">
        <v>24</v>
      </c>
      <c r="D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2" t="s">
        <v>61</v>
      </c>
      <c r="L8" s="1" t="s">
        <v>68</v>
      </c>
      <c r="M8" s="10" t="s">
        <v>27</v>
      </c>
      <c r="N8" s="10" t="s">
        <v>69</v>
      </c>
      <c r="O8" s="10" t="s">
        <v>52</v>
      </c>
      <c r="P8" s="3" t="s">
        <v>70</v>
      </c>
      <c r="Q8" s="3" t="s">
        <v>71</v>
      </c>
      <c r="R8" s="3" t="n">
        <v>2024</v>
      </c>
      <c r="S8" s="3" t="s">
        <v>32</v>
      </c>
      <c r="T8" s="10" t="n">
        <v>287</v>
      </c>
      <c r="U8" s="10" t="n">
        <v>28</v>
      </c>
      <c r="V8" s="19" t="n">
        <v>2362216448</v>
      </c>
      <c r="W8" s="15" t="n">
        <v>2.19998550415039</v>
      </c>
      <c r="X8" s="18"/>
    </row>
    <row r="9" customFormat="false" ht="76.1" hidden="false" customHeight="false" outlineLevel="0" collapsed="false">
      <c r="A9" s="1" t="s">
        <v>72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2" t="s">
        <v>73</v>
      </c>
      <c r="L9" s="1" t="s">
        <v>74</v>
      </c>
      <c r="M9" s="10" t="s">
        <v>56</v>
      </c>
      <c r="N9" s="10" t="s">
        <v>75</v>
      </c>
      <c r="O9" s="10" t="s">
        <v>76</v>
      </c>
      <c r="P9" s="3" t="s">
        <v>77</v>
      </c>
      <c r="Q9" s="3" t="s">
        <v>78</v>
      </c>
      <c r="R9" s="3" t="n">
        <v>2024</v>
      </c>
      <c r="S9" s="3" t="s">
        <v>32</v>
      </c>
      <c r="T9" s="10" t="n">
        <v>33796</v>
      </c>
      <c r="U9" s="10" t="n">
        <v>2195</v>
      </c>
      <c r="V9" s="19" t="n">
        <v>399260585735</v>
      </c>
      <c r="W9" s="15" t="n">
        <v>371.840396649204</v>
      </c>
      <c r="X9" s="18"/>
    </row>
    <row r="10" customFormat="false" ht="46.25" hidden="false" customHeight="false" outlineLevel="0" collapsed="false">
      <c r="A10" s="3" t="s">
        <v>79</v>
      </c>
      <c r="C10" s="1" t="s">
        <v>24</v>
      </c>
      <c r="D10" s="1" t="s">
        <v>24</v>
      </c>
      <c r="E10" s="1" t="s">
        <v>24</v>
      </c>
      <c r="F10" s="1" t="s">
        <v>24</v>
      </c>
      <c r="H10" s="1" t="s">
        <v>24</v>
      </c>
      <c r="I10" s="1" t="s">
        <v>24</v>
      </c>
      <c r="J10" s="1" t="s">
        <v>24</v>
      </c>
      <c r="K10" s="2" t="s">
        <v>80</v>
      </c>
      <c r="L10" s="1" t="s">
        <v>81</v>
      </c>
      <c r="M10" s="10" t="s">
        <v>27</v>
      </c>
      <c r="N10" s="10" t="s">
        <v>82</v>
      </c>
      <c r="O10" s="10" t="s">
        <v>52</v>
      </c>
      <c r="P10" s="3" t="s">
        <v>70</v>
      </c>
      <c r="Q10" s="3" t="n">
        <v>2017</v>
      </c>
      <c r="R10" s="3" t="n">
        <v>2025</v>
      </c>
      <c r="S10" s="3" t="s">
        <v>32</v>
      </c>
      <c r="T10" s="13" t="n">
        <v>117</v>
      </c>
      <c r="U10" s="13" t="n">
        <v>10</v>
      </c>
      <c r="V10" s="20" t="s">
        <v>83</v>
      </c>
      <c r="W10" s="21"/>
    </row>
    <row r="11" customFormat="false" ht="57" hidden="false" customHeight="true" outlineLevel="0" collapsed="false">
      <c r="A11" s="1" t="s">
        <v>84</v>
      </c>
      <c r="F11" s="1" t="s">
        <v>24</v>
      </c>
      <c r="H11" s="1" t="s">
        <v>24</v>
      </c>
      <c r="I11" s="1" t="s">
        <v>24</v>
      </c>
      <c r="J11" s="1" t="s">
        <v>24</v>
      </c>
      <c r="K11" s="2" t="s">
        <v>85</v>
      </c>
      <c r="L11" s="1" t="s">
        <v>86</v>
      </c>
      <c r="M11" s="10" t="s">
        <v>87</v>
      </c>
      <c r="N11" s="10" t="s">
        <v>88</v>
      </c>
      <c r="O11" s="10" t="s">
        <v>89</v>
      </c>
      <c r="P11" s="3" t="s">
        <v>90</v>
      </c>
      <c r="Q11" s="3" t="n">
        <v>2021</v>
      </c>
      <c r="R11" s="3" t="n">
        <v>2025</v>
      </c>
      <c r="S11" s="3" t="s">
        <v>32</v>
      </c>
      <c r="T11" s="22" t="n">
        <v>27</v>
      </c>
      <c r="U11" s="22" t="n">
        <v>1</v>
      </c>
      <c r="V11" s="23" t="s">
        <v>91</v>
      </c>
      <c r="W11" s="12" t="s">
        <v>92</v>
      </c>
    </row>
    <row r="12" customFormat="false" ht="49.5" hidden="false" customHeight="true" outlineLevel="0" collapsed="false">
      <c r="A12" s="1" t="s">
        <v>93</v>
      </c>
      <c r="D12" s="1" t="s">
        <v>24</v>
      </c>
      <c r="E12" s="1" t="s">
        <v>24</v>
      </c>
      <c r="G12" s="1" t="s">
        <v>24</v>
      </c>
      <c r="I12" s="1" t="s">
        <v>24</v>
      </c>
      <c r="J12" s="1" t="s">
        <v>24</v>
      </c>
      <c r="L12" s="1" t="s">
        <v>94</v>
      </c>
      <c r="M12" s="10" t="s">
        <v>27</v>
      </c>
      <c r="N12" s="10" t="s">
        <v>95</v>
      </c>
      <c r="O12" s="10" t="s">
        <v>58</v>
      </c>
      <c r="P12" s="3" t="s">
        <v>30</v>
      </c>
      <c r="Q12" s="3" t="s">
        <v>96</v>
      </c>
      <c r="R12" s="3" t="n">
        <v>2025</v>
      </c>
      <c r="S12" s="3" t="s">
        <v>32</v>
      </c>
      <c r="T12" s="13" t="n">
        <v>94</v>
      </c>
      <c r="U12" s="13" t="n">
        <v>18</v>
      </c>
      <c r="V12" s="20" t="s">
        <v>97</v>
      </c>
    </row>
    <row r="13" customFormat="false" ht="31.3" hidden="false" customHeight="false" outlineLevel="0" collapsed="false">
      <c r="A13" s="1" t="s">
        <v>98</v>
      </c>
      <c r="D13" s="1" t="s">
        <v>24</v>
      </c>
      <c r="E13" s="1" t="s">
        <v>24</v>
      </c>
      <c r="G13" s="1" t="s">
        <v>24</v>
      </c>
      <c r="H13" s="1" t="s">
        <v>24</v>
      </c>
      <c r="I13" s="1" t="s">
        <v>24</v>
      </c>
      <c r="K13" s="2" t="s">
        <v>99</v>
      </c>
      <c r="L13" s="1" t="s">
        <v>100</v>
      </c>
      <c r="M13" s="10" t="s">
        <v>101</v>
      </c>
      <c r="N13" s="10" t="s">
        <v>102</v>
      </c>
      <c r="O13" s="10" t="s">
        <v>52</v>
      </c>
      <c r="P13" s="3" t="s">
        <v>46</v>
      </c>
      <c r="Q13" s="3" t="s">
        <v>103</v>
      </c>
      <c r="R13" s="3" t="n">
        <v>2025</v>
      </c>
      <c r="S13" s="3" t="s">
        <v>32</v>
      </c>
      <c r="T13" s="13" t="n">
        <v>415</v>
      </c>
      <c r="U13" s="13" t="n">
        <v>36</v>
      </c>
      <c r="V13" s="13" t="n">
        <v>1348243143</v>
      </c>
      <c r="W13" s="21" t="n">
        <v>1.25</v>
      </c>
    </row>
    <row r="14" s="29" customFormat="true" ht="16.4" hidden="false" customHeight="false" outlineLevel="0" collapsed="false">
      <c r="A14" s="24" t="s">
        <v>104</v>
      </c>
      <c r="B14" s="24"/>
      <c r="C14" s="24"/>
      <c r="D14" s="24"/>
      <c r="E14" s="24"/>
      <c r="F14" s="24"/>
      <c r="G14" s="24"/>
      <c r="H14" s="24"/>
      <c r="I14" s="24"/>
      <c r="J14" s="24"/>
      <c r="K14" s="25" t="s">
        <v>105</v>
      </c>
      <c r="L14" s="24"/>
      <c r="M14" s="26" t="s">
        <v>63</v>
      </c>
      <c r="N14" s="26" t="s">
        <v>63</v>
      </c>
      <c r="O14" s="26" t="s">
        <v>106</v>
      </c>
      <c r="P14" s="27"/>
      <c r="Q14" s="27"/>
      <c r="R14" s="27"/>
      <c r="S14" s="27"/>
      <c r="T14" s="27"/>
      <c r="U14" s="27"/>
      <c r="V14" s="27"/>
      <c r="W14" s="27"/>
      <c r="X14" s="28"/>
    </row>
    <row r="15" customFormat="false" ht="16.4" hidden="false" customHeight="false" outlineLevel="0" collapsed="false">
      <c r="A15" s="24" t="s">
        <v>107</v>
      </c>
      <c r="B15" s="24"/>
      <c r="C15" s="24"/>
      <c r="D15" s="24"/>
      <c r="E15" s="24"/>
      <c r="F15" s="24"/>
      <c r="G15" s="24"/>
      <c r="H15" s="24"/>
      <c r="I15" s="24"/>
      <c r="J15" s="24"/>
      <c r="K15" s="25" t="s">
        <v>105</v>
      </c>
      <c r="L15" s="24"/>
      <c r="M15" s="26" t="s">
        <v>63</v>
      </c>
      <c r="N15" s="26" t="s">
        <v>63</v>
      </c>
      <c r="O15" s="26" t="s">
        <v>58</v>
      </c>
      <c r="P15" s="27"/>
      <c r="Q15" s="27"/>
      <c r="R15" s="27"/>
      <c r="S15" s="27"/>
      <c r="T15" s="27"/>
      <c r="U15" s="27"/>
      <c r="V15" s="27"/>
      <c r="W15" s="27"/>
      <c r="X15" s="28"/>
    </row>
    <row r="16" customFormat="false" ht="31.3" hidden="false" customHeight="false" outlineLevel="0" collapsed="false">
      <c r="A16" s="27" t="s">
        <v>108</v>
      </c>
      <c r="B16" s="24"/>
      <c r="C16" s="24"/>
      <c r="D16" s="24"/>
      <c r="E16" s="24" t="s">
        <v>24</v>
      </c>
      <c r="F16" s="24"/>
      <c r="G16" s="24"/>
      <c r="H16" s="24" t="s">
        <v>24</v>
      </c>
      <c r="I16" s="24"/>
      <c r="J16" s="24" t="s">
        <v>24</v>
      </c>
      <c r="K16" s="25" t="s">
        <v>109</v>
      </c>
      <c r="L16" s="24"/>
      <c r="M16" s="26" t="s">
        <v>110</v>
      </c>
      <c r="N16" s="26" t="s">
        <v>111</v>
      </c>
      <c r="O16" s="26" t="s">
        <v>58</v>
      </c>
      <c r="P16" s="27"/>
      <c r="Q16" s="27"/>
      <c r="R16" s="27"/>
      <c r="S16" s="27"/>
      <c r="T16" s="27"/>
      <c r="U16" s="27"/>
      <c r="V16" s="27"/>
      <c r="W16" s="27"/>
      <c r="X16" s="28"/>
    </row>
    <row r="17" customFormat="false" ht="46.25" hidden="false" customHeight="false" outlineLevel="0" collapsed="false">
      <c r="A17" s="3" t="s">
        <v>112</v>
      </c>
      <c r="B17" s="3"/>
      <c r="C17" s="3"/>
      <c r="D17" s="3"/>
      <c r="E17" s="3"/>
      <c r="F17" s="3" t="s">
        <v>24</v>
      </c>
      <c r="G17" s="3"/>
      <c r="H17" s="3"/>
      <c r="I17" s="3" t="s">
        <v>24</v>
      </c>
      <c r="J17" s="3"/>
      <c r="K17" s="2" t="s">
        <v>113</v>
      </c>
      <c r="L17" s="3" t="s">
        <v>114</v>
      </c>
      <c r="M17" s="10" t="s">
        <v>63</v>
      </c>
      <c r="N17" s="10" t="s">
        <v>63</v>
      </c>
      <c r="O17" s="10" t="s">
        <v>115</v>
      </c>
      <c r="P17" s="3" t="s">
        <v>116</v>
      </c>
      <c r="Q17" s="3" t="s">
        <v>117</v>
      </c>
      <c r="R17" s="3" t="n">
        <v>2023</v>
      </c>
      <c r="S17" s="3" t="s">
        <v>32</v>
      </c>
      <c r="T17" s="3" t="n">
        <v>84</v>
      </c>
      <c r="U17" s="3" t="n">
        <v>21</v>
      </c>
      <c r="V17" s="30" t="s">
        <v>118</v>
      </c>
      <c r="W17" s="3" t="n">
        <v>0.68</v>
      </c>
      <c r="X17" s="29"/>
    </row>
    <row r="18" customFormat="false" ht="61.15" hidden="false" customHeight="false" outlineLevel="0" collapsed="false">
      <c r="A18" s="3" t="s">
        <v>119</v>
      </c>
      <c r="L18" s="1" t="s">
        <v>120</v>
      </c>
      <c r="M18" s="3" t="s">
        <v>50</v>
      </c>
      <c r="N18" s="3" t="s">
        <v>51</v>
      </c>
      <c r="O18" s="3" t="s">
        <v>52</v>
      </c>
      <c r="P18" s="3" t="s">
        <v>46</v>
      </c>
      <c r="Q18" s="3" t="s">
        <v>47</v>
      </c>
      <c r="R18" s="3" t="n">
        <v>2025</v>
      </c>
      <c r="S18" s="3" t="s">
        <v>39</v>
      </c>
      <c r="T18" s="1" t="n">
        <v>848</v>
      </c>
      <c r="U18" s="1" t="n">
        <v>1</v>
      </c>
      <c r="V18" s="31" t="n">
        <v>188928000</v>
      </c>
      <c r="W18" s="32" t="n">
        <f aca="false">V18/2^30</f>
        <v>0.175952911376953</v>
      </c>
    </row>
    <row r="19" customFormat="false" ht="61.15" hidden="false" customHeight="false" outlineLevel="0" collapsed="false">
      <c r="A19" s="3" t="s">
        <v>121</v>
      </c>
      <c r="L19" s="1" t="s">
        <v>122</v>
      </c>
      <c r="M19" s="3" t="s">
        <v>50</v>
      </c>
      <c r="N19" s="3" t="s">
        <v>51</v>
      </c>
      <c r="O19" s="3" t="s">
        <v>52</v>
      </c>
      <c r="P19" s="3" t="s">
        <v>46</v>
      </c>
      <c r="Q19" s="3" t="s">
        <v>123</v>
      </c>
      <c r="R19" s="3" t="n">
        <v>2025</v>
      </c>
      <c r="S19" s="3" t="s">
        <v>39</v>
      </c>
      <c r="T19" s="1" t="n">
        <v>2409</v>
      </c>
      <c r="U19" s="1" t="n">
        <v>1</v>
      </c>
      <c r="V19" s="31" t="n">
        <v>344379392</v>
      </c>
      <c r="W19" s="32" t="n">
        <f aca="false">V19/2^30</f>
        <v>0.320728302001953</v>
      </c>
    </row>
    <row r="20" customFormat="false" ht="46.25" hidden="false" customHeight="false" outlineLevel="0" collapsed="false">
      <c r="A20" s="1" t="s">
        <v>124</v>
      </c>
      <c r="C20" s="1" t="s">
        <v>24</v>
      </c>
      <c r="D20" s="1" t="s">
        <v>24</v>
      </c>
      <c r="E20" s="1" t="s">
        <v>24</v>
      </c>
      <c r="K20" s="2" t="s">
        <v>125</v>
      </c>
      <c r="O20" s="3" t="s">
        <v>126</v>
      </c>
      <c r="P20" s="3" t="s">
        <v>127</v>
      </c>
      <c r="S20" s="3" t="s">
        <v>32</v>
      </c>
    </row>
    <row r="21" customFormat="false" ht="15" hidden="false" customHeight="false" outlineLevel="0" collapsed="false">
      <c r="B21" s="1" t="n">
        <f aca="false">COUNTIF(B2:B20,"X")</f>
        <v>4</v>
      </c>
      <c r="C21" s="1" t="n">
        <f aca="false">COUNTIF(C2:C20,"X")</f>
        <v>4</v>
      </c>
      <c r="D21" s="1" t="n">
        <f aca="false">COUNTIF(D2:D20,"X")</f>
        <v>9</v>
      </c>
      <c r="E21" s="1" t="n">
        <f aca="false">COUNTIF(E2:E20,"X")</f>
        <v>8</v>
      </c>
      <c r="F21" s="1" t="n">
        <f aca="false">COUNTIF(F2:F20,"X")</f>
        <v>11</v>
      </c>
      <c r="G21" s="1" t="n">
        <f aca="false">COUNTIF(G2:G20,"X")</f>
        <v>6</v>
      </c>
      <c r="H21" s="1" t="n">
        <f aca="false">COUNTIF(H2:H20,"X")</f>
        <v>9</v>
      </c>
      <c r="I21" s="1" t="n">
        <f aca="false">COUNTIF(I2:I20,"X")</f>
        <v>10</v>
      </c>
      <c r="J21" s="1" t="n">
        <f aca="false">COUNTIF(J2:J20,"X")</f>
        <v>11</v>
      </c>
    </row>
  </sheetData>
  <autoFilter ref="A1:W21"/>
  <conditionalFormatting sqref="M1:O17">
    <cfRule type="containsText" priority="2" operator="containsText" aboveAverage="0" equalAverage="0" bottom="0" percent="0" rank="0" text="Inconnu" dxfId="7">
      <formula>NOT(ISERROR(SEARCH("Inconnu",M1)))</formula>
    </cfRule>
    <cfRule type="containsText" priority="3" operator="containsText" aboveAverage="0" equalAverage="0" bottom="0" percent="0" rank="0" text="Non renseigné" dxfId="8">
      <formula>NOT(ISERROR(SEARCH("Non renseigné",M1)))</formula>
    </cfRule>
  </conditionalFormatting>
  <conditionalFormatting sqref="S1:S1048576">
    <cfRule type="containsText" priority="4" operator="containsText" aboveAverage="0" equalAverage="0" bottom="0" percent="0" rank="0" text="VaS" dxfId="9">
      <formula>NOT(ISERROR(SEARCH("VaS",S1)))</formula>
    </cfRule>
    <cfRule type="containsText" priority="5" operator="containsText" aboveAverage="0" equalAverage="0" bottom="0" percent="0" rank="0" text="arch_stock" dxfId="10">
      <formula>NOT(ISERROR(SEARCH("arch_stock",S1)))</formula>
    </cfRule>
  </conditionalFormatting>
  <conditionalFormatting sqref="W18:W19">
    <cfRule type="containsText" priority="6" operator="containsText" aboveAverage="0" equalAverage="0" bottom="0" percent="0" rank="0" text="NULL" dxfId="11">
      <formula>NOT(ISERROR(SEARCH("NULL",W18)))</formula>
    </cfRule>
  </conditionalFormatting>
  <conditionalFormatting sqref="Q1:S1 M18:N19 P18:P19 M19:O1048576">
    <cfRule type="containsText" priority="7" operator="containsText" aboveAverage="0" equalAverage="0" bottom="0" percent="0" rank="0" text="Inconnu" dxfId="12">
      <formula>NOT(ISERROR(SEARCH("Inconnu",M1)))</formula>
    </cfRule>
    <cfRule type="containsText" priority="8" operator="containsText" aboveAverage="0" equalAverage="0" bottom="0" percent="0" rank="0" text="Non renseigné" dxfId="13">
      <formula>NOT(ISERROR(SEARCH("Non renseigné",M1)))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O7" activeCellId="0" sqref="O7"/>
    </sheetView>
  </sheetViews>
  <sheetFormatPr defaultColWidth="10.16015625" defaultRowHeight="13.8" zeroHeight="false" outlineLevelRow="0" outlineLevelCol="0"/>
  <sheetData>
    <row r="1" customFormat="false" ht="60.5" hidden="false" customHeight="false" outlineLevel="0" collapsed="false">
      <c r="A1" s="4" t="s">
        <v>0</v>
      </c>
      <c r="B1" s="4" t="s">
        <v>11</v>
      </c>
      <c r="C1" s="5" t="s">
        <v>16</v>
      </c>
      <c r="D1" s="5" t="s">
        <v>17</v>
      </c>
      <c r="E1" s="5" t="s">
        <v>18</v>
      </c>
      <c r="F1" s="6" t="s">
        <v>19</v>
      </c>
      <c r="G1" s="6" t="s">
        <v>20</v>
      </c>
      <c r="H1" s="7" t="s">
        <v>21</v>
      </c>
      <c r="I1" s="8" t="s">
        <v>22</v>
      </c>
      <c r="J1" s="4" t="s">
        <v>12</v>
      </c>
      <c r="K1" s="4" t="s">
        <v>13</v>
      </c>
      <c r="L1" s="4" t="s">
        <v>14</v>
      </c>
      <c r="M1" s="4" t="s">
        <v>15</v>
      </c>
    </row>
    <row r="2" customFormat="false" ht="46.25" hidden="false" customHeight="false" outlineLevel="0" collapsed="false">
      <c r="A2" s="1" t="s">
        <v>23</v>
      </c>
      <c r="B2" s="9" t="s">
        <v>26</v>
      </c>
      <c r="C2" s="10" t="s">
        <v>31</v>
      </c>
      <c r="D2" s="3" t="n">
        <v>2021</v>
      </c>
      <c r="E2" s="3" t="s">
        <v>32</v>
      </c>
      <c r="F2" s="10" t="n">
        <v>6</v>
      </c>
      <c r="G2" s="10" t="n">
        <v>1</v>
      </c>
      <c r="H2" s="11" t="n">
        <v>342163456</v>
      </c>
      <c r="I2" s="12" t="n">
        <v>0.31866455078125</v>
      </c>
      <c r="J2" s="10" t="s">
        <v>27</v>
      </c>
      <c r="K2" s="10" t="s">
        <v>28</v>
      </c>
      <c r="L2" s="10" t="s">
        <v>29</v>
      </c>
      <c r="M2" s="3" t="s">
        <v>30</v>
      </c>
    </row>
    <row r="3" customFormat="false" ht="46.25" hidden="false" customHeight="false" outlineLevel="0" collapsed="false">
      <c r="A3" s="1" t="s">
        <v>53</v>
      </c>
      <c r="B3" s="1" t="s">
        <v>55</v>
      </c>
      <c r="C3" s="3" t="s">
        <v>59</v>
      </c>
      <c r="D3" s="3" t="n">
        <v>2023</v>
      </c>
      <c r="E3" s="3" t="s">
        <v>32</v>
      </c>
      <c r="F3" s="10" t="n">
        <v>10</v>
      </c>
      <c r="G3" s="10" t="n">
        <v>0</v>
      </c>
      <c r="H3" s="10" t="n">
        <v>492859392</v>
      </c>
      <c r="I3" s="12" t="n">
        <v>0.459011077880859</v>
      </c>
      <c r="J3" s="10" t="s">
        <v>56</v>
      </c>
      <c r="K3" s="10" t="s">
        <v>57</v>
      </c>
      <c r="L3" s="10" t="s">
        <v>58</v>
      </c>
      <c r="M3" s="3" t="s">
        <v>46</v>
      </c>
    </row>
    <row r="4" customFormat="false" ht="46.25" hidden="false" customHeight="false" outlineLevel="0" collapsed="false">
      <c r="A4" s="1" t="s">
        <v>60</v>
      </c>
      <c r="B4" s="1" t="s">
        <v>62</v>
      </c>
      <c r="C4" s="3" t="s">
        <v>66</v>
      </c>
      <c r="D4" s="3" t="n">
        <v>2024</v>
      </c>
      <c r="E4" s="3" t="s">
        <v>32</v>
      </c>
      <c r="F4" s="13" t="n">
        <v>15</v>
      </c>
      <c r="G4" s="13" t="n">
        <v>1</v>
      </c>
      <c r="H4" s="13" t="n">
        <v>57606144</v>
      </c>
      <c r="I4" s="21" t="n">
        <v>0.05364990234375</v>
      </c>
      <c r="J4" s="10" t="s">
        <v>56</v>
      </c>
      <c r="K4" s="10" t="s">
        <v>63</v>
      </c>
      <c r="L4" s="10" t="s">
        <v>64</v>
      </c>
      <c r="M4" s="3" t="s">
        <v>65</v>
      </c>
    </row>
    <row r="5" customFormat="false" ht="105.85" hidden="false" customHeight="false" outlineLevel="0" collapsed="false">
      <c r="A5" s="1" t="s">
        <v>67</v>
      </c>
      <c r="B5" s="1" t="s">
        <v>68</v>
      </c>
      <c r="C5" s="3" t="s">
        <v>71</v>
      </c>
      <c r="D5" s="3" t="n">
        <v>2024</v>
      </c>
      <c r="E5" s="3" t="s">
        <v>32</v>
      </c>
      <c r="F5" s="10" t="n">
        <v>287</v>
      </c>
      <c r="G5" s="10" t="n">
        <v>28</v>
      </c>
      <c r="H5" s="19" t="n">
        <v>2362216448</v>
      </c>
      <c r="I5" s="12" t="n">
        <v>2.19998550415039</v>
      </c>
      <c r="J5" s="10" t="s">
        <v>27</v>
      </c>
      <c r="K5" s="10" t="s">
        <v>69</v>
      </c>
      <c r="L5" s="10" t="s">
        <v>52</v>
      </c>
      <c r="M5" s="3" t="s">
        <v>70</v>
      </c>
    </row>
    <row r="6" customFormat="false" ht="120.85" hidden="false" customHeight="false" outlineLevel="0" collapsed="false">
      <c r="A6" s="1" t="s">
        <v>72</v>
      </c>
      <c r="B6" s="1" t="s">
        <v>74</v>
      </c>
      <c r="C6" s="3" t="s">
        <v>78</v>
      </c>
      <c r="D6" s="3" t="n">
        <v>2024</v>
      </c>
      <c r="E6" s="3" t="s">
        <v>32</v>
      </c>
      <c r="F6" s="10" t="n">
        <v>33796</v>
      </c>
      <c r="G6" s="10" t="n">
        <v>2195</v>
      </c>
      <c r="H6" s="19" t="n">
        <v>399260585735</v>
      </c>
      <c r="I6" s="12" t="n">
        <v>371.840396649204</v>
      </c>
      <c r="J6" s="10" t="s">
        <v>56</v>
      </c>
      <c r="K6" s="10" t="s">
        <v>75</v>
      </c>
      <c r="L6" s="10" t="s">
        <v>76</v>
      </c>
      <c r="M6" s="3" t="s">
        <v>77</v>
      </c>
    </row>
    <row r="7" customFormat="false" ht="120.85" hidden="false" customHeight="false" outlineLevel="0" collapsed="false">
      <c r="A7" s="3" t="s">
        <v>79</v>
      </c>
      <c r="B7" s="1" t="s">
        <v>81</v>
      </c>
      <c r="C7" s="3" t="n">
        <v>2017</v>
      </c>
      <c r="D7" s="3" t="n">
        <v>2025</v>
      </c>
      <c r="E7" s="3" t="s">
        <v>32</v>
      </c>
      <c r="F7" s="13" t="n">
        <v>117</v>
      </c>
      <c r="G7" s="13" t="n">
        <v>10</v>
      </c>
      <c r="H7" s="20" t="s">
        <v>83</v>
      </c>
      <c r="I7" s="21"/>
      <c r="J7" s="10" t="s">
        <v>27</v>
      </c>
      <c r="K7" s="10" t="s">
        <v>82</v>
      </c>
      <c r="L7" s="10" t="s">
        <v>52</v>
      </c>
      <c r="M7" s="3" t="s">
        <v>70</v>
      </c>
    </row>
    <row r="8" customFormat="false" ht="105.85" hidden="false" customHeight="false" outlineLevel="0" collapsed="false">
      <c r="A8" s="1" t="s">
        <v>84</v>
      </c>
      <c r="B8" s="1" t="s">
        <v>86</v>
      </c>
      <c r="C8" s="3" t="n">
        <v>2021</v>
      </c>
      <c r="D8" s="3" t="n">
        <v>2025</v>
      </c>
      <c r="E8" s="3" t="s">
        <v>32</v>
      </c>
      <c r="F8" s="22" t="n">
        <v>27</v>
      </c>
      <c r="G8" s="22" t="n">
        <v>1</v>
      </c>
      <c r="H8" s="23" t="s">
        <v>91</v>
      </c>
      <c r="I8" s="12" t="s">
        <v>92</v>
      </c>
      <c r="J8" s="10" t="s">
        <v>87</v>
      </c>
      <c r="K8" s="10" t="s">
        <v>88</v>
      </c>
      <c r="L8" s="10" t="s">
        <v>89</v>
      </c>
      <c r="M8" s="3" t="s">
        <v>90</v>
      </c>
    </row>
    <row r="9" customFormat="false" ht="91" hidden="false" customHeight="false" outlineLevel="0" collapsed="false">
      <c r="A9" s="1" t="s">
        <v>93</v>
      </c>
      <c r="B9" s="1" t="s">
        <v>94</v>
      </c>
      <c r="C9" s="3" t="s">
        <v>96</v>
      </c>
      <c r="D9" s="3" t="n">
        <v>2025</v>
      </c>
      <c r="E9" s="3" t="s">
        <v>32</v>
      </c>
      <c r="F9" s="13" t="n">
        <v>94</v>
      </c>
      <c r="G9" s="13" t="n">
        <v>18</v>
      </c>
      <c r="H9" s="20" t="s">
        <v>97</v>
      </c>
      <c r="I9" s="3"/>
      <c r="J9" s="10" t="s">
        <v>27</v>
      </c>
      <c r="K9" s="10" t="s">
        <v>95</v>
      </c>
      <c r="L9" s="10" t="s">
        <v>58</v>
      </c>
      <c r="M9" s="3" t="s">
        <v>30</v>
      </c>
    </row>
    <row r="10" customFormat="false" ht="46.25" hidden="false" customHeight="false" outlineLevel="0" collapsed="false">
      <c r="A10" s="1" t="s">
        <v>98</v>
      </c>
      <c r="B10" s="1" t="s">
        <v>100</v>
      </c>
      <c r="C10" s="3" t="s">
        <v>103</v>
      </c>
      <c r="D10" s="3" t="n">
        <v>2025</v>
      </c>
      <c r="E10" s="3" t="s">
        <v>32</v>
      </c>
      <c r="F10" s="13" t="n">
        <v>415</v>
      </c>
      <c r="G10" s="13" t="n">
        <v>36</v>
      </c>
      <c r="H10" s="13" t="n">
        <v>1348243143</v>
      </c>
      <c r="I10" s="21" t="n">
        <v>1.25</v>
      </c>
      <c r="J10" s="10" t="s">
        <v>101</v>
      </c>
      <c r="K10" s="10" t="s">
        <v>102</v>
      </c>
      <c r="L10" s="10" t="s">
        <v>52</v>
      </c>
      <c r="M10" s="3" t="s">
        <v>46</v>
      </c>
    </row>
    <row r="11" customFormat="false" ht="46.25" hidden="false" customHeight="false" outlineLevel="0" collapsed="false">
      <c r="A11" s="3" t="s">
        <v>112</v>
      </c>
      <c r="B11" s="3" t="s">
        <v>114</v>
      </c>
      <c r="C11" s="3" t="s">
        <v>117</v>
      </c>
      <c r="D11" s="3" t="n">
        <v>2023</v>
      </c>
      <c r="E11" s="3" t="s">
        <v>32</v>
      </c>
      <c r="F11" s="3" t="n">
        <v>84</v>
      </c>
      <c r="G11" s="3" t="n">
        <v>21</v>
      </c>
      <c r="H11" s="30" t="s">
        <v>118</v>
      </c>
      <c r="I11" s="3" t="n">
        <v>0.68</v>
      </c>
      <c r="J11" s="10" t="s">
        <v>63</v>
      </c>
      <c r="K11" s="10" t="s">
        <v>63</v>
      </c>
      <c r="L11" s="10" t="s">
        <v>115</v>
      </c>
      <c r="M11" s="3" t="s">
        <v>116</v>
      </c>
    </row>
    <row r="12" customFormat="false" ht="61.15" hidden="false" customHeight="false" outlineLevel="0" collapsed="false">
      <c r="A12" s="1" t="s">
        <v>124</v>
      </c>
      <c r="B12" s="1"/>
      <c r="C12" s="3"/>
      <c r="D12" s="3"/>
      <c r="E12" s="3" t="s">
        <v>32</v>
      </c>
      <c r="F12" s="3"/>
      <c r="G12" s="3"/>
      <c r="H12" s="3"/>
      <c r="I12" s="3"/>
      <c r="J12" s="10"/>
      <c r="K12" s="10"/>
      <c r="L12" s="10" t="s">
        <v>126</v>
      </c>
      <c r="M12" s="3" t="s">
        <v>127</v>
      </c>
    </row>
    <row r="13" customFormat="false" ht="13.8" hidden="false" customHeight="false" outlineLevel="0" collapsed="false">
      <c r="A13" s="1"/>
      <c r="B13" s="10"/>
      <c r="J13" s="3"/>
    </row>
    <row r="14" customFormat="false" ht="13.8" hidden="false" customHeight="false" outlineLevel="0" collapsed="false">
      <c r="A14" s="3"/>
      <c r="B14" s="10"/>
      <c r="J14" s="3"/>
    </row>
    <row r="15" customFormat="false" ht="13.8" hidden="false" customHeight="false" outlineLevel="0" collapsed="false">
      <c r="A15" s="3"/>
      <c r="B15" s="3"/>
      <c r="J15" s="3"/>
    </row>
    <row r="16" customFormat="false" ht="13.8" hidden="false" customHeight="false" outlineLevel="0" collapsed="false">
      <c r="A16" s="3"/>
      <c r="B16" s="3"/>
      <c r="J16" s="3"/>
    </row>
    <row r="17" customFormat="false" ht="13.8" hidden="false" customHeight="false" outlineLevel="0" collapsed="false">
      <c r="A17" s="1"/>
      <c r="B17" s="3"/>
      <c r="J17" s="3"/>
    </row>
  </sheetData>
  <conditionalFormatting sqref="B13:B14">
    <cfRule type="containsText" priority="2" operator="containsText" aboveAverage="0" equalAverage="0" bottom="0" percent="0" rank="0" text="Inconnu" dxfId="7">
      <formula>NOT(ISERROR(SEARCH("Inconnu",B13)))</formula>
    </cfRule>
    <cfRule type="containsText" priority="3" operator="containsText" aboveAverage="0" equalAverage="0" bottom="0" percent="0" rank="0" text="Non renseigné" dxfId="8">
      <formula>NOT(ISERROR(SEARCH("Non renseigné",B13)))</formula>
    </cfRule>
  </conditionalFormatting>
  <conditionalFormatting sqref="B16:B17">
    <cfRule type="containsText" priority="4" operator="containsText" aboveAverage="0" equalAverage="0" bottom="0" percent="0" rank="0" text="Inconnu" dxfId="12">
      <formula>NOT(ISERROR(SEARCH("Inconnu",B16)))</formula>
    </cfRule>
    <cfRule type="containsText" priority="5" operator="containsText" aboveAverage="0" equalAverage="0" bottom="0" percent="0" rank="0" text="Non renseigné" dxfId="13">
      <formula>NOT(ISERROR(SEARCH("Non renseigné",B16)))</formula>
    </cfRule>
  </conditionalFormatting>
  <conditionalFormatting sqref="C1:E1">
    <cfRule type="containsText" priority="6" operator="containsText" aboveAverage="0" equalAverage="0" bottom="0" percent="0" rank="0" text="Inconnu" dxfId="14">
      <formula>NOT(ISERROR(SEARCH("Inconnu",C1)))</formula>
    </cfRule>
    <cfRule type="containsText" priority="7" operator="containsText" aboveAverage="0" equalAverage="0" bottom="0" percent="0" rank="0" text="Non renseigné" dxfId="15">
      <formula>NOT(ISERROR(SEARCH("Non renseigné",C1)))</formula>
    </cfRule>
  </conditionalFormatting>
  <conditionalFormatting sqref="J15:J16">
    <cfRule type="containsText" priority="8" operator="containsText" aboveAverage="0" equalAverage="0" bottom="0" percent="0" rank="0" text="Inconnu" dxfId="12">
      <formula>NOT(ISERROR(SEARCH("Inconnu",J15)))</formula>
    </cfRule>
    <cfRule type="containsText" priority="9" operator="containsText" aboveAverage="0" equalAverage="0" bottom="0" percent="0" rank="0" text="Non renseigné" dxfId="13">
      <formula>NOT(ISERROR(SEARCH("Non renseigné",J15)))</formula>
    </cfRule>
  </conditionalFormatting>
  <conditionalFormatting sqref="J1:L12">
    <cfRule type="containsText" priority="10" operator="containsText" aboveAverage="0" equalAverage="0" bottom="0" percent="0" rank="0" text="Inconnu" dxfId="14">
      <formula>NOT(ISERROR(SEARCH("Inconnu",J1)))</formula>
    </cfRule>
    <cfRule type="containsText" priority="11" operator="containsText" aboveAverage="0" equalAverage="0" bottom="0" percent="0" rank="0" text="Non renseigné" dxfId="15">
      <formula>NOT(ISERROR(SEARCH("Non renseigné",J1)))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28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1" ySplit="0" topLeftCell="B1" activePane="topRight" state="frozen"/>
      <selection pane="topLeft" activeCell="A1" activeCellId="0" sqref="A1"/>
      <selection pane="topRight" activeCell="N18" activeCellId="0" sqref="N18"/>
    </sheetView>
  </sheetViews>
  <sheetFormatPr defaultColWidth="10.5976562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20"/>
    <col collapsed="false" customWidth="true" hidden="false" outlineLevel="0" max="4" min="4" style="0" width="26.43"/>
    <col collapsed="false" customWidth="true" hidden="false" outlineLevel="0" max="5" min="5" style="0" width="56.72"/>
    <col collapsed="false" customWidth="true" hidden="false" outlineLevel="0" max="6" min="6" style="0" width="11.57"/>
    <col collapsed="false" customWidth="true" hidden="false" outlineLevel="0" max="7" min="7" style="0" width="20"/>
    <col collapsed="false" customWidth="true" hidden="false" outlineLevel="0" max="10" min="8" style="0" width="11.57"/>
    <col collapsed="false" customWidth="true" hidden="false" outlineLevel="0" max="11" min="11" style="0" width="13"/>
    <col collapsed="false" customWidth="true" hidden="false" outlineLevel="0" max="13" min="12" style="0" width="11.57"/>
    <col collapsed="false" customWidth="true" hidden="false" outlineLevel="0" max="14" min="14" style="0" width="47.43"/>
    <col collapsed="false" customWidth="true" hidden="false" outlineLevel="0" max="17" min="17" style="0" width="30"/>
  </cols>
  <sheetData>
    <row r="1" s="35" customFormat="true" ht="76.1" hidden="false" customHeight="false" outlineLevel="0" collapsed="false">
      <c r="A1" s="6" t="s">
        <v>128</v>
      </c>
      <c r="B1" s="6" t="s">
        <v>129</v>
      </c>
      <c r="C1" s="6" t="s">
        <v>130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19</v>
      </c>
      <c r="J1" s="6" t="s">
        <v>20</v>
      </c>
      <c r="K1" s="7" t="s">
        <v>21</v>
      </c>
      <c r="L1" s="8" t="s">
        <v>22</v>
      </c>
      <c r="M1" s="6" t="s">
        <v>18</v>
      </c>
      <c r="N1" s="33" t="s">
        <v>136</v>
      </c>
      <c r="O1" s="33" t="s">
        <v>137</v>
      </c>
      <c r="P1" s="4" t="s">
        <v>138</v>
      </c>
      <c r="Q1" s="33" t="s">
        <v>19</v>
      </c>
      <c r="R1" s="34" t="s">
        <v>139</v>
      </c>
      <c r="S1" s="33" t="s">
        <v>140</v>
      </c>
      <c r="T1" s="33" t="s">
        <v>141</v>
      </c>
    </row>
    <row r="2" customFormat="false" ht="46.25" hidden="false" customHeight="false" outlineLevel="0" collapsed="false">
      <c r="A2" s="36" t="s">
        <v>26</v>
      </c>
      <c r="B2" s="13" t="n">
        <v>2021</v>
      </c>
      <c r="C2" s="37" t="s">
        <v>142</v>
      </c>
      <c r="D2" s="38" t="s">
        <v>143</v>
      </c>
      <c r="E2" s="37" t="s">
        <v>144</v>
      </c>
      <c r="F2" s="10" t="n">
        <v>2011</v>
      </c>
      <c r="G2" s="10" t="str">
        <f aca="false">F2&amp;"-"&amp;H2</f>
        <v>2011-2021</v>
      </c>
      <c r="H2" s="10" t="n">
        <v>2021</v>
      </c>
      <c r="I2" s="10" t="n">
        <v>6</v>
      </c>
      <c r="J2" s="10" t="n">
        <v>1</v>
      </c>
      <c r="K2" s="39" t="n">
        <v>342163456</v>
      </c>
      <c r="L2" s="12" t="n">
        <v>0.31866455078125</v>
      </c>
      <c r="M2" s="40" t="s">
        <v>145</v>
      </c>
      <c r="N2" s="40" t="s">
        <v>146</v>
      </c>
      <c r="O2" s="40" t="s">
        <v>147</v>
      </c>
      <c r="P2" s="40" t="s">
        <v>148</v>
      </c>
      <c r="Q2" s="41" t="n">
        <v>4</v>
      </c>
      <c r="R2" s="42" t="s">
        <v>23</v>
      </c>
      <c r="S2" s="43" t="s">
        <v>149</v>
      </c>
      <c r="T2" s="43" t="s">
        <v>150</v>
      </c>
    </row>
    <row r="3" customFormat="false" ht="46.25" hidden="true" customHeight="false" outlineLevel="0" collapsed="false">
      <c r="A3" s="36" t="s">
        <v>151</v>
      </c>
      <c r="B3" s="13" t="n">
        <v>2022</v>
      </c>
      <c r="C3" s="37" t="s">
        <v>152</v>
      </c>
      <c r="D3" s="38" t="s">
        <v>153</v>
      </c>
      <c r="E3" s="44" t="s">
        <v>154</v>
      </c>
      <c r="F3" s="10" t="n">
        <v>1995</v>
      </c>
      <c r="G3" s="19" t="n">
        <f aca="false">K3+K4+K5+K6+K7+K8+K9+K10+K11+K12+K13+K14</f>
        <v>444359554357</v>
      </c>
      <c r="H3" s="10" t="n">
        <v>2020</v>
      </c>
      <c r="I3" s="10" t="n">
        <v>1</v>
      </c>
      <c r="J3" s="10" t="n">
        <v>1</v>
      </c>
      <c r="K3" s="39" t="n">
        <v>6685398</v>
      </c>
      <c r="L3" s="12" t="n">
        <v>0.00622626207768917</v>
      </c>
      <c r="M3" s="40" t="s">
        <v>39</v>
      </c>
      <c r="N3" s="40" t="s">
        <v>155</v>
      </c>
      <c r="O3" s="40" t="s">
        <v>155</v>
      </c>
      <c r="P3" s="40" t="s">
        <v>148</v>
      </c>
      <c r="Q3" s="41"/>
      <c r="R3" s="42" t="s">
        <v>156</v>
      </c>
      <c r="S3" s="43" t="s">
        <v>149</v>
      </c>
      <c r="T3" s="43" t="s">
        <v>157</v>
      </c>
    </row>
    <row r="4" customFormat="false" ht="46.25" hidden="true" customHeight="false" outlineLevel="0" collapsed="false">
      <c r="A4" s="36" t="s">
        <v>158</v>
      </c>
      <c r="B4" s="13" t="n">
        <v>2022</v>
      </c>
      <c r="C4" s="37" t="s">
        <v>152</v>
      </c>
      <c r="D4" s="38" t="s">
        <v>153</v>
      </c>
      <c r="E4" s="44" t="s">
        <v>154</v>
      </c>
      <c r="F4" s="10" t="n">
        <v>1995</v>
      </c>
      <c r="G4" s="10" t="str">
        <f aca="false">F4&amp;"-"&amp;H4</f>
        <v>1995-2020</v>
      </c>
      <c r="H4" s="10" t="n">
        <v>2020</v>
      </c>
      <c r="I4" s="10" t="n">
        <v>808</v>
      </c>
      <c r="J4" s="10" t="n">
        <v>253</v>
      </c>
      <c r="K4" s="39" t="n">
        <v>479370435</v>
      </c>
      <c r="L4" s="12" t="n">
        <v>0.446448507718742</v>
      </c>
      <c r="M4" s="40" t="s">
        <v>39</v>
      </c>
      <c r="N4" s="40" t="s">
        <v>155</v>
      </c>
      <c r="O4" s="40" t="s">
        <v>155</v>
      </c>
      <c r="P4" s="40" t="s">
        <v>148</v>
      </c>
      <c r="Q4" s="41"/>
      <c r="R4" s="42" t="s">
        <v>156</v>
      </c>
      <c r="S4" s="43" t="s">
        <v>149</v>
      </c>
      <c r="T4" s="43" t="s">
        <v>157</v>
      </c>
    </row>
    <row r="5" customFormat="false" ht="46.25" hidden="true" customHeight="false" outlineLevel="0" collapsed="false">
      <c r="A5" s="36" t="s">
        <v>159</v>
      </c>
      <c r="B5" s="13" t="n">
        <v>2022</v>
      </c>
      <c r="C5" s="37" t="s">
        <v>152</v>
      </c>
      <c r="D5" s="38" t="s">
        <v>153</v>
      </c>
      <c r="E5" s="44" t="s">
        <v>154</v>
      </c>
      <c r="F5" s="10" t="n">
        <v>1995</v>
      </c>
      <c r="G5" s="10" t="str">
        <f aca="false">F5&amp;"-"&amp;H5</f>
        <v>1995-2020</v>
      </c>
      <c r="H5" s="10" t="n">
        <v>2020</v>
      </c>
      <c r="I5" s="10" t="n">
        <v>3170</v>
      </c>
      <c r="J5" s="10" t="n">
        <v>735</v>
      </c>
      <c r="K5" s="39" t="n">
        <v>1688633548</v>
      </c>
      <c r="L5" s="12" t="n">
        <v>1.57266254350543</v>
      </c>
      <c r="M5" s="40" t="s">
        <v>39</v>
      </c>
      <c r="N5" s="40" t="s">
        <v>155</v>
      </c>
      <c r="O5" s="40" t="s">
        <v>155</v>
      </c>
      <c r="P5" s="40" t="s">
        <v>148</v>
      </c>
      <c r="Q5" s="41"/>
      <c r="R5" s="42" t="s">
        <v>156</v>
      </c>
      <c r="S5" s="43" t="s">
        <v>149</v>
      </c>
      <c r="T5" s="43" t="s">
        <v>157</v>
      </c>
    </row>
    <row r="6" customFormat="false" ht="46.25" hidden="true" customHeight="false" outlineLevel="0" collapsed="false">
      <c r="A6" s="36" t="s">
        <v>160</v>
      </c>
      <c r="B6" s="13" t="n">
        <v>2022</v>
      </c>
      <c r="C6" s="37" t="s">
        <v>152</v>
      </c>
      <c r="D6" s="38" t="s">
        <v>153</v>
      </c>
      <c r="E6" s="44" t="s">
        <v>154</v>
      </c>
      <c r="F6" s="10" t="n">
        <v>1995</v>
      </c>
      <c r="G6" s="10" t="str">
        <f aca="false">F6&amp;"-"&amp;H6</f>
        <v>1995-2020</v>
      </c>
      <c r="H6" s="10" t="n">
        <v>2020</v>
      </c>
      <c r="I6" s="10" t="n">
        <v>5147</v>
      </c>
      <c r="J6" s="10" t="n">
        <v>1093</v>
      </c>
      <c r="K6" s="39" t="n">
        <v>4567342263</v>
      </c>
      <c r="L6" s="12" t="n">
        <v>4.25366895552725</v>
      </c>
      <c r="M6" s="40" t="s">
        <v>39</v>
      </c>
      <c r="N6" s="40" t="s">
        <v>155</v>
      </c>
      <c r="O6" s="40" t="s">
        <v>155</v>
      </c>
      <c r="P6" s="40" t="s">
        <v>148</v>
      </c>
      <c r="Q6" s="41"/>
      <c r="R6" s="42" t="s">
        <v>156</v>
      </c>
      <c r="S6" s="43" t="s">
        <v>149</v>
      </c>
      <c r="T6" s="43" t="s">
        <v>157</v>
      </c>
    </row>
    <row r="7" customFormat="false" ht="46.25" hidden="true" customHeight="false" outlineLevel="0" collapsed="false">
      <c r="A7" s="36" t="s">
        <v>161</v>
      </c>
      <c r="B7" s="13" t="n">
        <v>2022</v>
      </c>
      <c r="C7" s="37" t="s">
        <v>152</v>
      </c>
      <c r="D7" s="38" t="s">
        <v>153</v>
      </c>
      <c r="E7" s="44" t="s">
        <v>154</v>
      </c>
      <c r="F7" s="10" t="n">
        <v>1995</v>
      </c>
      <c r="G7" s="10" t="str">
        <f aca="false">F7&amp;"-"&amp;H7</f>
        <v>1995-2020</v>
      </c>
      <c r="H7" s="10" t="n">
        <v>2020</v>
      </c>
      <c r="I7" s="10" t="n">
        <v>10741</v>
      </c>
      <c r="J7" s="10" t="n">
        <v>3483</v>
      </c>
      <c r="K7" s="39" t="n">
        <v>7515984376</v>
      </c>
      <c r="L7" s="12" t="n">
        <v>6.99980591982603</v>
      </c>
      <c r="M7" s="40" t="s">
        <v>39</v>
      </c>
      <c r="N7" s="40" t="s">
        <v>155</v>
      </c>
      <c r="O7" s="40" t="s">
        <v>155</v>
      </c>
      <c r="P7" s="40" t="s">
        <v>148</v>
      </c>
      <c r="Q7" s="41"/>
      <c r="R7" s="42" t="s">
        <v>156</v>
      </c>
      <c r="S7" s="43" t="s">
        <v>149</v>
      </c>
      <c r="T7" s="43" t="s">
        <v>157</v>
      </c>
    </row>
    <row r="8" customFormat="false" ht="46.25" hidden="true" customHeight="false" outlineLevel="0" collapsed="false">
      <c r="A8" s="36" t="s">
        <v>162</v>
      </c>
      <c r="B8" s="13" t="n">
        <v>2022</v>
      </c>
      <c r="C8" s="37" t="s">
        <v>152</v>
      </c>
      <c r="D8" s="38" t="s">
        <v>153</v>
      </c>
      <c r="E8" s="44" t="s">
        <v>154</v>
      </c>
      <c r="F8" s="10" t="n">
        <v>1995</v>
      </c>
      <c r="G8" s="10" t="str">
        <f aca="false">F8&amp;"-"&amp;H8</f>
        <v>1995-2020</v>
      </c>
      <c r="H8" s="10" t="n">
        <v>2020</v>
      </c>
      <c r="I8" s="10" t="n">
        <v>13865</v>
      </c>
      <c r="J8" s="10" t="n">
        <v>3985</v>
      </c>
      <c r="K8" s="39" t="n">
        <v>10811760892</v>
      </c>
      <c r="L8" s="12" t="n">
        <v>10.0692369900644</v>
      </c>
      <c r="M8" s="40" t="s">
        <v>39</v>
      </c>
      <c r="N8" s="40" t="s">
        <v>155</v>
      </c>
      <c r="O8" s="40" t="s">
        <v>155</v>
      </c>
      <c r="P8" s="40" t="s">
        <v>148</v>
      </c>
      <c r="Q8" s="41"/>
      <c r="R8" s="42" t="s">
        <v>156</v>
      </c>
      <c r="S8" s="43" t="s">
        <v>149</v>
      </c>
      <c r="T8" s="43" t="s">
        <v>157</v>
      </c>
    </row>
    <row r="9" customFormat="false" ht="46.25" hidden="true" customHeight="false" outlineLevel="0" collapsed="false">
      <c r="A9" s="36" t="s">
        <v>163</v>
      </c>
      <c r="B9" s="13" t="n">
        <v>2022</v>
      </c>
      <c r="C9" s="37" t="s">
        <v>152</v>
      </c>
      <c r="D9" s="38" t="s">
        <v>153</v>
      </c>
      <c r="E9" s="44" t="s">
        <v>154</v>
      </c>
      <c r="F9" s="10" t="n">
        <v>1995</v>
      </c>
      <c r="G9" s="10" t="str">
        <f aca="false">F9&amp;"-"&amp;H9</f>
        <v>1995-2020</v>
      </c>
      <c r="H9" s="10" t="n">
        <v>2020</v>
      </c>
      <c r="I9" s="10" t="n">
        <v>17383</v>
      </c>
      <c r="J9" s="10" t="n">
        <v>4278</v>
      </c>
      <c r="K9" s="39" t="n">
        <v>13361702653</v>
      </c>
      <c r="L9" s="12" t="n">
        <v>12.4440553160384</v>
      </c>
      <c r="M9" s="40" t="s">
        <v>39</v>
      </c>
      <c r="N9" s="40" t="s">
        <v>155</v>
      </c>
      <c r="O9" s="40" t="s">
        <v>155</v>
      </c>
      <c r="P9" s="40" t="s">
        <v>148</v>
      </c>
      <c r="Q9" s="41"/>
      <c r="R9" s="42" t="s">
        <v>156</v>
      </c>
      <c r="S9" s="43" t="s">
        <v>149</v>
      </c>
      <c r="T9" s="43" t="s">
        <v>157</v>
      </c>
    </row>
    <row r="10" customFormat="false" ht="46.25" hidden="true" customHeight="false" outlineLevel="0" collapsed="false">
      <c r="A10" s="36" t="s">
        <v>164</v>
      </c>
      <c r="B10" s="13" t="n">
        <v>2022</v>
      </c>
      <c r="C10" s="37" t="s">
        <v>152</v>
      </c>
      <c r="D10" s="38" t="s">
        <v>153</v>
      </c>
      <c r="E10" s="44" t="s">
        <v>154</v>
      </c>
      <c r="F10" s="10" t="n">
        <v>1995</v>
      </c>
      <c r="G10" s="10" t="str">
        <f aca="false">F10&amp;"-"&amp;H10</f>
        <v>1995-2020</v>
      </c>
      <c r="H10" s="10" t="n">
        <v>2020</v>
      </c>
      <c r="I10" s="10" t="n">
        <v>20860</v>
      </c>
      <c r="J10" s="10" t="n">
        <v>3556</v>
      </c>
      <c r="K10" s="39" t="n">
        <v>17437091335</v>
      </c>
      <c r="L10" s="12" t="n">
        <v>16.2395567959175</v>
      </c>
      <c r="M10" s="40" t="s">
        <v>39</v>
      </c>
      <c r="N10" s="40" t="s">
        <v>155</v>
      </c>
      <c r="O10" s="40" t="s">
        <v>155</v>
      </c>
      <c r="P10" s="40" t="s">
        <v>148</v>
      </c>
      <c r="Q10" s="41"/>
      <c r="R10" s="42" t="s">
        <v>156</v>
      </c>
      <c r="S10" s="43" t="s">
        <v>149</v>
      </c>
      <c r="T10" s="43" t="s">
        <v>157</v>
      </c>
    </row>
    <row r="11" customFormat="false" ht="46.25" hidden="true" customHeight="false" outlineLevel="0" collapsed="false">
      <c r="A11" s="36" t="s">
        <v>165</v>
      </c>
      <c r="B11" s="13" t="n">
        <v>2022</v>
      </c>
      <c r="C11" s="37" t="s">
        <v>152</v>
      </c>
      <c r="D11" s="38" t="s">
        <v>153</v>
      </c>
      <c r="E11" s="44" t="s">
        <v>154</v>
      </c>
      <c r="F11" s="10" t="n">
        <v>1995</v>
      </c>
      <c r="G11" s="10" t="str">
        <f aca="false">F11&amp;"-"&amp;H11</f>
        <v>1995-2020</v>
      </c>
      <c r="H11" s="10" t="n">
        <v>2020</v>
      </c>
      <c r="I11" s="10" t="n">
        <v>57463</v>
      </c>
      <c r="J11" s="10" t="n">
        <v>4937</v>
      </c>
      <c r="K11" s="39" t="n">
        <v>56935579135</v>
      </c>
      <c r="L11" s="12" t="n">
        <v>53.0253901472315</v>
      </c>
      <c r="M11" s="40" t="s">
        <v>39</v>
      </c>
      <c r="N11" s="40" t="s">
        <v>155</v>
      </c>
      <c r="O11" s="40" t="s">
        <v>155</v>
      </c>
      <c r="P11" s="40" t="s">
        <v>148</v>
      </c>
      <c r="Q11" s="41"/>
      <c r="R11" s="42" t="s">
        <v>156</v>
      </c>
      <c r="S11" s="43" t="s">
        <v>149</v>
      </c>
      <c r="T11" s="43" t="s">
        <v>157</v>
      </c>
    </row>
    <row r="12" customFormat="false" ht="46.25" hidden="true" customHeight="false" outlineLevel="0" collapsed="false">
      <c r="A12" s="36" t="s">
        <v>166</v>
      </c>
      <c r="B12" s="13" t="n">
        <v>2022</v>
      </c>
      <c r="C12" s="37" t="s">
        <v>152</v>
      </c>
      <c r="D12" s="38" t="s">
        <v>153</v>
      </c>
      <c r="E12" s="44" t="s">
        <v>154</v>
      </c>
      <c r="F12" s="10" t="n">
        <v>1995</v>
      </c>
      <c r="G12" s="10" t="str">
        <f aca="false">F12&amp;"-"&amp;H12</f>
        <v>1995-2020</v>
      </c>
      <c r="H12" s="10" t="n">
        <v>2020</v>
      </c>
      <c r="I12" s="10" t="n">
        <v>89940</v>
      </c>
      <c r="J12" s="10" t="n">
        <v>7335</v>
      </c>
      <c r="K12" s="39" t="n">
        <v>152454081026</v>
      </c>
      <c r="L12" s="12" t="n">
        <v>141.983927251771</v>
      </c>
      <c r="M12" s="40" t="s">
        <v>39</v>
      </c>
      <c r="N12" s="40" t="s">
        <v>155</v>
      </c>
      <c r="O12" s="40" t="s">
        <v>155</v>
      </c>
      <c r="P12" s="40" t="s">
        <v>148</v>
      </c>
      <c r="Q12" s="41"/>
      <c r="R12" s="42" t="s">
        <v>156</v>
      </c>
      <c r="S12" s="43" t="s">
        <v>149</v>
      </c>
      <c r="T12" s="43" t="s">
        <v>157</v>
      </c>
    </row>
    <row r="13" customFormat="false" ht="46.25" hidden="true" customHeight="false" outlineLevel="0" collapsed="false">
      <c r="A13" s="36" t="s">
        <v>167</v>
      </c>
      <c r="B13" s="13" t="n">
        <v>2022</v>
      </c>
      <c r="C13" s="37" t="s">
        <v>152</v>
      </c>
      <c r="D13" s="38" t="s">
        <v>153</v>
      </c>
      <c r="E13" s="44" t="s">
        <v>154</v>
      </c>
      <c r="F13" s="10" t="n">
        <v>1995</v>
      </c>
      <c r="G13" s="10" t="str">
        <f aca="false">F13&amp;"-"&amp;H13</f>
        <v>1995-2020</v>
      </c>
      <c r="H13" s="10" t="n">
        <v>2020</v>
      </c>
      <c r="I13" s="10" t="n">
        <v>72760</v>
      </c>
      <c r="J13" s="10" t="n">
        <v>7439</v>
      </c>
      <c r="K13" s="39" t="n">
        <v>170954759911</v>
      </c>
      <c r="L13" s="12" t="n">
        <v>159.214027143084</v>
      </c>
      <c r="M13" s="40" t="s">
        <v>39</v>
      </c>
      <c r="N13" s="40" t="s">
        <v>155</v>
      </c>
      <c r="O13" s="40" t="s">
        <v>155</v>
      </c>
      <c r="P13" s="40" t="s">
        <v>148</v>
      </c>
      <c r="Q13" s="41"/>
      <c r="R13" s="42" t="s">
        <v>156</v>
      </c>
      <c r="S13" s="43" t="s">
        <v>149</v>
      </c>
      <c r="T13" s="43" t="s">
        <v>157</v>
      </c>
    </row>
    <row r="14" customFormat="false" ht="46.25" hidden="true" customHeight="false" outlineLevel="0" collapsed="false">
      <c r="A14" s="36" t="s">
        <v>168</v>
      </c>
      <c r="B14" s="13" t="n">
        <v>2022</v>
      </c>
      <c r="C14" s="37" t="s">
        <v>152</v>
      </c>
      <c r="D14" s="38" t="s">
        <v>153</v>
      </c>
      <c r="E14" s="44" t="s">
        <v>154</v>
      </c>
      <c r="F14" s="10" t="n">
        <v>1995</v>
      </c>
      <c r="G14" s="10" t="str">
        <f aca="false">F14&amp;"-"&amp;H14</f>
        <v>1995-2020</v>
      </c>
      <c r="H14" s="10" t="n">
        <v>2020</v>
      </c>
      <c r="I14" s="10" t="n">
        <v>8576</v>
      </c>
      <c r="J14" s="10" t="n">
        <v>2101</v>
      </c>
      <c r="K14" s="39" t="n">
        <v>8146563385</v>
      </c>
      <c r="L14" s="12" t="n">
        <v>7.58707838598639</v>
      </c>
      <c r="M14" s="40" t="s">
        <v>39</v>
      </c>
      <c r="N14" s="40" t="s">
        <v>155</v>
      </c>
      <c r="O14" s="40" t="s">
        <v>155</v>
      </c>
      <c r="P14" s="40" t="s">
        <v>148</v>
      </c>
      <c r="Q14" s="41"/>
      <c r="R14" s="42" t="s">
        <v>156</v>
      </c>
      <c r="S14" s="43" t="s">
        <v>149</v>
      </c>
      <c r="T14" s="43" t="s">
        <v>157</v>
      </c>
    </row>
    <row r="15" customFormat="false" ht="61.15" hidden="true" customHeight="false" outlineLevel="0" collapsed="false">
      <c r="A15" s="36" t="s">
        <v>42</v>
      </c>
      <c r="B15" s="13" t="n">
        <v>2023</v>
      </c>
      <c r="C15" s="38" t="s">
        <v>169</v>
      </c>
      <c r="D15" s="45" t="s">
        <v>170</v>
      </c>
      <c r="E15" s="38" t="s">
        <v>171</v>
      </c>
      <c r="F15" s="38" t="n">
        <v>2012</v>
      </c>
      <c r="G15" s="10" t="str">
        <f aca="false">F15&amp;"-"&amp;H15</f>
        <v>2012-2023</v>
      </c>
      <c r="H15" s="38" t="n">
        <v>2023</v>
      </c>
      <c r="I15" s="10" t="n">
        <v>3437</v>
      </c>
      <c r="J15" s="10" t="n">
        <v>1</v>
      </c>
      <c r="K15" s="39" t="n">
        <v>1339727872</v>
      </c>
      <c r="L15" s="12" t="n">
        <v>1.24771881103516</v>
      </c>
      <c r="M15" s="40" t="s">
        <v>39</v>
      </c>
      <c r="N15" s="40" t="s">
        <v>155</v>
      </c>
      <c r="O15" s="40" t="s">
        <v>155</v>
      </c>
      <c r="P15" s="40" t="s">
        <v>148</v>
      </c>
      <c r="Q15" s="41"/>
      <c r="R15" s="42" t="s">
        <v>172</v>
      </c>
      <c r="S15" s="43" t="s">
        <v>149</v>
      </c>
      <c r="T15" s="43" t="s">
        <v>157</v>
      </c>
    </row>
    <row r="16" customFormat="false" ht="31.3" hidden="false" customHeight="false" outlineLevel="0" collapsed="false">
      <c r="A16" s="46" t="s">
        <v>55</v>
      </c>
      <c r="B16" s="13" t="n">
        <v>2023</v>
      </c>
      <c r="C16" s="40" t="s">
        <v>173</v>
      </c>
      <c r="D16" s="38" t="s">
        <v>174</v>
      </c>
      <c r="E16" s="40" t="s">
        <v>175</v>
      </c>
      <c r="F16" s="10" t="n">
        <v>2020</v>
      </c>
      <c r="G16" s="10" t="str">
        <f aca="false">F16&amp;"-"&amp;H16</f>
        <v>2020-2021</v>
      </c>
      <c r="H16" s="10" t="n">
        <v>2021</v>
      </c>
      <c r="I16" s="10" t="n">
        <v>10</v>
      </c>
      <c r="J16" s="10" t="n">
        <v>0</v>
      </c>
      <c r="K16" s="38" t="n">
        <v>492859392</v>
      </c>
      <c r="L16" s="12" t="n">
        <v>0.459011077880859</v>
      </c>
      <c r="M16" s="40" t="s">
        <v>145</v>
      </c>
      <c r="N16" s="40" t="s">
        <v>176</v>
      </c>
      <c r="O16" s="40" t="s">
        <v>177</v>
      </c>
      <c r="P16" s="40" t="s">
        <v>148</v>
      </c>
      <c r="Q16" s="41" t="n">
        <v>11</v>
      </c>
      <c r="R16" s="42" t="s">
        <v>53</v>
      </c>
      <c r="S16" s="43" t="s">
        <v>149</v>
      </c>
      <c r="T16" s="43" t="s">
        <v>178</v>
      </c>
    </row>
    <row r="17" customFormat="false" ht="61.15" hidden="false" customHeight="false" outlineLevel="0" collapsed="false">
      <c r="A17" s="46" t="s">
        <v>49</v>
      </c>
      <c r="B17" s="13" t="n">
        <v>2024</v>
      </c>
      <c r="C17" s="38" t="s">
        <v>169</v>
      </c>
      <c r="D17" s="45" t="s">
        <v>170</v>
      </c>
      <c r="E17" s="38" t="s">
        <v>179</v>
      </c>
      <c r="F17" s="10" t="n">
        <v>2012</v>
      </c>
      <c r="G17" s="10" t="str">
        <f aca="false">F17&amp;"-"&amp;H17</f>
        <v>2012-2023</v>
      </c>
      <c r="H17" s="10" t="n">
        <v>2023</v>
      </c>
      <c r="I17" s="14" t="n">
        <v>3267</v>
      </c>
      <c r="J17" s="14" t="n">
        <v>6</v>
      </c>
      <c r="K17" s="38" t="n">
        <v>985833472</v>
      </c>
      <c r="L17" s="12" t="n">
        <v>0.918128967285156</v>
      </c>
      <c r="M17" s="40" t="s">
        <v>145</v>
      </c>
      <c r="N17" s="40" t="s">
        <v>180</v>
      </c>
      <c r="O17" s="40" t="s">
        <v>177</v>
      </c>
      <c r="P17" s="40" t="s">
        <v>148</v>
      </c>
      <c r="Q17" s="41" t="n">
        <v>3267</v>
      </c>
      <c r="R17" s="42" t="s">
        <v>172</v>
      </c>
      <c r="S17" s="43" t="s">
        <v>149</v>
      </c>
      <c r="T17" s="43" t="s">
        <v>157</v>
      </c>
    </row>
    <row r="18" customFormat="false" ht="57.75" hidden="false" customHeight="true" outlineLevel="0" collapsed="false">
      <c r="A18" s="46" t="s">
        <v>62</v>
      </c>
      <c r="B18" s="13" t="n">
        <v>2024</v>
      </c>
      <c r="C18" s="38" t="s">
        <v>181</v>
      </c>
      <c r="D18" s="45" t="s">
        <v>182</v>
      </c>
      <c r="E18" s="40" t="s">
        <v>183</v>
      </c>
      <c r="F18" s="10" t="n">
        <v>2015</v>
      </c>
      <c r="G18" s="10" t="str">
        <f aca="false">F18&amp;"-"&amp;H18</f>
        <v>2015-2023</v>
      </c>
      <c r="H18" s="10" t="n">
        <v>2023</v>
      </c>
      <c r="I18" s="10" t="n">
        <v>15</v>
      </c>
      <c r="J18" s="10" t="n">
        <v>1</v>
      </c>
      <c r="K18" s="38" t="n">
        <v>57606144</v>
      </c>
      <c r="L18" s="12" t="n">
        <v>0.05364990234375</v>
      </c>
      <c r="M18" s="40" t="s">
        <v>145</v>
      </c>
      <c r="N18" s="40" t="s">
        <v>184</v>
      </c>
      <c r="O18" s="40" t="s">
        <v>185</v>
      </c>
      <c r="P18" s="40" t="s">
        <v>148</v>
      </c>
      <c r="Q18" s="41" t="n">
        <v>15</v>
      </c>
      <c r="R18" s="42" t="s">
        <v>60</v>
      </c>
      <c r="S18" s="43" t="s">
        <v>149</v>
      </c>
      <c r="T18" s="43" t="s">
        <v>178</v>
      </c>
    </row>
    <row r="19" customFormat="false" ht="46.25" hidden="false" customHeight="false" outlineLevel="0" collapsed="false">
      <c r="A19" s="46" t="s">
        <v>62</v>
      </c>
      <c r="B19" s="13" t="n">
        <v>2024</v>
      </c>
      <c r="C19" s="38" t="s">
        <v>181</v>
      </c>
      <c r="D19" s="45" t="s">
        <v>182</v>
      </c>
      <c r="E19" s="40" t="s">
        <v>183</v>
      </c>
      <c r="F19" s="13" t="n">
        <v>2015</v>
      </c>
      <c r="G19" s="10" t="str">
        <f aca="false">F19&amp;"-"&amp;H19</f>
        <v>2015-2023</v>
      </c>
      <c r="H19" s="13" t="n">
        <v>2023</v>
      </c>
      <c r="I19" s="13" t="n">
        <v>15</v>
      </c>
      <c r="J19" s="13" t="n">
        <v>1</v>
      </c>
      <c r="K19" s="47" t="n">
        <v>57606144</v>
      </c>
      <c r="L19" s="21" t="n">
        <v>0.05364990234375</v>
      </c>
      <c r="M19" s="40" t="s">
        <v>145</v>
      </c>
      <c r="N19" s="41"/>
      <c r="O19" s="41"/>
      <c r="P19" s="40" t="s">
        <v>186</v>
      </c>
      <c r="Q19" s="41"/>
      <c r="R19" s="42" t="s">
        <v>60</v>
      </c>
      <c r="S19" s="43" t="s">
        <v>149</v>
      </c>
      <c r="T19" s="43" t="s">
        <v>178</v>
      </c>
    </row>
    <row r="20" customFormat="false" ht="46.25" hidden="false" customHeight="false" outlineLevel="0" collapsed="false">
      <c r="A20" s="46" t="s">
        <v>68</v>
      </c>
      <c r="B20" s="9" t="n">
        <v>2024</v>
      </c>
      <c r="C20" s="38" t="s">
        <v>187</v>
      </c>
      <c r="D20" s="40" t="s">
        <v>188</v>
      </c>
      <c r="E20" s="40" t="s">
        <v>189</v>
      </c>
      <c r="F20" s="10" t="n">
        <v>2019</v>
      </c>
      <c r="G20" s="10" t="str">
        <f aca="false">F20&amp;"-"&amp;H20</f>
        <v>2019-2023</v>
      </c>
      <c r="H20" s="10" t="n">
        <v>2023</v>
      </c>
      <c r="I20" s="10" t="n">
        <v>287</v>
      </c>
      <c r="J20" s="10" t="n">
        <v>28</v>
      </c>
      <c r="K20" s="48" t="n">
        <v>2362216448</v>
      </c>
      <c r="L20" s="12" t="n">
        <v>2.19998550415039</v>
      </c>
      <c r="M20" s="40" t="s">
        <v>145</v>
      </c>
      <c r="N20" s="40" t="s">
        <v>190</v>
      </c>
      <c r="O20" s="40" t="s">
        <v>191</v>
      </c>
      <c r="P20" s="40" t="s">
        <v>148</v>
      </c>
      <c r="Q20" s="49" t="s">
        <v>192</v>
      </c>
      <c r="R20" s="42" t="s">
        <v>67</v>
      </c>
      <c r="S20" s="43" t="s">
        <v>149</v>
      </c>
      <c r="T20" s="43" t="s">
        <v>178</v>
      </c>
    </row>
    <row r="21" customFormat="false" ht="80.25" hidden="false" customHeight="true" outlineLevel="0" collapsed="false">
      <c r="A21" s="46" t="s">
        <v>74</v>
      </c>
      <c r="B21" s="9" t="n">
        <v>2024</v>
      </c>
      <c r="C21" s="45" t="s">
        <v>193</v>
      </c>
      <c r="D21" s="45" t="s">
        <v>174</v>
      </c>
      <c r="E21" s="40" t="s">
        <v>194</v>
      </c>
      <c r="F21" s="10" t="n">
        <v>2009</v>
      </c>
      <c r="G21" s="10" t="str">
        <f aca="false">F21&amp;"-"&amp;H21</f>
        <v>2009-2023</v>
      </c>
      <c r="H21" s="10" t="n">
        <v>2023</v>
      </c>
      <c r="I21" s="10" t="n">
        <v>33796</v>
      </c>
      <c r="J21" s="10" t="n">
        <v>2195</v>
      </c>
      <c r="K21" s="48" t="n">
        <v>399260585735</v>
      </c>
      <c r="L21" s="12" t="n">
        <v>371.840396649204</v>
      </c>
      <c r="M21" s="40" t="s">
        <v>145</v>
      </c>
      <c r="N21" s="40" t="s">
        <v>195</v>
      </c>
      <c r="O21" s="40" t="s">
        <v>196</v>
      </c>
      <c r="P21" s="40" t="s">
        <v>148</v>
      </c>
      <c r="Q21" s="49" t="s">
        <v>197</v>
      </c>
      <c r="R21" s="42" t="s">
        <v>72</v>
      </c>
      <c r="S21" s="43" t="s">
        <v>149</v>
      </c>
      <c r="T21" s="43" t="s">
        <v>178</v>
      </c>
    </row>
    <row r="22" s="51" customFormat="true" ht="46.25" hidden="false" customHeight="false" outlineLevel="0" collapsed="false">
      <c r="A22" s="46" t="s">
        <v>74</v>
      </c>
      <c r="B22" s="9" t="n">
        <v>2024</v>
      </c>
      <c r="C22" s="45" t="s">
        <v>193</v>
      </c>
      <c r="D22" s="45" t="s">
        <v>174</v>
      </c>
      <c r="E22" s="40" t="s">
        <v>194</v>
      </c>
      <c r="F22" s="13" t="n">
        <v>2009</v>
      </c>
      <c r="G22" s="10" t="str">
        <f aca="false">F22&amp;"-"&amp;H22</f>
        <v>2009-2023</v>
      </c>
      <c r="H22" s="13" t="n">
        <v>2023</v>
      </c>
      <c r="I22" s="13" t="n">
        <v>33796</v>
      </c>
      <c r="J22" s="13" t="n">
        <v>2195</v>
      </c>
      <c r="K22" s="50" t="n">
        <v>399260585735</v>
      </c>
      <c r="L22" s="21" t="n">
        <v>371.840396649204</v>
      </c>
      <c r="M22" s="40" t="s">
        <v>145</v>
      </c>
      <c r="N22" s="41"/>
      <c r="O22" s="41"/>
      <c r="P22" s="40" t="s">
        <v>186</v>
      </c>
      <c r="Q22" s="41"/>
      <c r="R22" s="42" t="s">
        <v>72</v>
      </c>
      <c r="S22" s="43" t="s">
        <v>149</v>
      </c>
      <c r="T22" s="43" t="s">
        <v>178</v>
      </c>
    </row>
    <row r="23" s="51" customFormat="true" ht="46.25" hidden="false" customHeight="false" outlineLevel="0" collapsed="false">
      <c r="A23" s="46" t="s">
        <v>81</v>
      </c>
      <c r="B23" s="9" t="n">
        <v>2025</v>
      </c>
      <c r="C23" s="38" t="s">
        <v>198</v>
      </c>
      <c r="D23" s="40" t="s">
        <v>199</v>
      </c>
      <c r="E23" s="40" t="s">
        <v>200</v>
      </c>
      <c r="F23" s="13" t="n">
        <v>2017</v>
      </c>
      <c r="G23" s="10" t="str">
        <f aca="false">F23&amp;"-"&amp;H23</f>
        <v>2017-2017</v>
      </c>
      <c r="H23" s="13" t="n">
        <v>2017</v>
      </c>
      <c r="I23" s="13" t="n">
        <v>117</v>
      </c>
      <c r="J23" s="13" t="n">
        <v>10</v>
      </c>
      <c r="K23" s="50" t="s">
        <v>83</v>
      </c>
      <c r="L23" s="21"/>
      <c r="M23" s="40" t="s">
        <v>145</v>
      </c>
      <c r="N23" s="41"/>
      <c r="O23" s="41"/>
      <c r="P23" s="40" t="s">
        <v>186</v>
      </c>
      <c r="Q23" s="41"/>
      <c r="R23" s="42" t="s">
        <v>201</v>
      </c>
      <c r="S23" s="43" t="s">
        <v>149</v>
      </c>
      <c r="T23" s="43" t="s">
        <v>202</v>
      </c>
    </row>
    <row r="24" customFormat="false" ht="46.25" hidden="false" customHeight="false" outlineLevel="0" collapsed="false">
      <c r="A24" s="52" t="s">
        <v>86</v>
      </c>
      <c r="B24" s="53" t="n">
        <v>2025</v>
      </c>
      <c r="C24" s="54" t="s">
        <v>198</v>
      </c>
      <c r="D24" s="55" t="s">
        <v>199</v>
      </c>
      <c r="E24" s="55" t="s">
        <v>203</v>
      </c>
      <c r="F24" s="22" t="n">
        <v>2021</v>
      </c>
      <c r="G24" s="10" t="str">
        <f aca="false">F24&amp;"-"&amp;H24</f>
        <v>2021-2021</v>
      </c>
      <c r="H24" s="22" t="n">
        <v>2021</v>
      </c>
      <c r="I24" s="22" t="n">
        <v>27</v>
      </c>
      <c r="J24" s="22" t="n">
        <v>1</v>
      </c>
      <c r="K24" s="56" t="s">
        <v>91</v>
      </c>
      <c r="L24" s="57"/>
      <c r="M24" s="55" t="s">
        <v>145</v>
      </c>
      <c r="N24" s="58"/>
      <c r="O24" s="58"/>
      <c r="P24" s="55" t="s">
        <v>186</v>
      </c>
      <c r="Q24" s="58"/>
      <c r="R24" s="59" t="s">
        <v>84</v>
      </c>
      <c r="S24" s="60" t="s">
        <v>149</v>
      </c>
      <c r="T24" s="60" t="s">
        <v>202</v>
      </c>
    </row>
    <row r="25" customFormat="false" ht="46.25" hidden="false" customHeight="false" outlineLevel="0" collapsed="false">
      <c r="A25" s="46" t="s">
        <v>100</v>
      </c>
      <c r="B25" s="9" t="n">
        <v>2025</v>
      </c>
      <c r="C25" s="37" t="s">
        <v>204</v>
      </c>
      <c r="D25" s="40" t="s">
        <v>174</v>
      </c>
      <c r="E25" s="37" t="s">
        <v>205</v>
      </c>
      <c r="F25" s="13" t="n">
        <v>2015</v>
      </c>
      <c r="G25" s="10" t="str">
        <f aca="false">F25&amp;"-"&amp;H25</f>
        <v>2015-2022</v>
      </c>
      <c r="H25" s="13" t="n">
        <v>2022</v>
      </c>
      <c r="I25" s="13" t="n">
        <v>415</v>
      </c>
      <c r="J25" s="13" t="n">
        <v>36</v>
      </c>
      <c r="K25" s="47" t="n">
        <v>1348243143</v>
      </c>
      <c r="L25" s="21" t="n">
        <v>1.25</v>
      </c>
      <c r="M25" s="55" t="s">
        <v>145</v>
      </c>
      <c r="N25" s="41"/>
      <c r="O25" s="41"/>
      <c r="P25" s="41"/>
      <c r="Q25" s="41"/>
      <c r="R25" s="41"/>
      <c r="S25" s="41"/>
      <c r="T25" s="41"/>
    </row>
    <row r="26" customFormat="false" ht="91" hidden="false" customHeight="false" outlineLevel="0" collapsed="false">
      <c r="A26" s="46" t="s">
        <v>94</v>
      </c>
      <c r="B26" s="9" t="n">
        <v>2025</v>
      </c>
      <c r="C26" s="38" t="s">
        <v>206</v>
      </c>
      <c r="D26" s="40" t="s">
        <v>174</v>
      </c>
      <c r="E26" s="40" t="s">
        <v>207</v>
      </c>
      <c r="F26" s="13" t="n">
        <v>2012</v>
      </c>
      <c r="G26" s="10" t="str">
        <f aca="false">F26&amp;"-"&amp;H26</f>
        <v>2012-2015</v>
      </c>
      <c r="H26" s="13" t="n">
        <v>2015</v>
      </c>
      <c r="I26" s="13" t="n">
        <v>94</v>
      </c>
      <c r="J26" s="13" t="n">
        <v>18</v>
      </c>
      <c r="K26" s="50" t="s">
        <v>97</v>
      </c>
      <c r="L26" s="21" t="s">
        <v>92</v>
      </c>
      <c r="M26" s="40" t="s">
        <v>145</v>
      </c>
      <c r="N26" s="41"/>
      <c r="O26" s="41"/>
      <c r="P26" s="41"/>
      <c r="Q26" s="41"/>
      <c r="R26" s="43" t="s">
        <v>208</v>
      </c>
      <c r="S26" s="41"/>
      <c r="T26" s="41"/>
    </row>
    <row r="27" customFormat="false" ht="61.15" hidden="true" customHeight="false" outlineLevel="0" collapsed="false">
      <c r="A27" s="61" t="s">
        <v>120</v>
      </c>
      <c r="B27" s="62" t="n">
        <v>2025</v>
      </c>
      <c r="C27" s="2" t="s">
        <v>209</v>
      </c>
      <c r="D27" s="63" t="s">
        <v>170</v>
      </c>
      <c r="E27" s="40" t="s">
        <v>210</v>
      </c>
      <c r="F27" s="1" t="n">
        <v>2012</v>
      </c>
      <c r="G27" s="10" t="str">
        <f aca="false">F27&amp;"-"&amp;H27</f>
        <v>2012-2023</v>
      </c>
      <c r="H27" s="1" t="n">
        <v>2023</v>
      </c>
      <c r="I27" s="1" t="n">
        <v>848</v>
      </c>
      <c r="J27" s="1" t="n">
        <v>1</v>
      </c>
      <c r="K27" s="64" t="n">
        <v>188928000</v>
      </c>
      <c r="L27" s="32" t="n">
        <f aca="false">K27/2^30</f>
        <v>0.175952911376953</v>
      </c>
      <c r="M27" s="41" t="s">
        <v>39</v>
      </c>
      <c r="N27" s="41"/>
    </row>
    <row r="28" customFormat="false" ht="61.15" hidden="true" customHeight="false" outlineLevel="0" collapsed="false">
      <c r="A28" s="61" t="s">
        <v>122</v>
      </c>
      <c r="B28" s="62" t="n">
        <v>2025</v>
      </c>
      <c r="C28" s="2" t="s">
        <v>209</v>
      </c>
      <c r="D28" s="63" t="s">
        <v>170</v>
      </c>
      <c r="E28" s="40" t="s">
        <v>211</v>
      </c>
      <c r="F28" s="1" t="n">
        <v>2012</v>
      </c>
      <c r="G28" s="10" t="str">
        <f aca="false">F28&amp;"-"&amp;H28</f>
        <v>2012-2023</v>
      </c>
      <c r="H28" s="1" t="n">
        <v>2023</v>
      </c>
      <c r="I28" s="1" t="n">
        <v>2409</v>
      </c>
      <c r="J28" s="1" t="n">
        <v>1</v>
      </c>
      <c r="K28" s="64" t="n">
        <v>344379392</v>
      </c>
      <c r="L28" s="32" t="n">
        <f aca="false">K28/2^30</f>
        <v>0.320728302001953</v>
      </c>
      <c r="M28" s="41" t="s">
        <v>39</v>
      </c>
      <c r="N28" s="41"/>
    </row>
  </sheetData>
  <autoFilter ref="A1:T28">
    <filterColumn colId="12">
      <filters>
        <filter val="arch_stock$"/>
      </filters>
    </filterColumn>
  </autoFilter>
  <conditionalFormatting sqref="N1:T26 L27:N28 R27:T28 N29:T1048576">
    <cfRule type="containsText" priority="2" operator="containsText" aboveAverage="0" equalAverage="0" bottom="0" percent="0" rank="0" text="NULL" dxfId="20">
      <formula>NOT(ISERROR(SEARCH("NULL",L1)))</formula>
    </cfRule>
  </conditionalFormatting>
  <conditionalFormatting sqref="Q2:Q20">
    <cfRule type="expression" priority="3" aboveAverage="0" equalAverage="0" bottom="0" percent="0" rank="0" text="" dxfId="21">
      <formula>$I2=$Q2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59765625" defaultRowHeight="15" zeroHeight="false" outlineLevelRow="0" outlineLevelCol="0"/>
  <cols>
    <col collapsed="false" customWidth="true" hidden="false" outlineLevel="0" max="1" min="1" style="3" width="11.43"/>
    <col collapsed="false" customWidth="true" hidden="false" outlineLevel="0" max="2" min="2" style="3" width="15"/>
    <col collapsed="false" customWidth="true" hidden="false" outlineLevel="0" max="3" min="3" style="3" width="14.86"/>
    <col collapsed="false" customWidth="true" hidden="false" outlineLevel="0" max="4" min="4" style="3" width="18.57"/>
    <col collapsed="false" customWidth="true" hidden="false" outlineLevel="0" max="5" min="5" style="3" width="16.14"/>
    <col collapsed="false" customWidth="true" hidden="false" outlineLevel="0" max="6" min="6" style="3" width="18.29"/>
    <col collapsed="false" customWidth="true" hidden="false" outlineLevel="0" max="7" min="7" style="3" width="11.43"/>
    <col collapsed="false" customWidth="true" hidden="false" outlineLevel="0" max="8" min="8" style="3" width="23.57"/>
    <col collapsed="false" customWidth="true" hidden="false" outlineLevel="0" max="9" min="9" style="3" width="17.57"/>
    <col collapsed="false" customWidth="true" hidden="false" outlineLevel="0" max="10" min="10" style="3" width="16.14"/>
  </cols>
  <sheetData>
    <row r="1" customFormat="false" ht="46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65" t="s">
        <v>212</v>
      </c>
      <c r="F1" s="4" t="s">
        <v>213</v>
      </c>
      <c r="G1" s="4" t="s">
        <v>7</v>
      </c>
      <c r="H1" s="4" t="s">
        <v>10</v>
      </c>
      <c r="I1" s="4" t="s">
        <v>12</v>
      </c>
      <c r="J1" s="4" t="s">
        <v>13</v>
      </c>
    </row>
    <row r="2" customFormat="false" ht="31.3" hidden="false" customHeight="false" outlineLevel="0" collapsed="false">
      <c r="A2" s="3" t="s">
        <v>214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I2" s="3" t="s">
        <v>27</v>
      </c>
      <c r="J2" s="3" t="s">
        <v>215</v>
      </c>
    </row>
    <row r="3" customFormat="false" ht="61.15" hidden="false" customHeight="false" outlineLevel="0" collapsed="false">
      <c r="A3" s="3" t="s">
        <v>216</v>
      </c>
      <c r="C3" s="3" t="s">
        <v>24</v>
      </c>
      <c r="D3" s="3" t="s">
        <v>24</v>
      </c>
      <c r="E3" s="3" t="s">
        <v>24</v>
      </c>
      <c r="F3" s="3" t="s">
        <v>24</v>
      </c>
      <c r="H3" s="3" t="s">
        <v>217</v>
      </c>
      <c r="J3" s="3" t="s">
        <v>215</v>
      </c>
    </row>
    <row r="4" customFormat="false" ht="46.25" hidden="false" customHeight="false" outlineLevel="0" collapsed="false">
      <c r="A4" s="3" t="s">
        <v>218</v>
      </c>
      <c r="B4" s="3" t="s">
        <v>24</v>
      </c>
      <c r="C4" s="3" t="s">
        <v>24</v>
      </c>
      <c r="F4" s="3" t="s">
        <v>24</v>
      </c>
      <c r="H4" s="3" t="s">
        <v>219</v>
      </c>
      <c r="J4" s="3" t="s">
        <v>215</v>
      </c>
    </row>
    <row r="10" customFormat="false" ht="46.25" hidden="false" customHeight="false" outlineLevel="0" collapsed="false">
      <c r="A10" s="66"/>
      <c r="B10" s="67" t="s">
        <v>1</v>
      </c>
      <c r="C10" s="67" t="s">
        <v>2</v>
      </c>
      <c r="D10" s="67" t="s">
        <v>3</v>
      </c>
      <c r="E10" s="68" t="s">
        <v>212</v>
      </c>
      <c r="F10" s="67" t="s">
        <v>213</v>
      </c>
      <c r="G10" s="67" t="s">
        <v>7</v>
      </c>
    </row>
    <row r="11" customFormat="false" ht="16.4" hidden="false" customHeight="false" outlineLevel="0" collapsed="false">
      <c r="A11" s="69" t="s">
        <v>220</v>
      </c>
      <c r="B11" s="66" t="n">
        <f aca="false">COUNTIF(B2:B4,"X")</f>
        <v>2</v>
      </c>
      <c r="C11" s="66" t="n">
        <f aca="false">COUNTIF(C2:C4,"X")</f>
        <v>3</v>
      </c>
      <c r="D11" s="66" t="n">
        <f aca="false">COUNTIF(D2:D4,"X")</f>
        <v>2</v>
      </c>
      <c r="E11" s="66" t="n">
        <f aca="false">COUNTIF(E2:E4,"X")</f>
        <v>2</v>
      </c>
      <c r="F11" s="66" t="n">
        <f aca="false">COUNTIF(F2:F4,"X")</f>
        <v>3</v>
      </c>
      <c r="G11" s="66" t="n">
        <f aca="false">COUNTIF(G2:G4,"X")</f>
        <v>0</v>
      </c>
    </row>
    <row r="12" customFormat="false" ht="16.4" hidden="false" customHeight="false" outlineLevel="0" collapsed="false">
      <c r="A12" s="69" t="s">
        <v>221</v>
      </c>
      <c r="B12" s="66" t="n">
        <f aca="false">COUNTIF(B2:B4,"")</f>
        <v>1</v>
      </c>
      <c r="C12" s="66" t="n">
        <f aca="false">COUNTIF(C2:C4,"")</f>
        <v>0</v>
      </c>
      <c r="D12" s="66" t="n">
        <f aca="false">COUNTIF(D2:D4,"")</f>
        <v>1</v>
      </c>
      <c r="E12" s="66" t="n">
        <f aca="false">COUNTIF(E2:E4,"")</f>
        <v>1</v>
      </c>
      <c r="F12" s="66" t="n">
        <f aca="false">COUNTIF(F2:F4,"")</f>
        <v>0</v>
      </c>
      <c r="G12" s="66" t="n">
        <f aca="false">COUNTIF(G2:G4,"")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ColWidth="10.5976562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12.72"/>
    <col collapsed="false" customWidth="true" hidden="false" outlineLevel="0" max="4" min="4" style="1" width="16.72"/>
    <col collapsed="false" customWidth="true" hidden="false" outlineLevel="0" max="5" min="5" style="1" width="21"/>
    <col collapsed="false" customWidth="true" hidden="false" outlineLevel="0" max="6" min="6" style="1" width="19.72"/>
    <col collapsed="false" customWidth="true" hidden="false" outlineLevel="0" max="7" min="7" style="1" width="13.71"/>
    <col collapsed="false" customWidth="true" hidden="false" outlineLevel="0" max="8" min="8" style="1" width="13.57"/>
    <col collapsed="false" customWidth="true" hidden="false" outlineLevel="0" max="9" min="9" style="1" width="20.72"/>
    <col collapsed="false" customWidth="true" hidden="false" outlineLevel="0" max="10" min="10" style="1" width="18.57"/>
    <col collapsed="false" customWidth="true" hidden="false" outlineLevel="0" max="11" min="11" style="2" width="49.43"/>
    <col collapsed="false" customWidth="true" hidden="false" outlineLevel="0" max="12" min="12" style="1" width="11.43"/>
    <col collapsed="false" customWidth="true" hidden="false" outlineLevel="0" max="13" min="13" style="3" width="25.14"/>
    <col collapsed="false" customWidth="true" hidden="false" outlineLevel="0" max="14" min="14" style="3" width="26.71"/>
    <col collapsed="false" customWidth="true" hidden="false" outlineLevel="0" max="15" min="15" style="3" width="24.57"/>
    <col collapsed="false" customWidth="true" hidden="false" outlineLevel="0" max="18" min="16" style="3" width="11.43"/>
    <col collapsed="false" customWidth="true" hidden="false" outlineLevel="0" max="19" min="19" style="3" width="12.86"/>
    <col collapsed="false" customWidth="true" hidden="false" outlineLevel="0" max="21" min="20" style="3" width="11.43"/>
    <col collapsed="false" customWidth="true" hidden="false" outlineLevel="0" max="22" min="22" style="3" width="15"/>
    <col collapsed="false" customWidth="true" hidden="false" outlineLevel="0" max="23" min="23" style="3" width="11.43"/>
  </cols>
  <sheetData>
    <row r="1" customFormat="false" ht="7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8" t="s">
        <v>22</v>
      </c>
    </row>
    <row r="2" customFormat="false" ht="31.3" hidden="false" customHeight="false" outlineLevel="0" collapsed="false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I2" s="1" t="s">
        <v>24</v>
      </c>
      <c r="J2" s="1" t="s">
        <v>24</v>
      </c>
      <c r="K2" s="2" t="s">
        <v>25</v>
      </c>
      <c r="L2" s="9" t="s">
        <v>26</v>
      </c>
      <c r="M2" s="10" t="s">
        <v>27</v>
      </c>
      <c r="N2" s="10" t="s">
        <v>28</v>
      </c>
      <c r="O2" s="10" t="s">
        <v>29</v>
      </c>
      <c r="P2" s="3" t="s">
        <v>30</v>
      </c>
      <c r="Q2" s="10" t="s">
        <v>31</v>
      </c>
      <c r="R2" s="3" t="n">
        <v>2021</v>
      </c>
      <c r="S2" s="3" t="s">
        <v>32</v>
      </c>
      <c r="T2" s="10" t="n">
        <v>6</v>
      </c>
      <c r="U2" s="10" t="n">
        <v>1</v>
      </c>
      <c r="V2" s="11" t="n">
        <v>342163456</v>
      </c>
      <c r="W2" s="12" t="n">
        <v>0.31866455078125</v>
      </c>
    </row>
    <row r="3" customFormat="false" ht="46.25" hidden="true" customHeight="false" outlineLevel="0" collapsed="false">
      <c r="A3" s="1" t="s">
        <v>33</v>
      </c>
      <c r="F3" s="1" t="s">
        <v>24</v>
      </c>
      <c r="H3" s="1" t="s">
        <v>24</v>
      </c>
      <c r="J3" s="1" t="s">
        <v>24</v>
      </c>
      <c r="K3" s="2" t="s">
        <v>34</v>
      </c>
      <c r="L3" s="13"/>
      <c r="M3" s="10" t="s">
        <v>27</v>
      </c>
      <c r="N3" s="10" t="s">
        <v>35</v>
      </c>
      <c r="O3" s="10" t="s">
        <v>36</v>
      </c>
      <c r="P3" s="3" t="s">
        <v>37</v>
      </c>
      <c r="Q3" s="10" t="s">
        <v>38</v>
      </c>
      <c r="R3" s="3" t="n">
        <v>2022</v>
      </c>
      <c r="S3" s="3" t="s">
        <v>39</v>
      </c>
      <c r="T3" s="3" t="n">
        <v>300714</v>
      </c>
      <c r="U3" s="3" t="n">
        <v>39196</v>
      </c>
      <c r="V3" s="3" t="n">
        <v>444359554357</v>
      </c>
      <c r="W3" s="3" t="n">
        <v>413.84</v>
      </c>
    </row>
    <row r="4" customFormat="false" ht="46.25" hidden="true" customHeight="false" outlineLevel="0" collapsed="false">
      <c r="A4" s="3" t="s">
        <v>40</v>
      </c>
      <c r="F4" s="1" t="s">
        <v>24</v>
      </c>
      <c r="H4" s="1" t="s">
        <v>24</v>
      </c>
      <c r="K4" s="2" t="s">
        <v>41</v>
      </c>
      <c r="L4" s="9" t="s">
        <v>42</v>
      </c>
      <c r="M4" s="10" t="s">
        <v>43</v>
      </c>
      <c r="N4" s="10" t="s">
        <v>44</v>
      </c>
      <c r="O4" s="10" t="s">
        <v>45</v>
      </c>
      <c r="P4" s="3" t="s">
        <v>46</v>
      </c>
      <c r="Q4" s="3" t="s">
        <v>47</v>
      </c>
      <c r="R4" s="3" t="n">
        <v>2023</v>
      </c>
      <c r="S4" s="3" t="s">
        <v>39</v>
      </c>
      <c r="T4" s="10" t="n">
        <v>3437</v>
      </c>
      <c r="U4" s="10" t="n">
        <v>1</v>
      </c>
      <c r="V4" s="11" t="n">
        <v>1339727872</v>
      </c>
      <c r="W4" s="12" t="n">
        <v>1.24771881103516</v>
      </c>
    </row>
    <row r="5" customFormat="false" ht="46.25" hidden="false" customHeight="false" outlineLevel="0" collapsed="false">
      <c r="A5" s="1" t="s">
        <v>53</v>
      </c>
      <c r="D5" s="1" t="s">
        <v>24</v>
      </c>
      <c r="F5" s="1" t="s">
        <v>24</v>
      </c>
      <c r="G5" s="1" t="s">
        <v>24</v>
      </c>
      <c r="I5" s="1" t="s">
        <v>24</v>
      </c>
      <c r="J5" s="1" t="s">
        <v>24</v>
      </c>
      <c r="K5" s="2" t="s">
        <v>54</v>
      </c>
      <c r="L5" s="1" t="s">
        <v>55</v>
      </c>
      <c r="M5" s="10" t="s">
        <v>56</v>
      </c>
      <c r="N5" s="10" t="s">
        <v>57</v>
      </c>
      <c r="O5" s="10" t="s">
        <v>58</v>
      </c>
      <c r="P5" s="3" t="s">
        <v>46</v>
      </c>
      <c r="Q5" s="3" t="s">
        <v>59</v>
      </c>
      <c r="R5" s="3" t="n">
        <v>2023</v>
      </c>
      <c r="S5" s="3" t="s">
        <v>32</v>
      </c>
      <c r="T5" s="10" t="n">
        <v>10</v>
      </c>
      <c r="U5" s="10" t="n">
        <v>0</v>
      </c>
      <c r="V5" s="10" t="n">
        <v>492859392</v>
      </c>
      <c r="W5" s="15" t="n">
        <v>0.459011077880859</v>
      </c>
      <c r="X5" s="16"/>
    </row>
    <row r="6" customFormat="false" ht="31.3" hidden="false" customHeight="false" outlineLevel="0" collapsed="false">
      <c r="A6" s="1" t="s">
        <v>60</v>
      </c>
      <c r="B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I6" s="1" t="s">
        <v>24</v>
      </c>
      <c r="J6" s="1" t="s">
        <v>24</v>
      </c>
      <c r="K6" s="2" t="s">
        <v>61</v>
      </c>
      <c r="L6" s="1" t="s">
        <v>62</v>
      </c>
      <c r="M6" s="10" t="s">
        <v>56</v>
      </c>
      <c r="N6" s="10" t="s">
        <v>63</v>
      </c>
      <c r="O6" s="10" t="s">
        <v>64</v>
      </c>
      <c r="P6" s="3" t="s">
        <v>65</v>
      </c>
      <c r="Q6" s="3" t="s">
        <v>66</v>
      </c>
      <c r="R6" s="3" t="n">
        <v>2024</v>
      </c>
      <c r="S6" s="3" t="s">
        <v>32</v>
      </c>
      <c r="T6" s="13" t="n">
        <v>15</v>
      </c>
      <c r="U6" s="13" t="n">
        <v>1</v>
      </c>
      <c r="V6" s="13" t="n">
        <v>57606144</v>
      </c>
      <c r="W6" s="17" t="n">
        <v>0.05364990234375</v>
      </c>
      <c r="X6" s="18"/>
    </row>
    <row r="7" customFormat="false" ht="46.25" hidden="false" customHeight="false" outlineLevel="0" collapsed="false">
      <c r="A7" s="1" t="s">
        <v>67</v>
      </c>
      <c r="B7" s="1" t="s">
        <v>24</v>
      </c>
      <c r="D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2" t="s">
        <v>61</v>
      </c>
      <c r="L7" s="1" t="s">
        <v>68</v>
      </c>
      <c r="M7" s="10" t="s">
        <v>27</v>
      </c>
      <c r="N7" s="10" t="s">
        <v>69</v>
      </c>
      <c r="O7" s="10" t="s">
        <v>52</v>
      </c>
      <c r="P7" s="3" t="s">
        <v>70</v>
      </c>
      <c r="Q7" s="3" t="s">
        <v>71</v>
      </c>
      <c r="R7" s="3" t="n">
        <v>2024</v>
      </c>
      <c r="S7" s="3" t="s">
        <v>32</v>
      </c>
      <c r="T7" s="10" t="n">
        <v>287</v>
      </c>
      <c r="U7" s="10" t="n">
        <v>28</v>
      </c>
      <c r="V7" s="19" t="n">
        <v>2362216448</v>
      </c>
      <c r="W7" s="15" t="n">
        <v>2.19998550415039</v>
      </c>
      <c r="X7" s="18"/>
    </row>
    <row r="8" customFormat="false" ht="76.1" hidden="false" customHeight="false" outlineLevel="0" collapsed="false">
      <c r="A8" s="1" t="s">
        <v>72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2" t="s">
        <v>73</v>
      </c>
      <c r="L8" s="1" t="s">
        <v>74</v>
      </c>
      <c r="M8" s="10" t="s">
        <v>56</v>
      </c>
      <c r="N8" s="10" t="s">
        <v>75</v>
      </c>
      <c r="O8" s="10" t="s">
        <v>76</v>
      </c>
      <c r="P8" s="3" t="s">
        <v>77</v>
      </c>
      <c r="Q8" s="3" t="s">
        <v>78</v>
      </c>
      <c r="R8" s="3" t="n">
        <v>2024</v>
      </c>
      <c r="S8" s="3" t="s">
        <v>32</v>
      </c>
      <c r="T8" s="10" t="n">
        <v>33796</v>
      </c>
      <c r="U8" s="10" t="n">
        <v>2195</v>
      </c>
      <c r="V8" s="19" t="n">
        <v>399260585735</v>
      </c>
      <c r="W8" s="15" t="n">
        <v>371.840396649204</v>
      </c>
      <c r="X8" s="18"/>
    </row>
    <row r="9" customFormat="false" ht="46.25" hidden="false" customHeight="false" outlineLevel="0" collapsed="false">
      <c r="A9" s="3" t="s">
        <v>79</v>
      </c>
      <c r="C9" s="1" t="s">
        <v>24</v>
      </c>
      <c r="D9" s="1" t="s">
        <v>24</v>
      </c>
      <c r="E9" s="1" t="s">
        <v>24</v>
      </c>
      <c r="F9" s="1" t="s">
        <v>24</v>
      </c>
      <c r="H9" s="1" t="s">
        <v>24</v>
      </c>
      <c r="I9" s="1" t="s">
        <v>24</v>
      </c>
      <c r="J9" s="1" t="s">
        <v>24</v>
      </c>
      <c r="K9" s="2" t="s">
        <v>80</v>
      </c>
      <c r="L9" s="1" t="s">
        <v>81</v>
      </c>
      <c r="M9" s="10" t="s">
        <v>27</v>
      </c>
      <c r="N9" s="10" t="s">
        <v>82</v>
      </c>
      <c r="O9" s="10" t="s">
        <v>52</v>
      </c>
      <c r="P9" s="3" t="s">
        <v>70</v>
      </c>
      <c r="Q9" s="3" t="n">
        <v>2017</v>
      </c>
      <c r="R9" s="3" t="n">
        <v>2025</v>
      </c>
      <c r="S9" s="3" t="s">
        <v>32</v>
      </c>
      <c r="T9" s="13" t="n">
        <v>117</v>
      </c>
      <c r="U9" s="13" t="n">
        <v>10</v>
      </c>
      <c r="V9" s="20" t="s">
        <v>83</v>
      </c>
      <c r="W9" s="21"/>
    </row>
    <row r="10" customFormat="false" ht="57" hidden="false" customHeight="true" outlineLevel="0" collapsed="false">
      <c r="A10" s="1" t="s">
        <v>84</v>
      </c>
      <c r="F10" s="1" t="s">
        <v>24</v>
      </c>
      <c r="H10" s="1" t="s">
        <v>24</v>
      </c>
      <c r="I10" s="1" t="s">
        <v>24</v>
      </c>
      <c r="J10" s="1" t="s">
        <v>24</v>
      </c>
      <c r="K10" s="2" t="s">
        <v>85</v>
      </c>
      <c r="L10" s="1" t="s">
        <v>86</v>
      </c>
      <c r="M10" s="10" t="s">
        <v>87</v>
      </c>
      <c r="N10" s="10" t="s">
        <v>88</v>
      </c>
      <c r="O10" s="10" t="s">
        <v>89</v>
      </c>
      <c r="P10" s="3" t="s">
        <v>90</v>
      </c>
      <c r="Q10" s="3" t="n">
        <v>2021</v>
      </c>
      <c r="R10" s="3" t="n">
        <v>2025</v>
      </c>
      <c r="S10" s="3" t="s">
        <v>32</v>
      </c>
      <c r="T10" s="22" t="n">
        <v>27</v>
      </c>
      <c r="U10" s="22" t="n">
        <v>1</v>
      </c>
      <c r="V10" s="23" t="s">
        <v>91</v>
      </c>
      <c r="W10" s="12" t="s">
        <v>92</v>
      </c>
    </row>
    <row r="11" customFormat="false" ht="49.5" hidden="false" customHeight="true" outlineLevel="0" collapsed="false">
      <c r="A11" s="1" t="s">
        <v>93</v>
      </c>
      <c r="D11" s="1" t="s">
        <v>24</v>
      </c>
      <c r="E11" s="1" t="s">
        <v>24</v>
      </c>
      <c r="G11" s="1" t="s">
        <v>24</v>
      </c>
      <c r="I11" s="1" t="s">
        <v>24</v>
      </c>
      <c r="J11" s="1" t="s">
        <v>24</v>
      </c>
      <c r="L11" s="1" t="s">
        <v>94</v>
      </c>
      <c r="M11" s="10" t="s">
        <v>27</v>
      </c>
      <c r="N11" s="10" t="s">
        <v>95</v>
      </c>
      <c r="O11" s="10" t="s">
        <v>58</v>
      </c>
      <c r="P11" s="3" t="s">
        <v>30</v>
      </c>
      <c r="Q11" s="3" t="s">
        <v>96</v>
      </c>
      <c r="R11" s="3" t="n">
        <v>2025</v>
      </c>
      <c r="S11" s="3" t="s">
        <v>32</v>
      </c>
      <c r="T11" s="13" t="n">
        <v>94</v>
      </c>
      <c r="U11" s="13" t="n">
        <v>18</v>
      </c>
      <c r="V11" s="20" t="s">
        <v>97</v>
      </c>
    </row>
    <row r="12" customFormat="false" ht="30.75" hidden="false" customHeight="true" outlineLevel="0" collapsed="false">
      <c r="A12" s="1" t="s">
        <v>98</v>
      </c>
      <c r="D12" s="1" t="s">
        <v>24</v>
      </c>
      <c r="E12" s="1" t="s">
        <v>24</v>
      </c>
      <c r="G12" s="1" t="s">
        <v>24</v>
      </c>
      <c r="H12" s="1" t="s">
        <v>24</v>
      </c>
      <c r="I12" s="1" t="s">
        <v>24</v>
      </c>
      <c r="K12" s="2" t="s">
        <v>99</v>
      </c>
      <c r="L12" s="1" t="s">
        <v>100</v>
      </c>
      <c r="M12" s="10" t="s">
        <v>101</v>
      </c>
      <c r="N12" s="10" t="s">
        <v>102</v>
      </c>
      <c r="O12" s="10" t="s">
        <v>52</v>
      </c>
      <c r="P12" s="3" t="s">
        <v>46</v>
      </c>
      <c r="Q12" s="3" t="s">
        <v>103</v>
      </c>
      <c r="R12" s="3" t="n">
        <v>2025</v>
      </c>
      <c r="S12" s="3" t="s">
        <v>32</v>
      </c>
      <c r="T12" s="13" t="n">
        <v>415</v>
      </c>
      <c r="U12" s="13" t="n">
        <v>36</v>
      </c>
      <c r="V12" s="13" t="n">
        <v>1348243143</v>
      </c>
      <c r="W12" s="21" t="n">
        <v>1.25</v>
      </c>
    </row>
    <row r="13" s="29" customFormat="true" ht="46.25" hidden="false" customHeight="false" outlineLevel="0" collapsed="false">
      <c r="A13" s="3" t="s">
        <v>112</v>
      </c>
      <c r="B13" s="3"/>
      <c r="C13" s="3"/>
      <c r="D13" s="3"/>
      <c r="E13" s="3"/>
      <c r="F13" s="3" t="s">
        <v>24</v>
      </c>
      <c r="G13" s="3"/>
      <c r="H13" s="3"/>
      <c r="I13" s="3" t="s">
        <v>24</v>
      </c>
      <c r="J13" s="3"/>
      <c r="K13" s="2" t="s">
        <v>113</v>
      </c>
      <c r="L13" s="3" t="s">
        <v>114</v>
      </c>
      <c r="M13" s="10" t="s">
        <v>63</v>
      </c>
      <c r="N13" s="10" t="s">
        <v>63</v>
      </c>
      <c r="O13" s="10" t="s">
        <v>115</v>
      </c>
      <c r="P13" s="3" t="s">
        <v>116</v>
      </c>
      <c r="Q13" s="3" t="s">
        <v>117</v>
      </c>
      <c r="R13" s="3" t="n">
        <v>2023</v>
      </c>
      <c r="S13" s="3" t="s">
        <v>32</v>
      </c>
      <c r="T13" s="3" t="n">
        <v>84</v>
      </c>
      <c r="U13" s="3" t="n">
        <v>21</v>
      </c>
      <c r="V13" s="30" t="s">
        <v>118</v>
      </c>
      <c r="W13" s="3" t="n">
        <v>0.68</v>
      </c>
    </row>
    <row r="14" customFormat="false" ht="46.25" hidden="false" customHeight="false" outlineLevel="0" collapsed="false">
      <c r="A14" s="1" t="s">
        <v>124</v>
      </c>
      <c r="C14" s="1" t="s">
        <v>24</v>
      </c>
      <c r="D14" s="1" t="s">
        <v>24</v>
      </c>
      <c r="E14" s="1" t="s">
        <v>24</v>
      </c>
      <c r="K14" s="2" t="s">
        <v>125</v>
      </c>
      <c r="M14" s="10"/>
      <c r="N14" s="10"/>
      <c r="O14" s="10" t="s">
        <v>126</v>
      </c>
      <c r="P14" s="3" t="s">
        <v>127</v>
      </c>
      <c r="S14" s="3" t="s">
        <v>32</v>
      </c>
    </row>
    <row r="15" customFormat="false" ht="15" hidden="false" customHeight="false" outlineLevel="0" collapsed="false">
      <c r="M15" s="10"/>
      <c r="N15" s="10"/>
      <c r="O15" s="10"/>
    </row>
    <row r="16" customFormat="false" ht="15" hidden="false" customHeight="false" outlineLevel="0" collapsed="false">
      <c r="M16" s="10"/>
      <c r="N16" s="10"/>
      <c r="O16" s="10"/>
    </row>
    <row r="17" customFormat="false" ht="15" hidden="false" customHeight="false" outlineLevel="0" collapsed="false">
      <c r="M17" s="10"/>
      <c r="N17" s="10"/>
      <c r="O17" s="10"/>
    </row>
    <row r="18" customFormat="false" ht="61.15" hidden="false" customHeight="false" outlineLevel="0" collapsed="false">
      <c r="A18" s="3"/>
      <c r="B18" s="3" t="s">
        <v>1</v>
      </c>
      <c r="C18" s="3" t="s">
        <v>2</v>
      </c>
      <c r="D18" s="3" t="s">
        <v>3</v>
      </c>
      <c r="E18" s="3" t="s">
        <v>212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M18" s="10"/>
      <c r="N18" s="10"/>
      <c r="O18" s="10" t="s">
        <v>14</v>
      </c>
    </row>
    <row r="19" customFormat="false" ht="16.4" hidden="false" customHeight="false" outlineLevel="0" collapsed="false">
      <c r="A19" s="1" t="s">
        <v>220</v>
      </c>
      <c r="B19" s="1" t="n">
        <f aca="false">COUNTIF(B2:B14,"X")</f>
        <v>3</v>
      </c>
      <c r="C19" s="1" t="n">
        <f aca="false">COUNTIF(C2:C14,"X")</f>
        <v>3</v>
      </c>
      <c r="D19" s="1" t="n">
        <f aca="false">COUNTIF(D2:D14,"X")</f>
        <v>8</v>
      </c>
      <c r="E19" s="1" t="n">
        <f aca="false">COUNTIF(E2:E14,"X")</f>
        <v>7</v>
      </c>
      <c r="F19" s="1" t="n">
        <f aca="false">COUNTIF(F2:F14,"X")</f>
        <v>10</v>
      </c>
      <c r="G19" s="1" t="n">
        <f aca="false">COUNTIF(G2:G14,"X")</f>
        <v>6</v>
      </c>
      <c r="H19" s="1" t="n">
        <f aca="false">COUNTIF(H2:H14,"X")</f>
        <v>7</v>
      </c>
      <c r="I19" s="1" t="n">
        <f aca="false">COUNTIF(I2:I14,"X")</f>
        <v>10</v>
      </c>
      <c r="J19" s="1" t="n">
        <f aca="false">COUNTIF(J2:J14,"X")</f>
        <v>9</v>
      </c>
      <c r="M19" s="10"/>
      <c r="N19" s="10" t="s">
        <v>52</v>
      </c>
      <c r="O19" s="10" t="n">
        <f aca="false">COUNTIF(O2:O14,"*sql*")</f>
        <v>9</v>
      </c>
    </row>
    <row r="20" customFormat="false" ht="16.4" hidden="false" customHeight="false" outlineLevel="0" collapsed="false">
      <c r="A20" s="1" t="s">
        <v>221</v>
      </c>
      <c r="B20" s="1" t="n">
        <f aca="false">COUNTIF(B2:B14,"")</f>
        <v>10</v>
      </c>
      <c r="C20" s="1" t="n">
        <f aca="false">COUNTIF(C2:C14,"")</f>
        <v>10</v>
      </c>
      <c r="D20" s="1" t="n">
        <f aca="false">COUNTIF(D2:D14,"")</f>
        <v>5</v>
      </c>
      <c r="E20" s="1" t="n">
        <f aca="false">COUNTIF(E2:E14,"")</f>
        <v>6</v>
      </c>
      <c r="F20" s="1" t="n">
        <f aca="false">COUNTIF(F2:F14,"")</f>
        <v>3</v>
      </c>
      <c r="G20" s="1" t="n">
        <f aca="false">COUNTIF(G2:G14,"")</f>
        <v>7</v>
      </c>
      <c r="H20" s="1" t="n">
        <f aca="false">COUNTIF(H2:H14,"")</f>
        <v>6</v>
      </c>
      <c r="I20" s="1" t="n">
        <f aca="false">COUNTIF(I2:I14,"")</f>
        <v>3</v>
      </c>
      <c r="J20" s="1" t="n">
        <f aca="false">COUNTIF(J2:J14,"")</f>
        <v>4</v>
      </c>
      <c r="M20" s="10"/>
      <c r="N20" s="10" t="s">
        <v>222</v>
      </c>
      <c r="O20" s="10" t="n">
        <f aca="false">COUNTIF(O2:O14,"&lt;&gt;*sql*")</f>
        <v>4</v>
      </c>
    </row>
    <row r="26" s="29" customFormat="tru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0"/>
    </row>
    <row r="29" customFormat="false" ht="15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9"/>
      <c r="L29" s="3"/>
      <c r="X29" s="29"/>
    </row>
  </sheetData>
  <autoFilter ref="A1:W14">
    <filterColumn colId="18">
      <filters>
        <filter val="arch_stock"/>
      </filters>
    </filterColumn>
  </autoFilter>
  <conditionalFormatting sqref="M1:O20">
    <cfRule type="containsText" priority="2" operator="containsText" aboveAverage="0" equalAverage="0" bottom="0" percent="0" rank="0" text="Inconnu" dxfId="22">
      <formula>NOT(ISERROR(SEARCH("Inconnu",M1)))</formula>
    </cfRule>
    <cfRule type="containsText" priority="3" operator="containsText" aboveAverage="0" equalAverage="0" bottom="0" percent="0" rank="0" text="Non renseigné" dxfId="23">
      <formula>NOT(ISERROR(SEARCH("Non renseigné",M1)))</formula>
    </cfRule>
  </conditionalFormatting>
  <conditionalFormatting sqref="Q1:S1 M21 O21 M22:O1048576">
    <cfRule type="containsText" priority="4" operator="containsText" aboveAverage="0" equalAverage="0" bottom="0" percent="0" rank="0" text="Inconnu" dxfId="24">
      <formula>NOT(ISERROR(SEARCH("Inconnu",M1)))</formula>
    </cfRule>
    <cfRule type="containsText" priority="5" operator="containsText" aboveAverage="0" equalAverage="0" bottom="0" percent="0" rank="0" text="Non renseigné" dxfId="25">
      <formula>NOT(ISERROR(SEARCH("Non renseigné",M1)))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" activeCellId="0" sqref="W12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0.72"/>
    <col collapsed="false" customWidth="true" hidden="false" outlineLevel="0" max="3" min="3" style="0" width="17.43"/>
    <col collapsed="false" customWidth="true" hidden="false" outlineLevel="0" max="4" min="4" style="0" width="19"/>
    <col collapsed="false" customWidth="true" hidden="false" outlineLevel="0" max="5" min="5" style="0" width="30.71"/>
    <col collapsed="false" customWidth="true" hidden="false" outlineLevel="0" max="6" min="6" style="0" width="20.43"/>
    <col collapsed="false" customWidth="true" hidden="false" outlineLevel="0" max="7" min="7" style="0" width="16.29"/>
    <col collapsed="false" customWidth="true" hidden="false" outlineLevel="0" max="8" min="8" style="0" width="16.57"/>
    <col collapsed="false" customWidth="true" hidden="false" outlineLevel="0" max="9" min="9" style="0" width="18"/>
    <col collapsed="false" customWidth="true" hidden="false" outlineLevel="0" max="10" min="10" style="0" width="20.29"/>
    <col collapsed="false" customWidth="true" hidden="false" outlineLevel="0" max="11" min="11" style="0" width="40.14"/>
    <col collapsed="false" customWidth="true" hidden="false" outlineLevel="0" max="12" min="12" style="0" width="10.71"/>
    <col collapsed="false" customWidth="true" hidden="false" outlineLevel="0" max="13" min="13" style="0" width="21.71"/>
    <col collapsed="false" customWidth="true" hidden="false" outlineLevel="0" max="14" min="14" style="0" width="22.43"/>
    <col collapsed="false" customWidth="true" hidden="false" outlineLevel="0" max="15" min="15" style="0" width="16.57"/>
    <col collapsed="false" customWidth="true" hidden="false" outlineLevel="0" max="16" min="16" style="0" width="18.71"/>
    <col collapsed="false" customWidth="true" hidden="false" outlineLevel="0" max="17" min="17" style="0" width="16.72"/>
    <col collapsed="false" customWidth="true" hidden="false" outlineLevel="0" max="18" min="18" style="0" width="17.43"/>
    <col collapsed="false" customWidth="true" hidden="false" outlineLevel="0" max="19" min="19" style="0" width="10.71"/>
    <col collapsed="false" customWidth="true" hidden="false" outlineLevel="0" max="20" min="20" style="0" width="14.57"/>
    <col collapsed="false" customWidth="true" hidden="false" outlineLevel="0" max="21" min="21" style="0" width="16.72"/>
    <col collapsed="false" customWidth="true" hidden="false" outlineLevel="0" max="22" min="22" style="0" width="20.86"/>
    <col collapsed="false" customWidth="true" hidden="false" outlineLevel="0" max="23" min="23" style="0" width="16.29"/>
  </cols>
  <sheetData>
    <row r="1" customFormat="false" ht="46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8" t="s">
        <v>22</v>
      </c>
    </row>
    <row r="2" customFormat="false" ht="31.3" hidden="false" customHeight="false" outlineLevel="0" collapsed="false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/>
      <c r="H2" s="1"/>
      <c r="I2" s="1" t="s">
        <v>24</v>
      </c>
      <c r="J2" s="1" t="s">
        <v>24</v>
      </c>
      <c r="K2" s="2" t="s">
        <v>25</v>
      </c>
      <c r="L2" s="9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10" t="s">
        <v>31</v>
      </c>
      <c r="R2" s="3" t="n">
        <v>2021</v>
      </c>
      <c r="S2" s="3" t="s">
        <v>32</v>
      </c>
      <c r="T2" s="10" t="n">
        <v>6</v>
      </c>
      <c r="U2" s="10" t="n">
        <v>1</v>
      </c>
      <c r="V2" s="11" t="n">
        <v>342163456</v>
      </c>
      <c r="W2" s="12" t="n">
        <v>0.31866455078125</v>
      </c>
    </row>
    <row r="3" customFormat="false" ht="46.25" hidden="false" customHeight="false" outlineLevel="0" collapsed="false">
      <c r="A3" s="1" t="s">
        <v>53</v>
      </c>
      <c r="B3" s="1"/>
      <c r="C3" s="1"/>
      <c r="D3" s="1" t="s">
        <v>24</v>
      </c>
      <c r="E3" s="1"/>
      <c r="F3" s="1" t="s">
        <v>24</v>
      </c>
      <c r="G3" s="1" t="s">
        <v>24</v>
      </c>
      <c r="H3" s="1"/>
      <c r="I3" s="1" t="s">
        <v>24</v>
      </c>
      <c r="J3" s="1" t="s">
        <v>24</v>
      </c>
      <c r="K3" s="2" t="s">
        <v>54</v>
      </c>
      <c r="L3" s="1" t="s">
        <v>55</v>
      </c>
      <c r="M3" s="3" t="s">
        <v>56</v>
      </c>
      <c r="N3" s="3" t="s">
        <v>57</v>
      </c>
      <c r="O3" s="3" t="s">
        <v>58</v>
      </c>
      <c r="P3" s="3" t="s">
        <v>46</v>
      </c>
      <c r="Q3" s="3" t="s">
        <v>59</v>
      </c>
      <c r="R3" s="3" t="n">
        <v>2023</v>
      </c>
      <c r="S3" s="3" t="s">
        <v>32</v>
      </c>
      <c r="T3" s="10" t="n">
        <v>10</v>
      </c>
      <c r="U3" s="10" t="n">
        <v>0</v>
      </c>
      <c r="V3" s="10" t="n">
        <v>492859392</v>
      </c>
      <c r="W3" s="12" t="n">
        <v>0.459011077880859</v>
      </c>
    </row>
    <row r="4" customFormat="false" ht="31.3" hidden="false" customHeight="false" outlineLevel="0" collapsed="false">
      <c r="A4" s="1" t="s">
        <v>60</v>
      </c>
      <c r="B4" s="1" t="s">
        <v>24</v>
      </c>
      <c r="C4" s="1"/>
      <c r="D4" s="1" t="s">
        <v>24</v>
      </c>
      <c r="E4" s="1" t="s">
        <v>24</v>
      </c>
      <c r="F4" s="1" t="s">
        <v>24</v>
      </c>
      <c r="G4" s="1" t="s">
        <v>24</v>
      </c>
      <c r="H4" s="1"/>
      <c r="I4" s="1" t="s">
        <v>24</v>
      </c>
      <c r="J4" s="1" t="s">
        <v>24</v>
      </c>
      <c r="K4" s="2" t="s">
        <v>61</v>
      </c>
      <c r="L4" s="1" t="s">
        <v>62</v>
      </c>
      <c r="M4" s="3" t="s">
        <v>56</v>
      </c>
      <c r="N4" s="3" t="s">
        <v>63</v>
      </c>
      <c r="O4" s="3" t="s">
        <v>64</v>
      </c>
      <c r="P4" s="3" t="s">
        <v>65</v>
      </c>
      <c r="Q4" s="3" t="s">
        <v>66</v>
      </c>
      <c r="R4" s="3" t="n">
        <v>2024</v>
      </c>
      <c r="S4" s="3" t="s">
        <v>32</v>
      </c>
      <c r="T4" s="13" t="n">
        <v>15</v>
      </c>
      <c r="U4" s="13" t="n">
        <v>1</v>
      </c>
      <c r="V4" s="13" t="n">
        <v>57606144</v>
      </c>
      <c r="W4" s="21" t="n">
        <v>0.05364990234375</v>
      </c>
    </row>
    <row r="5" customFormat="false" ht="46.25" hidden="false" customHeight="false" outlineLevel="0" collapsed="false">
      <c r="A5" s="1" t="s">
        <v>67</v>
      </c>
      <c r="B5" s="1" t="s">
        <v>24</v>
      </c>
      <c r="C5" s="1"/>
      <c r="D5" s="1" t="s">
        <v>24</v>
      </c>
      <c r="E5" s="1"/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  <c r="K5" s="2" t="s">
        <v>61</v>
      </c>
      <c r="L5" s="1" t="s">
        <v>68</v>
      </c>
      <c r="M5" s="3" t="s">
        <v>27</v>
      </c>
      <c r="N5" s="3" t="s">
        <v>69</v>
      </c>
      <c r="O5" s="3" t="s">
        <v>52</v>
      </c>
      <c r="P5" s="3" t="s">
        <v>70</v>
      </c>
      <c r="Q5" s="3" t="s">
        <v>71</v>
      </c>
      <c r="R5" s="3" t="n">
        <v>2024</v>
      </c>
      <c r="S5" s="3" t="s">
        <v>32</v>
      </c>
      <c r="T5" s="10" t="n">
        <v>287</v>
      </c>
      <c r="U5" s="10" t="n">
        <v>28</v>
      </c>
      <c r="V5" s="19" t="n">
        <v>2362216448</v>
      </c>
      <c r="W5" s="12" t="n">
        <v>2.19998550415039</v>
      </c>
    </row>
    <row r="6" customFormat="false" ht="76.1" hidden="false" customHeight="false" outlineLevel="0" collapsed="false">
      <c r="A6" s="1" t="s">
        <v>72</v>
      </c>
      <c r="B6" s="1"/>
      <c r="C6" s="1"/>
      <c r="D6" s="1"/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2" t="s">
        <v>73</v>
      </c>
      <c r="L6" s="1" t="s">
        <v>74</v>
      </c>
      <c r="M6" s="3" t="s">
        <v>56</v>
      </c>
      <c r="N6" s="3" t="s">
        <v>75</v>
      </c>
      <c r="O6" s="3" t="s">
        <v>76</v>
      </c>
      <c r="P6" s="3" t="s">
        <v>77</v>
      </c>
      <c r="Q6" s="3" t="s">
        <v>78</v>
      </c>
      <c r="R6" s="3" t="n">
        <v>2024</v>
      </c>
      <c r="S6" s="3" t="s">
        <v>32</v>
      </c>
      <c r="T6" s="10" t="n">
        <v>33796</v>
      </c>
      <c r="U6" s="10" t="n">
        <v>2195</v>
      </c>
      <c r="V6" s="19" t="n">
        <v>399260585735</v>
      </c>
      <c r="W6" s="12" t="n">
        <v>371.840396649204</v>
      </c>
    </row>
    <row r="7" customFormat="false" ht="61.15" hidden="false" customHeight="false" outlineLevel="0" collapsed="false">
      <c r="A7" s="3" t="s">
        <v>79</v>
      </c>
      <c r="B7" s="1"/>
      <c r="C7" s="1" t="s">
        <v>24</v>
      </c>
      <c r="D7" s="1" t="s">
        <v>24</v>
      </c>
      <c r="E7" s="1" t="s">
        <v>24</v>
      </c>
      <c r="F7" s="1" t="s">
        <v>24</v>
      </c>
      <c r="G7" s="1"/>
      <c r="H7" s="1" t="s">
        <v>24</v>
      </c>
      <c r="I7" s="1" t="s">
        <v>24</v>
      </c>
      <c r="J7" s="1" t="s">
        <v>24</v>
      </c>
      <c r="K7" s="2" t="s">
        <v>80</v>
      </c>
      <c r="L7" s="1" t="s">
        <v>81</v>
      </c>
      <c r="M7" s="3" t="s">
        <v>27</v>
      </c>
      <c r="N7" s="3" t="s">
        <v>82</v>
      </c>
      <c r="O7" s="3" t="s">
        <v>52</v>
      </c>
      <c r="P7" s="3" t="s">
        <v>70</v>
      </c>
      <c r="Q7" s="3" t="n">
        <v>2017</v>
      </c>
      <c r="R7" s="3" t="n">
        <v>2025</v>
      </c>
      <c r="S7" s="3" t="s">
        <v>32</v>
      </c>
      <c r="T7" s="13" t="n">
        <v>117</v>
      </c>
      <c r="U7" s="13" t="n">
        <v>10</v>
      </c>
      <c r="V7" s="20" t="s">
        <v>83</v>
      </c>
      <c r="W7" s="21"/>
    </row>
    <row r="8" customFormat="false" ht="46.25" hidden="false" customHeight="false" outlineLevel="0" collapsed="false">
      <c r="A8" s="1" t="s">
        <v>84</v>
      </c>
      <c r="B8" s="1"/>
      <c r="C8" s="1"/>
      <c r="D8" s="1"/>
      <c r="E8" s="1"/>
      <c r="F8" s="1" t="s">
        <v>24</v>
      </c>
      <c r="G8" s="1"/>
      <c r="H8" s="1" t="s">
        <v>24</v>
      </c>
      <c r="I8" s="1" t="s">
        <v>24</v>
      </c>
      <c r="J8" s="1" t="s">
        <v>24</v>
      </c>
      <c r="K8" s="2" t="s">
        <v>85</v>
      </c>
      <c r="L8" s="1" t="s">
        <v>86</v>
      </c>
      <c r="M8" s="3" t="s">
        <v>87</v>
      </c>
      <c r="N8" s="3" t="s">
        <v>88</v>
      </c>
      <c r="O8" s="3" t="s">
        <v>89</v>
      </c>
      <c r="P8" s="3" t="s">
        <v>90</v>
      </c>
      <c r="Q8" s="3" t="n">
        <v>2021</v>
      </c>
      <c r="R8" s="3" t="n">
        <v>2025</v>
      </c>
      <c r="S8" s="3" t="s">
        <v>32</v>
      </c>
      <c r="T8" s="22" t="n">
        <v>27</v>
      </c>
      <c r="U8" s="22" t="n">
        <v>1</v>
      </c>
      <c r="V8" s="23" t="s">
        <v>91</v>
      </c>
      <c r="W8" s="12" t="s">
        <v>92</v>
      </c>
    </row>
    <row r="9" customFormat="false" ht="46.25" hidden="false" customHeight="false" outlineLevel="0" collapsed="false">
      <c r="A9" s="1" t="s">
        <v>93</v>
      </c>
      <c r="B9" s="1"/>
      <c r="C9" s="1"/>
      <c r="D9" s="1" t="s">
        <v>24</v>
      </c>
      <c r="E9" s="1" t="s">
        <v>24</v>
      </c>
      <c r="F9" s="1"/>
      <c r="G9" s="1" t="s">
        <v>24</v>
      </c>
      <c r="H9" s="1"/>
      <c r="I9" s="1" t="s">
        <v>24</v>
      </c>
      <c r="J9" s="1" t="s">
        <v>24</v>
      </c>
      <c r="K9" s="2"/>
      <c r="L9" s="1" t="s">
        <v>94</v>
      </c>
      <c r="M9" s="3" t="s">
        <v>27</v>
      </c>
      <c r="N9" s="3" t="s">
        <v>95</v>
      </c>
      <c r="O9" s="3" t="s">
        <v>58</v>
      </c>
      <c r="P9" s="3" t="s">
        <v>30</v>
      </c>
      <c r="Q9" s="3" t="s">
        <v>96</v>
      </c>
      <c r="R9" s="3" t="n">
        <v>2025</v>
      </c>
      <c r="S9" s="3" t="s">
        <v>32</v>
      </c>
      <c r="T9" s="13" t="n">
        <v>94</v>
      </c>
      <c r="U9" s="13" t="n">
        <v>18</v>
      </c>
      <c r="V9" s="20" t="s">
        <v>97</v>
      </c>
      <c r="W9" s="3"/>
    </row>
    <row r="10" customFormat="false" ht="31.3" hidden="false" customHeight="false" outlineLevel="0" collapsed="false">
      <c r="A10" s="1" t="s">
        <v>98</v>
      </c>
      <c r="B10" s="1"/>
      <c r="C10" s="1"/>
      <c r="D10" s="1" t="s">
        <v>24</v>
      </c>
      <c r="E10" s="1" t="s">
        <v>24</v>
      </c>
      <c r="F10" s="1"/>
      <c r="G10" s="1" t="s">
        <v>24</v>
      </c>
      <c r="H10" s="1" t="s">
        <v>24</v>
      </c>
      <c r="I10" s="1" t="s">
        <v>24</v>
      </c>
      <c r="J10" s="1"/>
      <c r="K10" s="2" t="s">
        <v>99</v>
      </c>
      <c r="L10" s="1" t="s">
        <v>100</v>
      </c>
      <c r="M10" s="3" t="s">
        <v>101</v>
      </c>
      <c r="N10" s="3" t="s">
        <v>102</v>
      </c>
      <c r="O10" s="3" t="s">
        <v>52</v>
      </c>
      <c r="P10" s="3" t="s">
        <v>46</v>
      </c>
      <c r="Q10" s="3" t="s">
        <v>103</v>
      </c>
      <c r="R10" s="3" t="n">
        <v>2025</v>
      </c>
      <c r="S10" s="3" t="s">
        <v>32</v>
      </c>
      <c r="T10" s="13" t="n">
        <v>415</v>
      </c>
      <c r="U10" s="13" t="n">
        <v>36</v>
      </c>
      <c r="V10" s="13" t="n">
        <v>1348243143</v>
      </c>
      <c r="W10" s="21" t="n">
        <v>1.25</v>
      </c>
    </row>
    <row r="11" customFormat="false" ht="46.25" hidden="false" customHeight="false" outlineLevel="0" collapsed="false">
      <c r="A11" s="3" t="s">
        <v>112</v>
      </c>
      <c r="B11" s="3"/>
      <c r="C11" s="3"/>
      <c r="D11" s="3"/>
      <c r="E11" s="3"/>
      <c r="F11" s="3" t="s">
        <v>24</v>
      </c>
      <c r="G11" s="3"/>
      <c r="H11" s="3"/>
      <c r="I11" s="3" t="s">
        <v>24</v>
      </c>
      <c r="J11" s="3"/>
      <c r="K11" s="2" t="s">
        <v>113</v>
      </c>
      <c r="L11" s="3" t="s">
        <v>114</v>
      </c>
      <c r="M11" s="3" t="s">
        <v>63</v>
      </c>
      <c r="N11" s="3" t="s">
        <v>63</v>
      </c>
      <c r="O11" s="3" t="s">
        <v>115</v>
      </c>
      <c r="P11" s="3" t="s">
        <v>116</v>
      </c>
      <c r="Q11" s="3" t="s">
        <v>117</v>
      </c>
      <c r="R11" s="3" t="n">
        <v>2023</v>
      </c>
      <c r="S11" s="3" t="s">
        <v>32</v>
      </c>
      <c r="T11" s="3" t="n">
        <v>84</v>
      </c>
      <c r="U11" s="3" t="n">
        <v>21</v>
      </c>
      <c r="V11" s="30" t="s">
        <v>118</v>
      </c>
      <c r="W11" s="3" t="n">
        <v>0.68</v>
      </c>
    </row>
    <row r="12" customFormat="false" ht="46.25" hidden="false" customHeight="false" outlineLevel="0" collapsed="false">
      <c r="A12" s="1" t="s">
        <v>124</v>
      </c>
      <c r="B12" s="1"/>
      <c r="C12" s="1" t="s">
        <v>24</v>
      </c>
      <c r="D12" s="1" t="s">
        <v>24</v>
      </c>
      <c r="E12" s="1" t="s">
        <v>24</v>
      </c>
      <c r="F12" s="1"/>
      <c r="G12" s="1"/>
      <c r="H12" s="1"/>
      <c r="I12" s="1"/>
      <c r="J12" s="1"/>
      <c r="K12" s="2" t="s">
        <v>125</v>
      </c>
      <c r="L12" s="1"/>
      <c r="M12" s="3"/>
      <c r="N12" s="3"/>
      <c r="O12" s="3" t="s">
        <v>126</v>
      </c>
      <c r="P12" s="3" t="s">
        <v>127</v>
      </c>
      <c r="Q12" s="3"/>
      <c r="R12" s="3"/>
      <c r="S12" s="3" t="s">
        <v>32</v>
      </c>
      <c r="T12" s="3"/>
      <c r="U12" s="3"/>
      <c r="V12" s="3"/>
      <c r="W12" s="3"/>
    </row>
    <row r="15" customFormat="false" ht="46.25" hidden="false" customHeight="false" outlineLevel="0" collapsed="false">
      <c r="A15" s="3"/>
      <c r="B15" s="3" t="s">
        <v>1</v>
      </c>
      <c r="C15" s="3" t="s">
        <v>2</v>
      </c>
      <c r="D15" s="3" t="s">
        <v>3</v>
      </c>
      <c r="E15" s="3" t="s">
        <v>212</v>
      </c>
      <c r="F15" s="3" t="s">
        <v>5</v>
      </c>
      <c r="G15" s="3" t="s">
        <v>6</v>
      </c>
      <c r="H15" s="3" t="s">
        <v>7</v>
      </c>
      <c r="J15" s="3"/>
      <c r="K15" s="3" t="s">
        <v>14</v>
      </c>
      <c r="M15" s="3"/>
      <c r="N15" s="3" t="s">
        <v>223</v>
      </c>
      <c r="Q15" s="1"/>
      <c r="R15" s="3" t="s">
        <v>224</v>
      </c>
      <c r="V15" s="3"/>
      <c r="W15" s="3" t="s">
        <v>225</v>
      </c>
    </row>
    <row r="16" customFormat="false" ht="16.4" hidden="false" customHeight="false" outlineLevel="0" collapsed="false">
      <c r="A16" s="1" t="s">
        <v>220</v>
      </c>
      <c r="B16" s="1" t="n">
        <f aca="false">COUNTIF(B$2:B$12,"X")</f>
        <v>3</v>
      </c>
      <c r="C16" s="1" t="n">
        <f aca="false">COUNTIF(C$2:C$12,"X")</f>
        <v>3</v>
      </c>
      <c r="D16" s="1" t="n">
        <f aca="false">COUNTIF(D$2:D$12,"X")</f>
        <v>8</v>
      </c>
      <c r="E16" s="1" t="n">
        <f aca="false">COUNTIF(E$2:E$12,"X")</f>
        <v>7</v>
      </c>
      <c r="F16" s="1" t="n">
        <f aca="false">COUNTIF(F$2:F$12,"X")</f>
        <v>8</v>
      </c>
      <c r="G16" s="1" t="n">
        <f aca="false">COUNTIF(G$2:G$12,"X")</f>
        <v>6</v>
      </c>
      <c r="H16" s="1" t="n">
        <f aca="false">COUNTIF(H$2:H$12,"X")</f>
        <v>5</v>
      </c>
      <c r="J16" s="3" t="s">
        <v>226</v>
      </c>
      <c r="K16" s="3" t="n">
        <f aca="false">COUNTIF(O$2:O$12,"*sql*")</f>
        <v>8</v>
      </c>
      <c r="M16" s="3" t="s">
        <v>46</v>
      </c>
      <c r="N16" s="3" t="n">
        <f aca="false">COUNTIF(P$2:P$12,"*csv*")</f>
        <v>7</v>
      </c>
      <c r="Q16" s="1" t="s">
        <v>227</v>
      </c>
      <c r="R16" s="10" t="n">
        <f aca="false">COUNTIF(P$2:P$12,"*dump*")</f>
        <v>4</v>
      </c>
      <c r="V16" s="3" t="s">
        <v>27</v>
      </c>
      <c r="W16" s="3" t="n">
        <f aca="false">COUNTIF($M$2:$M$12,"*décommissionnement*")</f>
        <v>9</v>
      </c>
    </row>
    <row r="17" customFormat="false" ht="16.4" hidden="false" customHeight="false" outlineLevel="0" collapsed="false">
      <c r="A17" s="1" t="s">
        <v>221</v>
      </c>
      <c r="B17" s="1" t="n">
        <f aca="false">COUNTIF(B$2:B$12,"")</f>
        <v>8</v>
      </c>
      <c r="C17" s="1" t="n">
        <f aca="false">COUNTIF(C$2:C$12,"")</f>
        <v>8</v>
      </c>
      <c r="D17" s="1" t="n">
        <f aca="false">COUNTIF(D$2:D$12,"")</f>
        <v>3</v>
      </c>
      <c r="E17" s="1" t="n">
        <f aca="false">COUNTIF(E$2:E$12,"")</f>
        <v>4</v>
      </c>
      <c r="F17" s="1" t="n">
        <f aca="false">COUNTIF(F$2:F$12,"")</f>
        <v>3</v>
      </c>
      <c r="G17" s="1" t="n">
        <f aca="false">COUNTIF(G$2:G$12,"")</f>
        <v>5</v>
      </c>
      <c r="H17" s="1" t="n">
        <f aca="false">COUNTIF(H$2:H$12,"")</f>
        <v>6</v>
      </c>
      <c r="J17" s="3" t="s">
        <v>228</v>
      </c>
      <c r="K17" s="3" t="n">
        <f aca="false">COUNTIF(O$2:O$12,"&lt;&gt;*sql*")</f>
        <v>3</v>
      </c>
      <c r="M17" s="1" t="s">
        <v>229</v>
      </c>
      <c r="N17" s="3" t="n">
        <f aca="false">COUNTIF(P$2:P$12,"&lt;&gt;*csv*")</f>
        <v>4</v>
      </c>
      <c r="Q17" s="1" t="s">
        <v>149</v>
      </c>
      <c r="R17" s="10" t="n">
        <f aca="false">COUNTIF(P$2:P$12,"&lt;&gt;*dump*")</f>
        <v>7</v>
      </c>
      <c r="V17" s="3" t="s">
        <v>63</v>
      </c>
      <c r="W17" s="3" t="n">
        <f aca="false">COUNTIF($M$2:$M$12,"&lt;&gt;*décommissionnement*")</f>
        <v>2</v>
      </c>
    </row>
    <row r="18" customFormat="false" ht="15" hidden="false" customHeight="false" outlineLevel="0" collapsed="false">
      <c r="M18" s="70"/>
      <c r="N18" s="71"/>
    </row>
  </sheetData>
  <conditionalFormatting sqref="R16:R17">
    <cfRule type="containsText" priority="2" operator="containsText" aboveAverage="0" equalAverage="0" bottom="0" percent="0" rank="0" text="Inconnu" dxfId="26">
      <formula>NOT(ISERROR(SEARCH("Inconnu",R16)))</formula>
    </cfRule>
    <cfRule type="containsText" priority="3" operator="containsText" aboveAverage="0" equalAverage="0" bottom="0" percent="0" rank="0" text="Non renseigné" dxfId="27">
      <formula>NOT(ISERROR(SEARCH("Non renseigné",R16)))</formula>
    </cfRule>
  </conditionalFormatting>
  <conditionalFormatting sqref="M15:N16 N17:N18">
    <cfRule type="containsText" priority="4" operator="containsText" aboveAverage="0" equalAverage="0" bottom="0" percent="0" rank="0" text="Inconnu" dxfId="28">
      <formula>NOT(ISERROR(SEARCH("Inconnu",M15)))</formula>
    </cfRule>
    <cfRule type="containsText" priority="5" operator="containsText" aboveAverage="0" equalAverage="0" bottom="0" percent="0" rank="0" text="Non renseigné" dxfId="29">
      <formula>NOT(ISERROR(SEARCH("Non renseigné",M15)))</formula>
    </cfRule>
  </conditionalFormatting>
  <conditionalFormatting sqref="J15:K17">
    <cfRule type="containsText" priority="6" operator="containsText" aboveAverage="0" equalAverage="0" bottom="0" percent="0" rank="0" text="Inconnu" dxfId="30">
      <formula>NOT(ISERROR(SEARCH("Inconnu",J15)))</formula>
    </cfRule>
    <cfRule type="containsText" priority="7" operator="containsText" aboveAverage="0" equalAverage="0" bottom="0" percent="0" rank="0" text="Non renseigné" dxfId="31">
      <formula>NOT(ISERROR(SEARCH("Non renseigné",J15)))</formula>
    </cfRule>
  </conditionalFormatting>
  <conditionalFormatting sqref="Q1:S1 M1:O12">
    <cfRule type="containsText" priority="8" operator="containsText" aboveAverage="0" equalAverage="0" bottom="0" percent="0" rank="0" text="Inconnu" dxfId="14">
      <formula>NOT(ISERROR(SEARCH("Inconnu",M1)))</formula>
    </cfRule>
    <cfRule type="containsText" priority="9" operator="containsText" aboveAverage="0" equalAverage="0" bottom="0" percent="0" rank="0" text="Non renseigné" dxfId="15">
      <formula>NOT(ISERROR(SEARCH("Non renseigné",M1)))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48FCAB5DAD942B5A8516A2B5C1CA5" ma:contentTypeVersion="1" ma:contentTypeDescription="Crée un document." ma:contentTypeScope="" ma:versionID="d953984e2d338627af8122032bf61412">
  <xsd:schema xmlns:xsd="http://www.w3.org/2001/XMLSchema" xmlns:xs="http://www.w3.org/2001/XMLSchema" xmlns:p="http://schemas.microsoft.com/office/2006/metadata/properties" xmlns:ns3="d2469a6d-ad49-4d41-80fb-e23f4f2dd7f6" targetNamespace="http://schemas.microsoft.com/office/2006/metadata/properties" ma:root="true" ma:fieldsID="8fb9a4d69dd424dfb43d19229d2a90ee" ns3:_="">
    <xsd:import namespace="d2469a6d-ad49-4d41-80fb-e23f4f2dd7f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69a6d-ad49-4d41-80fb-e23f4f2dd7f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799D36-652C-4D10-85F1-31B27A25EE01}">
  <ds:schemaRefs>
    <ds:schemaRef ds:uri="d2469a6d-ad49-4d41-80fb-e23f4f2dd7f6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244103D-A31F-4F40-AB01-BFC3707D1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69a6d-ad49-4d41-80fb-e23f4f2dd7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C2B3D-2C50-4A32-85AF-D3DCF4489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2025-04-14T14:02:42Z</dcterms:created>
  <dc:creator>GUERIN, Alice (DFAS/SPAT/ARCH)</dc:creator>
  <dc:description/>
  <dc:language>fr-FR</dc:language>
  <cp:lastModifiedBy/>
  <dcterms:modified xsi:type="dcterms:W3CDTF">2025-08-05T18:55:45Z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0x0101006F348FCAB5DAD942B5A8516A2B5C1CA5</vt:lpwstr>
  </property>
</Properties>
</file>