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liceLan/Desktop/CP2/"/>
    </mc:Choice>
  </mc:AlternateContent>
  <bookViews>
    <workbookView xWindow="0" yWindow="0" windowWidth="25600" windowHeight="16000" tabRatio="500" activeTab="1"/>
  </bookViews>
  <sheets>
    <sheet name="Overlay plot" sheetId="4" r:id="rId1"/>
    <sheet name="Sheet1" sheetId="1" r:id="rId2"/>
    <sheet name="Sheet8" sheetId="8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8" l="1"/>
  <c r="C3" i="8"/>
  <c r="C2" i="8"/>
  <c r="C1" i="8"/>
  <c r="B1" i="8"/>
  <c r="A1" i="8"/>
  <c r="C3" i="4"/>
  <c r="D3" i="4"/>
  <c r="E3" i="4"/>
  <c r="F3" i="4"/>
  <c r="G3" i="4"/>
  <c r="C4" i="4"/>
  <c r="D4" i="4"/>
  <c r="E4" i="4"/>
  <c r="F4" i="4"/>
  <c r="G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" i="4"/>
  <c r="D2" i="4"/>
  <c r="E2" i="4"/>
  <c r="F2" i="4"/>
  <c r="G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<sst xmlns="http://schemas.openxmlformats.org/spreadsheetml/2006/main" count="345" uniqueCount="86">
  <si>
    <t>Day</t>
  </si>
  <si>
    <t>Profit($100)</t>
  </si>
  <si>
    <t>A(gallons)</t>
  </si>
  <si>
    <t>B(lbs)</t>
  </si>
  <si>
    <t>Mean</t>
  </si>
  <si>
    <t>Standard Error</t>
  </si>
  <si>
    <t>Standard Deviation</t>
  </si>
  <si>
    <t>Minimum</t>
  </si>
  <si>
    <t>Maximum</t>
  </si>
  <si>
    <t>Count</t>
  </si>
  <si>
    <t>1b</t>
  </si>
  <si>
    <t>Order</t>
  </si>
  <si>
    <t>1c</t>
  </si>
  <si>
    <t>1d</t>
  </si>
  <si>
    <t>1e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</si>
  <si>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</si>
  <si>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</si>
  <si>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</si>
  <si>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</si>
  <si>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</si>
  <si>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</si>
  <si>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</si>
  <si>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</si>
  <si>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</si>
  <si>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</si>
  <si>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</si>
  <si>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</si>
  <si>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</si>
  <si>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</si>
  <si>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</si>
  <si>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</si>
  <si>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</si>
  <si>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</si>
  <si>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</si>
  <si>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</si>
  <si>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</si>
  <si>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</si>
  <si>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</si>
  <si>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Profit($100)</t>
  </si>
  <si>
    <t>2a-1</t>
  </si>
  <si>
    <t>2a-2</t>
  </si>
  <si>
    <t>2a-3</t>
  </si>
  <si>
    <t>A^2(gallons^2)</t>
  </si>
  <si>
    <t>B^2(lbs^2)</t>
  </si>
  <si>
    <t>A*B(gallons*lbs)</t>
  </si>
  <si>
    <t>2b-1</t>
  </si>
  <si>
    <t>2b-3</t>
  </si>
  <si>
    <t>2b-2</t>
  </si>
  <si>
    <t>3a-1</t>
  </si>
  <si>
    <t>3b-1</t>
  </si>
  <si>
    <t>3a-2</t>
  </si>
  <si>
    <t>3a-3</t>
  </si>
  <si>
    <t>3b-2</t>
  </si>
  <si>
    <t>3b-3</t>
  </si>
  <si>
    <t>3b-4</t>
  </si>
  <si>
    <t>RESIDUAL OUTPUT OF THIRD ORDER MODEL</t>
  </si>
  <si>
    <t>e(t-1)</t>
  </si>
  <si>
    <t>3b-5</t>
  </si>
  <si>
    <t>CLM-L</t>
  </si>
  <si>
    <t>CLM-U</t>
  </si>
  <si>
    <t>CLI-L</t>
  </si>
  <si>
    <t>CLI-U</t>
  </si>
  <si>
    <t>First Order Model w Day</t>
  </si>
  <si>
    <t>Second Order Model  w Day</t>
  </si>
  <si>
    <t>Refit of First order Model w Day</t>
  </si>
  <si>
    <t>Day^2</t>
  </si>
  <si>
    <t>A*D(gallons)</t>
  </si>
  <si>
    <t>B*D(lbs)</t>
  </si>
  <si>
    <t>First Order Model w/o Day</t>
  </si>
  <si>
    <t>4a-1</t>
  </si>
  <si>
    <t>4a-2</t>
  </si>
  <si>
    <t>4a-3</t>
  </si>
  <si>
    <t>Second Order Model w/o Day</t>
  </si>
  <si>
    <t>4b-1</t>
  </si>
  <si>
    <t>4b-2</t>
  </si>
  <si>
    <t>4b-3</t>
  </si>
  <si>
    <t>4a-4</t>
  </si>
  <si>
    <t>x0</t>
  </si>
  <si>
    <t>4c-1</t>
  </si>
  <si>
    <t>4c-3</t>
  </si>
  <si>
    <t>4c-4</t>
  </si>
  <si>
    <t>4c-5</t>
  </si>
  <si>
    <t>Use Regression and fit E(e(t))=beta0+beta1*e(t-1) yields r=-0.43 with p=0.044</t>
  </si>
  <si>
    <t>Use Regression and fit E(e(t))=beta0+beta1*e(t-1) yields r=0 with p=0.73</t>
  </si>
  <si>
    <t>Zero Order Model w/o Day</t>
  </si>
  <si>
    <t>4c-2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</si>
</sst>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0" borderId="0" xfId="0" applyFont="1"/>
    <xf numFmtId="0" fontId="1" fillId="0" borderId="4" xfId="0" applyFont="1" applyFill="1" applyBorder="1" applyAlignment="1"/>
    <xf numFmtId="0" fontId="2" fillId="0" borderId="3" xfId="0" applyFont="1" applyFill="1" applyBorder="1" applyAlignment="1">
      <alignment horizontal="centerContinuous"/>
    </xf>
    <xf numFmtId="0" fontId="5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1" fillId="0" borderId="0" xfId="0" applyFont="1" applyFill="1" applyBorder="1" applyAlignme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Overlay</a:t>
            </a:r>
            <a:r>
              <a:rPr lang="zh-CN" altLang="en-US" baseline="0"/>
              <a:t> </a:t>
            </a:r>
            <a:r>
              <a:rPr lang="en-US" altLang="zh-CN" baseline="0"/>
              <a:t>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'Overlay plot'!$B$1</c:f>
              <c:strCache>
                <c:ptCount val="1"/>
                <c:pt idx="0">
                  <c:v>Profit($100)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'Overlay plot'!$A$2:$A$25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</c:numCache>
            </c:numRef>
          </c:xVal>
          <c:yVal>
            <c:numRef>
              <c:f>'Overlay plot'!$B$2:$B$25</c:f>
            </c:numRef>
          </c:yVal>
          <c:smooth val="0"/>
        </c:ser>
        <c:ser>
          <c:idx val="1"/>
          <c:order val="1"/>
          <c:tx>
            <c:strRef>
              <c:f>'Overlay plot'!$C$1</c:f>
              <c:strCache>
                <c:ptCount val="1"/>
                <c:pt idx="0">
                  <c:v>Predicted Profit($100)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'Overlay plot'!$A$2:$A$25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</c:numCache>
            </c:numRef>
          </c:xVal>
          <c:yVal>
            <c:numRef>
              <c:f>'Overlay plot'!$C$2:$C$25</c:f>
              <c:numCache>
                <c:formatCode>General</c:formatCode>
                <c:ptCount val="24"/>
                <c:pt idx="0">
                  <c:v>173.5003015236564</c:v>
                </c:pt>
                <c:pt idx="1">
                  <c:v>177.6041090617478</c:v>
                </c:pt>
                <c:pt idx="2">
                  <c:v>181.7079165998393</c:v>
                </c:pt>
                <c:pt idx="3">
                  <c:v>185.8117241379307</c:v>
                </c:pt>
                <c:pt idx="4">
                  <c:v>189.9155316760221</c:v>
                </c:pt>
                <c:pt idx="5">
                  <c:v>194.0193392141135</c:v>
                </c:pt>
                <c:pt idx="6">
                  <c:v>198.123146752205</c:v>
                </c:pt>
                <c:pt idx="7">
                  <c:v>202.2269542902964</c:v>
                </c:pt>
                <c:pt idx="8">
                  <c:v>206.3307618283878</c:v>
                </c:pt>
                <c:pt idx="9">
                  <c:v>210.4345693664792</c:v>
                </c:pt>
                <c:pt idx="10">
                  <c:v>214.5383769045706</c:v>
                </c:pt>
                <c:pt idx="11">
                  <c:v>218.642184442662</c:v>
                </c:pt>
                <c:pt idx="12">
                  <c:v>222.7459919807534</c:v>
                </c:pt>
                <c:pt idx="13">
                  <c:v>230.9536070569363</c:v>
                </c:pt>
                <c:pt idx="14">
                  <c:v>235.0574145950277</c:v>
                </c:pt>
                <c:pt idx="15">
                  <c:v>239.1612221331191</c:v>
                </c:pt>
                <c:pt idx="16">
                  <c:v>243.2650296712106</c:v>
                </c:pt>
                <c:pt idx="17">
                  <c:v>247.368837209302</c:v>
                </c:pt>
                <c:pt idx="18">
                  <c:v>251.4726447473934</c:v>
                </c:pt>
                <c:pt idx="19">
                  <c:v>255.5764522854848</c:v>
                </c:pt>
                <c:pt idx="20">
                  <c:v>259.6802598235762</c:v>
                </c:pt>
                <c:pt idx="21">
                  <c:v>263.7840673616677</c:v>
                </c:pt>
                <c:pt idx="22">
                  <c:v>267.887874899759</c:v>
                </c:pt>
                <c:pt idx="23">
                  <c:v>271.9916824378505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'Overlay plot'!$D$1</c:f>
              <c:strCache>
                <c:ptCount val="1"/>
                <c:pt idx="0">
                  <c:v>CLM-L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'Overlay plot'!$A$2:$A$25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</c:numCache>
            </c:numRef>
          </c:xVal>
          <c:yVal>
            <c:numRef>
              <c:f>'Overlay plot'!$D$2:$D$25</c:f>
              <c:numCache>
                <c:formatCode>General</c:formatCode>
                <c:ptCount val="24"/>
                <c:pt idx="0">
                  <c:v>157.4653140037284</c:v>
                </c:pt>
                <c:pt idx="1">
                  <c:v>161.5691215418198</c:v>
                </c:pt>
                <c:pt idx="2">
                  <c:v>165.6729290799113</c:v>
                </c:pt>
                <c:pt idx="3">
                  <c:v>169.7767366180027</c:v>
                </c:pt>
                <c:pt idx="4">
                  <c:v>173.8805441560941</c:v>
                </c:pt>
                <c:pt idx="5">
                  <c:v>177.9843516941855</c:v>
                </c:pt>
                <c:pt idx="6">
                  <c:v>182.088159232277</c:v>
                </c:pt>
                <c:pt idx="7">
                  <c:v>186.1919667703684</c:v>
                </c:pt>
                <c:pt idx="8">
                  <c:v>190.2957743084598</c:v>
                </c:pt>
                <c:pt idx="9">
                  <c:v>194.3995818465512</c:v>
                </c:pt>
                <c:pt idx="10">
                  <c:v>198.5033893846426</c:v>
                </c:pt>
                <c:pt idx="11">
                  <c:v>202.607196922734</c:v>
                </c:pt>
                <c:pt idx="12">
                  <c:v>206.7110044608254</c:v>
                </c:pt>
                <c:pt idx="13">
                  <c:v>214.9186195370083</c:v>
                </c:pt>
                <c:pt idx="14">
                  <c:v>219.0224270750997</c:v>
                </c:pt>
                <c:pt idx="15">
                  <c:v>223.1262346131911</c:v>
                </c:pt>
                <c:pt idx="16">
                  <c:v>227.2300421512826</c:v>
                </c:pt>
                <c:pt idx="17">
                  <c:v>231.333849689374</c:v>
                </c:pt>
                <c:pt idx="18">
                  <c:v>235.4376572274654</c:v>
                </c:pt>
                <c:pt idx="19">
                  <c:v>239.5414647655568</c:v>
                </c:pt>
                <c:pt idx="20">
                  <c:v>243.6452723036483</c:v>
                </c:pt>
                <c:pt idx="21">
                  <c:v>247.7490798417397</c:v>
                </c:pt>
                <c:pt idx="22">
                  <c:v>251.8528873798311</c:v>
                </c:pt>
                <c:pt idx="23">
                  <c:v>255.9566949179225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'Overlay plot'!$E$1</c:f>
              <c:strCache>
                <c:ptCount val="1"/>
                <c:pt idx="0">
                  <c:v>CLM-U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'Overlay plot'!$A$2:$A$25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</c:numCache>
            </c:numRef>
          </c:xVal>
          <c:yVal>
            <c:numRef>
              <c:f>'Overlay plot'!$E$2:$E$25</c:f>
              <c:numCache>
                <c:formatCode>General</c:formatCode>
                <c:ptCount val="24"/>
                <c:pt idx="0">
                  <c:v>189.5352890435844</c:v>
                </c:pt>
                <c:pt idx="1">
                  <c:v>193.6390965816758</c:v>
                </c:pt>
                <c:pt idx="2">
                  <c:v>197.7429041197672</c:v>
                </c:pt>
                <c:pt idx="3">
                  <c:v>201.8467116578587</c:v>
                </c:pt>
                <c:pt idx="4">
                  <c:v>205.9505191959501</c:v>
                </c:pt>
                <c:pt idx="5">
                  <c:v>210.0543267340415</c:v>
                </c:pt>
                <c:pt idx="6">
                  <c:v>214.1581342721329</c:v>
                </c:pt>
                <c:pt idx="7">
                  <c:v>218.2619418102243</c:v>
                </c:pt>
                <c:pt idx="8">
                  <c:v>222.3657493483158</c:v>
                </c:pt>
                <c:pt idx="9">
                  <c:v>226.4695568864072</c:v>
                </c:pt>
                <c:pt idx="10">
                  <c:v>230.5733644244986</c:v>
                </c:pt>
                <c:pt idx="11">
                  <c:v>234.67717196259</c:v>
                </c:pt>
                <c:pt idx="12">
                  <c:v>238.7809795006814</c:v>
                </c:pt>
                <c:pt idx="13">
                  <c:v>246.9885945768643</c:v>
                </c:pt>
                <c:pt idx="14">
                  <c:v>251.0924021149557</c:v>
                </c:pt>
                <c:pt idx="15">
                  <c:v>255.1962096530471</c:v>
                </c:pt>
                <c:pt idx="16">
                  <c:v>259.3000171911386</c:v>
                </c:pt>
                <c:pt idx="17">
                  <c:v>263.40382472923</c:v>
                </c:pt>
                <c:pt idx="18">
                  <c:v>267.5076322673214</c:v>
                </c:pt>
                <c:pt idx="19">
                  <c:v>271.6114398054128</c:v>
                </c:pt>
                <c:pt idx="20">
                  <c:v>275.7152473435042</c:v>
                </c:pt>
                <c:pt idx="21">
                  <c:v>279.8190548815957</c:v>
                </c:pt>
                <c:pt idx="22">
                  <c:v>283.9228624196871</c:v>
                </c:pt>
                <c:pt idx="23">
                  <c:v>288.0266699577785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'Overlay plot'!$F$1</c:f>
              <c:strCache>
                <c:ptCount val="1"/>
                <c:pt idx="0">
                  <c:v>CLI-L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'Overlay plot'!$A$2:$A$25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</c:numCache>
            </c:numRef>
          </c:xVal>
          <c:yVal>
            <c:numRef>
              <c:f>'Overlay plot'!$F$2:$F$25</c:f>
              <c:numCache>
                <c:formatCode>General</c:formatCode>
                <c:ptCount val="24"/>
                <c:pt idx="0">
                  <c:v>93.3253639240164</c:v>
                </c:pt>
                <c:pt idx="1">
                  <c:v>97.42917146210781</c:v>
                </c:pt>
                <c:pt idx="2">
                  <c:v>101.5329790001992</c:v>
                </c:pt>
                <c:pt idx="3">
                  <c:v>105.6367865382907</c:v>
                </c:pt>
                <c:pt idx="4">
                  <c:v>109.7405940763821</c:v>
                </c:pt>
                <c:pt idx="5">
                  <c:v>113.8444016144735</c:v>
                </c:pt>
                <c:pt idx="6">
                  <c:v>117.9482091525649</c:v>
                </c:pt>
                <c:pt idx="7">
                  <c:v>122.0520166906563</c:v>
                </c:pt>
                <c:pt idx="8">
                  <c:v>126.1558242287478</c:v>
                </c:pt>
                <c:pt idx="9">
                  <c:v>130.2596317668392</c:v>
                </c:pt>
                <c:pt idx="10">
                  <c:v>134.3634393049306</c:v>
                </c:pt>
                <c:pt idx="11">
                  <c:v>138.467246843022</c:v>
                </c:pt>
                <c:pt idx="12">
                  <c:v>142.5710543811134</c:v>
                </c:pt>
                <c:pt idx="13">
                  <c:v>150.7786694572963</c:v>
                </c:pt>
                <c:pt idx="14">
                  <c:v>154.8824769953877</c:v>
                </c:pt>
                <c:pt idx="15">
                  <c:v>158.9862845334791</c:v>
                </c:pt>
                <c:pt idx="16">
                  <c:v>163.0900920715706</c:v>
                </c:pt>
                <c:pt idx="17">
                  <c:v>167.193899609662</c:v>
                </c:pt>
                <c:pt idx="18">
                  <c:v>171.2977071477534</c:v>
                </c:pt>
                <c:pt idx="19">
                  <c:v>175.4015146858448</c:v>
                </c:pt>
                <c:pt idx="20">
                  <c:v>179.5053222239362</c:v>
                </c:pt>
                <c:pt idx="21">
                  <c:v>183.6091297620276</c:v>
                </c:pt>
                <c:pt idx="22">
                  <c:v>187.7129373001191</c:v>
                </c:pt>
                <c:pt idx="23">
                  <c:v>191.8167448382105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'Overlay plot'!$G$1</c:f>
              <c:strCache>
                <c:ptCount val="1"/>
                <c:pt idx="0">
                  <c:v>CLI-U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'Overlay plot'!$A$2:$A$25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</c:numCache>
            </c:numRef>
          </c:xVal>
          <c:yVal>
            <c:numRef>
              <c:f>'Overlay plot'!$G$2:$G$25</c:f>
              <c:numCache>
                <c:formatCode>General</c:formatCode>
                <c:ptCount val="24"/>
                <c:pt idx="0">
                  <c:v>253.6752391232964</c:v>
                </c:pt>
                <c:pt idx="1">
                  <c:v>257.7790466613878</c:v>
                </c:pt>
                <c:pt idx="2">
                  <c:v>261.8828541994792</c:v>
                </c:pt>
                <c:pt idx="3">
                  <c:v>265.9866617375707</c:v>
                </c:pt>
                <c:pt idx="4">
                  <c:v>270.0904692756621</c:v>
                </c:pt>
                <c:pt idx="5">
                  <c:v>274.1942768137535</c:v>
                </c:pt>
                <c:pt idx="6">
                  <c:v>278.298084351845</c:v>
                </c:pt>
                <c:pt idx="7">
                  <c:v>282.4018918899364</c:v>
                </c:pt>
                <c:pt idx="8">
                  <c:v>286.5056994280278</c:v>
                </c:pt>
                <c:pt idx="9">
                  <c:v>290.6095069661192</c:v>
                </c:pt>
                <c:pt idx="10">
                  <c:v>294.7133145042106</c:v>
                </c:pt>
                <c:pt idx="11">
                  <c:v>298.8171220423021</c:v>
                </c:pt>
                <c:pt idx="12">
                  <c:v>302.9209295803935</c:v>
                </c:pt>
                <c:pt idx="13">
                  <c:v>311.1285446565763</c:v>
                </c:pt>
                <c:pt idx="14">
                  <c:v>315.2323521946677</c:v>
                </c:pt>
                <c:pt idx="15">
                  <c:v>319.3361597327591</c:v>
                </c:pt>
                <c:pt idx="16">
                  <c:v>323.4399672708506</c:v>
                </c:pt>
                <c:pt idx="17">
                  <c:v>327.543774808942</c:v>
                </c:pt>
                <c:pt idx="18">
                  <c:v>331.6475823470334</c:v>
                </c:pt>
                <c:pt idx="19">
                  <c:v>335.7513898851249</c:v>
                </c:pt>
                <c:pt idx="20">
                  <c:v>339.8551974232163</c:v>
                </c:pt>
                <c:pt idx="21">
                  <c:v>343.9590049613077</c:v>
                </c:pt>
                <c:pt idx="22">
                  <c:v>348.0628124993991</c:v>
                </c:pt>
                <c:pt idx="23">
                  <c:v>352.1666200374905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'Overlay plot'!$H$1</c:f>
              <c:strCache>
                <c:ptCount val="1"/>
                <c:pt idx="0">
                  <c:v>Profit($100)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'Overlay plot'!$A$2:$A$25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</c:numCache>
            </c:numRef>
          </c:xVal>
          <c:yVal>
            <c:numRef>
              <c:f>'Overlay plot'!$H$2:$H$25</c:f>
              <c:numCache>
                <c:formatCode>General</c:formatCode>
                <c:ptCount val="24"/>
                <c:pt idx="0">
                  <c:v>162.0</c:v>
                </c:pt>
                <c:pt idx="1">
                  <c:v>156.1</c:v>
                </c:pt>
                <c:pt idx="2">
                  <c:v>195.1</c:v>
                </c:pt>
                <c:pt idx="3">
                  <c:v>204.8</c:v>
                </c:pt>
                <c:pt idx="4">
                  <c:v>255.8</c:v>
                </c:pt>
                <c:pt idx="5">
                  <c:v>184.4</c:v>
                </c:pt>
                <c:pt idx="6">
                  <c:v>172.4</c:v>
                </c:pt>
                <c:pt idx="7">
                  <c:v>223.2</c:v>
                </c:pt>
                <c:pt idx="8">
                  <c:v>129.6</c:v>
                </c:pt>
                <c:pt idx="9">
                  <c:v>285.2</c:v>
                </c:pt>
                <c:pt idx="10">
                  <c:v>155.6</c:v>
                </c:pt>
                <c:pt idx="11">
                  <c:v>258.6</c:v>
                </c:pt>
                <c:pt idx="12">
                  <c:v>227.3</c:v>
                </c:pt>
                <c:pt idx="13">
                  <c:v>215.8</c:v>
                </c:pt>
                <c:pt idx="14">
                  <c:v>173.0</c:v>
                </c:pt>
                <c:pt idx="15">
                  <c:v>287.7</c:v>
                </c:pt>
                <c:pt idx="16">
                  <c:v>205.6</c:v>
                </c:pt>
                <c:pt idx="17">
                  <c:v>179.3</c:v>
                </c:pt>
                <c:pt idx="18">
                  <c:v>312.4</c:v>
                </c:pt>
                <c:pt idx="19">
                  <c:v>291.3</c:v>
                </c:pt>
                <c:pt idx="20">
                  <c:v>255.6</c:v>
                </c:pt>
                <c:pt idx="21">
                  <c:v>217.8</c:v>
                </c:pt>
                <c:pt idx="22">
                  <c:v>324.4</c:v>
                </c:pt>
                <c:pt idx="23">
                  <c:v>268.8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59008"/>
        <c:axId val="1974612512"/>
      </c:scatterChart>
      <c:valAx>
        <c:axId val="19061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12512"/>
        <c:crosses val="autoZero"/>
        <c:crossBetween val="midCat"/>
      </c:valAx>
      <c:valAx>
        <c:axId val="19746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Profits($100)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32</xdr:row>
      <xdr:rowOff>139700</xdr:rowOff>
    </xdr:from>
    <xdr:to>
      <xdr:col>8</xdr:col>
      <xdr:colOff>571500</xdr:colOff>
      <xdr:row>55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33</xdr:row>
      <xdr:rowOff>12700</xdr:rowOff>
    </xdr:from>
    <xdr:to>
      <xdr:col>4</xdr:col>
      <xdr:colOff>450274</xdr:colOff>
      <xdr:row>42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1" y="6718300"/>
          <a:ext cx="4102100" cy="20066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5</xdr:col>
      <xdr:colOff>292100</xdr:colOff>
      <xdr:row>33</xdr:row>
      <xdr:rowOff>25399</xdr:rowOff>
    </xdr:from>
    <xdr:to>
      <xdr:col>9</xdr:col>
      <xdr:colOff>600363</xdr:colOff>
      <xdr:row>42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6730999"/>
          <a:ext cx="3835400" cy="1981201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0</xdr:col>
      <xdr:colOff>1</xdr:colOff>
      <xdr:row>43</xdr:row>
      <xdr:rowOff>127000</xdr:rowOff>
    </xdr:from>
    <xdr:to>
      <xdr:col>4</xdr:col>
      <xdr:colOff>462974</xdr:colOff>
      <xdr:row>53</xdr:row>
      <xdr:rowOff>190500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864600"/>
          <a:ext cx="4140200" cy="20955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5</xdr:col>
      <xdr:colOff>292100</xdr:colOff>
      <xdr:row>43</xdr:row>
      <xdr:rowOff>101600</xdr:rowOff>
    </xdr:from>
    <xdr:to>
      <xdr:col>9</xdr:col>
      <xdr:colOff>605623</xdr:colOff>
      <xdr:row>53</xdr:row>
      <xdr:rowOff>177800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9600" y="8839200"/>
          <a:ext cx="3840660" cy="21082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0</xdr:col>
      <xdr:colOff>0</xdr:colOff>
      <xdr:row>61</xdr:row>
      <xdr:rowOff>25400</xdr:rowOff>
    </xdr:from>
    <xdr:to>
      <xdr:col>5</xdr:col>
      <xdr:colOff>16754</xdr:colOff>
      <xdr:row>74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446000"/>
          <a:ext cx="4525254" cy="26924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5</xdr:col>
      <xdr:colOff>431800</xdr:colOff>
      <xdr:row>61</xdr:row>
      <xdr:rowOff>12700</xdr:rowOff>
    </xdr:from>
    <xdr:to>
      <xdr:col>10</xdr:col>
      <xdr:colOff>607291</xdr:colOff>
      <xdr:row>74</xdr:row>
      <xdr:rowOff>76200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59300" y="12433300"/>
          <a:ext cx="4533900" cy="27051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0</xdr:col>
      <xdr:colOff>12700</xdr:colOff>
      <xdr:row>75</xdr:row>
      <xdr:rowOff>68382</xdr:rowOff>
    </xdr:from>
    <xdr:to>
      <xdr:col>5</xdr:col>
      <xdr:colOff>12700</xdr:colOff>
      <xdr:row>88</xdr:row>
      <xdr:rowOff>114300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" y="15333782"/>
          <a:ext cx="4508500" cy="2687518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5</xdr:col>
      <xdr:colOff>419100</xdr:colOff>
      <xdr:row>75</xdr:row>
      <xdr:rowOff>38100</xdr:rowOff>
    </xdr:from>
    <xdr:to>
      <xdr:col>10</xdr:col>
      <xdr:colOff>607291</xdr:colOff>
      <xdr:row>88</xdr:row>
      <xdr:rowOff>76200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46600" y="15303500"/>
          <a:ext cx="4546600" cy="26797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0</xdr:col>
      <xdr:colOff>0</xdr:colOff>
      <xdr:row>89</xdr:row>
      <xdr:rowOff>50800</xdr:rowOff>
    </xdr:from>
    <xdr:to>
      <xdr:col>5</xdr:col>
      <xdr:colOff>50800</xdr:colOff>
      <xdr:row>102</xdr:row>
      <xdr:rowOff>101600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161000"/>
          <a:ext cx="4559300" cy="26924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5</xdr:col>
      <xdr:colOff>393700</xdr:colOff>
      <xdr:row>89</xdr:row>
      <xdr:rowOff>38100</xdr:rowOff>
    </xdr:from>
    <xdr:to>
      <xdr:col>10</xdr:col>
      <xdr:colOff>594591</xdr:colOff>
      <xdr:row>102</xdr:row>
      <xdr:rowOff>88900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21200" y="18148300"/>
          <a:ext cx="4559300" cy="26924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0</xdr:col>
      <xdr:colOff>25400</xdr:colOff>
      <xdr:row>127</xdr:row>
      <xdr:rowOff>25400</xdr:rowOff>
    </xdr:from>
    <xdr:to>
      <xdr:col>5</xdr:col>
      <xdr:colOff>76200</xdr:colOff>
      <xdr:row>140</xdr:row>
      <xdr:rowOff>88900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400" y="25933400"/>
          <a:ext cx="4559300" cy="27051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5</xdr:col>
      <xdr:colOff>457200</xdr:colOff>
      <xdr:row>127</xdr:row>
      <xdr:rowOff>63500</xdr:rowOff>
    </xdr:from>
    <xdr:to>
      <xdr:col>10</xdr:col>
      <xdr:colOff>857828</xdr:colOff>
      <xdr:row>140</xdr:row>
      <xdr:rowOff>165100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84700" y="25971500"/>
          <a:ext cx="4762500" cy="27432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0</xdr:col>
      <xdr:colOff>0</xdr:colOff>
      <xdr:row>171</xdr:row>
      <xdr:rowOff>12700</xdr:rowOff>
    </xdr:from>
    <xdr:to>
      <xdr:col>5</xdr:col>
      <xdr:colOff>50800</xdr:colOff>
      <xdr:row>184</xdr:row>
      <xdr:rowOff>88900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4937700"/>
          <a:ext cx="4559300" cy="27178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5</xdr:col>
      <xdr:colOff>469900</xdr:colOff>
      <xdr:row>171</xdr:row>
      <xdr:rowOff>63500</xdr:rowOff>
    </xdr:from>
    <xdr:to>
      <xdr:col>10</xdr:col>
      <xdr:colOff>696191</xdr:colOff>
      <xdr:row>184</xdr:row>
      <xdr:rowOff>38100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97400" y="34988500"/>
          <a:ext cx="4584700" cy="2616200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 editAs="oneCell">
    <xdr:from>
      <xdr:col>2</xdr:col>
      <xdr:colOff>215900</xdr:colOff>
      <xdr:row>185</xdr:row>
      <xdr:rowOff>76554</xdr:rowOff>
    </xdr:from>
    <xdr:to>
      <xdr:col>6</xdr:col>
      <xdr:colOff>219364</xdr:colOff>
      <xdr:row>196</xdr:row>
      <xdr:rowOff>165099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66900" y="37846354"/>
          <a:ext cx="3911600" cy="2349145"/>
        </a:xfrm>
        <a:prstGeom prst="rect">
          <a:avLst/>
        </a:prstGeom>
      </xdr:spPr>
    </xdr:pic>
    <xdr:clientData/>
  </xdr:twoCellAnchor>
  <xdr:twoCellAnchor editAs="oneCell">
    <xdr:from>
      <xdr:col>7</xdr:col>
      <xdr:colOff>50800</xdr:colOff>
      <xdr:row>188</xdr:row>
      <xdr:rowOff>12700</xdr:rowOff>
    </xdr:from>
    <xdr:to>
      <xdr:col>12</xdr:col>
      <xdr:colOff>153238</xdr:colOff>
      <xdr:row>199</xdr:row>
      <xdr:rowOff>152400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29300" y="38392100"/>
          <a:ext cx="4458538" cy="24130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206</xdr:row>
      <xdr:rowOff>195892</xdr:rowOff>
    </xdr:from>
    <xdr:to>
      <xdr:col>8</xdr:col>
      <xdr:colOff>289791</xdr:colOff>
      <xdr:row>218</xdr:row>
      <xdr:rowOff>127000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136900" y="42309092"/>
          <a:ext cx="3987800" cy="23949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50800</xdr:rowOff>
    </xdr:from>
    <xdr:to>
      <xdr:col>4</xdr:col>
      <xdr:colOff>611575</xdr:colOff>
      <xdr:row>241</xdr:row>
      <xdr:rowOff>190500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6913800"/>
          <a:ext cx="4288802" cy="257810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482600</xdr:colOff>
      <xdr:row>228</xdr:row>
      <xdr:rowOff>101600</xdr:rowOff>
    </xdr:from>
    <xdr:to>
      <xdr:col>10</xdr:col>
      <xdr:colOff>683491</xdr:colOff>
      <xdr:row>241</xdr:row>
      <xdr:rowOff>139700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610100" y="46761400"/>
          <a:ext cx="4559300" cy="2679700"/>
        </a:xfrm>
        <a:prstGeom prst="rect">
          <a:avLst/>
        </a:prstGeom>
      </xdr:spPr>
    </xdr:pic>
    <xdr:clientData/>
  </xdr:twoCellAnchor>
  <xdr:twoCellAnchor editAs="oneCell">
    <xdr:from>
      <xdr:col>3</xdr:col>
      <xdr:colOff>812800</xdr:colOff>
      <xdr:row>263</xdr:row>
      <xdr:rowOff>190500</xdr:rowOff>
    </xdr:from>
    <xdr:to>
      <xdr:col>8</xdr:col>
      <xdr:colOff>531389</xdr:colOff>
      <xdr:row>275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9300" y="54038500"/>
          <a:ext cx="4076998" cy="242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286</xdr:row>
      <xdr:rowOff>25400</xdr:rowOff>
    </xdr:from>
    <xdr:to>
      <xdr:col>5</xdr:col>
      <xdr:colOff>266700</xdr:colOff>
      <xdr:row>299</xdr:row>
      <xdr:rowOff>32544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23200"/>
          <a:ext cx="4775200" cy="2648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325</xdr:row>
      <xdr:rowOff>63500</xdr:rowOff>
    </xdr:from>
    <xdr:to>
      <xdr:col>4</xdr:col>
      <xdr:colOff>438684</xdr:colOff>
      <xdr:row>337</xdr:row>
      <xdr:rowOff>88900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62300"/>
          <a:ext cx="4121684" cy="24638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12701</xdr:colOff>
      <xdr:row>325</xdr:row>
      <xdr:rowOff>12700</xdr:rowOff>
    </xdr:from>
    <xdr:to>
      <xdr:col>9</xdr:col>
      <xdr:colOff>752763</xdr:colOff>
      <xdr:row>338</xdr:row>
      <xdr:rowOff>12700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0201" y="66611500"/>
          <a:ext cx="4267199" cy="2641600"/>
        </a:xfrm>
        <a:prstGeom prst="rect">
          <a:avLst/>
        </a:prstGeom>
      </xdr:spPr>
    </xdr:pic>
    <xdr:clientData/>
  </xdr:twoCellAnchor>
  <xdr:twoCellAnchor editAs="oneCell">
    <xdr:from>
      <xdr:col>5</xdr:col>
      <xdr:colOff>736600</xdr:colOff>
      <xdr:row>286</xdr:row>
      <xdr:rowOff>12700</xdr:rowOff>
    </xdr:from>
    <xdr:to>
      <xdr:col>10</xdr:col>
      <xdr:colOff>805661</xdr:colOff>
      <xdr:row>299</xdr:row>
      <xdr:rowOff>12700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100" y="58610500"/>
          <a:ext cx="4427470" cy="264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359</xdr:row>
      <xdr:rowOff>103908</xdr:rowOff>
    </xdr:from>
    <xdr:to>
      <xdr:col>4</xdr:col>
      <xdr:colOff>8438</xdr:colOff>
      <xdr:row>370</xdr:row>
      <xdr:rowOff>50799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287908"/>
          <a:ext cx="3714529" cy="2232891"/>
        </a:xfrm>
        <a:prstGeom prst="rect">
          <a:avLst/>
        </a:prstGeom>
      </xdr:spPr>
    </xdr:pic>
    <xdr:clientData/>
  </xdr:twoCellAnchor>
  <xdr:twoCellAnchor editAs="oneCell">
    <xdr:from>
      <xdr:col>4</xdr:col>
      <xdr:colOff>57729</xdr:colOff>
      <xdr:row>359</xdr:row>
      <xdr:rowOff>80818</xdr:rowOff>
    </xdr:from>
    <xdr:to>
      <xdr:col>8</xdr:col>
      <xdr:colOff>715819</xdr:colOff>
      <xdr:row>370</xdr:row>
      <xdr:rowOff>206150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3820" y="75264818"/>
          <a:ext cx="4214090" cy="24113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372</xdr:row>
      <xdr:rowOff>23091</xdr:rowOff>
    </xdr:from>
    <xdr:to>
      <xdr:col>4</xdr:col>
      <xdr:colOff>136581</xdr:colOff>
      <xdr:row>383</xdr:row>
      <xdr:rowOff>27709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908727"/>
          <a:ext cx="3842672" cy="2290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" sqref="C2"/>
    </sheetView>
  </sheetViews>
  <sheetFormatPr baseColWidth="10" defaultRowHeight="16" x14ac:dyDescent="0.2"/>
  <cols>
    <col min="2" max="2" width="0" hidden="1" customWidth="1"/>
    <col min="3" max="3" width="13.33203125" customWidth="1"/>
  </cols>
  <sheetData>
    <row r="1" spans="1:8" x14ac:dyDescent="0.2">
      <c r="A1" s="1" t="s">
        <v>11</v>
      </c>
      <c r="B1" s="1" t="s">
        <v>1</v>
      </c>
      <c r="C1" t="s">
        <v>38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1</v>
      </c>
    </row>
    <row r="2" spans="1:8" x14ac:dyDescent="0.2">
      <c r="A2" s="1">
        <v>1</v>
      </c>
      <c r="B2" s="1">
        <v>162</v>
      </c>
      <c r="C2">
        <f>B$28+B$29*A2</f>
        <v>173.50030152365642</v>
      </c>
      <c r="D2">
        <f>C2-1.717*E$27*SQRT(1/24)</f>
        <v>157.46531400372842</v>
      </c>
      <c r="E2">
        <f>C2+1.717*E$27*SQRT(1/24)</f>
        <v>189.53528904358441</v>
      </c>
      <c r="F2">
        <f>C2-1.717*E$27*SQRT(1+1/24)</f>
        <v>93.325363924016401</v>
      </c>
      <c r="G2">
        <f>C2+1.717*E$27*SQRT(1+1/24)</f>
        <v>253.67523912329642</v>
      </c>
      <c r="H2" s="1">
        <v>162</v>
      </c>
    </row>
    <row r="3" spans="1:8" x14ac:dyDescent="0.2">
      <c r="A3" s="1">
        <v>2</v>
      </c>
      <c r="B3" s="1">
        <v>156.1</v>
      </c>
      <c r="C3">
        <f t="shared" ref="C3:C25" si="0">B$28+B$29*A3</f>
        <v>177.60410906174783</v>
      </c>
      <c r="D3">
        <f t="shared" ref="D3:D25" si="1">C3-1.717*E$27*SQRT(1/24)</f>
        <v>161.56912154181984</v>
      </c>
      <c r="E3">
        <f t="shared" ref="E3:E25" si="2">C3+1.717*E$27*SQRT(1/24)</f>
        <v>193.63909658167583</v>
      </c>
      <c r="F3">
        <f t="shared" ref="F3:F25" si="3">C3-1.717*E$27*SQRT(1+1/24)</f>
        <v>97.429171462107817</v>
      </c>
      <c r="G3">
        <f t="shared" ref="G3:G25" si="4">C3+1.717*E$27*SQRT(1+1/24)</f>
        <v>257.77904666138784</v>
      </c>
      <c r="H3" s="1">
        <v>156.1</v>
      </c>
    </row>
    <row r="4" spans="1:8" x14ac:dyDescent="0.2">
      <c r="A4" s="1">
        <v>3</v>
      </c>
      <c r="B4" s="1">
        <v>195.1</v>
      </c>
      <c r="C4">
        <f t="shared" si="0"/>
        <v>181.70791659983925</v>
      </c>
      <c r="D4">
        <f t="shared" si="1"/>
        <v>165.67292907991126</v>
      </c>
      <c r="E4">
        <f t="shared" si="2"/>
        <v>197.74290411976725</v>
      </c>
      <c r="F4">
        <f t="shared" si="3"/>
        <v>101.53297900019923</v>
      </c>
      <c r="G4">
        <f t="shared" si="4"/>
        <v>261.88285419947925</v>
      </c>
      <c r="H4" s="1">
        <v>195.1</v>
      </c>
    </row>
    <row r="5" spans="1:8" x14ac:dyDescent="0.2">
      <c r="A5" s="1">
        <v>4</v>
      </c>
      <c r="B5" s="1">
        <v>204.8</v>
      </c>
      <c r="C5">
        <f t="shared" si="0"/>
        <v>185.8117241379307</v>
      </c>
      <c r="D5">
        <f t="shared" si="1"/>
        <v>169.7767366180027</v>
      </c>
      <c r="E5">
        <f t="shared" si="2"/>
        <v>201.84671165785869</v>
      </c>
      <c r="F5">
        <f t="shared" si="3"/>
        <v>105.63678653829068</v>
      </c>
      <c r="G5">
        <f t="shared" si="4"/>
        <v>265.98666173757073</v>
      </c>
      <c r="H5" s="1">
        <v>204.8</v>
      </c>
    </row>
    <row r="6" spans="1:8" x14ac:dyDescent="0.2">
      <c r="A6" s="1">
        <v>5</v>
      </c>
      <c r="B6" s="1">
        <v>255.8</v>
      </c>
      <c r="C6">
        <f t="shared" si="0"/>
        <v>189.91553167602211</v>
      </c>
      <c r="D6">
        <f t="shared" si="1"/>
        <v>173.88054415609412</v>
      </c>
      <c r="E6">
        <f t="shared" si="2"/>
        <v>205.95051919595011</v>
      </c>
      <c r="F6">
        <f t="shared" si="3"/>
        <v>109.7405940763821</v>
      </c>
      <c r="G6">
        <f t="shared" si="4"/>
        <v>270.09046927566214</v>
      </c>
      <c r="H6" s="1">
        <v>255.8</v>
      </c>
    </row>
    <row r="7" spans="1:8" x14ac:dyDescent="0.2">
      <c r="A7" s="1">
        <v>6</v>
      </c>
      <c r="B7" s="1">
        <v>184.4</v>
      </c>
      <c r="C7">
        <f t="shared" si="0"/>
        <v>194.01933921411353</v>
      </c>
      <c r="D7">
        <f t="shared" si="1"/>
        <v>177.98435169418553</v>
      </c>
      <c r="E7">
        <f t="shared" si="2"/>
        <v>210.05432673404152</v>
      </c>
      <c r="F7">
        <f t="shared" si="3"/>
        <v>113.84440161447351</v>
      </c>
      <c r="G7">
        <f t="shared" si="4"/>
        <v>274.19427681375356</v>
      </c>
      <c r="H7" s="1">
        <v>184.4</v>
      </c>
    </row>
    <row r="8" spans="1:8" x14ac:dyDescent="0.2">
      <c r="A8" s="1">
        <v>7</v>
      </c>
      <c r="B8" s="1">
        <v>172.4</v>
      </c>
      <c r="C8">
        <f t="shared" si="0"/>
        <v>198.12314675220495</v>
      </c>
      <c r="D8">
        <f t="shared" si="1"/>
        <v>182.08815923227695</v>
      </c>
      <c r="E8">
        <f t="shared" si="2"/>
        <v>214.15813427213294</v>
      </c>
      <c r="F8">
        <f t="shared" si="3"/>
        <v>117.94820915256493</v>
      </c>
      <c r="G8">
        <f t="shared" si="4"/>
        <v>278.29808435184498</v>
      </c>
      <c r="H8" s="1">
        <v>172.4</v>
      </c>
    </row>
    <row r="9" spans="1:8" x14ac:dyDescent="0.2">
      <c r="A9" s="1">
        <v>8</v>
      </c>
      <c r="B9" s="1">
        <v>223.2</v>
      </c>
      <c r="C9">
        <f t="shared" si="0"/>
        <v>202.22695429029636</v>
      </c>
      <c r="D9">
        <f t="shared" si="1"/>
        <v>186.19196677036837</v>
      </c>
      <c r="E9">
        <f t="shared" si="2"/>
        <v>218.26194181022436</v>
      </c>
      <c r="F9">
        <f t="shared" si="3"/>
        <v>122.05201669065634</v>
      </c>
      <c r="G9">
        <f t="shared" si="4"/>
        <v>282.40189188993639</v>
      </c>
      <c r="H9" s="1">
        <v>223.2</v>
      </c>
    </row>
    <row r="10" spans="1:8" x14ac:dyDescent="0.2">
      <c r="A10" s="1">
        <v>9</v>
      </c>
      <c r="B10" s="1">
        <v>129.6</v>
      </c>
      <c r="C10">
        <f t="shared" si="0"/>
        <v>206.33076182838778</v>
      </c>
      <c r="D10">
        <f t="shared" si="1"/>
        <v>190.29577430845978</v>
      </c>
      <c r="E10">
        <f t="shared" si="2"/>
        <v>222.36574934831577</v>
      </c>
      <c r="F10">
        <f t="shared" si="3"/>
        <v>126.15582422874776</v>
      </c>
      <c r="G10">
        <f t="shared" si="4"/>
        <v>286.50569942802781</v>
      </c>
      <c r="H10" s="1">
        <v>129.6</v>
      </c>
    </row>
    <row r="11" spans="1:8" x14ac:dyDescent="0.2">
      <c r="A11" s="1">
        <v>10</v>
      </c>
      <c r="B11" s="1">
        <v>285.2</v>
      </c>
      <c r="C11">
        <f t="shared" si="0"/>
        <v>210.4345693664792</v>
      </c>
      <c r="D11">
        <f t="shared" si="1"/>
        <v>194.3995818465512</v>
      </c>
      <c r="E11">
        <f t="shared" si="2"/>
        <v>226.46955688640719</v>
      </c>
      <c r="F11">
        <f t="shared" si="3"/>
        <v>130.25963176683916</v>
      </c>
      <c r="G11">
        <f t="shared" si="4"/>
        <v>290.60950696611923</v>
      </c>
      <c r="H11" s="1">
        <v>285.2</v>
      </c>
    </row>
    <row r="12" spans="1:8" x14ac:dyDescent="0.2">
      <c r="A12" s="1">
        <v>11</v>
      </c>
      <c r="B12" s="1">
        <v>155.6</v>
      </c>
      <c r="C12">
        <f t="shared" si="0"/>
        <v>214.53837690457061</v>
      </c>
      <c r="D12">
        <f t="shared" si="1"/>
        <v>198.50338938464262</v>
      </c>
      <c r="E12">
        <f t="shared" si="2"/>
        <v>230.57336442449861</v>
      </c>
      <c r="F12">
        <f t="shared" si="3"/>
        <v>134.36343930493058</v>
      </c>
      <c r="G12">
        <f t="shared" si="4"/>
        <v>294.71331450421064</v>
      </c>
      <c r="H12" s="1">
        <v>155.6</v>
      </c>
    </row>
    <row r="13" spans="1:8" x14ac:dyDescent="0.2">
      <c r="A13" s="1">
        <v>12</v>
      </c>
      <c r="B13" s="1">
        <v>258.60000000000002</v>
      </c>
      <c r="C13">
        <f t="shared" si="0"/>
        <v>218.64218444266203</v>
      </c>
      <c r="D13">
        <f t="shared" si="1"/>
        <v>202.60719692273403</v>
      </c>
      <c r="E13">
        <f t="shared" si="2"/>
        <v>234.67717196259002</v>
      </c>
      <c r="F13">
        <f t="shared" si="3"/>
        <v>138.467246843022</v>
      </c>
      <c r="G13">
        <f t="shared" si="4"/>
        <v>298.81712204230206</v>
      </c>
      <c r="H13" s="1">
        <v>258.60000000000002</v>
      </c>
    </row>
    <row r="14" spans="1:8" x14ac:dyDescent="0.2">
      <c r="A14" s="1">
        <v>13</v>
      </c>
      <c r="B14" s="1">
        <v>227.3</v>
      </c>
      <c r="C14">
        <f t="shared" si="0"/>
        <v>222.74599198075344</v>
      </c>
      <c r="D14">
        <f t="shared" si="1"/>
        <v>206.71100446082545</v>
      </c>
      <c r="E14">
        <f t="shared" si="2"/>
        <v>238.78097950068144</v>
      </c>
      <c r="F14">
        <f t="shared" si="3"/>
        <v>142.57105438111341</v>
      </c>
      <c r="G14">
        <f t="shared" si="4"/>
        <v>302.92092958039348</v>
      </c>
      <c r="H14" s="1">
        <v>227.3</v>
      </c>
    </row>
    <row r="15" spans="1:8" x14ac:dyDescent="0.2">
      <c r="A15" s="1">
        <v>15</v>
      </c>
      <c r="B15" s="1">
        <v>215.8</v>
      </c>
      <c r="C15">
        <f t="shared" si="0"/>
        <v>230.95360705693631</v>
      </c>
      <c r="D15">
        <f t="shared" si="1"/>
        <v>214.91861953700831</v>
      </c>
      <c r="E15">
        <f t="shared" si="2"/>
        <v>246.9885945768643</v>
      </c>
      <c r="F15">
        <f t="shared" si="3"/>
        <v>150.7786694572963</v>
      </c>
      <c r="G15">
        <f t="shared" si="4"/>
        <v>311.12854465657631</v>
      </c>
      <c r="H15" s="1">
        <v>215.8</v>
      </c>
    </row>
    <row r="16" spans="1:8" x14ac:dyDescent="0.2">
      <c r="A16" s="1">
        <v>16</v>
      </c>
      <c r="B16" s="1">
        <v>173</v>
      </c>
      <c r="C16">
        <f t="shared" si="0"/>
        <v>235.05741459502772</v>
      </c>
      <c r="D16">
        <f t="shared" si="1"/>
        <v>219.02242707509973</v>
      </c>
      <c r="E16">
        <f t="shared" si="2"/>
        <v>251.09240211495572</v>
      </c>
      <c r="F16">
        <f t="shared" si="3"/>
        <v>154.88247699538772</v>
      </c>
      <c r="G16">
        <f t="shared" si="4"/>
        <v>315.23235219466773</v>
      </c>
      <c r="H16" s="1">
        <v>173</v>
      </c>
    </row>
    <row r="17" spans="1:8" x14ac:dyDescent="0.2">
      <c r="A17" s="1">
        <v>17</v>
      </c>
      <c r="B17" s="1">
        <v>287.7</v>
      </c>
      <c r="C17">
        <f t="shared" si="0"/>
        <v>239.16122213311914</v>
      </c>
      <c r="D17">
        <f t="shared" si="1"/>
        <v>223.12623461319114</v>
      </c>
      <c r="E17">
        <f t="shared" si="2"/>
        <v>255.19620965304713</v>
      </c>
      <c r="F17">
        <f t="shared" si="3"/>
        <v>158.98628453347914</v>
      </c>
      <c r="G17">
        <f t="shared" si="4"/>
        <v>319.33615973275914</v>
      </c>
      <c r="H17" s="1">
        <v>287.7</v>
      </c>
    </row>
    <row r="18" spans="1:8" x14ac:dyDescent="0.2">
      <c r="A18" s="1">
        <v>18</v>
      </c>
      <c r="B18" s="1">
        <v>205.6</v>
      </c>
      <c r="C18">
        <f t="shared" si="0"/>
        <v>243.26502967121056</v>
      </c>
      <c r="D18">
        <f t="shared" si="1"/>
        <v>227.23004215128256</v>
      </c>
      <c r="E18">
        <f t="shared" si="2"/>
        <v>259.30001719113858</v>
      </c>
      <c r="F18">
        <f t="shared" si="3"/>
        <v>163.09009207157055</v>
      </c>
      <c r="G18">
        <f t="shared" si="4"/>
        <v>323.43996727085056</v>
      </c>
      <c r="H18" s="1">
        <v>205.6</v>
      </c>
    </row>
    <row r="19" spans="1:8" x14ac:dyDescent="0.2">
      <c r="A19" s="1">
        <v>19</v>
      </c>
      <c r="B19" s="1">
        <v>179.3</v>
      </c>
      <c r="C19">
        <f t="shared" si="0"/>
        <v>247.368837209302</v>
      </c>
      <c r="D19">
        <f t="shared" si="1"/>
        <v>231.33384968937401</v>
      </c>
      <c r="E19">
        <f t="shared" si="2"/>
        <v>263.40382472923</v>
      </c>
      <c r="F19">
        <f t="shared" si="3"/>
        <v>167.19389960966197</v>
      </c>
      <c r="G19">
        <f t="shared" si="4"/>
        <v>327.54377480894203</v>
      </c>
      <c r="H19" s="1">
        <v>179.3</v>
      </c>
    </row>
    <row r="20" spans="1:8" x14ac:dyDescent="0.2">
      <c r="A20" s="1">
        <v>20</v>
      </c>
      <c r="B20" s="1">
        <v>312.39999999999998</v>
      </c>
      <c r="C20">
        <f t="shared" si="0"/>
        <v>251.47264474739342</v>
      </c>
      <c r="D20">
        <f t="shared" si="1"/>
        <v>235.43765722746542</v>
      </c>
      <c r="E20">
        <f t="shared" si="2"/>
        <v>267.50763226732141</v>
      </c>
      <c r="F20">
        <f t="shared" si="3"/>
        <v>171.29770714775339</v>
      </c>
      <c r="G20">
        <f t="shared" si="4"/>
        <v>331.64758234703345</v>
      </c>
      <c r="H20" s="1">
        <v>312.39999999999998</v>
      </c>
    </row>
    <row r="21" spans="1:8" x14ac:dyDescent="0.2">
      <c r="A21" s="1">
        <v>21</v>
      </c>
      <c r="B21" s="1">
        <v>291.3</v>
      </c>
      <c r="C21">
        <f t="shared" si="0"/>
        <v>255.57645228548483</v>
      </c>
      <c r="D21">
        <f t="shared" si="1"/>
        <v>239.54146476555684</v>
      </c>
      <c r="E21">
        <f t="shared" si="2"/>
        <v>271.61143980541283</v>
      </c>
      <c r="F21">
        <f t="shared" si="3"/>
        <v>175.4015146858448</v>
      </c>
      <c r="G21">
        <f t="shared" si="4"/>
        <v>335.75138988512487</v>
      </c>
      <c r="H21" s="1">
        <v>291.3</v>
      </c>
    </row>
    <row r="22" spans="1:8" x14ac:dyDescent="0.2">
      <c r="A22" s="1">
        <v>22</v>
      </c>
      <c r="B22" s="1">
        <v>255.6</v>
      </c>
      <c r="C22">
        <f t="shared" si="0"/>
        <v>259.68025982357625</v>
      </c>
      <c r="D22">
        <f t="shared" si="1"/>
        <v>243.64527230364826</v>
      </c>
      <c r="E22">
        <f t="shared" si="2"/>
        <v>275.71524734350425</v>
      </c>
      <c r="F22">
        <f t="shared" si="3"/>
        <v>179.50532222393622</v>
      </c>
      <c r="G22">
        <f t="shared" si="4"/>
        <v>339.85519742321628</v>
      </c>
      <c r="H22" s="1">
        <v>255.6</v>
      </c>
    </row>
    <row r="23" spans="1:8" x14ac:dyDescent="0.2">
      <c r="A23" s="1">
        <v>23</v>
      </c>
      <c r="B23" s="1">
        <v>217.8</v>
      </c>
      <c r="C23">
        <f t="shared" si="0"/>
        <v>263.78406736166767</v>
      </c>
      <c r="D23">
        <f t="shared" si="1"/>
        <v>247.74907984173967</v>
      </c>
      <c r="E23">
        <f t="shared" si="2"/>
        <v>279.81905488159566</v>
      </c>
      <c r="F23">
        <f t="shared" si="3"/>
        <v>183.60912976202764</v>
      </c>
      <c r="G23">
        <f t="shared" si="4"/>
        <v>343.9590049613077</v>
      </c>
      <c r="H23" s="1">
        <v>217.8</v>
      </c>
    </row>
    <row r="24" spans="1:8" x14ac:dyDescent="0.2">
      <c r="A24" s="1">
        <v>24</v>
      </c>
      <c r="B24" s="1">
        <v>324.39999999999998</v>
      </c>
      <c r="C24">
        <f t="shared" si="0"/>
        <v>267.88787489975908</v>
      </c>
      <c r="D24">
        <f t="shared" si="1"/>
        <v>251.85288737983109</v>
      </c>
      <c r="E24">
        <f t="shared" si="2"/>
        <v>283.92286241968708</v>
      </c>
      <c r="F24">
        <f t="shared" si="3"/>
        <v>187.71293730011905</v>
      </c>
      <c r="G24">
        <f t="shared" si="4"/>
        <v>348.06281249939912</v>
      </c>
      <c r="H24" s="1">
        <v>324.39999999999998</v>
      </c>
    </row>
    <row r="25" spans="1:8" x14ac:dyDescent="0.2">
      <c r="A25" s="1">
        <v>25</v>
      </c>
      <c r="B25" s="1">
        <v>268.8</v>
      </c>
      <c r="C25">
        <f t="shared" si="0"/>
        <v>271.9916824378505</v>
      </c>
      <c r="D25">
        <f t="shared" si="1"/>
        <v>255.9566949179225</v>
      </c>
      <c r="E25">
        <f t="shared" si="2"/>
        <v>288.02666995777849</v>
      </c>
      <c r="F25">
        <f t="shared" si="3"/>
        <v>191.81674483821047</v>
      </c>
      <c r="G25">
        <f t="shared" si="4"/>
        <v>352.16662003749053</v>
      </c>
      <c r="H25" s="1">
        <v>268.8</v>
      </c>
    </row>
    <row r="26" spans="1:8" ht="20" hidden="1" customHeight="1" thickBot="1" x14ac:dyDescent="0.25"/>
    <row r="27" spans="1:8" hidden="1" x14ac:dyDescent="0.2">
      <c r="A27" s="4"/>
      <c r="B27" s="4" t="s">
        <v>31</v>
      </c>
      <c r="C27" s="4" t="s">
        <v>5</v>
      </c>
      <c r="D27" s="2" t="s">
        <v>5</v>
      </c>
      <c r="E27" s="2">
        <v>45.751354054420403</v>
      </c>
    </row>
    <row r="28" spans="1:8" hidden="1" x14ac:dyDescent="0.2">
      <c r="A28" s="2" t="s">
        <v>25</v>
      </c>
      <c r="B28" s="2">
        <v>169.396493985565</v>
      </c>
      <c r="C28" s="2">
        <v>18.915750673519316</v>
      </c>
    </row>
    <row r="29" spans="1:8" ht="17" hidden="1" thickBot="1" x14ac:dyDescent="0.25">
      <c r="A29" s="3" t="s">
        <v>11</v>
      </c>
      <c r="B29" s="3">
        <v>4.1038075380914201</v>
      </c>
      <c r="C29" s="3">
        <v>1.2694229384062889</v>
      </c>
    </row>
    <row r="30" spans="1:8" ht="2" hidden="1" customHeight="1" x14ac:dyDescent="0.2"/>
    <row r="31" spans="1:8" ht="1" hidden="1" customHeight="1" x14ac:dyDescent="0.2"/>
    <row r="32" spans="1:8" hidden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3"/>
  <sheetViews>
    <sheetView tabSelected="1" topLeftCell="A208" zoomScale="110" zoomScaleNormal="110" workbookViewId="0">
      <selection activeCell="B29" sqref="B29"/>
    </sheetView>
  </sheetViews>
  <sheetFormatPr baseColWidth="10" defaultRowHeight="16" x14ac:dyDescent="0.2"/>
  <cols>
    <col min="3" max="3" width="15.83203125" customWidth="1"/>
    <col min="6" max="6" width="14" customWidth="1"/>
    <col min="11" max="11" width="13.83203125" customWidth="1"/>
  </cols>
  <sheetData>
    <row r="1" spans="1:20" x14ac:dyDescent="0.2">
      <c r="A1" s="1" t="s">
        <v>1</v>
      </c>
      <c r="B1" s="1" t="s">
        <v>2</v>
      </c>
      <c r="C1" s="1" t="s">
        <v>3</v>
      </c>
      <c r="D1" s="1" t="s">
        <v>0</v>
      </c>
      <c r="E1" s="13" t="s">
        <v>42</v>
      </c>
      <c r="F1" s="1" t="s">
        <v>43</v>
      </c>
      <c r="G1" s="1" t="s">
        <v>65</v>
      </c>
      <c r="H1" s="13" t="s">
        <v>44</v>
      </c>
      <c r="I1" s="13" t="s">
        <v>66</v>
      </c>
      <c r="J1" s="13" t="s">
        <v>67</v>
      </c>
      <c r="K1" s="12"/>
      <c r="L1" s="11"/>
      <c r="M1" s="1"/>
      <c r="N1" s="1"/>
      <c r="O1" s="11"/>
      <c r="P1" s="1"/>
      <c r="Q1" s="11"/>
      <c r="R1" s="1"/>
      <c r="S1" s="1"/>
      <c r="T1" s="1"/>
    </row>
    <row r="2" spans="1:20" x14ac:dyDescent="0.2">
      <c r="A2" s="1">
        <v>162</v>
      </c>
      <c r="B2" s="1">
        <v>36.200000000000003</v>
      </c>
      <c r="C2" s="1">
        <v>70.900000000000006</v>
      </c>
      <c r="D2" s="1">
        <v>1</v>
      </c>
      <c r="E2" s="1">
        <f>B2*B2</f>
        <v>1310.4400000000003</v>
      </c>
      <c r="F2" s="1">
        <f>C2*C2</f>
        <v>5026.8100000000004</v>
      </c>
      <c r="G2" s="1">
        <f>D2*D2</f>
        <v>1</v>
      </c>
      <c r="H2" s="1">
        <f>B2*C2</f>
        <v>2566.5800000000004</v>
      </c>
      <c r="I2" s="1">
        <f>B2*D2</f>
        <v>36.200000000000003</v>
      </c>
      <c r="J2" s="1">
        <f>C2*D2</f>
        <v>70.900000000000006</v>
      </c>
    </row>
    <row r="3" spans="1:20" x14ac:dyDescent="0.2">
      <c r="A3" s="1">
        <v>156.1</v>
      </c>
      <c r="B3" s="1">
        <v>36.200000000000003</v>
      </c>
      <c r="C3" s="1">
        <v>69.5</v>
      </c>
      <c r="D3" s="1">
        <v>2</v>
      </c>
      <c r="E3" s="1">
        <f t="shared" ref="E3:E25" si="0">B3*B3</f>
        <v>1310.4400000000003</v>
      </c>
      <c r="F3" s="1">
        <f t="shared" ref="F3:F25" si="1">C3*C3</f>
        <v>4830.25</v>
      </c>
      <c r="G3" s="1">
        <f t="shared" ref="G3:G25" si="2">D3*D3</f>
        <v>4</v>
      </c>
      <c r="H3" s="1">
        <f t="shared" ref="H3:H25" si="3">B3*C3</f>
        <v>2515.9</v>
      </c>
      <c r="I3" s="1">
        <f t="shared" ref="I3:I25" si="4">B3*D3</f>
        <v>72.400000000000006</v>
      </c>
      <c r="J3" s="1">
        <f t="shared" ref="J3:J25" si="5">C3*D3</f>
        <v>139</v>
      </c>
    </row>
    <row r="4" spans="1:20" x14ac:dyDescent="0.2">
      <c r="A4" s="1">
        <v>195.1</v>
      </c>
      <c r="B4" s="1">
        <v>30.2</v>
      </c>
      <c r="C4" s="1">
        <v>70.900000000000006</v>
      </c>
      <c r="D4" s="1">
        <v>3</v>
      </c>
      <c r="E4" s="1">
        <f t="shared" si="0"/>
        <v>912.04</v>
      </c>
      <c r="F4" s="1">
        <f t="shared" si="1"/>
        <v>5026.8100000000004</v>
      </c>
      <c r="G4" s="1">
        <f t="shared" si="2"/>
        <v>9</v>
      </c>
      <c r="H4" s="1">
        <f t="shared" si="3"/>
        <v>2141.1800000000003</v>
      </c>
      <c r="I4" s="1">
        <f t="shared" si="4"/>
        <v>90.6</v>
      </c>
      <c r="J4" s="1">
        <f t="shared" si="5"/>
        <v>212.70000000000002</v>
      </c>
    </row>
    <row r="5" spans="1:20" x14ac:dyDescent="0.2">
      <c r="A5" s="1">
        <v>204.8</v>
      </c>
      <c r="B5" s="1">
        <v>57.2</v>
      </c>
      <c r="C5" s="1">
        <v>69.5</v>
      </c>
      <c r="D5" s="1">
        <v>4</v>
      </c>
      <c r="E5" s="1">
        <f t="shared" si="0"/>
        <v>3271.84</v>
      </c>
      <c r="F5" s="1">
        <f t="shared" si="1"/>
        <v>4830.25</v>
      </c>
      <c r="G5" s="1">
        <f t="shared" si="2"/>
        <v>16</v>
      </c>
      <c r="H5" s="1">
        <f t="shared" si="3"/>
        <v>3975.4</v>
      </c>
      <c r="I5" s="1">
        <f t="shared" si="4"/>
        <v>228.8</v>
      </c>
      <c r="J5" s="1">
        <f t="shared" si="5"/>
        <v>278</v>
      </c>
    </row>
    <row r="6" spans="1:20" x14ac:dyDescent="0.2">
      <c r="A6" s="1">
        <v>255.8</v>
      </c>
      <c r="B6" s="1">
        <v>44</v>
      </c>
      <c r="C6" s="1">
        <v>68.099999999999994</v>
      </c>
      <c r="D6" s="1">
        <v>5</v>
      </c>
      <c r="E6" s="1">
        <f t="shared" si="0"/>
        <v>1936</v>
      </c>
      <c r="F6" s="1">
        <f t="shared" si="1"/>
        <v>4637.6099999999997</v>
      </c>
      <c r="G6" s="1">
        <f t="shared" si="2"/>
        <v>25</v>
      </c>
      <c r="H6" s="1">
        <f t="shared" si="3"/>
        <v>2996.3999999999996</v>
      </c>
      <c r="I6" s="1">
        <f t="shared" si="4"/>
        <v>220</v>
      </c>
      <c r="J6" s="1">
        <f t="shared" si="5"/>
        <v>340.5</v>
      </c>
    </row>
    <row r="7" spans="1:20" x14ac:dyDescent="0.2">
      <c r="A7" s="1">
        <v>184.4</v>
      </c>
      <c r="B7" s="1">
        <v>61.4</v>
      </c>
      <c r="C7" s="1">
        <v>68.099999999999994</v>
      </c>
      <c r="D7" s="1">
        <v>6</v>
      </c>
      <c r="E7" s="1">
        <f t="shared" si="0"/>
        <v>3769.96</v>
      </c>
      <c r="F7" s="1">
        <f t="shared" si="1"/>
        <v>4637.6099999999997</v>
      </c>
      <c r="G7" s="1">
        <f t="shared" si="2"/>
        <v>36</v>
      </c>
      <c r="H7" s="1">
        <f t="shared" si="3"/>
        <v>4181.3399999999992</v>
      </c>
      <c r="I7" s="1">
        <f t="shared" si="4"/>
        <v>368.4</v>
      </c>
      <c r="J7" s="1">
        <f t="shared" si="5"/>
        <v>408.59999999999997</v>
      </c>
    </row>
    <row r="8" spans="1:20" x14ac:dyDescent="0.2">
      <c r="A8" s="1">
        <v>172.4</v>
      </c>
      <c r="B8" s="1">
        <v>36.200000000000003</v>
      </c>
      <c r="C8" s="1">
        <v>68.099999999999994</v>
      </c>
      <c r="D8" s="1">
        <v>7</v>
      </c>
      <c r="E8" s="1">
        <f t="shared" si="0"/>
        <v>1310.4400000000003</v>
      </c>
      <c r="F8" s="1">
        <f t="shared" si="1"/>
        <v>4637.6099999999997</v>
      </c>
      <c r="G8" s="1">
        <f t="shared" si="2"/>
        <v>49</v>
      </c>
      <c r="H8" s="1">
        <f t="shared" si="3"/>
        <v>2465.2199999999998</v>
      </c>
      <c r="I8" s="1">
        <f t="shared" si="4"/>
        <v>253.40000000000003</v>
      </c>
      <c r="J8" s="1">
        <f t="shared" si="5"/>
        <v>476.69999999999993</v>
      </c>
    </row>
    <row r="9" spans="1:20" x14ac:dyDescent="0.2">
      <c r="A9" s="1">
        <v>223.2</v>
      </c>
      <c r="B9" s="1">
        <v>36.200000000000003</v>
      </c>
      <c r="C9" s="1">
        <v>68.099999999999994</v>
      </c>
      <c r="D9" s="1">
        <v>8</v>
      </c>
      <c r="E9" s="1">
        <f t="shared" si="0"/>
        <v>1310.4400000000003</v>
      </c>
      <c r="F9" s="1">
        <f t="shared" si="1"/>
        <v>4637.6099999999997</v>
      </c>
      <c r="G9" s="1">
        <f t="shared" si="2"/>
        <v>64</v>
      </c>
      <c r="H9" s="1">
        <f t="shared" si="3"/>
        <v>2465.2199999999998</v>
      </c>
      <c r="I9" s="1">
        <f t="shared" si="4"/>
        <v>289.60000000000002</v>
      </c>
      <c r="J9" s="1">
        <f t="shared" si="5"/>
        <v>544.79999999999995</v>
      </c>
    </row>
    <row r="10" spans="1:20" x14ac:dyDescent="0.2">
      <c r="A10" s="1">
        <v>129.6</v>
      </c>
      <c r="B10" s="1">
        <v>48.2</v>
      </c>
      <c r="C10" s="1">
        <v>70.900000000000006</v>
      </c>
      <c r="D10" s="1">
        <v>9</v>
      </c>
      <c r="E10" s="1">
        <f t="shared" si="0"/>
        <v>2323.2400000000002</v>
      </c>
      <c r="F10" s="1">
        <f t="shared" si="1"/>
        <v>5026.8100000000004</v>
      </c>
      <c r="G10" s="1">
        <f t="shared" si="2"/>
        <v>81</v>
      </c>
      <c r="H10" s="1">
        <f t="shared" si="3"/>
        <v>3417.3800000000006</v>
      </c>
      <c r="I10" s="1">
        <f t="shared" si="4"/>
        <v>433.8</v>
      </c>
      <c r="J10" s="1">
        <f t="shared" si="5"/>
        <v>638.1</v>
      </c>
    </row>
    <row r="11" spans="1:20" x14ac:dyDescent="0.2">
      <c r="A11" s="1">
        <v>285.2</v>
      </c>
      <c r="B11" s="1">
        <v>42.2</v>
      </c>
      <c r="C11" s="1">
        <v>68.099999999999994</v>
      </c>
      <c r="D11" s="1">
        <v>10</v>
      </c>
      <c r="E11" s="1">
        <f t="shared" si="0"/>
        <v>1780.8400000000001</v>
      </c>
      <c r="F11" s="1">
        <f t="shared" si="1"/>
        <v>4637.6099999999997</v>
      </c>
      <c r="G11" s="1">
        <f t="shared" si="2"/>
        <v>100</v>
      </c>
      <c r="H11" s="1">
        <f t="shared" si="3"/>
        <v>2873.82</v>
      </c>
      <c r="I11" s="1">
        <f t="shared" si="4"/>
        <v>422</v>
      </c>
      <c r="J11" s="1">
        <f t="shared" si="5"/>
        <v>681</v>
      </c>
    </row>
    <row r="12" spans="1:20" x14ac:dyDescent="0.2">
      <c r="A12" s="1">
        <v>155.6</v>
      </c>
      <c r="B12" s="1">
        <v>36.200000000000003</v>
      </c>
      <c r="C12" s="1">
        <v>66.7</v>
      </c>
      <c r="D12" s="1">
        <v>11</v>
      </c>
      <c r="E12" s="1">
        <f t="shared" si="0"/>
        <v>1310.4400000000003</v>
      </c>
      <c r="F12" s="1">
        <f t="shared" si="1"/>
        <v>4448.8900000000003</v>
      </c>
      <c r="G12" s="1">
        <f t="shared" si="2"/>
        <v>121</v>
      </c>
      <c r="H12" s="1">
        <f t="shared" si="3"/>
        <v>2414.5400000000004</v>
      </c>
      <c r="I12" s="1">
        <f t="shared" si="4"/>
        <v>398.20000000000005</v>
      </c>
      <c r="J12" s="1">
        <f t="shared" si="5"/>
        <v>733.7</v>
      </c>
    </row>
    <row r="13" spans="1:20" x14ac:dyDescent="0.2">
      <c r="A13" s="1">
        <v>258.60000000000002</v>
      </c>
      <c r="B13" s="1">
        <v>36.200000000000003</v>
      </c>
      <c r="C13" s="1">
        <v>68.099999999999994</v>
      </c>
      <c r="D13" s="1">
        <v>12</v>
      </c>
      <c r="E13" s="1">
        <f t="shared" si="0"/>
        <v>1310.4400000000003</v>
      </c>
      <c r="F13" s="1">
        <f t="shared" si="1"/>
        <v>4637.6099999999997</v>
      </c>
      <c r="G13" s="1">
        <f t="shared" si="2"/>
        <v>144</v>
      </c>
      <c r="H13" s="1">
        <f t="shared" si="3"/>
        <v>2465.2199999999998</v>
      </c>
      <c r="I13" s="1">
        <f t="shared" si="4"/>
        <v>434.40000000000003</v>
      </c>
      <c r="J13" s="1">
        <f t="shared" si="5"/>
        <v>817.19999999999993</v>
      </c>
    </row>
    <row r="14" spans="1:20" x14ac:dyDescent="0.2">
      <c r="A14" s="1">
        <v>227.3</v>
      </c>
      <c r="B14" s="1">
        <v>39.200000000000003</v>
      </c>
      <c r="C14" s="1">
        <v>68.099999999999994</v>
      </c>
      <c r="D14" s="1">
        <v>13</v>
      </c>
      <c r="E14" s="1">
        <f t="shared" si="0"/>
        <v>1536.6400000000003</v>
      </c>
      <c r="F14" s="1">
        <f t="shared" si="1"/>
        <v>4637.6099999999997</v>
      </c>
      <c r="G14" s="1">
        <f t="shared" si="2"/>
        <v>169</v>
      </c>
      <c r="H14" s="1">
        <f t="shared" si="3"/>
        <v>2669.52</v>
      </c>
      <c r="I14" s="1">
        <f t="shared" si="4"/>
        <v>509.6</v>
      </c>
      <c r="J14" s="1">
        <f t="shared" si="5"/>
        <v>885.3</v>
      </c>
    </row>
    <row r="15" spans="1:20" x14ac:dyDescent="0.2">
      <c r="A15" s="1">
        <v>215.8</v>
      </c>
      <c r="B15" s="1">
        <v>62</v>
      </c>
      <c r="C15" s="1">
        <v>75.099999999999994</v>
      </c>
      <c r="D15" s="1">
        <v>15</v>
      </c>
      <c r="E15" s="1">
        <f t="shared" si="0"/>
        <v>3844</v>
      </c>
      <c r="F15" s="1">
        <f t="shared" si="1"/>
        <v>5640.0099999999993</v>
      </c>
      <c r="G15" s="1">
        <f t="shared" si="2"/>
        <v>225</v>
      </c>
      <c r="H15" s="1">
        <f t="shared" si="3"/>
        <v>4656.2</v>
      </c>
      <c r="I15" s="1">
        <f t="shared" si="4"/>
        <v>930</v>
      </c>
      <c r="J15" s="1">
        <f t="shared" si="5"/>
        <v>1126.5</v>
      </c>
    </row>
    <row r="16" spans="1:20" x14ac:dyDescent="0.2">
      <c r="A16" s="1">
        <v>173</v>
      </c>
      <c r="B16" s="1">
        <v>39.200000000000003</v>
      </c>
      <c r="C16" s="1">
        <v>73.7</v>
      </c>
      <c r="D16" s="1">
        <v>16</v>
      </c>
      <c r="E16" s="1">
        <f t="shared" si="0"/>
        <v>1536.6400000000003</v>
      </c>
      <c r="F16" s="1">
        <f t="shared" si="1"/>
        <v>5431.6900000000005</v>
      </c>
      <c r="G16" s="1">
        <f t="shared" si="2"/>
        <v>256</v>
      </c>
      <c r="H16" s="1">
        <f t="shared" si="3"/>
        <v>2889.0400000000004</v>
      </c>
      <c r="I16" s="1">
        <f t="shared" si="4"/>
        <v>627.20000000000005</v>
      </c>
      <c r="J16" s="1">
        <f t="shared" si="5"/>
        <v>1179.2</v>
      </c>
    </row>
    <row r="17" spans="1:10" x14ac:dyDescent="0.2">
      <c r="A17" s="1">
        <v>287.7</v>
      </c>
      <c r="B17" s="1">
        <v>51.2</v>
      </c>
      <c r="C17" s="1">
        <v>70.900000000000006</v>
      </c>
      <c r="D17" s="1">
        <v>17</v>
      </c>
      <c r="E17" s="1">
        <f t="shared" si="0"/>
        <v>2621.4400000000005</v>
      </c>
      <c r="F17" s="1">
        <f t="shared" si="1"/>
        <v>5026.8100000000004</v>
      </c>
      <c r="G17" s="1">
        <f t="shared" si="2"/>
        <v>289</v>
      </c>
      <c r="H17" s="1">
        <f t="shared" si="3"/>
        <v>3630.0800000000004</v>
      </c>
      <c r="I17" s="1">
        <f t="shared" si="4"/>
        <v>870.40000000000009</v>
      </c>
      <c r="J17" s="1">
        <f t="shared" si="5"/>
        <v>1205.3000000000002</v>
      </c>
    </row>
    <row r="18" spans="1:10" x14ac:dyDescent="0.2">
      <c r="A18" s="1">
        <v>205.6</v>
      </c>
      <c r="B18" s="1">
        <v>55.4</v>
      </c>
      <c r="C18" s="1">
        <v>73.7</v>
      </c>
      <c r="D18" s="1">
        <v>18</v>
      </c>
      <c r="E18" s="1">
        <f t="shared" si="0"/>
        <v>3069.16</v>
      </c>
      <c r="F18" s="1">
        <f t="shared" si="1"/>
        <v>5431.6900000000005</v>
      </c>
      <c r="G18" s="1">
        <f t="shared" si="2"/>
        <v>324</v>
      </c>
      <c r="H18" s="1">
        <f t="shared" si="3"/>
        <v>4082.98</v>
      </c>
      <c r="I18" s="1">
        <f t="shared" si="4"/>
        <v>997.19999999999993</v>
      </c>
      <c r="J18" s="1">
        <f t="shared" si="5"/>
        <v>1326.6000000000001</v>
      </c>
    </row>
    <row r="19" spans="1:10" x14ac:dyDescent="0.2">
      <c r="A19" s="1">
        <v>179.3</v>
      </c>
      <c r="B19" s="1">
        <v>39.200000000000003</v>
      </c>
      <c r="C19" s="1">
        <v>70.900000000000006</v>
      </c>
      <c r="D19" s="1">
        <v>19</v>
      </c>
      <c r="E19" s="1">
        <f t="shared" si="0"/>
        <v>1536.6400000000003</v>
      </c>
      <c r="F19" s="1">
        <f t="shared" si="1"/>
        <v>5026.8100000000004</v>
      </c>
      <c r="G19" s="1">
        <f t="shared" si="2"/>
        <v>361</v>
      </c>
      <c r="H19" s="1">
        <f t="shared" si="3"/>
        <v>2779.28</v>
      </c>
      <c r="I19" s="1">
        <f t="shared" si="4"/>
        <v>744.80000000000007</v>
      </c>
      <c r="J19" s="1">
        <f t="shared" si="5"/>
        <v>1347.1000000000001</v>
      </c>
    </row>
    <row r="20" spans="1:10" x14ac:dyDescent="0.2">
      <c r="A20" s="1">
        <v>312.39999999999998</v>
      </c>
      <c r="B20" s="1">
        <v>30.2</v>
      </c>
      <c r="C20" s="1">
        <v>73.7</v>
      </c>
      <c r="D20" s="1">
        <v>20</v>
      </c>
      <c r="E20" s="1">
        <f t="shared" si="0"/>
        <v>912.04</v>
      </c>
      <c r="F20" s="1">
        <f t="shared" si="1"/>
        <v>5431.6900000000005</v>
      </c>
      <c r="G20" s="1">
        <f t="shared" si="2"/>
        <v>400</v>
      </c>
      <c r="H20" s="1">
        <f t="shared" si="3"/>
        <v>2225.7400000000002</v>
      </c>
      <c r="I20" s="1">
        <f t="shared" si="4"/>
        <v>604</v>
      </c>
      <c r="J20" s="1">
        <f t="shared" si="5"/>
        <v>1474</v>
      </c>
    </row>
    <row r="21" spans="1:10" x14ac:dyDescent="0.2">
      <c r="A21" s="1">
        <v>291.3</v>
      </c>
      <c r="B21" s="1">
        <v>45.2</v>
      </c>
      <c r="C21" s="1">
        <v>75.099999999999994</v>
      </c>
      <c r="D21" s="1">
        <v>21</v>
      </c>
      <c r="E21" s="1">
        <f t="shared" si="0"/>
        <v>2043.0400000000002</v>
      </c>
      <c r="F21" s="1">
        <f t="shared" si="1"/>
        <v>5640.0099999999993</v>
      </c>
      <c r="G21" s="1">
        <f t="shared" si="2"/>
        <v>441</v>
      </c>
      <c r="H21" s="1">
        <f t="shared" si="3"/>
        <v>3394.52</v>
      </c>
      <c r="I21" s="1">
        <f t="shared" si="4"/>
        <v>949.2</v>
      </c>
      <c r="J21" s="1">
        <f t="shared" si="5"/>
        <v>1577.1</v>
      </c>
    </row>
    <row r="22" spans="1:10" x14ac:dyDescent="0.2">
      <c r="A22" s="1">
        <v>255.6</v>
      </c>
      <c r="B22" s="1">
        <v>62</v>
      </c>
      <c r="C22" s="1">
        <v>76.5</v>
      </c>
      <c r="D22" s="1">
        <v>22</v>
      </c>
      <c r="E22" s="1">
        <f t="shared" si="0"/>
        <v>3844</v>
      </c>
      <c r="F22" s="1">
        <f t="shared" si="1"/>
        <v>5852.25</v>
      </c>
      <c r="G22" s="1">
        <f t="shared" si="2"/>
        <v>484</v>
      </c>
      <c r="H22" s="1">
        <f t="shared" si="3"/>
        <v>4743</v>
      </c>
      <c r="I22" s="1">
        <f t="shared" si="4"/>
        <v>1364</v>
      </c>
      <c r="J22" s="1">
        <f t="shared" si="5"/>
        <v>1683</v>
      </c>
    </row>
    <row r="23" spans="1:10" x14ac:dyDescent="0.2">
      <c r="A23" s="1">
        <v>217.8</v>
      </c>
      <c r="B23" s="1">
        <v>45.2</v>
      </c>
      <c r="C23" s="1">
        <v>73.7</v>
      </c>
      <c r="D23" s="1">
        <v>23</v>
      </c>
      <c r="E23" s="1">
        <f t="shared" si="0"/>
        <v>2043.0400000000002</v>
      </c>
      <c r="F23" s="1">
        <f t="shared" si="1"/>
        <v>5431.6900000000005</v>
      </c>
      <c r="G23" s="1">
        <f t="shared" si="2"/>
        <v>529</v>
      </c>
      <c r="H23" s="1">
        <f t="shared" si="3"/>
        <v>3331.2400000000002</v>
      </c>
      <c r="I23" s="1">
        <f t="shared" si="4"/>
        <v>1039.6000000000001</v>
      </c>
      <c r="J23" s="1">
        <f t="shared" si="5"/>
        <v>1695.1000000000001</v>
      </c>
    </row>
    <row r="24" spans="1:10" x14ac:dyDescent="0.2">
      <c r="A24" s="1">
        <v>324.39999999999998</v>
      </c>
      <c r="B24" s="1">
        <v>42.2</v>
      </c>
      <c r="C24" s="1">
        <v>75.099999999999994</v>
      </c>
      <c r="D24" s="1">
        <v>24</v>
      </c>
      <c r="E24" s="1">
        <f t="shared" si="0"/>
        <v>1780.8400000000001</v>
      </c>
      <c r="F24" s="1">
        <f t="shared" si="1"/>
        <v>5640.0099999999993</v>
      </c>
      <c r="G24" s="1">
        <f t="shared" si="2"/>
        <v>576</v>
      </c>
      <c r="H24" s="1">
        <f t="shared" si="3"/>
        <v>3169.22</v>
      </c>
      <c r="I24" s="1">
        <f t="shared" si="4"/>
        <v>1012.8000000000001</v>
      </c>
      <c r="J24" s="1">
        <f t="shared" si="5"/>
        <v>1802.3999999999999</v>
      </c>
    </row>
    <row r="25" spans="1:10" x14ac:dyDescent="0.2">
      <c r="A25" s="1">
        <v>268.8</v>
      </c>
      <c r="B25" s="1">
        <v>39.200000000000003</v>
      </c>
      <c r="C25" s="1">
        <v>73.7</v>
      </c>
      <c r="D25" s="1">
        <v>25</v>
      </c>
      <c r="E25" s="1">
        <f t="shared" si="0"/>
        <v>1536.6400000000003</v>
      </c>
      <c r="F25" s="1">
        <f t="shared" si="1"/>
        <v>5431.6900000000005</v>
      </c>
      <c r="G25" s="1">
        <f t="shared" si="2"/>
        <v>625</v>
      </c>
      <c r="H25" s="1">
        <f t="shared" si="3"/>
        <v>2889.0400000000004</v>
      </c>
      <c r="I25" s="1">
        <f t="shared" si="4"/>
        <v>980.00000000000011</v>
      </c>
      <c r="J25" s="1">
        <f t="shared" si="5"/>
        <v>1842.5</v>
      </c>
    </row>
    <row r="26" spans="1:10" x14ac:dyDescent="0.2">
      <c r="A26" s="7" t="s">
        <v>10</v>
      </c>
    </row>
    <row r="27" spans="1:10" x14ac:dyDescent="0.2">
      <c r="A27" s="5" t="s">
        <v>0</v>
      </c>
      <c r="B27" s="5"/>
      <c r="C27" s="5" t="s">
        <v>1</v>
      </c>
      <c r="D27" s="5"/>
      <c r="E27" s="5" t="s">
        <v>2</v>
      </c>
      <c r="F27" s="5"/>
      <c r="G27" s="5" t="s">
        <v>3</v>
      </c>
      <c r="H27" s="5"/>
    </row>
    <row r="28" spans="1:10" x14ac:dyDescent="0.2">
      <c r="A28" s="6" t="s">
        <v>4</v>
      </c>
      <c r="B28" s="6">
        <v>12.9583333333333</v>
      </c>
      <c r="C28" s="6" t="s">
        <v>4</v>
      </c>
      <c r="D28" s="6">
        <v>222.57499999999999</v>
      </c>
      <c r="E28" s="6" t="s">
        <v>4</v>
      </c>
      <c r="F28" s="6">
        <v>43.774999999999999</v>
      </c>
      <c r="G28" s="6" t="s">
        <v>4</v>
      </c>
      <c r="H28" s="6">
        <v>71.133333333333297</v>
      </c>
    </row>
    <row r="29" spans="1:10" x14ac:dyDescent="0.2">
      <c r="A29" s="6" t="s">
        <v>6</v>
      </c>
      <c r="B29" s="6">
        <v>7.5150814550051503</v>
      </c>
      <c r="C29" s="6" t="s">
        <v>6</v>
      </c>
      <c r="D29" s="6">
        <v>54.344378934155699</v>
      </c>
      <c r="E29" s="6" t="s">
        <v>6</v>
      </c>
      <c r="F29" s="6">
        <v>9.7147691238873293</v>
      </c>
      <c r="G29" s="6" t="s">
        <v>6</v>
      </c>
      <c r="H29" s="6">
        <v>2.9385986998636899</v>
      </c>
    </row>
    <row r="30" spans="1:10" x14ac:dyDescent="0.2">
      <c r="A30" s="6" t="s">
        <v>7</v>
      </c>
      <c r="B30" s="6">
        <v>1</v>
      </c>
      <c r="C30" s="6" t="s">
        <v>7</v>
      </c>
      <c r="D30" s="6">
        <v>129.6</v>
      </c>
      <c r="E30" s="6" t="s">
        <v>7</v>
      </c>
      <c r="F30" s="6">
        <v>30.2</v>
      </c>
      <c r="G30" s="6" t="s">
        <v>7</v>
      </c>
      <c r="H30" s="6">
        <v>66.7</v>
      </c>
    </row>
    <row r="31" spans="1:10" x14ac:dyDescent="0.2">
      <c r="A31" s="6" t="s">
        <v>8</v>
      </c>
      <c r="B31" s="6">
        <v>25</v>
      </c>
      <c r="C31" s="6" t="s">
        <v>8</v>
      </c>
      <c r="D31" s="6">
        <v>324.39999999999998</v>
      </c>
      <c r="E31" s="6" t="s">
        <v>8</v>
      </c>
      <c r="F31" s="6">
        <v>62</v>
      </c>
      <c r="G31" s="6" t="s">
        <v>8</v>
      </c>
      <c r="H31" s="6">
        <v>76.5</v>
      </c>
    </row>
    <row r="32" spans="1:10" x14ac:dyDescent="0.2">
      <c r="A32" s="6" t="s">
        <v>9</v>
      </c>
      <c r="B32" s="6">
        <v>24</v>
      </c>
      <c r="C32" s="6" t="s">
        <v>9</v>
      </c>
      <c r="D32" s="6">
        <v>24</v>
      </c>
      <c r="E32" s="6" t="s">
        <v>9</v>
      </c>
      <c r="F32" s="6">
        <v>24</v>
      </c>
      <c r="G32" s="6" t="s">
        <v>9</v>
      </c>
      <c r="H32" s="6">
        <v>24</v>
      </c>
    </row>
    <row r="33" spans="1:1" x14ac:dyDescent="0.2">
      <c r="A33" s="7" t="s">
        <v>12</v>
      </c>
    </row>
    <row r="55" spans="1:5" ht="17" thickBot="1" x14ac:dyDescent="0.25">
      <c r="A55" s="8" t="s">
        <v>13</v>
      </c>
    </row>
    <row r="56" spans="1:5" x14ac:dyDescent="0.2">
      <c r="A56" s="4"/>
      <c r="B56" s="4" t="s">
        <v>1</v>
      </c>
      <c r="C56" s="4" t="s">
        <v>2</v>
      </c>
      <c r="D56" s="4" t="s">
        <v>3</v>
      </c>
      <c r="E56" s="4" t="s">
        <v>0</v>
      </c>
    </row>
    <row r="57" spans="1:5" x14ac:dyDescent="0.2">
      <c r="A57" s="2" t="s">
        <v>1</v>
      </c>
      <c r="B57" s="2">
        <v>1</v>
      </c>
      <c r="C57" s="2"/>
      <c r="D57" s="2"/>
      <c r="E57" s="2"/>
    </row>
    <row r="58" spans="1:5" x14ac:dyDescent="0.2">
      <c r="A58" s="2" t="s">
        <v>2</v>
      </c>
      <c r="B58" s="2">
        <v>1.6374047330132299E-2</v>
      </c>
      <c r="C58" s="2">
        <v>1</v>
      </c>
      <c r="D58" s="2"/>
      <c r="E58" s="2"/>
    </row>
    <row r="59" spans="1:5" x14ac:dyDescent="0.2">
      <c r="A59" s="2" t="s">
        <v>3</v>
      </c>
      <c r="B59" s="2">
        <v>0.358403072249045</v>
      </c>
      <c r="C59" s="2">
        <v>0.31279337605796698</v>
      </c>
      <c r="D59" s="2">
        <v>1</v>
      </c>
      <c r="E59" s="2"/>
    </row>
    <row r="60" spans="1:5" ht="17" thickBot="1" x14ac:dyDescent="0.25">
      <c r="A60" s="3" t="s">
        <v>0</v>
      </c>
      <c r="B60" s="3">
        <v>0.56750023699392504</v>
      </c>
      <c r="C60" s="3">
        <v>0.156372133673052</v>
      </c>
      <c r="D60" s="3">
        <v>0.71434065606811903</v>
      </c>
      <c r="E60" s="3">
        <v>1</v>
      </c>
    </row>
    <row r="61" spans="1:5" x14ac:dyDescent="0.2">
      <c r="A61" s="7" t="s">
        <v>14</v>
      </c>
    </row>
    <row r="105" spans="1:2" x14ac:dyDescent="0.2">
      <c r="A105" s="7" t="s">
        <v>62</v>
      </c>
    </row>
    <row r="106" spans="1:2" x14ac:dyDescent="0.2">
      <c r="A106" s="7" t="s">
        <v>15</v>
      </c>
    </row>
    <row r="107" spans="1:2" ht="17" thickBot="1" x14ac:dyDescent="0.25">
      <c r="A107" s="7" t="s">
        <v>39</v>
      </c>
    </row>
    <row r="108" spans="1:2" x14ac:dyDescent="0.2">
      <c r="A108" s="9" t="s">
        <v>16</v>
      </c>
      <c r="B108" s="9"/>
    </row>
    <row r="109" spans="1:2" x14ac:dyDescent="0.2">
      <c r="A109" s="2" t="s">
        <v>17</v>
      </c>
      <c r="B109" s="2">
        <v>0.57421155784305655</v>
      </c>
    </row>
    <row r="110" spans="1:2" x14ac:dyDescent="0.2">
      <c r="A110" s="2" t="s">
        <v>18</v>
      </c>
      <c r="B110" s="2">
        <v>0.32971891316055002</v>
      </c>
    </row>
    <row r="111" spans="1:2" x14ac:dyDescent="0.2">
      <c r="A111" s="2" t="s">
        <v>19</v>
      </c>
      <c r="B111" s="2">
        <v>0.22917675013463232</v>
      </c>
    </row>
    <row r="112" spans="1:2" x14ac:dyDescent="0.2">
      <c r="A112" s="2" t="s">
        <v>5</v>
      </c>
      <c r="B112" s="2">
        <v>47.712484582672801</v>
      </c>
    </row>
    <row r="113" spans="1:9" ht="17" thickBot="1" x14ac:dyDescent="0.25">
      <c r="A113" s="3" t="s">
        <v>20</v>
      </c>
      <c r="B113" s="3">
        <v>24</v>
      </c>
    </row>
    <row r="115" spans="1:9" ht="17" thickBot="1" x14ac:dyDescent="0.25">
      <c r="A115" t="s">
        <v>21</v>
      </c>
    </row>
    <row r="116" spans="1:9" x14ac:dyDescent="0.2">
      <c r="A116" s="4"/>
      <c r="B116" s="4" t="s">
        <v>26</v>
      </c>
      <c r="C116" s="4" t="s">
        <v>27</v>
      </c>
      <c r="D116" s="4" t="s">
        <v>28</v>
      </c>
      <c r="E116" s="4" t="s">
        <v>29</v>
      </c>
      <c r="F116" s="4" t="s">
        <v>30</v>
      </c>
    </row>
    <row r="117" spans="1:9" x14ac:dyDescent="0.2">
      <c r="A117" s="2" t="s">
        <v>22</v>
      </c>
      <c r="B117" s="2">
        <v>3</v>
      </c>
      <c r="C117" s="2">
        <v>22396.541298964177</v>
      </c>
      <c r="D117" s="2">
        <v>7465.5137663213927</v>
      </c>
      <c r="E117" s="2">
        <v>3.2794093864437319</v>
      </c>
      <c r="F117" s="2">
        <v>4.2234752642309303E-2</v>
      </c>
    </row>
    <row r="118" spans="1:9" x14ac:dyDescent="0.2">
      <c r="A118" s="2" t="s">
        <v>23</v>
      </c>
      <c r="B118" s="2">
        <v>20</v>
      </c>
      <c r="C118" s="2">
        <v>45529.623701035816</v>
      </c>
      <c r="D118" s="2">
        <v>2276.4811850517908</v>
      </c>
      <c r="E118" s="2"/>
      <c r="F118" s="2"/>
    </row>
    <row r="119" spans="1:9" ht="17" thickBot="1" x14ac:dyDescent="0.25">
      <c r="A119" s="3" t="s">
        <v>24</v>
      </c>
      <c r="B119" s="3">
        <v>23</v>
      </c>
      <c r="C119" s="3">
        <v>67926.164999999994</v>
      </c>
      <c r="D119" s="3"/>
      <c r="E119" s="3"/>
      <c r="F119" s="3"/>
    </row>
    <row r="120" spans="1:9" ht="17" thickBot="1" x14ac:dyDescent="0.25"/>
    <row r="121" spans="1:9" x14ac:dyDescent="0.2">
      <c r="A121" s="4"/>
      <c r="B121" s="4" t="s">
        <v>31</v>
      </c>
      <c r="C121" s="4" t="s">
        <v>5</v>
      </c>
      <c r="D121" s="4" t="s">
        <v>32</v>
      </c>
      <c r="E121" s="4" t="s">
        <v>33</v>
      </c>
      <c r="F121" s="4" t="s">
        <v>34</v>
      </c>
      <c r="G121" s="4" t="s">
        <v>35</v>
      </c>
      <c r="H121" s="4" t="s">
        <v>36</v>
      </c>
      <c r="I121" s="4" t="s">
        <v>37</v>
      </c>
    </row>
    <row r="122" spans="1:9" x14ac:dyDescent="0.2">
      <c r="A122" s="2" t="s">
        <v>25</v>
      </c>
      <c r="B122" s="2">
        <v>272.39932225047306</v>
      </c>
      <c r="C122" s="2">
        <v>331.76243720115514</v>
      </c>
      <c r="D122" s="2">
        <v>0.82106740156755942</v>
      </c>
      <c r="E122" s="2">
        <v>0.42128757023435737</v>
      </c>
      <c r="F122" s="2">
        <v>-419.64499492697354</v>
      </c>
      <c r="G122" s="2">
        <v>964.44363942791961</v>
      </c>
      <c r="H122" s="2">
        <v>-419.64499492697354</v>
      </c>
      <c r="I122" s="2">
        <v>964.44363942791961</v>
      </c>
    </row>
    <row r="123" spans="1:9" x14ac:dyDescent="0.2">
      <c r="A123" s="2" t="s">
        <v>2</v>
      </c>
      <c r="B123" s="2">
        <v>-0.33247792571451451</v>
      </c>
      <c r="C123" s="2">
        <v>1.0837172764509728</v>
      </c>
      <c r="D123" s="2">
        <v>-0.30679397010568538</v>
      </c>
      <c r="E123" s="2">
        <v>0.76217151518702597</v>
      </c>
      <c r="F123" s="2">
        <v>-2.5930725515617601</v>
      </c>
      <c r="G123" s="2">
        <v>1.9281167001327308</v>
      </c>
      <c r="H123" s="2">
        <v>-2.5930725515617601</v>
      </c>
      <c r="I123" s="2">
        <v>1.9281167001327308</v>
      </c>
    </row>
    <row r="124" spans="1:9" x14ac:dyDescent="0.2">
      <c r="A124" s="2" t="s">
        <v>3</v>
      </c>
      <c r="B124" s="2">
        <v>-1.3229829268806368</v>
      </c>
      <c r="C124" s="2">
        <v>5.0566126425367166</v>
      </c>
      <c r="D124" s="2">
        <v>-0.2616342244117289</v>
      </c>
      <c r="E124" s="2">
        <v>0.79627898619208803</v>
      </c>
      <c r="F124" s="2">
        <v>-11.870892066194681</v>
      </c>
      <c r="G124" s="2">
        <v>9.2249262124334059</v>
      </c>
      <c r="H124" s="2">
        <v>-11.870892066194681</v>
      </c>
      <c r="I124" s="2">
        <v>9.2249262124334059</v>
      </c>
    </row>
    <row r="125" spans="1:9" ht="17" thickBot="1" x14ac:dyDescent="0.25">
      <c r="A125" s="3" t="s">
        <v>0</v>
      </c>
      <c r="B125" s="3">
        <v>4.5405595740030247</v>
      </c>
      <c r="C125" s="3">
        <v>1.9014454291486889</v>
      </c>
      <c r="D125" s="3">
        <v>2.3879515574822014</v>
      </c>
      <c r="E125" s="3">
        <v>2.6922551545590399E-2</v>
      </c>
      <c r="F125" s="3">
        <v>0.574213911828104</v>
      </c>
      <c r="G125" s="3">
        <v>8.5069052361779463</v>
      </c>
      <c r="H125" s="3">
        <v>0.574213911828104</v>
      </c>
      <c r="I125" s="3">
        <v>8.5069052361779463</v>
      </c>
    </row>
    <row r="127" spans="1:9" x14ac:dyDescent="0.2">
      <c r="A127" s="7" t="s">
        <v>40</v>
      </c>
      <c r="G127" s="10" t="s">
        <v>41</v>
      </c>
    </row>
    <row r="143" spans="1:1" x14ac:dyDescent="0.2">
      <c r="A143" s="7" t="s">
        <v>63</v>
      </c>
    </row>
    <row r="144" spans="1:1" x14ac:dyDescent="0.2">
      <c r="A144" s="7" t="s">
        <v>15</v>
      </c>
    </row>
    <row r="145" spans="1:9" ht="17" thickBot="1" x14ac:dyDescent="0.25">
      <c r="A145" s="7" t="s">
        <v>45</v>
      </c>
    </row>
    <row r="146" spans="1:9" x14ac:dyDescent="0.2">
      <c r="A146" s="9" t="s">
        <v>16</v>
      </c>
      <c r="B146" s="9"/>
    </row>
    <row r="147" spans="1:9" x14ac:dyDescent="0.2">
      <c r="A147" s="2" t="s">
        <v>17</v>
      </c>
      <c r="B147" s="2">
        <v>0.66413030349262814</v>
      </c>
    </row>
    <row r="148" spans="1:9" x14ac:dyDescent="0.2">
      <c r="A148" s="2" t="s">
        <v>18</v>
      </c>
      <c r="B148" s="2">
        <v>0.44106906001721036</v>
      </c>
    </row>
    <row r="149" spans="1:9" x14ac:dyDescent="0.2">
      <c r="A149" s="2" t="s">
        <v>19</v>
      </c>
      <c r="B149" s="2">
        <v>8.1756312885417001E-2</v>
      </c>
    </row>
    <row r="150" spans="1:9" x14ac:dyDescent="0.2">
      <c r="A150" s="2" t="s">
        <v>5</v>
      </c>
      <c r="B150" s="2">
        <v>52.07551882525722</v>
      </c>
    </row>
    <row r="151" spans="1:9" ht="17" thickBot="1" x14ac:dyDescent="0.25">
      <c r="A151" s="3" t="s">
        <v>20</v>
      </c>
      <c r="B151" s="3">
        <v>24</v>
      </c>
    </row>
    <row r="153" spans="1:9" ht="17" thickBot="1" x14ac:dyDescent="0.25">
      <c r="A153" t="s">
        <v>21</v>
      </c>
    </row>
    <row r="154" spans="1:9" x14ac:dyDescent="0.2">
      <c r="A154" s="4"/>
      <c r="B154" s="4" t="s">
        <v>26</v>
      </c>
      <c r="C154" s="4" t="s">
        <v>27</v>
      </c>
      <c r="D154" s="4" t="s">
        <v>28</v>
      </c>
      <c r="E154" s="4" t="s">
        <v>29</v>
      </c>
      <c r="F154" s="4" t="s">
        <v>30</v>
      </c>
    </row>
    <row r="155" spans="1:9" x14ac:dyDescent="0.2">
      <c r="A155" s="2" t="s">
        <v>22</v>
      </c>
      <c r="B155" s="2">
        <v>9</v>
      </c>
      <c r="C155" s="2">
        <v>29960.12974712393</v>
      </c>
      <c r="D155" s="2">
        <v>3328.9033052359923</v>
      </c>
      <c r="E155" s="2">
        <v>1.2275352420364574</v>
      </c>
      <c r="F155" s="2">
        <v>0.35258815788688708</v>
      </c>
    </row>
    <row r="156" spans="1:9" x14ac:dyDescent="0.2">
      <c r="A156" s="2" t="s">
        <v>23</v>
      </c>
      <c r="B156" s="2">
        <v>14</v>
      </c>
      <c r="C156" s="2">
        <v>37966.035252876063</v>
      </c>
      <c r="D156" s="2">
        <v>2711.8596609197189</v>
      </c>
      <c r="E156" s="2"/>
      <c r="F156" s="2"/>
    </row>
    <row r="157" spans="1:9" ht="17" thickBot="1" x14ac:dyDescent="0.25">
      <c r="A157" s="3" t="s">
        <v>24</v>
      </c>
      <c r="B157" s="3">
        <v>23</v>
      </c>
      <c r="C157" s="3">
        <v>67926.164999999994</v>
      </c>
      <c r="D157" s="3"/>
      <c r="E157" s="3"/>
      <c r="F157" s="3"/>
    </row>
    <row r="158" spans="1:9" ht="17" thickBot="1" x14ac:dyDescent="0.25"/>
    <row r="159" spans="1:9" x14ac:dyDescent="0.2">
      <c r="A159" s="4"/>
      <c r="B159" s="4" t="s">
        <v>31</v>
      </c>
      <c r="C159" s="4" t="s">
        <v>5</v>
      </c>
      <c r="D159" s="4" t="s">
        <v>32</v>
      </c>
      <c r="E159" s="4" t="s">
        <v>33</v>
      </c>
      <c r="F159" s="4" t="s">
        <v>34</v>
      </c>
      <c r="G159" s="4" t="s">
        <v>35</v>
      </c>
      <c r="H159" s="4" t="s">
        <v>36</v>
      </c>
      <c r="I159" s="4" t="s">
        <v>37</v>
      </c>
    </row>
    <row r="160" spans="1:9" x14ac:dyDescent="0.2">
      <c r="A160" s="2" t="s">
        <v>25</v>
      </c>
      <c r="B160" s="2">
        <v>1952.2228392185843</v>
      </c>
      <c r="C160" s="2">
        <v>17938.086464692213</v>
      </c>
      <c r="D160" s="2">
        <v>0.1088311645203167</v>
      </c>
      <c r="E160" s="2">
        <v>0.91488088624634789</v>
      </c>
      <c r="F160" s="2">
        <v>-36521.146216971822</v>
      </c>
      <c r="G160" s="2">
        <v>40425.591895408994</v>
      </c>
      <c r="H160" s="2">
        <v>-36521.146216971822</v>
      </c>
      <c r="I160" s="2">
        <v>40425.591895408994</v>
      </c>
    </row>
    <row r="161" spans="1:9" x14ac:dyDescent="0.2">
      <c r="A161" s="2" t="s">
        <v>2</v>
      </c>
      <c r="B161" s="2">
        <v>37.067362608935234</v>
      </c>
      <c r="C161" s="2">
        <v>63.265487113117658</v>
      </c>
      <c r="D161" s="2">
        <v>0.58590179733634862</v>
      </c>
      <c r="E161" s="2">
        <v>0.56726767230671804</v>
      </c>
      <c r="F161" s="2">
        <v>-98.623611955914924</v>
      </c>
      <c r="G161" s="2">
        <v>172.75833717378541</v>
      </c>
      <c r="H161" s="2">
        <v>-98.623611955914924</v>
      </c>
      <c r="I161" s="2">
        <v>172.75833717378541</v>
      </c>
    </row>
    <row r="162" spans="1:9" x14ac:dyDescent="0.2">
      <c r="A162" s="2" t="s">
        <v>3</v>
      </c>
      <c r="B162" s="2">
        <v>-50.122969066290118</v>
      </c>
      <c r="C162" s="2">
        <v>549.48604866540427</v>
      </c>
      <c r="D162" s="2">
        <v>-9.1217910241814415E-2</v>
      </c>
      <c r="E162" s="2">
        <v>0.92861175883014258</v>
      </c>
      <c r="F162" s="2">
        <v>-1228.6533314404039</v>
      </c>
      <c r="G162" s="2">
        <v>1128.4073933078237</v>
      </c>
      <c r="H162" s="2">
        <v>-1228.6533314404039</v>
      </c>
      <c r="I162" s="2">
        <v>1128.4073933078237</v>
      </c>
    </row>
    <row r="163" spans="1:9" x14ac:dyDescent="0.2">
      <c r="A163" s="2" t="s">
        <v>0</v>
      </c>
      <c r="B163" s="2">
        <v>-108.97089483582441</v>
      </c>
      <c r="C163" s="2">
        <v>145.8259404666278</v>
      </c>
      <c r="D163" s="2">
        <v>-0.74726687506440148</v>
      </c>
      <c r="E163" s="2">
        <v>0.46726857131915611</v>
      </c>
      <c r="F163" s="2">
        <v>-421.73643070174199</v>
      </c>
      <c r="G163" s="2">
        <v>203.79464103009315</v>
      </c>
      <c r="H163" s="2">
        <v>-421.73643070174199</v>
      </c>
      <c r="I163" s="2">
        <v>203.79464103009315</v>
      </c>
    </row>
    <row r="164" spans="1:9" x14ac:dyDescent="0.2">
      <c r="A164" s="2" t="s">
        <v>42</v>
      </c>
      <c r="B164" s="2">
        <v>4.4186181224310096E-2</v>
      </c>
      <c r="C164" s="2">
        <v>0.15129225188376877</v>
      </c>
      <c r="D164" s="2">
        <v>0.29205845424428217</v>
      </c>
      <c r="E164" s="2">
        <v>0.77452516222203061</v>
      </c>
      <c r="F164" s="2">
        <v>-0.28030342660110452</v>
      </c>
      <c r="G164" s="2">
        <v>0.36867578904972476</v>
      </c>
      <c r="H164" s="2">
        <v>-0.28030342660110452</v>
      </c>
      <c r="I164" s="2">
        <v>0.36867578904972476</v>
      </c>
    </row>
    <row r="165" spans="1:9" x14ac:dyDescent="0.2">
      <c r="A165" s="2" t="s">
        <v>43</v>
      </c>
      <c r="B165" s="2">
        <v>0.37981220944384037</v>
      </c>
      <c r="C165" s="2">
        <v>4.1808729881857483</v>
      </c>
      <c r="D165" s="2">
        <v>9.0845192024992943E-2</v>
      </c>
      <c r="E165" s="2">
        <v>0.92890259242401985</v>
      </c>
      <c r="F165" s="2">
        <v>-8.587268519492083</v>
      </c>
      <c r="G165" s="2">
        <v>9.3468929383797654</v>
      </c>
      <c r="H165" s="2">
        <v>-8.587268519492083</v>
      </c>
      <c r="I165" s="2">
        <v>9.3468929383797654</v>
      </c>
    </row>
    <row r="166" spans="1:9" x14ac:dyDescent="0.2">
      <c r="A166" s="2" t="s">
        <v>65</v>
      </c>
      <c r="B166" s="2">
        <v>-0.21185935792772292</v>
      </c>
      <c r="C166" s="2">
        <v>0.46016642643146627</v>
      </c>
      <c r="D166" s="2">
        <v>-0.46039725142632859</v>
      </c>
      <c r="E166" s="2">
        <v>0.65230082775278486</v>
      </c>
      <c r="F166" s="2">
        <v>-1.1988181835646394</v>
      </c>
      <c r="G166" s="2">
        <v>0.77509946770919358</v>
      </c>
      <c r="H166" s="2">
        <v>-1.1988181835646394</v>
      </c>
      <c r="I166" s="2">
        <v>0.77509946770919358</v>
      </c>
    </row>
    <row r="167" spans="1:9" x14ac:dyDescent="0.2">
      <c r="A167" s="2" t="s">
        <v>44</v>
      </c>
      <c r="B167" s="2">
        <v>-0.60910484269385912</v>
      </c>
      <c r="C167" s="2">
        <v>0.9013046203588404</v>
      </c>
      <c r="D167" s="2">
        <v>-0.67580352850222103</v>
      </c>
      <c r="E167" s="2">
        <v>0.51017527603554658</v>
      </c>
      <c r="F167" s="2">
        <v>-2.5422109941983106</v>
      </c>
      <c r="G167" s="2">
        <v>1.3240013088105922</v>
      </c>
      <c r="H167" s="2">
        <v>-2.5422109941983106</v>
      </c>
      <c r="I167" s="2">
        <v>1.3240013088105922</v>
      </c>
    </row>
    <row r="168" spans="1:9" x14ac:dyDescent="0.2">
      <c r="A168" s="2" t="s">
        <v>66</v>
      </c>
      <c r="B168" s="2">
        <v>0.13109844911411173</v>
      </c>
      <c r="C168" s="2">
        <v>0.33510570842203169</v>
      </c>
      <c r="D168" s="2">
        <v>0.39121520708028795</v>
      </c>
      <c r="E168" s="2">
        <v>0.70152749983092133</v>
      </c>
      <c r="F168" s="2">
        <v>-0.58763181335472714</v>
      </c>
      <c r="G168" s="2">
        <v>0.84982871158295059</v>
      </c>
      <c r="H168" s="2">
        <v>-0.58763181335472714</v>
      </c>
      <c r="I168" s="2">
        <v>0.84982871158295059</v>
      </c>
    </row>
    <row r="169" spans="1:9" ht="17" thickBot="1" x14ac:dyDescent="0.25">
      <c r="A169" s="3" t="s">
        <v>67</v>
      </c>
      <c r="B169" s="3">
        <v>1.58471861355476</v>
      </c>
      <c r="C169" s="3">
        <v>2.1714577056814397</v>
      </c>
      <c r="D169" s="3">
        <v>0.72979483294032144</v>
      </c>
      <c r="E169" s="3">
        <v>0.47754978726431496</v>
      </c>
      <c r="F169" s="3">
        <v>-3.0725949669673294</v>
      </c>
      <c r="G169" s="3">
        <v>6.2420321940768488</v>
      </c>
      <c r="H169" s="3">
        <v>-3.0725949669673294</v>
      </c>
      <c r="I169" s="3">
        <v>6.2420321940768488</v>
      </c>
    </row>
    <row r="171" spans="1:9" x14ac:dyDescent="0.2">
      <c r="A171" s="7" t="s">
        <v>47</v>
      </c>
      <c r="G171" s="10" t="s">
        <v>46</v>
      </c>
    </row>
    <row r="186" spans="1:8" x14ac:dyDescent="0.2">
      <c r="H186" s="7" t="s">
        <v>50</v>
      </c>
    </row>
    <row r="187" spans="1:8" x14ac:dyDescent="0.2">
      <c r="A187" s="7" t="s">
        <v>64</v>
      </c>
    </row>
    <row r="188" spans="1:8" x14ac:dyDescent="0.2">
      <c r="A188" s="7" t="s">
        <v>15</v>
      </c>
      <c r="H188" s="10" t="s">
        <v>51</v>
      </c>
    </row>
    <row r="189" spans="1:8" ht="17" thickBot="1" x14ac:dyDescent="0.25">
      <c r="A189" s="7" t="s">
        <v>48</v>
      </c>
    </row>
    <row r="190" spans="1:8" x14ac:dyDescent="0.2">
      <c r="A190" s="9" t="s">
        <v>16</v>
      </c>
      <c r="B190" s="9"/>
    </row>
    <row r="191" spans="1:8" x14ac:dyDescent="0.2">
      <c r="A191" s="2" t="s">
        <v>17</v>
      </c>
      <c r="B191" s="2">
        <v>0.57145820952809989</v>
      </c>
    </row>
    <row r="192" spans="1:8" x14ac:dyDescent="0.2">
      <c r="A192" s="2" t="s">
        <v>18</v>
      </c>
      <c r="B192" s="2">
        <v>0.32656448523706172</v>
      </c>
    </row>
    <row r="193" spans="1:9" x14ac:dyDescent="0.2">
      <c r="A193" s="2" t="s">
        <v>19</v>
      </c>
      <c r="B193" s="2">
        <v>0.2624277695453533</v>
      </c>
    </row>
    <row r="194" spans="1:9" x14ac:dyDescent="0.2">
      <c r="A194" s="2" t="s">
        <v>5</v>
      </c>
      <c r="B194" s="2">
        <v>46.672053375832277</v>
      </c>
    </row>
    <row r="195" spans="1:9" ht="17" thickBot="1" x14ac:dyDescent="0.25">
      <c r="A195" s="3" t="s">
        <v>20</v>
      </c>
      <c r="B195" s="3">
        <v>24</v>
      </c>
    </row>
    <row r="197" spans="1:9" ht="17" thickBot="1" x14ac:dyDescent="0.25">
      <c r="A197" t="s">
        <v>21</v>
      </c>
    </row>
    <row r="198" spans="1:9" x14ac:dyDescent="0.2">
      <c r="A198" s="4"/>
      <c r="B198" s="4" t="s">
        <v>26</v>
      </c>
      <c r="C198" s="4" t="s">
        <v>27</v>
      </c>
      <c r="D198" s="4" t="s">
        <v>28</v>
      </c>
      <c r="E198" s="4" t="s">
        <v>29</v>
      </c>
      <c r="F198" s="4" t="s">
        <v>30</v>
      </c>
    </row>
    <row r="199" spans="1:9" x14ac:dyDescent="0.2">
      <c r="A199" s="2" t="s">
        <v>22</v>
      </c>
      <c r="B199" s="2">
        <v>2</v>
      </c>
      <c r="C199" s="2">
        <v>22182.273107352717</v>
      </c>
      <c r="D199" s="2">
        <v>11091.136553676359</v>
      </c>
      <c r="E199" s="2">
        <v>5.091693294785907</v>
      </c>
      <c r="F199" s="2">
        <v>1.5743749355717134E-2</v>
      </c>
    </row>
    <row r="200" spans="1:9" x14ac:dyDescent="0.2">
      <c r="A200" s="2" t="s">
        <v>23</v>
      </c>
      <c r="B200" s="2">
        <v>21</v>
      </c>
      <c r="C200" s="2">
        <v>45743.891892647276</v>
      </c>
      <c r="D200" s="2">
        <v>2178.2805663165368</v>
      </c>
      <c r="E200" s="2"/>
      <c r="F200" s="2"/>
    </row>
    <row r="201" spans="1:9" ht="17" thickBot="1" x14ac:dyDescent="0.25">
      <c r="A201" s="3" t="s">
        <v>24</v>
      </c>
      <c r="B201" s="3">
        <v>23</v>
      </c>
      <c r="C201" s="3">
        <v>67926.164999999994</v>
      </c>
      <c r="D201" s="3"/>
      <c r="E201" s="3"/>
      <c r="F201" s="3"/>
    </row>
    <row r="202" spans="1:9" ht="17" thickBot="1" x14ac:dyDescent="0.25"/>
    <row r="203" spans="1:9" x14ac:dyDescent="0.2">
      <c r="A203" s="4"/>
      <c r="B203" s="4" t="s">
        <v>31</v>
      </c>
      <c r="C203" s="4" t="s">
        <v>5</v>
      </c>
      <c r="D203" s="4" t="s">
        <v>32</v>
      </c>
      <c r="E203" s="4" t="s">
        <v>33</v>
      </c>
      <c r="F203" s="4" t="s">
        <v>34</v>
      </c>
      <c r="G203" s="4" t="s">
        <v>35</v>
      </c>
      <c r="H203" s="4" t="s">
        <v>36</v>
      </c>
      <c r="I203" s="4" t="s">
        <v>37</v>
      </c>
    </row>
    <row r="204" spans="1:9" x14ac:dyDescent="0.2">
      <c r="A204" s="2" t="s">
        <v>25</v>
      </c>
      <c r="B204" s="2">
        <v>289.1874392461246</v>
      </c>
      <c r="C204" s="2">
        <v>320.08303261570666</v>
      </c>
      <c r="D204" s="2">
        <v>0.90347631638858072</v>
      </c>
      <c r="E204" s="2">
        <v>0.37652080090712803</v>
      </c>
      <c r="F204" s="2">
        <v>-376.46166684392045</v>
      </c>
      <c r="G204" s="2">
        <v>954.83654533616959</v>
      </c>
      <c r="H204" s="2">
        <v>-376.46166684392045</v>
      </c>
      <c r="I204" s="2">
        <v>954.83654533616959</v>
      </c>
    </row>
    <row r="205" spans="1:9" x14ac:dyDescent="0.2">
      <c r="A205" s="2" t="s">
        <v>3</v>
      </c>
      <c r="B205" s="2">
        <v>-1.7743197883529733</v>
      </c>
      <c r="C205" s="2">
        <v>4.732383470657898</v>
      </c>
      <c r="D205" s="2">
        <v>-0.3749315327792544</v>
      </c>
      <c r="E205" s="2">
        <v>0.71147122860510048</v>
      </c>
      <c r="F205" s="2">
        <v>-11.615849972493567</v>
      </c>
      <c r="G205" s="2">
        <v>8.0672103957876189</v>
      </c>
      <c r="H205" s="2">
        <v>-11.615849972493567</v>
      </c>
      <c r="I205" s="2">
        <v>8.0672103957876189</v>
      </c>
    </row>
    <row r="206" spans="1:9" ht="17" thickBot="1" x14ac:dyDescent="0.25">
      <c r="A206" s="3" t="s">
        <v>0</v>
      </c>
      <c r="B206" s="3">
        <v>4.5994218674251055</v>
      </c>
      <c r="C206" s="3">
        <v>1.8504890462457668</v>
      </c>
      <c r="D206" s="3">
        <v>2.4855169376745652</v>
      </c>
      <c r="E206" s="3">
        <v>2.1437998513355344E-2</v>
      </c>
      <c r="F206" s="3">
        <v>0.75111922733548875</v>
      </c>
      <c r="G206" s="3">
        <v>8.4477245075147227</v>
      </c>
      <c r="H206" s="3">
        <v>0.75111922733548875</v>
      </c>
      <c r="I206" s="3">
        <v>8.4477245075147227</v>
      </c>
    </row>
    <row r="209" spans="1:6" x14ac:dyDescent="0.2">
      <c r="A209" s="7" t="s">
        <v>64</v>
      </c>
    </row>
    <row r="210" spans="1:6" x14ac:dyDescent="0.2">
      <c r="A210" s="7" t="s">
        <v>15</v>
      </c>
      <c r="D210" s="7" t="s">
        <v>52</v>
      </c>
    </row>
    <row r="211" spans="1:6" ht="17" thickBot="1" x14ac:dyDescent="0.25">
      <c r="A211" s="7" t="s">
        <v>49</v>
      </c>
    </row>
    <row r="212" spans="1:6" x14ac:dyDescent="0.2">
      <c r="A212" s="9" t="s">
        <v>16</v>
      </c>
      <c r="B212" s="9"/>
    </row>
    <row r="213" spans="1:6" x14ac:dyDescent="0.2">
      <c r="A213" s="2" t="s">
        <v>17</v>
      </c>
      <c r="B213" s="2">
        <v>0.56750023699392527</v>
      </c>
    </row>
    <row r="214" spans="1:6" x14ac:dyDescent="0.2">
      <c r="A214" s="2" t="s">
        <v>18</v>
      </c>
      <c r="B214" s="2">
        <v>0.32205651898816101</v>
      </c>
    </row>
    <row r="215" spans="1:6" x14ac:dyDescent="0.2">
      <c r="A215" s="2" t="s">
        <v>19</v>
      </c>
      <c r="B215" s="2">
        <v>0.29124090621489596</v>
      </c>
    </row>
    <row r="216" spans="1:6" x14ac:dyDescent="0.2">
      <c r="A216" s="2" t="s">
        <v>5</v>
      </c>
      <c r="B216" s="2">
        <v>45.751354054420403</v>
      </c>
    </row>
    <row r="217" spans="1:6" ht="17" thickBot="1" x14ac:dyDescent="0.25">
      <c r="A217" s="3" t="s">
        <v>20</v>
      </c>
      <c r="B217" s="3">
        <v>24</v>
      </c>
    </row>
    <row r="219" spans="1:6" ht="17" thickBot="1" x14ac:dyDescent="0.25">
      <c r="A219" t="s">
        <v>21</v>
      </c>
    </row>
    <row r="220" spans="1:6" x14ac:dyDescent="0.2">
      <c r="A220" s="4"/>
      <c r="B220" s="4" t="s">
        <v>26</v>
      </c>
      <c r="C220" s="4" t="s">
        <v>27</v>
      </c>
      <c r="D220" s="4" t="s">
        <v>28</v>
      </c>
      <c r="E220" s="4" t="s">
        <v>29</v>
      </c>
      <c r="F220" s="4" t="s">
        <v>30</v>
      </c>
    </row>
    <row r="221" spans="1:6" x14ac:dyDescent="0.2">
      <c r="A221" s="2" t="s">
        <v>22</v>
      </c>
      <c r="B221" s="2">
        <v>1</v>
      </c>
      <c r="C221" s="2">
        <v>21876.064248115479</v>
      </c>
      <c r="D221" s="2">
        <v>21876.064248115479</v>
      </c>
      <c r="E221" s="2">
        <v>10.451082746846005</v>
      </c>
      <c r="F221" s="2">
        <v>3.8243329201992204E-3</v>
      </c>
    </row>
    <row r="222" spans="1:6" x14ac:dyDescent="0.2">
      <c r="A222" s="2" t="s">
        <v>23</v>
      </c>
      <c r="B222" s="2">
        <v>22</v>
      </c>
      <c r="C222" s="2">
        <v>46050.100751884514</v>
      </c>
      <c r="D222" s="2">
        <v>2093.1863978129327</v>
      </c>
      <c r="E222" s="2"/>
      <c r="F222" s="2"/>
    </row>
    <row r="223" spans="1:6" ht="17" thickBot="1" x14ac:dyDescent="0.25">
      <c r="A223" s="3" t="s">
        <v>24</v>
      </c>
      <c r="B223" s="3">
        <v>23</v>
      </c>
      <c r="C223" s="3">
        <v>67926.164999999994</v>
      </c>
      <c r="D223" s="3"/>
      <c r="E223" s="3"/>
      <c r="F223" s="3"/>
    </row>
    <row r="224" spans="1:6" ht="17" thickBot="1" x14ac:dyDescent="0.25"/>
    <row r="225" spans="1:9" x14ac:dyDescent="0.2">
      <c r="A225" s="4"/>
      <c r="B225" s="4" t="s">
        <v>31</v>
      </c>
      <c r="C225" s="4" t="s">
        <v>5</v>
      </c>
      <c r="D225" s="4" t="s">
        <v>32</v>
      </c>
      <c r="E225" s="4" t="s">
        <v>33</v>
      </c>
      <c r="F225" s="4" t="s">
        <v>34</v>
      </c>
      <c r="G225" s="4" t="s">
        <v>35</v>
      </c>
      <c r="H225" s="4" t="s">
        <v>36</v>
      </c>
      <c r="I225" s="4" t="s">
        <v>37</v>
      </c>
    </row>
    <row r="226" spans="1:9" x14ac:dyDescent="0.2">
      <c r="A226" s="2" t="s">
        <v>25</v>
      </c>
      <c r="B226" s="2">
        <v>169.396493985565</v>
      </c>
      <c r="C226" s="2">
        <v>18.915750673519316</v>
      </c>
      <c r="D226" s="2">
        <v>8.9553143784406224</v>
      </c>
      <c r="E226" s="2">
        <v>8.6375998712788788E-9</v>
      </c>
      <c r="F226" s="2">
        <v>130.16762810456629</v>
      </c>
      <c r="G226" s="2">
        <v>208.62535986656457</v>
      </c>
      <c r="H226" s="2">
        <v>130.16762810456629</v>
      </c>
      <c r="I226" s="2">
        <v>208.62535986656457</v>
      </c>
    </row>
    <row r="227" spans="1:9" ht="17" thickBot="1" x14ac:dyDescent="0.25">
      <c r="A227" s="3" t="s">
        <v>0</v>
      </c>
      <c r="B227" s="3">
        <v>4.1038075380914201</v>
      </c>
      <c r="C227" s="3">
        <v>1.2694229384062901</v>
      </c>
      <c r="D227" s="3">
        <v>3.2328134413921878</v>
      </c>
      <c r="E227" s="3">
        <v>3.8243329201992299E-3</v>
      </c>
      <c r="F227" s="3">
        <v>1.4711854943510247</v>
      </c>
      <c r="G227" s="3">
        <v>6.7364295818318123</v>
      </c>
      <c r="H227" s="3">
        <v>1.4711854943510247</v>
      </c>
      <c r="I227" s="3">
        <v>6.7364295818318123</v>
      </c>
    </row>
    <row r="229" spans="1:9" x14ac:dyDescent="0.2">
      <c r="A229" s="10" t="s">
        <v>53</v>
      </c>
      <c r="F229" s="10" t="s">
        <v>54</v>
      </c>
    </row>
    <row r="244" spans="1:6" x14ac:dyDescent="0.2">
      <c r="A244" s="7" t="s">
        <v>55</v>
      </c>
    </row>
    <row r="245" spans="1:6" x14ac:dyDescent="0.2">
      <c r="A245" s="7" t="s">
        <v>82</v>
      </c>
    </row>
    <row r="246" spans="1:6" x14ac:dyDescent="0.2">
      <c r="A246" s="7" t="s">
        <v>15</v>
      </c>
    </row>
    <row r="247" spans="1:6" ht="17" thickBot="1" x14ac:dyDescent="0.25">
      <c r="A247" s="7" t="s">
        <v>57</v>
      </c>
    </row>
    <row r="248" spans="1:6" x14ac:dyDescent="0.2">
      <c r="A248" s="9" t="s">
        <v>16</v>
      </c>
      <c r="B248" s="9"/>
    </row>
    <row r="249" spans="1:6" x14ac:dyDescent="0.2">
      <c r="A249" s="2" t="s">
        <v>17</v>
      </c>
      <c r="B249" s="2">
        <v>0.43305135046200299</v>
      </c>
    </row>
    <row r="250" spans="1:6" x14ac:dyDescent="0.2">
      <c r="A250" s="2" t="s">
        <v>18</v>
      </c>
      <c r="B250" s="2">
        <v>0.18753347213696456</v>
      </c>
    </row>
    <row r="251" spans="1:6" x14ac:dyDescent="0.2">
      <c r="A251" s="2" t="s">
        <v>19</v>
      </c>
      <c r="B251" s="2">
        <v>0.14691014574381278</v>
      </c>
    </row>
    <row r="252" spans="1:6" x14ac:dyDescent="0.2">
      <c r="A252" s="2" t="s">
        <v>5</v>
      </c>
      <c r="B252" s="2">
        <v>42.948094875030023</v>
      </c>
    </row>
    <row r="253" spans="1:6" ht="17" thickBot="1" x14ac:dyDescent="0.25">
      <c r="A253" s="3" t="s">
        <v>20</v>
      </c>
      <c r="B253" s="3">
        <v>22</v>
      </c>
    </row>
    <row r="255" spans="1:6" ht="17" thickBot="1" x14ac:dyDescent="0.25">
      <c r="A255" t="s">
        <v>21</v>
      </c>
    </row>
    <row r="256" spans="1:6" x14ac:dyDescent="0.2">
      <c r="A256" s="4"/>
      <c r="B256" s="4" t="s">
        <v>26</v>
      </c>
      <c r="C256" s="4" t="s">
        <v>27</v>
      </c>
      <c r="D256" s="4" t="s">
        <v>28</v>
      </c>
      <c r="E256" s="4" t="s">
        <v>29</v>
      </c>
      <c r="F256" s="4" t="s">
        <v>30</v>
      </c>
    </row>
    <row r="257" spans="1:9" x14ac:dyDescent="0.2">
      <c r="A257" s="2" t="s">
        <v>22</v>
      </c>
      <c r="B257" s="2">
        <v>1</v>
      </c>
      <c r="C257" s="2">
        <v>8515.1268096778658</v>
      </c>
      <c r="D257" s="2">
        <v>8515.1268096778658</v>
      </c>
      <c r="E257" s="2">
        <v>4.6163987242703675</v>
      </c>
      <c r="F257" s="2">
        <v>4.4095698924792343E-2</v>
      </c>
    </row>
    <row r="258" spans="1:9" x14ac:dyDescent="0.2">
      <c r="A258" s="2" t="s">
        <v>23</v>
      </c>
      <c r="B258" s="2">
        <v>20</v>
      </c>
      <c r="C258" s="2">
        <v>36890.777067891606</v>
      </c>
      <c r="D258" s="2">
        <v>1844.5388533945802</v>
      </c>
      <c r="E258" s="2"/>
      <c r="F258" s="2"/>
    </row>
    <row r="259" spans="1:9" ht="17" thickBot="1" x14ac:dyDescent="0.25">
      <c r="A259" s="3" t="s">
        <v>24</v>
      </c>
      <c r="B259" s="3">
        <v>21</v>
      </c>
      <c r="C259" s="3">
        <v>45405.903877569472</v>
      </c>
      <c r="D259" s="3"/>
      <c r="E259" s="3"/>
      <c r="F259" s="3"/>
    </row>
    <row r="260" spans="1:9" ht="17" thickBot="1" x14ac:dyDescent="0.25"/>
    <row r="261" spans="1:9" x14ac:dyDescent="0.2">
      <c r="A261" s="4"/>
      <c r="B261" s="4" t="s">
        <v>31</v>
      </c>
      <c r="C261" s="4" t="s">
        <v>5</v>
      </c>
      <c r="D261" s="4" t="s">
        <v>32</v>
      </c>
      <c r="E261" s="4" t="s">
        <v>33</v>
      </c>
      <c r="F261" s="4" t="s">
        <v>34</v>
      </c>
      <c r="G261" s="4" t="s">
        <v>35</v>
      </c>
      <c r="H261" s="4" t="s">
        <v>36</v>
      </c>
      <c r="I261" s="4" t="s">
        <v>37</v>
      </c>
    </row>
    <row r="262" spans="1:9" x14ac:dyDescent="0.2">
      <c r="A262" s="2" t="s">
        <v>25</v>
      </c>
      <c r="B262" s="2">
        <v>1.7878457103182219</v>
      </c>
      <c r="C262" s="2">
        <v>9.1575432386672304</v>
      </c>
      <c r="D262" s="2">
        <v>0.19523202497905118</v>
      </c>
      <c r="E262" s="2">
        <v>0.84718104834050623</v>
      </c>
      <c r="F262" s="2">
        <v>-17.314454752298285</v>
      </c>
      <c r="G262" s="2">
        <v>20.890146172934731</v>
      </c>
      <c r="H262" s="2">
        <v>-17.314454752298285</v>
      </c>
      <c r="I262" s="2">
        <v>20.890146172934731</v>
      </c>
    </row>
    <row r="263" spans="1:9" ht="17" thickBot="1" x14ac:dyDescent="0.25">
      <c r="A263" s="3" t="s">
        <v>56</v>
      </c>
      <c r="B263" s="3">
        <v>-0.43072433635765167</v>
      </c>
      <c r="C263" s="3">
        <v>0.20046924481810124</v>
      </c>
      <c r="D263" s="3">
        <v>-2.1485806301533974</v>
      </c>
      <c r="E263" s="3">
        <v>4.4095698924792363E-2</v>
      </c>
      <c r="F263" s="3">
        <v>-0.84889585334920281</v>
      </c>
      <c r="G263" s="3">
        <v>-1.2552819366100587E-2</v>
      </c>
      <c r="H263" s="3">
        <v>-0.84889585334920281</v>
      </c>
      <c r="I263" s="3">
        <v>-1.2552819366100587E-2</v>
      </c>
    </row>
    <row r="266" spans="1:9" x14ac:dyDescent="0.2">
      <c r="A266" s="7" t="s">
        <v>68</v>
      </c>
      <c r="D266" s="7" t="s">
        <v>70</v>
      </c>
    </row>
    <row r="267" spans="1:9" x14ac:dyDescent="0.2">
      <c r="A267" s="7" t="s">
        <v>15</v>
      </c>
    </row>
    <row r="268" spans="1:9" ht="17" thickBot="1" x14ac:dyDescent="0.25">
      <c r="A268" s="7" t="s">
        <v>69</v>
      </c>
    </row>
    <row r="269" spans="1:9" x14ac:dyDescent="0.2">
      <c r="A269" s="9" t="s">
        <v>16</v>
      </c>
      <c r="B269" s="9"/>
    </row>
    <row r="270" spans="1:9" x14ac:dyDescent="0.2">
      <c r="A270" s="2" t="s">
        <v>17</v>
      </c>
      <c r="B270" s="2">
        <v>0.37230538196368407</v>
      </c>
    </row>
    <row r="271" spans="1:9" x14ac:dyDescent="0.2">
      <c r="A271" s="2" t="s">
        <v>18</v>
      </c>
      <c r="B271" s="2">
        <v>0.13861129743912501</v>
      </c>
    </row>
    <row r="272" spans="1:9" x14ac:dyDescent="0.2">
      <c r="A272" s="2" t="s">
        <v>19</v>
      </c>
      <c r="B272" s="2">
        <v>5.6574278147612761E-2</v>
      </c>
    </row>
    <row r="273" spans="1:9" x14ac:dyDescent="0.2">
      <c r="A273" s="2" t="s">
        <v>5</v>
      </c>
      <c r="B273" s="2">
        <v>52.7847520999361</v>
      </c>
    </row>
    <row r="274" spans="1:9" ht="17" thickBot="1" x14ac:dyDescent="0.25">
      <c r="A274" s="3" t="s">
        <v>20</v>
      </c>
      <c r="B274" s="3">
        <v>24</v>
      </c>
    </row>
    <row r="276" spans="1:9" ht="17" thickBot="1" x14ac:dyDescent="0.25">
      <c r="A276" t="s">
        <v>21</v>
      </c>
    </row>
    <row r="277" spans="1:9" x14ac:dyDescent="0.2">
      <c r="A277" s="4"/>
      <c r="B277" s="4" t="s">
        <v>26</v>
      </c>
      <c r="C277" s="4" t="s">
        <v>27</v>
      </c>
      <c r="D277" s="4" t="s">
        <v>28</v>
      </c>
      <c r="E277" s="4" t="s">
        <v>29</v>
      </c>
      <c r="F277" s="4" t="s">
        <v>30</v>
      </c>
    </row>
    <row r="278" spans="1:9" x14ac:dyDescent="0.2">
      <c r="A278" s="2" t="s">
        <v>22</v>
      </c>
      <c r="B278" s="2">
        <v>2</v>
      </c>
      <c r="C278" s="2">
        <v>9415.3338607140613</v>
      </c>
      <c r="D278" s="2">
        <v>4707.6669303570307</v>
      </c>
      <c r="E278" s="2">
        <v>1.6896188895720436</v>
      </c>
      <c r="F278" s="2">
        <v>0.208733089403802</v>
      </c>
    </row>
    <row r="279" spans="1:9" x14ac:dyDescent="0.2">
      <c r="A279" s="2" t="s">
        <v>23</v>
      </c>
      <c r="B279" s="2">
        <v>21</v>
      </c>
      <c r="C279" s="2">
        <v>58510.831139285903</v>
      </c>
      <c r="D279" s="2">
        <v>2786.230054251711</v>
      </c>
      <c r="E279" s="2"/>
      <c r="F279" s="2"/>
    </row>
    <row r="280" spans="1:9" ht="17" thickBot="1" x14ac:dyDescent="0.25">
      <c r="A280" s="3" t="s">
        <v>24</v>
      </c>
      <c r="B280" s="3">
        <v>23</v>
      </c>
      <c r="C280" s="3">
        <v>67926.164999999994</v>
      </c>
      <c r="D280" s="3"/>
      <c r="E280" s="3"/>
      <c r="F280" s="3"/>
    </row>
    <row r="281" spans="1:9" ht="17" thickBot="1" x14ac:dyDescent="0.25"/>
    <row r="282" spans="1:9" x14ac:dyDescent="0.2">
      <c r="A282" s="4"/>
      <c r="B282" s="4" t="s">
        <v>31</v>
      </c>
      <c r="C282" s="4" t="s">
        <v>5</v>
      </c>
      <c r="D282" s="4" t="s">
        <v>32</v>
      </c>
      <c r="E282" s="4" t="s">
        <v>33</v>
      </c>
      <c r="F282" s="4" t="s">
        <v>34</v>
      </c>
      <c r="G282" s="4" t="s">
        <v>35</v>
      </c>
      <c r="H282" s="4" t="s">
        <v>36</v>
      </c>
      <c r="I282" s="4" t="s">
        <v>37</v>
      </c>
    </row>
    <row r="283" spans="1:9" x14ac:dyDescent="0.2">
      <c r="A283" s="2" t="s">
        <v>25</v>
      </c>
      <c r="B283" s="2">
        <v>-266.57917471795452</v>
      </c>
      <c r="C283" s="2">
        <v>269.00024789369337</v>
      </c>
      <c r="D283" s="2">
        <v>-0.99099973626531512</v>
      </c>
      <c r="E283" s="2">
        <v>0.33296775640289478</v>
      </c>
      <c r="F283" s="2">
        <v>-825.99581447285721</v>
      </c>
      <c r="G283" s="2">
        <v>292.83746503694817</v>
      </c>
      <c r="H283" s="2">
        <v>-825.99581447285721</v>
      </c>
      <c r="I283" s="2">
        <v>292.83746503694817</v>
      </c>
    </row>
    <row r="284" spans="1:9" x14ac:dyDescent="0.2">
      <c r="A284" s="2" t="s">
        <v>2</v>
      </c>
      <c r="B284" s="2">
        <v>-0.59360265527338651</v>
      </c>
      <c r="C284" s="2">
        <v>1.1928071330295846</v>
      </c>
      <c r="D284" s="2">
        <v>-0.49765183225028858</v>
      </c>
      <c r="E284" s="2">
        <v>0.62390047986872454</v>
      </c>
      <c r="F284" s="2">
        <v>-3.0741808832116422</v>
      </c>
      <c r="G284" s="2">
        <v>1.8869755726648694</v>
      </c>
      <c r="H284" s="2">
        <v>-3.0741808832116422</v>
      </c>
      <c r="I284" s="2">
        <v>1.8869755726648694</v>
      </c>
    </row>
    <row r="285" spans="1:9" ht="17" thickBot="1" x14ac:dyDescent="0.25">
      <c r="A285" s="3" t="s">
        <v>3</v>
      </c>
      <c r="B285" s="3">
        <v>7.241880941226059</v>
      </c>
      <c r="C285" s="3">
        <v>3.9433237029764863</v>
      </c>
      <c r="D285" s="3">
        <v>1.8364916214612985</v>
      </c>
      <c r="E285" s="3">
        <v>8.0482755841836173E-2</v>
      </c>
      <c r="F285" s="3">
        <v>-0.95870962572666407</v>
      </c>
      <c r="G285" s="3">
        <v>15.442471508178782</v>
      </c>
      <c r="H285" s="3">
        <v>-0.95870962572666407</v>
      </c>
      <c r="I285" s="3">
        <v>15.442471508178782</v>
      </c>
    </row>
    <row r="286" spans="1:9" x14ac:dyDescent="0.2">
      <c r="A286" s="10" t="s">
        <v>71</v>
      </c>
      <c r="G286" s="10" t="s">
        <v>76</v>
      </c>
    </row>
    <row r="302" spans="1:1" x14ac:dyDescent="0.2">
      <c r="A302" s="7" t="s">
        <v>72</v>
      </c>
    </row>
    <row r="303" spans="1:1" x14ac:dyDescent="0.2">
      <c r="A303" s="7" t="s">
        <v>15</v>
      </c>
    </row>
    <row r="304" spans="1:1" ht="17" thickBot="1" x14ac:dyDescent="0.25">
      <c r="A304" s="7" t="s">
        <v>73</v>
      </c>
    </row>
    <row r="305" spans="1:9" x14ac:dyDescent="0.2">
      <c r="A305" s="9" t="s">
        <v>16</v>
      </c>
      <c r="B305" s="9"/>
    </row>
    <row r="306" spans="1:9" x14ac:dyDescent="0.2">
      <c r="A306" s="2" t="s">
        <v>17</v>
      </c>
      <c r="B306" s="2">
        <v>0.58024517004374299</v>
      </c>
    </row>
    <row r="307" spans="1:9" x14ac:dyDescent="0.2">
      <c r="A307" s="2" t="s">
        <v>18</v>
      </c>
      <c r="B307" s="2">
        <v>0.33668445735909203</v>
      </c>
    </row>
    <row r="308" spans="1:9" x14ac:dyDescent="0.2">
      <c r="A308" s="2" t="s">
        <v>19</v>
      </c>
      <c r="B308" s="2">
        <v>0.15243013995884</v>
      </c>
    </row>
    <row r="309" spans="1:9" x14ac:dyDescent="0.2">
      <c r="A309" s="2" t="s">
        <v>5</v>
      </c>
      <c r="B309" s="2">
        <v>50.031368491561203</v>
      </c>
    </row>
    <row r="310" spans="1:9" ht="17" thickBot="1" x14ac:dyDescent="0.25">
      <c r="A310" s="3" t="s">
        <v>20</v>
      </c>
      <c r="B310" s="3">
        <v>24</v>
      </c>
    </row>
    <row r="312" spans="1:9" ht="17" thickBot="1" x14ac:dyDescent="0.25">
      <c r="A312" t="s">
        <v>21</v>
      </c>
    </row>
    <row r="313" spans="1:9" x14ac:dyDescent="0.2">
      <c r="A313" s="4"/>
      <c r="B313" s="4" t="s">
        <v>26</v>
      </c>
      <c r="C313" s="4" t="s">
        <v>27</v>
      </c>
      <c r="D313" s="4" t="s">
        <v>28</v>
      </c>
      <c r="E313" s="4" t="s">
        <v>29</v>
      </c>
      <c r="F313" s="4" t="s">
        <v>30</v>
      </c>
    </row>
    <row r="314" spans="1:9" x14ac:dyDescent="0.2">
      <c r="A314" s="2" t="s">
        <v>22</v>
      </c>
      <c r="B314" s="2">
        <v>5</v>
      </c>
      <c r="C314" s="2">
        <v>22869.684003509159</v>
      </c>
      <c r="D314" s="2">
        <v>4573.936800701832</v>
      </c>
      <c r="E314" s="2">
        <v>1.8272812388309954</v>
      </c>
      <c r="F314" s="2">
        <v>0.158153130186059</v>
      </c>
    </row>
    <row r="315" spans="1:9" x14ac:dyDescent="0.2">
      <c r="A315" s="2" t="s">
        <v>23</v>
      </c>
      <c r="B315" s="2">
        <v>18</v>
      </c>
      <c r="C315" s="2">
        <v>45056.480996490798</v>
      </c>
      <c r="D315" s="2">
        <v>2503.1378331383798</v>
      </c>
      <c r="E315" s="2"/>
      <c r="F315" s="2"/>
    </row>
    <row r="316" spans="1:9" ht="17" thickBot="1" x14ac:dyDescent="0.25">
      <c r="A316" s="3" t="s">
        <v>24</v>
      </c>
      <c r="B316" s="3">
        <v>23</v>
      </c>
      <c r="C316" s="3">
        <v>67926.164999999994</v>
      </c>
      <c r="D316" s="3"/>
      <c r="E316" s="3"/>
      <c r="F316" s="3"/>
    </row>
    <row r="317" spans="1:9" ht="17" thickBot="1" x14ac:dyDescent="0.25"/>
    <row r="318" spans="1:9" x14ac:dyDescent="0.2">
      <c r="A318" s="4"/>
      <c r="B318" s="4" t="s">
        <v>31</v>
      </c>
      <c r="C318" s="4" t="s">
        <v>5</v>
      </c>
      <c r="D318" s="4" t="s">
        <v>32</v>
      </c>
      <c r="E318" s="4" t="s">
        <v>33</v>
      </c>
      <c r="F318" s="4" t="s">
        <v>34</v>
      </c>
      <c r="G318" s="4" t="s">
        <v>35</v>
      </c>
      <c r="H318" s="4" t="s">
        <v>36</v>
      </c>
      <c r="I318" s="4" t="s">
        <v>37</v>
      </c>
    </row>
    <row r="319" spans="1:9" x14ac:dyDescent="0.2">
      <c r="A319" s="2" t="s">
        <v>25</v>
      </c>
      <c r="B319" s="2">
        <v>18573.672230046079</v>
      </c>
      <c r="C319" s="2">
        <v>9136.2847787546289</v>
      </c>
      <c r="D319" s="2">
        <v>2.0329567958780137</v>
      </c>
      <c r="E319" s="2">
        <v>5.7075319818818998E-2</v>
      </c>
      <c r="F319" s="2">
        <v>-620.94982755823366</v>
      </c>
      <c r="G319" s="2">
        <v>37768.294287650395</v>
      </c>
      <c r="H319" s="2">
        <v>-620.94982755823366</v>
      </c>
      <c r="I319" s="2">
        <v>37768.294287650395</v>
      </c>
    </row>
    <row r="320" spans="1:9" x14ac:dyDescent="0.2">
      <c r="A320" s="2" t="s">
        <v>2</v>
      </c>
      <c r="B320" s="2">
        <v>57.481599541374081</v>
      </c>
      <c r="C320" s="2">
        <v>31.757521395279014</v>
      </c>
      <c r="D320" s="2">
        <v>1.8100152976648594</v>
      </c>
      <c r="E320" s="2">
        <v>8.7021790422777218E-2</v>
      </c>
      <c r="F320" s="2">
        <v>-9.2384771013939115</v>
      </c>
      <c r="G320" s="2">
        <v>124.20167618414207</v>
      </c>
      <c r="H320" s="2">
        <v>-9.2384771013939115</v>
      </c>
      <c r="I320" s="2">
        <v>124.20167618414207</v>
      </c>
    </row>
    <row r="321" spans="1:9" x14ac:dyDescent="0.2">
      <c r="A321" s="2" t="s">
        <v>3</v>
      </c>
      <c r="B321" s="2">
        <v>-558.45985374247186</v>
      </c>
      <c r="C321" s="2">
        <v>265.74181349243253</v>
      </c>
      <c r="D321" s="2">
        <v>-2.1015129173805196</v>
      </c>
      <c r="E321" s="2">
        <v>4.9942142711009357E-2</v>
      </c>
      <c r="F321" s="2">
        <v>-1116.7626867223466</v>
      </c>
      <c r="G321" s="2">
        <v>-0.15702076259719888</v>
      </c>
      <c r="H321" s="2">
        <v>-1116.7626867223466</v>
      </c>
      <c r="I321" s="2">
        <v>-0.15702076259719888</v>
      </c>
    </row>
    <row r="322" spans="1:9" x14ac:dyDescent="0.2">
      <c r="A322" s="2" t="s">
        <v>42</v>
      </c>
      <c r="B322" s="2">
        <v>-8.5937723188010462E-2</v>
      </c>
      <c r="C322" s="2">
        <v>0.12283215564717542</v>
      </c>
      <c r="D322" s="2">
        <v>-0.69963539054756174</v>
      </c>
      <c r="E322" s="2">
        <v>0.4930983938095127</v>
      </c>
      <c r="F322" s="2">
        <v>-0.34399850623747896</v>
      </c>
      <c r="G322" s="2">
        <v>0.17212305986145804</v>
      </c>
      <c r="H322" s="2">
        <v>-0.34399850623747896</v>
      </c>
      <c r="I322" s="2">
        <v>0.17212305986145804</v>
      </c>
    </row>
    <row r="323" spans="1:9" x14ac:dyDescent="0.2">
      <c r="A323" s="2" t="s">
        <v>43</v>
      </c>
      <c r="B323" s="2">
        <v>4.1908834505340788</v>
      </c>
      <c r="C323" s="2">
        <v>1.9323192813047805</v>
      </c>
      <c r="D323" s="2">
        <v>2.1688359118914469</v>
      </c>
      <c r="E323" s="2">
        <v>4.3735531628745848E-2</v>
      </c>
      <c r="F323" s="2">
        <v>0.13123128365814374</v>
      </c>
      <c r="G323" s="2">
        <v>8.250535617410014</v>
      </c>
      <c r="H323" s="2">
        <v>0.13123128365814374</v>
      </c>
      <c r="I323" s="2">
        <v>8.250535617410014</v>
      </c>
    </row>
    <row r="324" spans="1:9" ht="17" thickBot="1" x14ac:dyDescent="0.25">
      <c r="A324" s="3" t="s">
        <v>44</v>
      </c>
      <c r="B324" s="3">
        <v>-0.70782930282784295</v>
      </c>
      <c r="C324" s="3">
        <v>0.42854674038535973</v>
      </c>
      <c r="D324" s="3">
        <v>-1.6516968538632344</v>
      </c>
      <c r="E324" s="3">
        <v>0.11593386332586426</v>
      </c>
      <c r="F324" s="3">
        <v>-1.6081725949768992</v>
      </c>
      <c r="G324" s="3">
        <v>0.19251398932121333</v>
      </c>
      <c r="H324" s="3">
        <v>-1.6081725949768992</v>
      </c>
      <c r="I324" s="3">
        <v>0.19251398932121333</v>
      </c>
    </row>
    <row r="325" spans="1:9" x14ac:dyDescent="0.2">
      <c r="A325" s="7" t="s">
        <v>74</v>
      </c>
      <c r="F325" s="7" t="s">
        <v>75</v>
      </c>
    </row>
    <row r="340" spans="1:6" x14ac:dyDescent="0.2">
      <c r="A340" s="7" t="s">
        <v>84</v>
      </c>
    </row>
    <row r="341" spans="1:6" x14ac:dyDescent="0.2">
      <c r="A341" s="7" t="s">
        <v>15</v>
      </c>
    </row>
    <row r="342" spans="1:6" ht="17" thickBot="1" x14ac:dyDescent="0.25">
      <c r="A342" s="7" t="s">
        <v>78</v>
      </c>
    </row>
    <row r="343" spans="1:6" x14ac:dyDescent="0.2">
      <c r="A343" s="9" t="s">
        <v>16</v>
      </c>
      <c r="B343" s="9"/>
    </row>
    <row r="344" spans="1:6" x14ac:dyDescent="0.2">
      <c r="A344" s="2" t="s">
        <v>17</v>
      </c>
      <c r="B344" s="2">
        <v>0.21565833783156907</v>
      </c>
    </row>
    <row r="345" spans="1:6" x14ac:dyDescent="0.2">
      <c r="A345" s="2" t="s">
        <v>18</v>
      </c>
      <c r="B345" s="2">
        <v>4.6508518676275201E-2</v>
      </c>
    </row>
    <row r="346" spans="1:6" x14ac:dyDescent="0.2">
      <c r="A346" s="2" t="s">
        <v>19</v>
      </c>
      <c r="B346" s="2">
        <v>3.1679967979240512E-3</v>
      </c>
    </row>
    <row r="347" spans="1:6" x14ac:dyDescent="0.2">
      <c r="A347" s="2" t="s">
        <v>5</v>
      </c>
      <c r="B347" s="2">
        <v>54.258229240318798</v>
      </c>
    </row>
    <row r="348" spans="1:6" ht="17" thickBot="1" x14ac:dyDescent="0.25">
      <c r="A348" s="3" t="s">
        <v>20</v>
      </c>
      <c r="B348" s="3">
        <v>24</v>
      </c>
    </row>
    <row r="350" spans="1:6" ht="17" thickBot="1" x14ac:dyDescent="0.25">
      <c r="A350" t="s">
        <v>21</v>
      </c>
    </row>
    <row r="351" spans="1:6" x14ac:dyDescent="0.2">
      <c r="A351" s="4"/>
      <c r="B351" s="4" t="s">
        <v>26</v>
      </c>
      <c r="C351" s="4" t="s">
        <v>27</v>
      </c>
      <c r="D351" s="4" t="s">
        <v>28</v>
      </c>
      <c r="E351" s="4" t="s">
        <v>29</v>
      </c>
      <c r="F351" s="4" t="s">
        <v>30</v>
      </c>
    </row>
    <row r="352" spans="1:6" x14ac:dyDescent="0.2">
      <c r="A352" s="2" t="s">
        <v>22</v>
      </c>
      <c r="B352" s="2">
        <v>1</v>
      </c>
      <c r="C352" s="2">
        <v>3159.1453135102493</v>
      </c>
      <c r="D352" s="2">
        <v>3159.1453135102493</v>
      </c>
      <c r="E352" s="2">
        <v>1.0730954926388758</v>
      </c>
      <c r="F352" s="2">
        <v>0.31150028306938599</v>
      </c>
    </row>
    <row r="353" spans="1:9" x14ac:dyDescent="0.2">
      <c r="A353" s="2" t="s">
        <v>23</v>
      </c>
      <c r="B353" s="2">
        <v>22</v>
      </c>
      <c r="C353" s="2">
        <v>64767.019686489701</v>
      </c>
      <c r="D353" s="2">
        <v>2943.9554402949884</v>
      </c>
      <c r="E353" s="2"/>
      <c r="F353" s="2"/>
    </row>
    <row r="354" spans="1:9" ht="17" thickBot="1" x14ac:dyDescent="0.25">
      <c r="A354" s="3" t="s">
        <v>24</v>
      </c>
      <c r="B354" s="3">
        <v>23</v>
      </c>
      <c r="C354" s="3">
        <v>67926.164999999994</v>
      </c>
      <c r="D354" s="3"/>
      <c r="E354" s="3"/>
      <c r="F354" s="3"/>
    </row>
    <row r="355" spans="1:9" ht="17" thickBot="1" x14ac:dyDescent="0.25"/>
    <row r="356" spans="1:9" x14ac:dyDescent="0.2">
      <c r="A356" s="4"/>
      <c r="B356" s="4" t="s">
        <v>31</v>
      </c>
      <c r="C356" s="4" t="s">
        <v>5</v>
      </c>
      <c r="D356" s="4" t="s">
        <v>32</v>
      </c>
      <c r="E356" s="4" t="s">
        <v>33</v>
      </c>
      <c r="F356" s="4" t="s">
        <v>34</v>
      </c>
      <c r="G356" s="4" t="s">
        <v>35</v>
      </c>
      <c r="H356" s="4" t="s">
        <v>36</v>
      </c>
      <c r="I356" s="4" t="s">
        <v>37</v>
      </c>
    </row>
    <row r="357" spans="1:9" x14ac:dyDescent="0.2">
      <c r="A357" s="2" t="s">
        <v>25</v>
      </c>
      <c r="B357" s="2">
        <v>222.57499999999999</v>
      </c>
      <c r="C357" s="2">
        <v>11.0754146654783</v>
      </c>
      <c r="D357" s="2">
        <v>20.096313025078821</v>
      </c>
      <c r="E357" s="2">
        <v>1.2051094047389893E-15</v>
      </c>
      <c r="F357" s="2">
        <v>199.60599580939538</v>
      </c>
      <c r="G357" s="2">
        <v>245.54400419060471</v>
      </c>
      <c r="H357" s="2">
        <v>199.60599580939538</v>
      </c>
      <c r="I357" s="2">
        <v>245.54400419060471</v>
      </c>
    </row>
    <row r="358" spans="1:9" ht="17" thickBot="1" x14ac:dyDescent="0.25">
      <c r="A358" s="3" t="s">
        <v>77</v>
      </c>
      <c r="B358" s="3">
        <v>0</v>
      </c>
      <c r="C358" s="3">
        <v>0</v>
      </c>
      <c r="D358" s="3">
        <v>65535</v>
      </c>
      <c r="E358" s="3" t="e">
        <v>#NUM!</v>
      </c>
      <c r="F358" s="3">
        <v>0</v>
      </c>
      <c r="G358" s="3">
        <v>0</v>
      </c>
      <c r="H358" s="3">
        <v>0</v>
      </c>
      <c r="I358" s="3">
        <v>0</v>
      </c>
    </row>
    <row r="359" spans="1:9" x14ac:dyDescent="0.2">
      <c r="A359" s="14" t="s">
        <v>85</v>
      </c>
      <c r="E359" s="7" t="s">
        <v>79</v>
      </c>
    </row>
    <row r="372" spans="1:1" x14ac:dyDescent="0.2">
      <c r="A372" s="7" t="s">
        <v>80</v>
      </c>
    </row>
    <row r="385" spans="1:6" x14ac:dyDescent="0.2">
      <c r="A385" s="7" t="s">
        <v>55</v>
      </c>
    </row>
    <row r="386" spans="1:6" x14ac:dyDescent="0.2">
      <c r="A386" s="7" t="s">
        <v>83</v>
      </c>
    </row>
    <row r="387" spans="1:6" ht="17" thickBot="1" x14ac:dyDescent="0.25">
      <c r="A387" s="7" t="s">
        <v>81</v>
      </c>
    </row>
    <row r="388" spans="1:6" x14ac:dyDescent="0.2">
      <c r="A388" s="9" t="s">
        <v>16</v>
      </c>
      <c r="B388" s="9"/>
      <c r="F388" s="7"/>
    </row>
    <row r="389" spans="1:6" x14ac:dyDescent="0.2">
      <c r="A389" s="2" t="s">
        <v>17</v>
      </c>
      <c r="B389" s="2">
        <v>7.819067128560285E-2</v>
      </c>
      <c r="F389" s="7"/>
    </row>
    <row r="390" spans="1:6" x14ac:dyDescent="0.2">
      <c r="A390" s="2" t="s">
        <v>18</v>
      </c>
      <c r="B390" s="2">
        <v>6.1137810760931981E-3</v>
      </c>
      <c r="F390" s="7"/>
    </row>
    <row r="391" spans="1:6" x14ac:dyDescent="0.2">
      <c r="A391" s="2" t="s">
        <v>19</v>
      </c>
      <c r="B391" s="2">
        <v>-4.3580529870102143E-2</v>
      </c>
      <c r="F391" s="7"/>
    </row>
    <row r="392" spans="1:6" x14ac:dyDescent="0.2">
      <c r="A392" s="2" t="s">
        <v>5</v>
      </c>
      <c r="B392" s="2">
        <v>54.195407965569956</v>
      </c>
    </row>
    <row r="393" spans="1:6" ht="17" thickBot="1" x14ac:dyDescent="0.25">
      <c r="A393" s="3" t="s">
        <v>20</v>
      </c>
      <c r="B393" s="3">
        <v>22</v>
      </c>
    </row>
    <row r="395" spans="1:6" ht="17" thickBot="1" x14ac:dyDescent="0.25">
      <c r="A395" t="s">
        <v>21</v>
      </c>
    </row>
    <row r="396" spans="1:6" x14ac:dyDescent="0.2">
      <c r="A396" s="4"/>
      <c r="B396" s="4" t="s">
        <v>26</v>
      </c>
      <c r="C396" s="4" t="s">
        <v>27</v>
      </c>
      <c r="D396" s="4" t="s">
        <v>28</v>
      </c>
      <c r="E396" s="4" t="s">
        <v>29</v>
      </c>
      <c r="F396" s="4" t="s">
        <v>30</v>
      </c>
    </row>
    <row r="397" spans="1:6" x14ac:dyDescent="0.2">
      <c r="A397" s="2" t="s">
        <v>22</v>
      </c>
      <c r="B397" s="2">
        <v>1</v>
      </c>
      <c r="C397" s="2">
        <v>361.35010890872218</v>
      </c>
      <c r="D397" s="2">
        <v>361.35010890872218</v>
      </c>
      <c r="E397" s="2">
        <v>0.12302778647464628</v>
      </c>
      <c r="F397" s="2">
        <v>0.7294410416940984</v>
      </c>
    </row>
    <row r="398" spans="1:6" x14ac:dyDescent="0.2">
      <c r="A398" s="2" t="s">
        <v>23</v>
      </c>
      <c r="B398" s="2">
        <v>20</v>
      </c>
      <c r="C398" s="2">
        <v>58742.84489109127</v>
      </c>
      <c r="D398" s="2">
        <v>2937.1422445545636</v>
      </c>
      <c r="E398" s="2"/>
      <c r="F398" s="2"/>
    </row>
    <row r="399" spans="1:6" ht="17" thickBot="1" x14ac:dyDescent="0.25">
      <c r="A399" s="3" t="s">
        <v>24</v>
      </c>
      <c r="B399" s="3">
        <v>21</v>
      </c>
      <c r="C399" s="3">
        <v>59104.194999999992</v>
      </c>
      <c r="D399" s="3"/>
      <c r="E399" s="3"/>
      <c r="F399" s="3"/>
    </row>
    <row r="400" spans="1:6" ht="17" thickBot="1" x14ac:dyDescent="0.25"/>
    <row r="401" spans="1:9" x14ac:dyDescent="0.2">
      <c r="A401" s="4"/>
      <c r="B401" s="4" t="s">
        <v>31</v>
      </c>
      <c r="C401" s="4" t="s">
        <v>5</v>
      </c>
      <c r="D401" s="4" t="s">
        <v>32</v>
      </c>
      <c r="E401" s="4" t="s">
        <v>33</v>
      </c>
      <c r="F401" s="4" t="s">
        <v>34</v>
      </c>
      <c r="G401" s="4" t="s">
        <v>35</v>
      </c>
      <c r="H401" s="4" t="s">
        <v>36</v>
      </c>
      <c r="I401" s="4" t="s">
        <v>37</v>
      </c>
    </row>
    <row r="402" spans="1:9" x14ac:dyDescent="0.2">
      <c r="A402" s="2" t="s">
        <v>25</v>
      </c>
      <c r="B402" s="2">
        <v>5.8247519400689738</v>
      </c>
      <c r="C402" s="2">
        <v>11.555370402771111</v>
      </c>
      <c r="D402" s="2">
        <v>0.50407314841868944</v>
      </c>
      <c r="E402" s="2">
        <v>0.61971776326623629</v>
      </c>
      <c r="F402" s="2">
        <v>-18.279328339729396</v>
      </c>
      <c r="G402" s="2">
        <v>29.928832219867346</v>
      </c>
      <c r="H402" s="2">
        <v>-18.279328339729396</v>
      </c>
      <c r="I402" s="2">
        <v>29.928832219867346</v>
      </c>
    </row>
    <row r="403" spans="1:9" ht="17" thickBot="1" x14ac:dyDescent="0.25">
      <c r="A403" s="3" t="s">
        <v>56</v>
      </c>
      <c r="B403" s="3">
        <v>-7.6274751325330944E-2</v>
      </c>
      <c r="C403" s="3">
        <v>0.21745990566630441</v>
      </c>
      <c r="D403" s="3">
        <v>-0.35075317029878478</v>
      </c>
      <c r="E403" s="3">
        <v>0.72944104169409596</v>
      </c>
      <c r="F403" s="3">
        <v>-0.52988816579112508</v>
      </c>
      <c r="G403" s="3">
        <v>0.37733866314046316</v>
      </c>
      <c r="H403" s="3">
        <v>-0.52988816579112508</v>
      </c>
      <c r="I403" s="3">
        <v>0.37733866314046316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6" x14ac:dyDescent="0.2"/>
  <cols>
    <col min="3" max="3" width="18" customWidth="1"/>
  </cols>
  <sheetData>
    <row r="1" spans="1:3" x14ac:dyDescent="0.2">
      <c r="A1">
        <f>26-12.9583333333333</f>
        <v>13.0416666666667</v>
      </c>
      <c r="B1">
        <f>A1*A1</f>
        <v>170.08506944444531</v>
      </c>
      <c r="C1">
        <f>(24-1)*7.51508145500515*7.51508145500515</f>
        <v>1298.9583333333335</v>
      </c>
    </row>
    <row r="2" spans="1:3" x14ac:dyDescent="0.2">
      <c r="C2">
        <f>B1/C1</f>
        <v>0.13093958834536285</v>
      </c>
    </row>
    <row r="3" spans="1:3" x14ac:dyDescent="0.2">
      <c r="C3">
        <f>SQRT(1+(1/24)+C2)</f>
        <v>1.0828694542797066</v>
      </c>
    </row>
    <row r="5" spans="1:3" x14ac:dyDescent="0.2">
      <c r="C5">
        <f>275.99+1.717*45.75*C3</f>
        <v>361.0523735246702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Overlay plot</vt:lpstr>
      <vt:lpstr>Sheet1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2018-06-25T20:30:48Z</dcterms:created>
  <dcterms:modified xsi:type="dcterms:W3CDTF">2018-06-29T15:56:03Z</dcterms:modified>
</cp:coreProperties>
</file>