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defaultThemeVersion="166925"/>
  <xr:revisionPtr revIDLastSave="113" documentId="13_ncr:1_{BE1B9175-0AB6-4A35-A503-F201644995AE}" xr6:coauthVersionLast="46" xr6:coauthVersionMax="46" xr10:uidLastSave="{A0A1688C-60DD-4963-990E-36DB21374E1B}"/>
  <bookViews>
    <workbookView xWindow="-27990" yWindow="-120" windowWidth="28110" windowHeight="16440" xr2:uid="{00000000-000D-0000-FFFF-FFFF00000000}"/>
  </bookViews>
  <sheets>
    <sheet name="Answer" sheetId="3" r:id="rId1"/>
    <sheet name="Input_Output" sheetId="1" r:id="rId2"/>
    <sheet name="SensIt Tornado 3" sheetId="5" r:id="rId3"/>
    <sheet name="SensIt Tornado 2" sheetId="4" r:id="rId4"/>
    <sheet name="Cash Flow" sheetId="2" r:id="rId5"/>
  </sheets>
  <definedNames>
    <definedName name="Conversion_rate">Input_Output!$B$13</definedName>
    <definedName name="Cost_other_parts">Input_Output!$B$14</definedName>
    <definedName name="Eyep_per_bino">Input_Output!$B$3</definedName>
    <definedName name="K_capacity">Input_Output!$B$9</definedName>
    <definedName name="K_premium_price">Input_Output!$B$8</definedName>
    <definedName name="K_price">Input_Output!$B$7</definedName>
    <definedName name="Labor_cost">Input_Output!$B$15</definedName>
    <definedName name="Order_quant">Input_Output!$B$1</definedName>
    <definedName name="_xlnm.Print_Area" localSheetId="0">Answer!$A$1:$I$44</definedName>
    <definedName name="_xlnm.Print_Area" localSheetId="4">'Cash Flow'!$A$1:$D$26</definedName>
    <definedName name="_xlnm.Print_Area" localSheetId="3">'SensIt Tornado 2'!$A$1:$I$44</definedName>
    <definedName name="_xlnm.Print_Area" localSheetId="2">'SensIt Tornado 3'!$A$1:$I$44</definedName>
    <definedName name="Revenue_per_unit">Input_Output!$B$4</definedName>
    <definedName name="Salvage_value_eyep">Input_Output!$B$16</definedName>
    <definedName name="Salvage_value_other">Input_Output!$B$17</definedName>
    <definedName name="SensItManyInOneOutRefEditBaseCase" localSheetId="1" hidden="1">Input_Output!$E$11:$E$19</definedName>
    <definedName name="SensItManyInOneOutRefEditInputLabels" localSheetId="1" hidden="1">Input_Output!$A$11:$A$19</definedName>
    <definedName name="SensItManyInOneOutRefEditInputValues" localSheetId="1" hidden="1">Input_Output!$B$11:$B$19</definedName>
    <definedName name="SensItManyInOneOutRefEditOneExtreme" localSheetId="1" hidden="1">Input_Output!$D$11:$D$19</definedName>
    <definedName name="SensItManyInOneOutRefEditOtherExtreme" localSheetId="1" hidden="1">Input_Output!$F$11:$F$19</definedName>
    <definedName name="SensItManyInOneOutRefEditOutputLabel" localSheetId="1" hidden="1">Input_Output!$A$21</definedName>
    <definedName name="SensItManyInOneOutRefEditOutputValue" localSheetId="1" hidden="1">Input_Output!$B$21</definedName>
    <definedName name="T_daily_capacity">Input_Output!$B$12</definedName>
    <definedName name="T_price">Input_Output!$B$19</definedName>
    <definedName name="T_starting_day">Input_Output!$B$11</definedName>
    <definedName name="Time_assemble_test">Input_Output!$B$18</definedName>
    <definedName name="Time_to_delivery">Input_Output!$B$6</definedName>
    <definedName name="Total_demand">Input_Output!$B$5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 l="1"/>
  <c r="D19" i="2" s="1"/>
  <c r="D8" i="2" l="1"/>
  <c r="D5" i="2" l="1"/>
  <c r="D20" i="2" l="1"/>
  <c r="D21" i="2"/>
  <c r="D22" i="2"/>
  <c r="D9" i="2" l="1"/>
  <c r="D10" i="2" l="1"/>
  <c r="D23" i="2" s="1"/>
  <c r="D15" i="2" l="1"/>
  <c r="D24" i="2"/>
  <c r="D13" i="2"/>
  <c r="D14" i="2"/>
  <c r="D16" i="2" l="1"/>
  <c r="D26" i="2" s="1"/>
  <c r="B21" i="1" s="1"/>
</calcChain>
</file>

<file path=xl/sharedStrings.xml><?xml version="1.0" encoding="utf-8"?>
<sst xmlns="http://schemas.openxmlformats.org/spreadsheetml/2006/main" count="149" uniqueCount="72">
  <si>
    <t>Total Profit</t>
  </si>
  <si>
    <t>Kunshan supplier price per eyepiece (RMB)</t>
  </si>
  <si>
    <t>Taizhou supplier price per eyepiece (RMB)</t>
  </si>
  <si>
    <t>(October 11 to November 15)</t>
  </si>
  <si>
    <t>Time to assemble and test after receiving eyepieces (days)</t>
  </si>
  <si>
    <t>(August 12 to November 15)</t>
  </si>
  <si>
    <t>Time to delivery (days)</t>
  </si>
  <si>
    <t>Total demand (# of binoculars)</t>
  </si>
  <si>
    <t>Salvage value per eyepiece (RMB)</t>
  </si>
  <si>
    <t>Labor cost per binocular (RMB)</t>
  </si>
  <si>
    <t>Cost for other parts (RMB)</t>
  </si>
  <si>
    <t>RMB per USD</t>
  </si>
  <si>
    <t>Taizhou supplier daily capacity (# of eyepieces)</t>
  </si>
  <si>
    <t>(5 weeks from August 12)</t>
  </si>
  <si>
    <t>Taizhou supplier resume in (days)</t>
  </si>
  <si>
    <t>High</t>
  </si>
  <si>
    <t>Base</t>
  </si>
  <si>
    <t>Low</t>
  </si>
  <si>
    <t>Eyepeices per binocular</t>
  </si>
  <si>
    <t>Kunshan Order quantity  (# of eyepieces)</t>
  </si>
  <si>
    <t>Eyepieces from Kunshan</t>
  </si>
  <si>
    <t>Eyepieces from Taizhou</t>
  </si>
  <si>
    <t>Operations costs (in RMB)</t>
  </si>
  <si>
    <t>Eyepiece Orders</t>
  </si>
  <si>
    <t>Paid to Taizhou</t>
  </si>
  <si>
    <t>Revenue &amp; Future Credits (in RMB)</t>
  </si>
  <si>
    <t>Cash Flow Analysis</t>
  </si>
  <si>
    <t>Revenue from binoculars</t>
  </si>
  <si>
    <t>Binoculars Sold</t>
  </si>
  <si>
    <t>Total demand</t>
  </si>
  <si>
    <t>Total Sold</t>
  </si>
  <si>
    <t>Total eyepieces</t>
  </si>
  <si>
    <t>Labor costs</t>
  </si>
  <si>
    <t>Total costs</t>
  </si>
  <si>
    <t>Total credits</t>
  </si>
  <si>
    <t>Total profit</t>
  </si>
  <si>
    <t>Revenue per unit (USD)</t>
  </si>
  <si>
    <t>Kunshan regular capacity (# of eyepieces)</t>
  </si>
  <si>
    <t>Kunshan premium price (RMB)</t>
  </si>
  <si>
    <t>Paid to Kunshan (regular price)</t>
  </si>
  <si>
    <t>Paid to Kunshan (premium price)</t>
  </si>
  <si>
    <t>Costs of other parts</t>
  </si>
  <si>
    <t>Total salvage value from other parts</t>
  </si>
  <si>
    <t>Total salvage value from eyepieces</t>
  </si>
  <si>
    <t>Salvage value of other parts per binocular (RMB)</t>
  </si>
  <si>
    <t>www.TreePlan.com</t>
  </si>
  <si>
    <t>Many Inputs, One Output</t>
  </si>
  <si>
    <t>Single-Factor Sensitivity Analysis</t>
  </si>
  <si>
    <t xml:space="preserve">Date </t>
  </si>
  <si>
    <t xml:space="preserve">Time </t>
  </si>
  <si>
    <t xml:space="preserve">Workbook </t>
  </si>
  <si>
    <t>GalileoBasicCalc_Data_A.xlsx</t>
  </si>
  <si>
    <t xml:space="preserve">Output Cell </t>
  </si>
  <si>
    <t>Input_Output!$B$21</t>
  </si>
  <si>
    <t>Corresponding Input Value</t>
  </si>
  <si>
    <t>Output Value</t>
  </si>
  <si>
    <t>Percent</t>
  </si>
  <si>
    <t>Input Variable</t>
  </si>
  <si>
    <t>Swing^2</t>
  </si>
  <si>
    <t>Low Output</t>
    <phoneticPr fontId="6" type="noConversion"/>
  </si>
  <si>
    <t>Base Case</t>
    <phoneticPr fontId="6" type="noConversion"/>
  </si>
  <si>
    <t>High Output</t>
    <phoneticPr fontId="6" type="noConversion"/>
  </si>
  <si>
    <t>Low</t>
    <phoneticPr fontId="6" type="noConversion"/>
  </si>
  <si>
    <t>Base</t>
    <phoneticPr fontId="6" type="noConversion"/>
  </si>
  <si>
    <t>High</t>
    <phoneticPr fontId="6" type="noConversion"/>
  </si>
  <si>
    <t>Swing</t>
    <phoneticPr fontId="6" type="noConversion"/>
  </si>
  <si>
    <t>SensIt 1.51, Only For Student Use</t>
  </si>
  <si>
    <t>Tornado Chart for Kunshan Order Quantity = 32000</t>
    <phoneticPr fontId="6" type="noConversion"/>
  </si>
  <si>
    <t>Tornado Chart for Kunshan Order Quantity = 16000</t>
    <phoneticPr fontId="6" type="noConversion"/>
  </si>
  <si>
    <t>Ordering from Kunshan will make total profit less volatile and guarantee a positive profit under all estimated scenarios. Taizhou supplier resume days and Taizhou supplier daily capacity will no longer be the most critical variables in the model. Rather, conversion rate becomes the variable which has the greatest impact on total profit.</t>
    <phoneticPr fontId="6" type="noConversion"/>
  </si>
  <si>
    <t>Taizhou supplier resume in has a big swing and huge impact on total profit, yet even in the worse case scenario, it will not drive profit to negative. Taizhou supplier daily capacity also has a huge impact on total profit and in worst case scenario it will lead to a loss of ￥66,375. Other variables such as currency conversion rate and labor have small impacts on total profit. Salvage value per eyepiece has the smallest impact on total profit and should not influence any decision.</t>
    <phoneticPr fontId="6" type="noConversion"/>
  </si>
  <si>
    <t>Team 20
Jun Wei Foo, Ben He, Yujia Wang, Aaron Yuan, Chujie Zhang</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</si>
</sst>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76" formatCode="_ [$¥-804]* #,##0.00_ ;_ [$¥-804]* \-#,##0.00_ ;_ [$¥-804]* &quot;-&quot;??_ ;_ @_ "/>
    <numFmt numFmtId="177" formatCode="[$¥-804]#,##0.00;[Red][$¥-804]#,##0.00"/>
    <numFmt numFmtId="178" formatCode="0.0%"/>
  </numFmts>
  <fonts count="10" x14ac:knownFonts="1">
    <font>
      <sz val="12"/>
      <color theme="1"/>
      <name val="等线"/>
      <family val="2"/>
      <scheme val="minor"/>
    </font>
    <font>
      <sz val="12"/>
      <color theme="1"/>
      <name val="等线"/>
      <family val="2"/>
      <scheme val="minor"/>
    </font>
    <font>
      <sz val="12"/>
      <color theme="0"/>
      <name val="等线"/>
      <family val="2"/>
      <scheme val="minor"/>
    </font>
    <font>
      <sz val="12"/>
      <color rgb="FF000000"/>
      <name val="等线"/>
      <family val="2"/>
      <scheme val="minor"/>
    </font>
    <font>
      <b/>
      <sz val="13"/>
      <color theme="1"/>
      <name val="等线"/>
      <family val="2"/>
      <scheme val="minor"/>
    </font>
    <font>
      <i/>
      <sz val="12"/>
      <color theme="1"/>
      <name val="等线"/>
      <family val="2"/>
      <scheme val="minor"/>
    </font>
    <font>
      <sz val="9"/>
      <name val="等线"/>
      <family val="3"/>
      <charset val="134"/>
      <scheme val="minor"/>
    </font>
    <font>
      <b/>
      <sz val="12"/>
      <color theme="1"/>
      <name val="等线"/>
      <family val="3"/>
      <charset val="134"/>
      <scheme val="minor"/>
    </font>
    <font>
      <u/>
      <sz val="12"/>
      <color theme="1"/>
      <name val="等线"/>
      <family val="2"/>
      <scheme val="minor"/>
    </font>
    <font>
      <b/>
      <sz val="18"/>
      <color theme="1"/>
      <name val="等线"/>
      <family val="3"/>
      <charset val="134"/>
      <scheme val="minor"/>
    </font>
  </fonts>
  <fills count="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0F0F0"/>
        <bgColor indexed="64"/>
      </patternFill>
    </fill>
    <fill>
      <patternFill patternType="solid">
        <fgColor theme="4"/>
        <bgColor indexed="64"/>
      </patternFill>
    </fill>
    <fill>
      <patternFill patternType="solid">
        <fgColor rgb="FFFFFF00"/>
        <bgColor indexed="64"/>
      </patternFill>
    </fill>
    <fill>
      <patternFill patternType="solid">
        <fgColor theme="2"/>
        <bgColor indexed="64"/>
      </patternFill>
    </fill>
    <fill>
      <patternFill patternType="solid">
        <fgColor theme="9" tint="0.7999816888943144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0" fillId="0" borderId="0" xfId="2" applyNumberFormat="1" applyFont="1" applyBorder="1"/>
    <xf numFmtId="0" fontId="0" fillId="0" borderId="0" xfId="2" applyNumberFormat="1" applyFont="1" applyFill="1" applyBorder="1"/>
    <xf numFmtId="0" fontId="0" fillId="0" borderId="0" xfId="0" applyBorder="1"/>
    <xf numFmtId="0" fontId="0" fillId="4" borderId="0" xfId="0" applyFill="1" applyBorder="1"/>
    <xf numFmtId="0" fontId="0" fillId="0" borderId="0" xfId="0" applyNumberFormat="1"/>
    <xf numFmtId="0" fontId="0" fillId="0" borderId="0" xfId="0" applyNumberFormat="1" applyBorder="1"/>
    <xf numFmtId="0" fontId="0" fillId="2" borderId="4" xfId="0" applyFill="1" applyBorder="1"/>
    <xf numFmtId="0" fontId="0" fillId="2" borderId="0" xfId="0" applyFill="1" applyBorder="1"/>
    <xf numFmtId="0" fontId="0" fillId="2" borderId="5" xfId="0" applyFill="1" applyBorder="1"/>
    <xf numFmtId="0" fontId="2" fillId="5" borderId="0" xfId="0" applyFont="1" applyFill="1" applyBorder="1"/>
    <xf numFmtId="0" fontId="2" fillId="5" borderId="5" xfId="0" applyFont="1" applyFill="1" applyBorder="1"/>
    <xf numFmtId="177" fontId="0" fillId="2" borderId="5" xfId="1" applyNumberFormat="1" applyFont="1" applyFill="1" applyBorder="1"/>
    <xf numFmtId="0" fontId="0" fillId="4" borderId="4" xfId="0" applyFill="1" applyBorder="1"/>
    <xf numFmtId="177" fontId="0" fillId="4" borderId="5" xfId="1" applyNumberFormat="1" applyFont="1" applyFill="1" applyBorder="1"/>
    <xf numFmtId="177" fontId="2" fillId="5" borderId="5" xfId="1" applyNumberFormat="1" applyFont="1" applyFill="1" applyBorder="1"/>
    <xf numFmtId="0" fontId="3" fillId="2" borderId="0" xfId="0" applyFont="1" applyFill="1" applyBorder="1"/>
    <xf numFmtId="177" fontId="3" fillId="2" borderId="5" xfId="1" applyNumberFormat="1" applyFont="1" applyFill="1" applyBorder="1"/>
    <xf numFmtId="0" fontId="3" fillId="4" borderId="4" xfId="0" applyFont="1" applyFill="1" applyBorder="1"/>
    <xf numFmtId="177" fontId="3" fillId="4" borderId="5" xfId="1" applyNumberFormat="1" applyFont="1" applyFill="1" applyBorder="1"/>
    <xf numFmtId="177" fontId="0" fillId="2" borderId="5" xfId="0" applyNumberFormat="1" applyFill="1" applyBorder="1"/>
    <xf numFmtId="0" fontId="0" fillId="3" borderId="6" xfId="0" applyFill="1" applyBorder="1"/>
    <xf numFmtId="0" fontId="0" fillId="3" borderId="7" xfId="0" applyFill="1" applyBorder="1"/>
    <xf numFmtId="177" fontId="0" fillId="3" borderId="8" xfId="0" applyNumberFormat="1" applyFill="1" applyBorder="1"/>
    <xf numFmtId="0" fontId="5" fillId="0" borderId="0" xfId="0" applyFont="1" applyBorder="1"/>
    <xf numFmtId="0" fontId="0" fillId="0" borderId="9" xfId="0" applyBorder="1"/>
    <xf numFmtId="0" fontId="0" fillId="6" borderId="10" xfId="0" applyFill="1" applyBorder="1"/>
    <xf numFmtId="0" fontId="0" fillId="0" borderId="11" xfId="0" applyBorder="1"/>
    <xf numFmtId="0" fontId="0" fillId="2" borderId="12" xfId="0" applyFill="1" applyBorder="1"/>
    <xf numFmtId="0" fontId="0" fillId="0" borderId="12" xfId="0" applyBorder="1"/>
    <xf numFmtId="0" fontId="0" fillId="2" borderId="11" xfId="0" applyFill="1" applyBorder="1"/>
    <xf numFmtId="0" fontId="0" fillId="2" borderId="12" xfId="2" applyNumberFormat="1" applyFont="1" applyFill="1" applyBorder="1"/>
    <xf numFmtId="0" fontId="0" fillId="0" borderId="13" xfId="0" applyBorder="1"/>
    <xf numFmtId="0" fontId="0" fillId="0" borderId="15" xfId="0" applyBorder="1"/>
    <xf numFmtId="0" fontId="0" fillId="0" borderId="16" xfId="0" applyBorder="1"/>
    <xf numFmtId="0" fontId="0" fillId="0" borderId="17" xfId="0" applyBorder="1"/>
    <xf numFmtId="0" fontId="0" fillId="0" borderId="17" xfId="0" applyBorder="1" applyAlignment="1">
      <alignment horizontal="right"/>
    </xf>
    <xf numFmtId="0" fontId="0" fillId="0" borderId="16" xfId="0" applyBorder="1" applyAlignment="1">
      <alignment horizontal="right"/>
    </xf>
    <xf numFmtId="0" fontId="0" fillId="0" borderId="12" xfId="2" applyNumberFormat="1" applyFont="1" applyBorder="1"/>
    <xf numFmtId="0" fontId="0" fillId="2" borderId="13" xfId="0" applyFill="1" applyBorder="1"/>
    <xf numFmtId="0" fontId="0" fillId="2" borderId="14" xfId="0" applyFill="1" applyBorder="1"/>
    <xf numFmtId="0" fontId="0" fillId="0" borderId="18" xfId="0" applyNumberFormat="1" applyBorder="1"/>
    <xf numFmtId="0" fontId="0" fillId="0" borderId="14" xfId="0" applyNumberFormat="1" applyBorder="1"/>
    <xf numFmtId="0" fontId="0" fillId="0" borderId="12" xfId="0" applyFill="1" applyBorder="1"/>
    <xf numFmtId="0" fontId="0" fillId="0" borderId="12" xfId="2" applyNumberFormat="1" applyFont="1" applyFill="1" applyBorder="1"/>
    <xf numFmtId="0" fontId="0" fillId="0" borderId="11" xfId="0" applyFill="1" applyBorder="1"/>
    <xf numFmtId="0" fontId="0" fillId="2" borderId="0" xfId="0" applyFill="1"/>
    <xf numFmtId="176" fontId="3" fillId="0" borderId="14" xfId="0" applyNumberFormat="1" applyFont="1" applyFill="1" applyBorder="1" applyAlignment="1"/>
    <xf numFmtId="0" fontId="3" fillId="0" borderId="0" xfId="0" applyNumberFormat="1" applyFont="1" applyFill="1" applyBorder="1" applyAlignment="1"/>
    <xf numFmtId="0" fontId="7" fillId="0" borderId="0" xfId="0" applyFont="1"/>
    <xf numFmtId="0" fontId="7" fillId="0" borderId="0" xfId="0" applyFont="1" applyAlignment="1">
      <alignment horizontal="right"/>
    </xf>
    <xf numFmtId="0" fontId="0" fillId="0" borderId="0" xfId="0" applyAlignment="1">
      <alignment horizontal="right"/>
    </xf>
    <xf numFmtId="14" fontId="0" fillId="0" borderId="0" xfId="0" applyNumberFormat="1" applyAlignment="1">
      <alignment horizontal="left"/>
    </xf>
    <xf numFmtId="19" fontId="0" fillId="0" borderId="0" xfId="0" applyNumberFormat="1" applyAlignment="1">
      <alignment horizontal="left"/>
    </xf>
    <xf numFmtId="178" fontId="0" fillId="0" borderId="0" xfId="0" applyNumberFormat="1"/>
    <xf numFmtId="176" fontId="0" fillId="0" borderId="0" xfId="0" applyNumberFormat="1"/>
    <xf numFmtId="0" fontId="0" fillId="0" borderId="0" xfId="0" applyAlignment="1">
      <alignment horizontal="centerContinuous"/>
    </xf>
    <xf numFmtId="0" fontId="8" fillId="0" borderId="0" xfId="0" applyFont="1" applyAlignment="1">
      <alignment horizontal="centerContinuous"/>
    </xf>
    <xf numFmtId="0" fontId="0" fillId="0" borderId="7" xfId="0" applyBorder="1" applyAlignment="1">
      <alignment horizontal="right"/>
    </xf>
    <xf numFmtId="0" fontId="0" fillId="0" borderId="19" xfId="0" applyFill="1" applyBorder="1"/>
    <xf numFmtId="0" fontId="0" fillId="0" borderId="20" xfId="0" applyFill="1" applyBorder="1"/>
    <xf numFmtId="0" fontId="0" fillId="2" borderId="20" xfId="0" applyFill="1" applyBorder="1"/>
    <xf numFmtId="0" fontId="0" fillId="0" borderId="21" xfId="0" applyFill="1" applyBorder="1"/>
    <xf numFmtId="0" fontId="0" fillId="0" borderId="3" xfId="0" applyNumberFormat="1" applyBorder="1"/>
    <xf numFmtId="0" fontId="0" fillId="0" borderId="5" xfId="0" applyNumberFormat="1" applyBorder="1"/>
    <xf numFmtId="0" fontId="0" fillId="0" borderId="5" xfId="2" applyNumberFormat="1" applyFont="1" applyBorder="1"/>
    <xf numFmtId="0" fontId="0" fillId="0" borderId="22" xfId="0" applyNumberFormat="1" applyBorder="1"/>
    <xf numFmtId="0" fontId="0" fillId="0" borderId="0" xfId="0" applyBorder="1" applyAlignment="1">
      <alignment horizontal="right"/>
    </xf>
    <xf numFmtId="176" fontId="0" fillId="0" borderId="3" xfId="0" applyNumberFormat="1" applyBorder="1"/>
    <xf numFmtId="176" fontId="0" fillId="0" borderId="5" xfId="0" applyNumberFormat="1" applyBorder="1"/>
    <xf numFmtId="0" fontId="0" fillId="0" borderId="18" xfId="2" applyNumberFormat="1" applyFont="1" applyBorder="1"/>
    <xf numFmtId="0" fontId="0" fillId="2" borderId="21" xfId="0" applyFill="1" applyBorder="1"/>
    <xf numFmtId="0" fontId="0" fillId="0" borderId="3" xfId="2" applyNumberFormat="1" applyFont="1" applyBorder="1"/>
    <xf numFmtId="0" fontId="0" fillId="0" borderId="22" xfId="2" applyNumberFormat="1" applyFont="1" applyBorder="1"/>
    <xf numFmtId="0" fontId="7" fillId="7" borderId="1"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7" fillId="7" borderId="6"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4" fillId="2"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2" fillId="5" borderId="4" xfId="0" applyNumberFormat="1" applyFont="1" applyFill="1" applyBorder="1" applyAlignment="1">
      <alignment horizontal="left" readingOrder="1"/>
    </xf>
    <xf numFmtId="0" fontId="2" fillId="5" borderId="0" xfId="0" applyNumberFormat="1" applyFont="1" applyFill="1" applyBorder="1" applyAlignment="1">
      <alignment horizontal="left" readingOrder="1"/>
    </xf>
    <xf numFmtId="0" fontId="7" fillId="8" borderId="0" xfId="0" applyFont="1" applyFill="1" applyAlignment="1">
      <alignment horizontal="center" vertical="center" wrapText="1"/>
    </xf>
    <xf numFmtId="0" fontId="9" fillId="8" borderId="0" xfId="0" applyFont="1" applyFill="1" applyAlignment="1">
      <alignment horizontal="center"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F0F0F0"/>
      <color rgb="FFF7F7F7"/>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ltLang="zh-CN" sz="1000" b="0" i="0"/>
              <a:t>SensIt 1.51 Student Version</a:t>
            </a:r>
          </a:p>
        </c:rich>
      </c:tx>
      <c:overlay val="0"/>
    </c:title>
    <c:autoTitleDeleted val="0"/>
    <c:plotArea>
      <c:layout/>
      <c:barChart>
        <c:barDir val="bar"/>
        <c:grouping val="clustered"/>
        <c:varyColors val="0"/>
        <c:ser>
          <c:idx val="0"/>
          <c:order val="0"/>
          <c:tx>
            <c:v>Bars on Left</c:v>
          </c:tx>
          <c:spPr>
            <a:solidFill>
              <a:srgbClr val="000000"/>
            </a:solidFill>
          </c:spPr>
          <c:invertIfNegative val="0"/>
          <c:dLbls>
            <c:dLbl>
              <c:idx val="0"/>
              <c:tx>
                <c:strRef>
                  <c:f>Answer!$B$11</c:f>
                  <c:strCache>
                    <c:ptCount val="1"/>
                    <c:pt idx="0">
                      <c:v>42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{EA3E6D50-1C20-428D-BB0A-3AE03316B191}</c15:txfldGUID>
                      <c15:f>Answer!$B$11</c15:f>
                      <c15:dlblFieldTableCache>
                        <c:ptCount val="1"/>
                        <c:pt idx="0">
                          <c:v>42</c:v>
                        </c:pt>
                      </c15:dlblFieldTableCache>
                    </c15:dlblFTEntry>
                  </c15:dlblFieldTable>
                  <c15:showDataLabelsRange val="0"/>
                </c:ext>
                <c:ext xmlns:c16="http://schemas.microsoft.com/office/drawing/2014/chart" uri="{C3380CC4-5D6E-409C-BE32-E72D297353CC}">
                  <c16:uniqueId val="{00000002-100C-461A-9DA5-95C91609A462}"/>
                </c:ext>
              </c:extLst>
            </c:dLbl>
            <c:dLbl>
              <c:idx val="1"/>
              <c:tx>
                <c:strRef>
                  <c:f>Answer!$B$12</c:f>
                  <c:strCache>
                    <c:ptCount val="1"/>
                    <c:pt idx="0">
                      <c:v>500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{0C623C60-E342-405C-8C6D-D0A8599C0ECA}</c15:txfldGUID>
                      <c15:f>Answer!$B$12</c15:f>
                      <c15:dlblFieldTableCache>
                        <c:ptCount val="1"/>
                        <c:pt idx="0">
                          <c:v>500</c:v>
                        </c:pt>
                      </c15:dlblFieldTableCache>
                    </c15:dlblFTEntry>
                  </c15:dlblFieldTable>
                  <c15:showDataLabelsRange val="0"/>
                </c:ext>
                <c:ext xmlns:c16="http://schemas.microsoft.com/office/drawing/2014/chart" uri="{C3380CC4-5D6E-409C-BE32-E72D297353CC}">
                  <c16:uniqueId val="{00000004-100C-461A-9DA5-95C91609A462}"/>
                </c:ext>
              </c:extLst>
            </c:dLbl>
            <c:dLbl>
              <c:idx val="2"/>
              <c:tx>
                <c:strRef>
                  <c:f>Answer!$B$13</c:f>
                  <c:strCache>
                    <c:ptCount val="1"/>
                    <c:pt idx="0">
                      <c:v>6.7</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{07AF147E-372A-42DC-A552-D05D74CDD2F5}</c15:txfldGUID>
                      <c15:f>Answer!$B$13</c15:f>
                      <c15:dlblFieldTableCache>
                        <c:ptCount val="1"/>
                        <c:pt idx="0">
                          <c:v>6.7</c:v>
                        </c:pt>
                      </c15:dlblFieldTableCache>
                    </c15:dlblFTEntry>
                  </c15:dlblFieldTable>
                  <c15:showDataLabelsRange val="0"/>
                </c:ext>
                <c:ext xmlns:c16="http://schemas.microsoft.com/office/drawing/2014/chart" uri="{C3380CC4-5D6E-409C-BE32-E72D297353CC}">
                  <c16:uniqueId val="{00000006-100C-461A-9DA5-95C91609A462}"/>
                </c:ext>
              </c:extLst>
            </c:dLbl>
            <c:dLbl>
              <c:idx val="3"/>
              <c:tx>
                <c:strRef>
                  <c:f>Answer!$B$14</c:f>
                  <c:strCache>
                    <c:ptCount val="1"/>
                    <c:pt idx="0">
                      <c:v>25.5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{BF4F04F3-FB37-4E03-B62C-69979BF18A97}</c15:txfldGUID>
                      <c15:f>Answer!$B$14</c15:f>
                      <c15:dlblFieldTableCache>
                        <c:ptCount val="1"/>
                        <c:pt idx="0">
                          <c:v>25.5</c:v>
                        </c:pt>
                      </c15:dlblFieldTableCache>
                    </c15:dlblFTEntry>
                  </c15:dlblFieldTable>
                  <c15:showDataLabelsRange val="0"/>
                </c:ext>
                <c:ext xmlns:c16="http://schemas.microsoft.com/office/drawing/2014/chart" uri="{C3380CC4-5D6E-409C-BE32-E72D297353CC}">
                  <c16:uniqueId val="{00000008-100C-461A-9DA5-95C91609A462}"/>
                </c:ext>
              </c:extLst>
            </c:dLbl>
            <c:dLbl>
              <c:idx val="4"/>
              <c:tx>
                <c:strRef>
                  <c:f>Answer!$B$15</c:f>
                  <c:strCache>
                    <c:ptCount val="1"/>
                    <c:pt idx="0">
                      <c:v>35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{BF73AA94-235B-45F9-8F9A-71FA3468D74D}</c15:txfldGUID>
                      <c15:f>Answer!$B$15</c15:f>
                      <c15:dlblFieldTableCache>
                        <c:ptCount val="1"/>
                        <c:pt idx="0">
                          <c:v>35</c:v>
                        </c:pt>
                      </c15:dlblFieldTableCache>
                    </c15:dlblFTEntry>
                  </c15:dlblFieldTable>
                  <c15:showDataLabelsRange val="0"/>
                </c:ext>
                <c:ext xmlns:c16="http://schemas.microsoft.com/office/drawing/2014/chart" uri="{C3380CC4-5D6E-409C-BE32-E72D297353CC}">
                  <c16:uniqueId val="{0000000A-100C-461A-9DA5-95C91609A462}"/>
                </c:ext>
              </c:extLst>
            </c:dLbl>
            <c:dLbl>
              <c:idx val="5"/>
              <c:tx>
                <c:strRef>
                  <c:f>Answer!$B$16</c:f>
                  <c:strCache>
                    <c:ptCount val="1"/>
                    <c:pt idx="0">
                      <c:v>60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{90ED0166-5793-4E4C-9872-7AF85E59D75A}</c15:txfldGUID>
                      <c15:f>Answer!$B$16</c15:f>
                      <c15:dlblFieldTableCache>
                        <c:ptCount val="1"/>
                        <c:pt idx="0">
                          <c:v>60</c:v>
                        </c:pt>
                      </c15:dlblFieldTableCache>
                    </c15:dlblFTEntry>
                  </c15:dlblFieldTable>
                  <c15:showDataLabelsRange val="0"/>
                </c:ext>
                <c:ext xmlns:c16="http://schemas.microsoft.com/office/drawing/2014/chart" uri="{C3380CC4-5D6E-409C-BE32-E72D297353CC}">
                  <c16:uniqueId val="{0000000C-100C-461A-9DA5-95C91609A462}"/>
                </c:ext>
              </c:extLst>
            </c:dLbl>
            <c:dLbl>
              <c:idx val="6"/>
              <c:tx>
                <c:strRef>
                  <c:f>Answer!$B$17</c:f>
                  <c:strCache>
                    <c:ptCount val="1"/>
                    <c:pt idx="0">
                      <c:v>90.5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{D4C3BF50-C79C-4AA8-90F5-D6D73BC74B97}</c15:txfldGUID>
                      <c15:f>Answer!$B$17</c15:f>
                      <c15:dlblFieldTableCache>
                        <c:ptCount val="1"/>
                        <c:pt idx="0">
                          <c:v>90.5</c:v>
                        </c:pt>
                      </c15:dlblFieldTableCache>
                    </c15:dlblFTEntry>
                  </c15:dlblFieldTable>
                  <c15:showDataLabelsRange val="0"/>
                </c:ext>
                <c:ext xmlns:c16="http://schemas.microsoft.com/office/drawing/2014/chart" uri="{C3380CC4-5D6E-409C-BE32-E72D297353CC}">
                  <c16:uniqueId val="{0000000E-100C-461A-9DA5-95C91609A462}"/>
                </c:ext>
              </c:extLst>
            </c:dLbl>
            <c:dLbl>
              <c:idx val="7"/>
              <c:tx>
                <c:strRef>
                  <c:f>Answer!$B$18</c:f>
                  <c:strCache>
                    <c:ptCount val="1"/>
                    <c:pt idx="0">
                      <c:v>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{1DCEFD66-2EE3-4A93-8CB7-EB73C44F2ADE}</c15:txfldGUID>
                      <c15:f>Answer!$B$18</c15:f>
                      <c15:dlblFieldTableCache>
                        <c:ptCount val="1"/>
                        <c:pt idx="0">
                          <c:v>5</c:v>
                        </c:pt>
                      </c15:dlblFieldTableCache>
                    </c15:dlblFTEntry>
                  </c15:dlblFieldTable>
                  <c15:showDataLabelsRange val="0"/>
                </c:ext>
                <c:ext xmlns:c16="http://schemas.microsoft.com/office/drawing/2014/chart" uri="{C3380CC4-5D6E-409C-BE32-E72D297353CC}">
                  <c16:uniqueId val="{00000010-100C-461A-9DA5-95C91609A462}"/>
                </c:ext>
              </c:extLst>
            </c:dLbl>
            <c:dLbl>
              <c:idx val="8"/>
              <c:tx>
                <c:strRef>
                  <c:f>Answer!$B$19</c:f>
                  <c:strCache>
                    <c:ptCount val="1"/>
                    <c:pt idx="0">
                      <c:v>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{CE5917FF-264E-4797-AE16-4FAAFFD3F849}</c15:txfldGUID>
                      <c15:f>Answer!$B$19</c15:f>
                      <c15:dlblFieldTableCache>
                        <c:ptCount val="1"/>
                        <c:pt idx="0">
                          <c:v>2</c:v>
                        </c:pt>
                      </c15:dlblFieldTableCache>
                    </c15:dlblFTEntry>
                  </c15:dlblFieldTable>
                  <c15:showDataLabelsRange val="0"/>
                </c:ext>
                <c:ext xmlns:c16="http://schemas.microsoft.com/office/drawing/2014/chart" uri="{C3380CC4-5D6E-409C-BE32-E72D297353CC}">
                  <c16:uniqueId val="{00000012-100C-461A-9DA5-95C91609A462}"/>
                </c:ext>
              </c:extLst>
            </c:dLbl>
            <c:spPr>
              <a:noFill/>
              <a:ln>
                <a:noFill/>
              </a:ln>
              <a:effectLst/>
            </c:spPr>
            <c:txPr>
              <a:bodyPr wrap="square" lIns="38100" tIns="19050" rIns="38100" bIns="19050" anchor="ctr">
                <a:spAutoFit/>
              </a:bodyPr>
              <a:lstStyle/>
              <a:p>
                <a:pPr>
                  <a:defRPr sz="800" b="0" i="0"/>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Answer!$A$11:$A$19</c:f>
              <c:strCache>
                <c:ptCount val="9"/>
                <c:pt idx="0">
                  <c:v>Taizhou supplier resume in (days)</c:v>
                </c:pt>
                <c:pt idx="1">
                  <c:v>Taizhou supplier daily capacity (# of eyepieces)</c:v>
                </c:pt>
                <c:pt idx="2">
                  <c:v>RMB per USD</c:v>
                </c:pt>
                <c:pt idx="3">
                  <c:v>Labor cost per binocular (RMB)</c:v>
                </c:pt>
                <c:pt idx="4">
                  <c:v>Time to assemble and test after receiving eyepieces (days)</c:v>
                </c:pt>
                <c:pt idx="5">
                  <c:v>Salvage value of other parts per binocular (RMB)</c:v>
                </c:pt>
                <c:pt idx="6">
                  <c:v>Cost for other parts (RMB)</c:v>
                </c:pt>
                <c:pt idx="7">
                  <c:v>Taizhou supplier price per eyepiece (RMB)</c:v>
                </c:pt>
                <c:pt idx="8">
                  <c:v>Salvage value per eyepiece (RMB)</c:v>
                </c:pt>
              </c:strCache>
            </c:strRef>
          </c:cat>
          <c:val>
            <c:numRef>
              <c:f>Answer!$E$11:$E$19</c:f>
              <c:numCache>
                <c:formatCode>_ [$¥-804]* #,##0.00_ ;_ [$¥-804]* \-#,##0.00_ ;_ [$¥-804]* "-"??_ ;_ @_ </c:formatCode>
                <c:ptCount val="9"/>
                <c:pt idx="0">
                  <c:v>94500</c:v>
                </c:pt>
                <c:pt idx="1">
                  <c:v>-66375</c:v>
                </c:pt>
                <c:pt idx="2">
                  <c:v>216750</c:v>
                </c:pt>
                <c:pt idx="3">
                  <c:v>261750</c:v>
                </c:pt>
                <c:pt idx="4">
                  <c:v>299250</c:v>
                </c:pt>
                <c:pt idx="5">
                  <c:v>288750</c:v>
                </c:pt>
                <c:pt idx="6">
                  <c:v>291250</c:v>
                </c:pt>
                <c:pt idx="7">
                  <c:v>299250</c:v>
                </c:pt>
                <c:pt idx="8">
                  <c:v>299250</c:v>
                </c:pt>
              </c:numCache>
            </c:numRef>
          </c:val>
          <c:extLst>
            <c:ext xmlns:c16="http://schemas.microsoft.com/office/drawing/2014/chart" uri="{C3380CC4-5D6E-409C-BE32-E72D297353CC}">
              <c16:uniqueId val="{00000000-100C-461A-9DA5-95C91609A462}"/>
            </c:ext>
          </c:extLst>
        </c:ser>
        <c:ser>
          <c:idx val="1"/>
          <c:order val="1"/>
          <c:tx>
            <c:v>Bars on Right</c:v>
          </c:tx>
          <c:spPr>
            <a:solidFill>
              <a:srgbClr val="000000"/>
            </a:solidFill>
          </c:spPr>
          <c:invertIfNegative val="0"/>
          <c:dLbls>
            <c:dLbl>
              <c:idx val="0"/>
              <c:tx>
                <c:strRef>
                  <c:f>Answer!$D$11</c:f>
                  <c:strCache>
                    <c:ptCount val="1"/>
                    <c:pt idx="0">
                      <c:v>28</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{7F9EFC74-48C4-47AA-BEBB-47D0CAFC22C3}</c15:txfldGUID>
                      <c15:f>Answer!$D$11</c15:f>
                      <c15:dlblFieldTableCache>
                        <c:ptCount val="1"/>
                        <c:pt idx="0">
                          <c:v>28</c:v>
                        </c:pt>
                      </c15:dlblFieldTableCache>
                    </c15:dlblFTEntry>
                  </c15:dlblFieldTable>
                  <c15:showDataLabelsRange val="0"/>
                </c:ext>
                <c:ext xmlns:c16="http://schemas.microsoft.com/office/drawing/2014/chart" uri="{C3380CC4-5D6E-409C-BE32-E72D297353CC}">
                  <c16:uniqueId val="{00000003-100C-461A-9DA5-95C91609A462}"/>
                </c:ext>
              </c:extLst>
            </c:dLbl>
            <c:dLbl>
              <c:idx val="1"/>
              <c:tx>
                <c:strRef>
                  <c:f>Answer!$D$12</c:f>
                  <c:strCache>
                    <c:ptCount val="1"/>
                    <c:pt idx="0">
                      <c:v>1000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{09EC960A-E7B0-48F8-9873-1775367E6B3D}</c15:txfldGUID>
                      <c15:f>Answer!$D$12</c15:f>
                      <c15:dlblFieldTableCache>
                        <c:ptCount val="1"/>
                        <c:pt idx="0">
                          <c:v>1000</c:v>
                        </c:pt>
                      </c15:dlblFieldTableCache>
                    </c15:dlblFTEntry>
                  </c15:dlblFieldTable>
                  <c15:showDataLabelsRange val="0"/>
                </c:ext>
                <c:ext xmlns:c16="http://schemas.microsoft.com/office/drawing/2014/chart" uri="{C3380CC4-5D6E-409C-BE32-E72D297353CC}">
                  <c16:uniqueId val="{00000005-100C-461A-9DA5-95C91609A462}"/>
                </c:ext>
              </c:extLst>
            </c:dLbl>
            <c:dLbl>
              <c:idx val="2"/>
              <c:tx>
                <c:strRef>
                  <c:f>Answer!$D$13</c:f>
                  <c:strCache>
                    <c:ptCount val="1"/>
                    <c:pt idx="0">
                      <c:v>7.3</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{D12BEDFA-BBB3-41C8-8440-C54D1CF4FD75}</c15:txfldGUID>
                      <c15:f>Answer!$D$13</c15:f>
                      <c15:dlblFieldTableCache>
                        <c:ptCount val="1"/>
                        <c:pt idx="0">
                          <c:v>7.3</c:v>
                        </c:pt>
                      </c15:dlblFieldTableCache>
                    </c15:dlblFTEntry>
                  </c15:dlblFieldTable>
                  <c15:showDataLabelsRange val="0"/>
                </c:ext>
                <c:ext xmlns:c16="http://schemas.microsoft.com/office/drawing/2014/chart" uri="{C3380CC4-5D6E-409C-BE32-E72D297353CC}">
                  <c16:uniqueId val="{00000007-100C-461A-9DA5-95C91609A462}"/>
                </c:ext>
              </c:extLst>
            </c:dLbl>
            <c:dLbl>
              <c:idx val="3"/>
              <c:tx>
                <c:strRef>
                  <c:f>Answer!$D$14</c:f>
                  <c:strCache>
                    <c:ptCount val="1"/>
                    <c:pt idx="0">
                      <c:v>18</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{D49F65C8-D497-42BC-9009-A190D0A7D666}</c15:txfldGUID>
                      <c15:f>Answer!$D$14</c15:f>
                      <c15:dlblFieldTableCache>
                        <c:ptCount val="1"/>
                        <c:pt idx="0">
                          <c:v>18</c:v>
                        </c:pt>
                      </c15:dlblFieldTableCache>
                    </c15:dlblFTEntry>
                  </c15:dlblFieldTable>
                  <c15:showDataLabelsRange val="0"/>
                </c:ext>
                <c:ext xmlns:c16="http://schemas.microsoft.com/office/drawing/2014/chart" uri="{C3380CC4-5D6E-409C-BE32-E72D297353CC}">
                  <c16:uniqueId val="{00000009-100C-461A-9DA5-95C91609A462}"/>
                </c:ext>
              </c:extLst>
            </c:dLbl>
            <c:dLbl>
              <c:idx val="4"/>
              <c:tx>
                <c:strRef>
                  <c:f>Answer!$D$15</c:f>
                  <c:strCache>
                    <c:ptCount val="1"/>
                    <c:pt idx="0">
                      <c:v>33</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{E7675D87-357A-4A86-8EC2-A7C005AC348B}</c15:txfldGUID>
                      <c15:f>Answer!$D$15</c15:f>
                      <c15:dlblFieldTableCache>
                        <c:ptCount val="1"/>
                        <c:pt idx="0">
                          <c:v>33</c:v>
                        </c:pt>
                      </c15:dlblFieldTableCache>
                    </c15:dlblFTEntry>
                  </c15:dlblFieldTable>
                  <c15:showDataLabelsRange val="0"/>
                </c:ext>
                <c:ext xmlns:c16="http://schemas.microsoft.com/office/drawing/2014/chart" uri="{C3380CC4-5D6E-409C-BE32-E72D297353CC}">
                  <c16:uniqueId val="{0000000B-100C-461A-9DA5-95C91609A462}"/>
                </c:ext>
              </c:extLst>
            </c:dLbl>
            <c:dLbl>
              <c:idx val="5"/>
              <c:tx>
                <c:strRef>
                  <c:f>Answer!$D$16</c:f>
                  <c:strCache>
                    <c:ptCount val="1"/>
                    <c:pt idx="0">
                      <c:v>70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{ACD40CB7-8177-45D9-BD0C-CDE937314307}</c15:txfldGUID>
                      <c15:f>Answer!$D$16</c15:f>
                      <c15:dlblFieldTableCache>
                        <c:ptCount val="1"/>
                        <c:pt idx="0">
                          <c:v>70</c:v>
                        </c:pt>
                      </c15:dlblFieldTableCache>
                    </c15:dlblFTEntry>
                  </c15:dlblFieldTable>
                  <c15:showDataLabelsRange val="0"/>
                </c:ext>
                <c:ext xmlns:c16="http://schemas.microsoft.com/office/drawing/2014/chart" uri="{C3380CC4-5D6E-409C-BE32-E72D297353CC}">
                  <c16:uniqueId val="{0000000D-100C-461A-9DA5-95C91609A462}"/>
                </c:ext>
              </c:extLst>
            </c:dLbl>
            <c:dLbl>
              <c:idx val="6"/>
              <c:tx>
                <c:strRef>
                  <c:f>Answer!$D$17</c:f>
                  <c:strCache>
                    <c:ptCount val="1"/>
                    <c:pt idx="0">
                      <c:v>89.5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{7A4ECAD9-469D-4B85-AC6F-859C46BC7099}</c15:txfldGUID>
                      <c15:f>Answer!$D$17</c15:f>
                      <c15:dlblFieldTableCache>
                        <c:ptCount val="1"/>
                        <c:pt idx="0">
                          <c:v>89.5</c:v>
                        </c:pt>
                      </c15:dlblFieldTableCache>
                    </c15:dlblFTEntry>
                  </c15:dlblFieldTable>
                  <c15:showDataLabelsRange val="0"/>
                </c:ext>
                <c:ext xmlns:c16="http://schemas.microsoft.com/office/drawing/2014/chart" uri="{C3380CC4-5D6E-409C-BE32-E72D297353CC}">
                  <c16:uniqueId val="{0000000F-100C-461A-9DA5-95C91609A462}"/>
                </c:ext>
              </c:extLst>
            </c:dLbl>
            <c:dLbl>
              <c:idx val="7"/>
              <c:tx>
                <c:strRef>
                  <c:f>Answer!$D$18</c:f>
                  <c:strCache>
                    <c:ptCount val="1"/>
                    <c:pt idx="0">
                      <c:v>4.5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{535E7264-4697-4EE2-B9D7-160904ACF8EF}</c15:txfldGUID>
                      <c15:f>Answer!$D$18</c15:f>
                      <c15:dlblFieldTableCache>
                        <c:ptCount val="1"/>
                        <c:pt idx="0">
                          <c:v>4.5</c:v>
                        </c:pt>
                      </c15:dlblFieldTableCache>
                    </c15:dlblFTEntry>
                  </c15:dlblFieldTable>
                  <c15:showDataLabelsRange val="0"/>
                </c:ext>
                <c:ext xmlns:c16="http://schemas.microsoft.com/office/drawing/2014/chart" uri="{C3380CC4-5D6E-409C-BE32-E72D297353CC}">
                  <c16:uniqueId val="{00000011-100C-461A-9DA5-95C91609A462}"/>
                </c:ext>
              </c:extLst>
            </c:dLbl>
            <c:dLbl>
              <c:idx val="8"/>
              <c:tx>
                <c:strRef>
                  <c:f>Answer!$D$19</c:f>
                  <c:strCache>
                    <c:ptCount val="1"/>
                    <c:pt idx="0">
                      <c:v>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{93299FBD-453A-4481-871B-2F914444E801}</c15:txfldGUID>
                      <c15:f>Answer!$D$19</c15:f>
                      <c15:dlblFieldTableCache>
                        <c:ptCount val="1"/>
                        <c:pt idx="0">
                          <c:v>5</c:v>
                        </c:pt>
                      </c15:dlblFieldTableCache>
                    </c15:dlblFTEntry>
                  </c15:dlblFieldTable>
                  <c15:showDataLabelsRange val="0"/>
                </c:ext>
                <c:ext xmlns:c16="http://schemas.microsoft.com/office/drawing/2014/chart" uri="{C3380CC4-5D6E-409C-BE32-E72D297353CC}">
                  <c16:uniqueId val="{00000013-100C-461A-9DA5-95C91609A462}"/>
                </c:ext>
              </c:extLst>
            </c:dLbl>
            <c:spPr>
              <a:noFill/>
              <a:ln>
                <a:noFill/>
              </a:ln>
              <a:effectLst/>
            </c:spPr>
            <c:txPr>
              <a:bodyPr wrap="square" lIns="38100" tIns="19050" rIns="38100" bIns="19050" anchor="ctr">
                <a:spAutoFit/>
              </a:bodyPr>
              <a:lstStyle/>
              <a:p>
                <a:pPr>
                  <a:defRPr sz="800" b="0" i="0"/>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Answer!$A$11:$A$19</c:f>
              <c:strCache>
                <c:ptCount val="9"/>
                <c:pt idx="0">
                  <c:v>Taizhou supplier resume in (days)</c:v>
                </c:pt>
                <c:pt idx="1">
                  <c:v>Taizhou supplier daily capacity (# of eyepieces)</c:v>
                </c:pt>
                <c:pt idx="2">
                  <c:v>RMB per USD</c:v>
                </c:pt>
                <c:pt idx="3">
                  <c:v>Labor cost per binocular (RMB)</c:v>
                </c:pt>
                <c:pt idx="4">
                  <c:v>Time to assemble and test after receiving eyepieces (days)</c:v>
                </c:pt>
                <c:pt idx="5">
                  <c:v>Salvage value of other parts per binocular (RMB)</c:v>
                </c:pt>
                <c:pt idx="6">
                  <c:v>Cost for other parts (RMB)</c:v>
                </c:pt>
                <c:pt idx="7">
                  <c:v>Taizhou supplier price per eyepiece (RMB)</c:v>
                </c:pt>
                <c:pt idx="8">
                  <c:v>Salvage value per eyepiece (RMB)</c:v>
                </c:pt>
              </c:strCache>
            </c:strRef>
          </c:cat>
          <c:val>
            <c:numRef>
              <c:f>Answer!$G$11:$G$19</c:f>
              <c:numCache>
                <c:formatCode>_ [$¥-804]* #,##0.00_ ;_ [$¥-804]* \-#,##0.00_ ;_ [$¥-804]* "-"??_ ;_ @_ </c:formatCode>
                <c:ptCount val="9"/>
                <c:pt idx="0">
                  <c:v>504000</c:v>
                </c:pt>
                <c:pt idx="1">
                  <c:v>299250</c:v>
                </c:pt>
                <c:pt idx="2">
                  <c:v>381750</c:v>
                </c:pt>
                <c:pt idx="3">
                  <c:v>355500</c:v>
                </c:pt>
                <c:pt idx="4">
                  <c:v>357750</c:v>
                </c:pt>
                <c:pt idx="5">
                  <c:v>323750</c:v>
                </c:pt>
                <c:pt idx="6">
                  <c:v>307250</c:v>
                </c:pt>
                <c:pt idx="7">
                  <c:v>311750</c:v>
                </c:pt>
                <c:pt idx="8">
                  <c:v>299250</c:v>
                </c:pt>
              </c:numCache>
            </c:numRef>
          </c:val>
          <c:extLst>
            <c:ext xmlns:c16="http://schemas.microsoft.com/office/drawing/2014/chart" uri="{C3380CC4-5D6E-409C-BE32-E72D297353CC}">
              <c16:uniqueId val="{00000001-100C-461A-9DA5-95C91609A462}"/>
            </c:ext>
          </c:extLst>
        </c:ser>
        <c:dLbls>
          <c:showLegendKey val="0"/>
          <c:showVal val="0"/>
          <c:showCatName val="0"/>
          <c:showSerName val="0"/>
          <c:showPercent val="0"/>
          <c:showBubbleSize val="0"/>
        </c:dLbls>
        <c:gapWidth val="200"/>
        <c:overlap val="100"/>
        <c:axId val="1033745839"/>
        <c:axId val="1033740847"/>
      </c:barChart>
      <c:catAx>
        <c:axId val="1033745839"/>
        <c:scaling>
          <c:orientation val="maxMin"/>
        </c:scaling>
        <c:delete val="0"/>
        <c:axPos val="l"/>
        <c:numFmt formatCode="General" sourceLinked="1"/>
        <c:majorTickMark val="none"/>
        <c:minorTickMark val="none"/>
        <c:tickLblPos val="low"/>
        <c:spPr>
          <a:ln w="12700">
            <a:solidFill>
              <a:srgbClr val="000000"/>
            </a:solidFill>
            <a:prstDash val="solid"/>
          </a:ln>
        </c:spPr>
        <c:txPr>
          <a:bodyPr/>
          <a:lstStyle/>
          <a:p>
            <a:pPr>
              <a:defRPr sz="1000" b="0" i="0"/>
            </a:pPr>
            <a:endParaRPr lang="zh-CN"/>
          </a:p>
        </c:txPr>
        <c:crossAx val="1033740847"/>
        <c:crossesAt val="299250"/>
        <c:auto val="0"/>
        <c:lblAlgn val="ctr"/>
        <c:lblOffset val="100"/>
        <c:noMultiLvlLbl val="0"/>
      </c:catAx>
      <c:valAx>
        <c:axId val="1033740847"/>
        <c:scaling>
          <c:orientation val="minMax"/>
          <c:max val="700000"/>
          <c:min val="-200000"/>
        </c:scaling>
        <c:delete val="0"/>
        <c:axPos val="b"/>
        <c:title>
          <c:tx>
            <c:rich>
              <a:bodyPr/>
              <a:lstStyle/>
              <a:p>
                <a:pPr>
                  <a:defRPr sz="1000" b="0" i="0"/>
                </a:pPr>
                <a:r>
                  <a:rPr lang="en-US" altLang="zh-CN" sz="1000" b="0" i="0"/>
                  <a:t>Total Profit</a:t>
                </a:r>
              </a:p>
            </c:rich>
          </c:tx>
          <c:overlay val="0"/>
        </c:title>
        <c:numFmt formatCode="_ [$¥-804]* #,##0.00_ ;_ [$¥-804]* \-#,##0.00_ ;_ [$¥-804]* &quot;-&quot;??_ ;_ @_ " sourceLinked="1"/>
        <c:majorTickMark val="out"/>
        <c:minorTickMark val="none"/>
        <c:tickLblPos val="nextTo"/>
        <c:spPr>
          <a:ln w="12700">
            <a:solidFill>
              <a:srgbClr val="000000"/>
            </a:solidFill>
            <a:prstDash val="solid"/>
          </a:ln>
        </c:spPr>
        <c:txPr>
          <a:bodyPr/>
          <a:lstStyle/>
          <a:p>
            <a:pPr>
              <a:defRPr sz="800"/>
            </a:pPr>
            <a:endParaRPr lang="zh-CN"/>
          </a:p>
        </c:txPr>
        <c:crossAx val="1033745839"/>
        <c:crosses val="max"/>
        <c:crossBetween val="between"/>
        <c:majorUnit val="100000"/>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ltLang="zh-CN" sz="1000" b="0" i="0"/>
              <a:t>SensIt 1.51 Student Version</a:t>
            </a:r>
          </a:p>
        </c:rich>
      </c:tx>
      <c:overlay val="0"/>
    </c:title>
    <c:autoTitleDeleted val="0"/>
    <c:plotArea>
      <c:layout/>
      <c:barChart>
        <c:barDir val="bar"/>
        <c:grouping val="clustered"/>
        <c:varyColors val="0"/>
        <c:ser>
          <c:idx val="0"/>
          <c:order val="0"/>
          <c:tx>
            <c:v>Bars on Left</c:v>
          </c:tx>
          <c:spPr>
            <a:solidFill>
              <a:srgbClr val="000000"/>
            </a:solidFill>
          </c:spPr>
          <c:invertIfNegative val="0"/>
          <c:dLbls>
            <c:dLbl>
              <c:idx val="0"/>
              <c:tx>
                <c:strRef>
                  <c:f>'SensIt Tornado 2'!$B$11</c:f>
                  <c:strCache>
                    <c:ptCount val="1"/>
                    <c:pt idx="0">
                      <c:v>6.7</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{FE6EEB1A-6F16-497C-A337-0A9AC9EB68B8}</c15:txfldGUID>
                      <c15:f>'SensIt Tornado 2'!$B$11</c15:f>
                      <c15:dlblFieldTableCache>
                        <c:ptCount val="1"/>
                        <c:pt idx="0">
                          <c:v>6.7</c:v>
                        </c:pt>
                      </c15:dlblFieldTableCache>
                    </c15:dlblFTEntry>
                  </c15:dlblFieldTable>
                  <c15:showDataLabelsRange val="0"/>
                </c:ext>
                <c:ext xmlns:c16="http://schemas.microsoft.com/office/drawing/2014/chart" uri="{C3380CC4-5D6E-409C-BE32-E72D297353CC}">
                  <c16:uniqueId val="{00000000-0750-41AA-A027-7605F7B3061F}"/>
                </c:ext>
              </c:extLst>
            </c:dLbl>
            <c:dLbl>
              <c:idx val="1"/>
              <c:tx>
                <c:strRef>
                  <c:f>'SensIt Tornado 2'!$B$12</c:f>
                  <c:strCache>
                    <c:ptCount val="1"/>
                    <c:pt idx="0">
                      <c:v>25.5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{B5C0B57C-CAC2-45DA-A84D-0E6E898606C2}</c15:txfldGUID>
                      <c15:f>'SensIt Tornado 2'!$B$12</c15:f>
                      <c15:dlblFieldTableCache>
                        <c:ptCount val="1"/>
                        <c:pt idx="0">
                          <c:v>25.5</c:v>
                        </c:pt>
                      </c15:dlblFieldTableCache>
                    </c15:dlblFTEntry>
                  </c15:dlblFieldTable>
                  <c15:showDataLabelsRange val="0"/>
                </c:ext>
                <c:ext xmlns:c16="http://schemas.microsoft.com/office/drawing/2014/chart" uri="{C3380CC4-5D6E-409C-BE32-E72D297353CC}">
                  <c16:uniqueId val="{00000001-0750-41AA-A027-7605F7B3061F}"/>
                </c:ext>
              </c:extLst>
            </c:dLbl>
            <c:dLbl>
              <c:idx val="2"/>
              <c:tx>
                <c:strRef>
                  <c:f>'SensIt Tornado 2'!$B$13</c:f>
                  <c:strCache>
                    <c:ptCount val="1"/>
                    <c:pt idx="0">
                      <c:v>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{0B71AE35-D11B-4396-8BC8-0C3C8773321E}</c15:txfldGUID>
                      <c15:f>'SensIt Tornado 2'!$B$13</c15:f>
                      <c15:dlblFieldTableCache>
                        <c:ptCount val="1"/>
                        <c:pt idx="0">
                          <c:v>2</c:v>
                        </c:pt>
                      </c15:dlblFieldTableCache>
                    </c15:dlblFTEntry>
                  </c15:dlblFieldTable>
                  <c15:showDataLabelsRange val="0"/>
                </c:ext>
                <c:ext xmlns:c16="http://schemas.microsoft.com/office/drawing/2014/chart" uri="{C3380CC4-5D6E-409C-BE32-E72D297353CC}">
                  <c16:uniqueId val="{00000002-0750-41AA-A027-7605F7B3061F}"/>
                </c:ext>
              </c:extLst>
            </c:dLbl>
            <c:dLbl>
              <c:idx val="3"/>
              <c:tx>
                <c:strRef>
                  <c:f>'SensIt Tornado 2'!$B$14</c:f>
                  <c:strCache>
                    <c:ptCount val="1"/>
                    <c:pt idx="0">
                      <c:v>28</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{D607E10B-6C69-49A5-B69F-CFCEE0C97BE0}</c15:txfldGUID>
                      <c15:f>'SensIt Tornado 2'!$B$14</c15:f>
                      <c15:dlblFieldTableCache>
                        <c:ptCount val="1"/>
                        <c:pt idx="0">
                          <c:v>28</c:v>
                        </c:pt>
                      </c15:dlblFieldTableCache>
                    </c15:dlblFTEntry>
                  </c15:dlblFieldTable>
                  <c15:showDataLabelsRange val="0"/>
                </c:ext>
                <c:ext xmlns:c16="http://schemas.microsoft.com/office/drawing/2014/chart" uri="{C3380CC4-5D6E-409C-BE32-E72D297353CC}">
                  <c16:uniqueId val="{00000003-0750-41AA-A027-7605F7B3061F}"/>
                </c:ext>
              </c:extLst>
            </c:dLbl>
            <c:dLbl>
              <c:idx val="4"/>
              <c:tx>
                <c:strRef>
                  <c:f>'SensIt Tornado 2'!$B$15</c:f>
                  <c:strCache>
                    <c:ptCount val="1"/>
                    <c:pt idx="0">
                      <c:v>1000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{B6E4E74B-7FE8-4E07-BAEE-7070C11ADAD3}</c15:txfldGUID>
                      <c15:f>'SensIt Tornado 2'!$B$15</c15:f>
                      <c15:dlblFieldTableCache>
                        <c:ptCount val="1"/>
                        <c:pt idx="0">
                          <c:v>1000</c:v>
                        </c:pt>
                      </c15:dlblFieldTableCache>
                    </c15:dlblFTEntry>
                  </c15:dlblFieldTable>
                  <c15:showDataLabelsRange val="0"/>
                </c:ext>
                <c:ext xmlns:c16="http://schemas.microsoft.com/office/drawing/2014/chart" uri="{C3380CC4-5D6E-409C-BE32-E72D297353CC}">
                  <c16:uniqueId val="{00000004-0750-41AA-A027-7605F7B3061F}"/>
                </c:ext>
              </c:extLst>
            </c:dLbl>
            <c:dLbl>
              <c:idx val="5"/>
              <c:tx>
                <c:strRef>
                  <c:f>'SensIt Tornado 2'!$B$16</c:f>
                  <c:strCache>
                    <c:ptCount val="1"/>
                    <c:pt idx="0">
                      <c:v>90.5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{C1815442-201C-4F98-BE47-E1339C96586E}</c15:txfldGUID>
                      <c15:f>'SensIt Tornado 2'!$B$16</c15:f>
                      <c15:dlblFieldTableCache>
                        <c:ptCount val="1"/>
                        <c:pt idx="0">
                          <c:v>90.5</c:v>
                        </c:pt>
                      </c15:dlblFieldTableCache>
                    </c15:dlblFTEntry>
                  </c15:dlblFieldTable>
                  <c15:showDataLabelsRange val="0"/>
                </c:ext>
                <c:ext xmlns:c16="http://schemas.microsoft.com/office/drawing/2014/chart" uri="{C3380CC4-5D6E-409C-BE32-E72D297353CC}">
                  <c16:uniqueId val="{00000005-0750-41AA-A027-7605F7B3061F}"/>
                </c:ext>
              </c:extLst>
            </c:dLbl>
            <c:dLbl>
              <c:idx val="6"/>
              <c:tx>
                <c:strRef>
                  <c:f>'SensIt Tornado 2'!$B$17</c:f>
                  <c:strCache>
                    <c:ptCount val="1"/>
                    <c:pt idx="0">
                      <c:v>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{C9B95095-5608-40FE-9C53-4CF6A6255FBA}</c15:txfldGUID>
                      <c15:f>'SensIt Tornado 2'!$B$17</c15:f>
                      <c15:dlblFieldTableCache>
                        <c:ptCount val="1"/>
                        <c:pt idx="0">
                          <c:v>5</c:v>
                        </c:pt>
                      </c15:dlblFieldTableCache>
                    </c15:dlblFTEntry>
                  </c15:dlblFieldTable>
                  <c15:showDataLabelsRange val="0"/>
                </c:ext>
                <c:ext xmlns:c16="http://schemas.microsoft.com/office/drawing/2014/chart" uri="{C3380CC4-5D6E-409C-BE32-E72D297353CC}">
                  <c16:uniqueId val="{00000006-0750-41AA-A027-7605F7B3061F}"/>
                </c:ext>
              </c:extLst>
            </c:dLbl>
            <c:dLbl>
              <c:idx val="7"/>
              <c:tx>
                <c:strRef>
                  <c:f>'SensIt Tornado 2'!$B$18</c:f>
                  <c:strCache>
                    <c:ptCount val="1"/>
                    <c:pt idx="0">
                      <c:v>33</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{99E938C7-5117-4B5A-BF46-F1D75E770AF3}</c15:txfldGUID>
                      <c15:f>'SensIt Tornado 2'!$B$18</c15:f>
                      <c15:dlblFieldTableCache>
                        <c:ptCount val="1"/>
                        <c:pt idx="0">
                          <c:v>33</c:v>
                        </c:pt>
                      </c15:dlblFieldTableCache>
                    </c15:dlblFTEntry>
                  </c15:dlblFieldTable>
                  <c15:showDataLabelsRange val="0"/>
                </c:ext>
                <c:ext xmlns:c16="http://schemas.microsoft.com/office/drawing/2014/chart" uri="{C3380CC4-5D6E-409C-BE32-E72D297353CC}">
                  <c16:uniqueId val="{00000007-0750-41AA-A027-7605F7B3061F}"/>
                </c:ext>
              </c:extLst>
            </c:dLbl>
            <c:dLbl>
              <c:idx val="8"/>
              <c:tx>
                <c:strRef>
                  <c:f>'SensIt Tornado 2'!$B$19</c:f>
                  <c:strCache>
                    <c:ptCount val="1"/>
                    <c:pt idx="0">
                      <c:v>60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{CE60E61E-2809-45EA-883E-9579920538D5}</c15:txfldGUID>
                      <c15:f>'SensIt Tornado 2'!$B$19</c15:f>
                      <c15:dlblFieldTableCache>
                        <c:ptCount val="1"/>
                        <c:pt idx="0">
                          <c:v>60</c:v>
                        </c:pt>
                      </c15:dlblFieldTableCache>
                    </c15:dlblFTEntry>
                  </c15:dlblFieldTable>
                  <c15:showDataLabelsRange val="0"/>
                </c:ext>
                <c:ext xmlns:c16="http://schemas.microsoft.com/office/drawing/2014/chart" uri="{C3380CC4-5D6E-409C-BE32-E72D297353CC}">
                  <c16:uniqueId val="{00000008-0750-41AA-A027-7605F7B3061F}"/>
                </c:ext>
              </c:extLst>
            </c:dLbl>
            <c:spPr>
              <a:noFill/>
              <a:ln>
                <a:noFill/>
              </a:ln>
              <a:effectLst/>
            </c:spPr>
            <c:txPr>
              <a:bodyPr wrap="square" lIns="38100" tIns="19050" rIns="38100" bIns="19050" anchor="ctr">
                <a:spAutoFit/>
              </a:bodyPr>
              <a:lstStyle/>
              <a:p>
                <a:pPr>
                  <a:defRPr sz="800" b="0" i="0"/>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'SensIt Tornado 2'!$A$11:$A$19</c:f>
              <c:strCache>
                <c:ptCount val="9"/>
                <c:pt idx="0">
                  <c:v>RMB per USD</c:v>
                </c:pt>
                <c:pt idx="1">
                  <c:v>Labor cost per binocular (RMB)</c:v>
                </c:pt>
                <c:pt idx="2">
                  <c:v>Salvage value per eyepiece (RMB)</c:v>
                </c:pt>
                <c:pt idx="3">
                  <c:v>Taizhou supplier resume in (days)</c:v>
                </c:pt>
                <c:pt idx="4">
                  <c:v>Taizhou supplier daily capacity (# of eyepieces)</c:v>
                </c:pt>
                <c:pt idx="5">
                  <c:v>Cost for other parts (RMB)</c:v>
                </c:pt>
                <c:pt idx="6">
                  <c:v>Taizhou supplier price per eyepiece (RMB)</c:v>
                </c:pt>
                <c:pt idx="7">
                  <c:v>Time to assemble and test after receiving eyepieces (days)</c:v>
                </c:pt>
                <c:pt idx="8">
                  <c:v>Salvage value of other parts per binocular (RMB)</c:v>
                </c:pt>
              </c:strCache>
            </c:strRef>
          </c:cat>
          <c:val>
            <c:numRef>
              <c:f>'SensIt Tornado 2'!$E$11:$E$19</c:f>
              <c:numCache>
                <c:formatCode>_ [$¥-804]* #,##0.00_ ;_ [$¥-804]* \-#,##0.00_ ;_ [$¥-804]* "-"??_ ;_ @_ </c:formatCode>
                <c:ptCount val="9"/>
                <c:pt idx="0">
                  <c:v>218400</c:v>
                </c:pt>
                <c:pt idx="1">
                  <c:v>276000</c:v>
                </c:pt>
                <c:pt idx="2">
                  <c:v>299000</c:v>
                </c:pt>
                <c:pt idx="3">
                  <c:v>310000</c:v>
                </c:pt>
                <c:pt idx="4">
                  <c:v>324000</c:v>
                </c:pt>
                <c:pt idx="5">
                  <c:v>316000</c:v>
                </c:pt>
                <c:pt idx="6">
                  <c:v>324000</c:v>
                </c:pt>
                <c:pt idx="7">
                  <c:v>320000</c:v>
                </c:pt>
                <c:pt idx="8">
                  <c:v>324000</c:v>
                </c:pt>
              </c:numCache>
            </c:numRef>
          </c:val>
          <c:extLst>
            <c:ext xmlns:c16="http://schemas.microsoft.com/office/drawing/2014/chart" uri="{C3380CC4-5D6E-409C-BE32-E72D297353CC}">
              <c16:uniqueId val="{00000009-0750-41AA-A027-7605F7B3061F}"/>
            </c:ext>
          </c:extLst>
        </c:ser>
        <c:ser>
          <c:idx val="1"/>
          <c:order val="1"/>
          <c:tx>
            <c:v>Bars on Right</c:v>
          </c:tx>
          <c:spPr>
            <a:solidFill>
              <a:srgbClr val="000000"/>
            </a:solidFill>
          </c:spPr>
          <c:invertIfNegative val="0"/>
          <c:dLbls>
            <c:dLbl>
              <c:idx val="0"/>
              <c:tx>
                <c:strRef>
                  <c:f>'SensIt Tornado 2'!$D$11</c:f>
                  <c:strCache>
                    <c:ptCount val="1"/>
                    <c:pt idx="0">
                      <c:v>7.3</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{7E14A555-1809-46EF-95C4-8D37FA15D21B}</c15:txfldGUID>
                      <c15:f>'SensIt Tornado 2'!$D$11</c15:f>
                      <c15:dlblFieldTableCache>
                        <c:ptCount val="1"/>
                        <c:pt idx="0">
                          <c:v>7.3</c:v>
                        </c:pt>
                      </c15:dlblFieldTableCache>
                    </c15:dlblFTEntry>
                  </c15:dlblFieldTable>
                  <c15:showDataLabelsRange val="0"/>
                </c:ext>
                <c:ext xmlns:c16="http://schemas.microsoft.com/office/drawing/2014/chart" uri="{C3380CC4-5D6E-409C-BE32-E72D297353CC}">
                  <c16:uniqueId val="{0000000A-0750-41AA-A027-7605F7B3061F}"/>
                </c:ext>
              </c:extLst>
            </c:dLbl>
            <c:dLbl>
              <c:idx val="1"/>
              <c:tx>
                <c:strRef>
                  <c:f>'SensIt Tornado 2'!$D$12</c:f>
                  <c:strCache>
                    <c:ptCount val="1"/>
                    <c:pt idx="0">
                      <c:v>18</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{D0CCAA39-647D-4944-8B10-4F7456601DB7}</c15:txfldGUID>
                      <c15:f>'SensIt Tornado 2'!$D$12</c15:f>
                      <c15:dlblFieldTableCache>
                        <c:ptCount val="1"/>
                        <c:pt idx="0">
                          <c:v>18</c:v>
                        </c:pt>
                      </c15:dlblFieldTableCache>
                    </c15:dlblFTEntry>
                  </c15:dlblFieldTable>
                  <c15:showDataLabelsRange val="0"/>
                </c:ext>
                <c:ext xmlns:c16="http://schemas.microsoft.com/office/drawing/2014/chart" uri="{C3380CC4-5D6E-409C-BE32-E72D297353CC}">
                  <c16:uniqueId val="{0000000B-0750-41AA-A027-7605F7B3061F}"/>
                </c:ext>
              </c:extLst>
            </c:dLbl>
            <c:dLbl>
              <c:idx val="2"/>
              <c:tx>
                <c:strRef>
                  <c:f>'SensIt Tornado 2'!$D$13</c:f>
                  <c:strCache>
                    <c:ptCount val="1"/>
                    <c:pt idx="0">
                      <c:v>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{B6281210-2169-4017-8F6C-1B965DD09B6D}</c15:txfldGUID>
                      <c15:f>'SensIt Tornado 2'!$D$13</c15:f>
                      <c15:dlblFieldTableCache>
                        <c:ptCount val="1"/>
                        <c:pt idx="0">
                          <c:v>5</c:v>
                        </c:pt>
                      </c15:dlblFieldTableCache>
                    </c15:dlblFTEntry>
                  </c15:dlblFieldTable>
                  <c15:showDataLabelsRange val="0"/>
                </c:ext>
                <c:ext xmlns:c16="http://schemas.microsoft.com/office/drawing/2014/chart" uri="{C3380CC4-5D6E-409C-BE32-E72D297353CC}">
                  <c16:uniqueId val="{0000000C-0750-41AA-A027-7605F7B3061F}"/>
                </c:ext>
              </c:extLst>
            </c:dLbl>
            <c:dLbl>
              <c:idx val="3"/>
              <c:tx>
                <c:strRef>
                  <c:f>'SensIt Tornado 2'!$D$14</c:f>
                  <c:strCache>
                    <c:ptCount val="1"/>
                    <c:pt idx="0">
                      <c:v>42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{224620E5-EA29-4A39-AFC4-F2AADDA89316}</c15:txfldGUID>
                      <c15:f>'SensIt Tornado 2'!$D$14</c15:f>
                      <c15:dlblFieldTableCache>
                        <c:ptCount val="1"/>
                        <c:pt idx="0">
                          <c:v>42</c:v>
                        </c:pt>
                      </c15:dlblFieldTableCache>
                    </c15:dlblFTEntry>
                  </c15:dlblFieldTable>
                  <c15:showDataLabelsRange val="0"/>
                </c:ext>
                <c:ext xmlns:c16="http://schemas.microsoft.com/office/drawing/2014/chart" uri="{C3380CC4-5D6E-409C-BE32-E72D297353CC}">
                  <c16:uniqueId val="{0000000D-0750-41AA-A027-7605F7B3061F}"/>
                </c:ext>
              </c:extLst>
            </c:dLbl>
            <c:dLbl>
              <c:idx val="4"/>
              <c:tx>
                <c:strRef>
                  <c:f>'SensIt Tornado 2'!$D$15</c:f>
                  <c:strCache>
                    <c:ptCount val="1"/>
                    <c:pt idx="0">
                      <c:v>500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{E846A218-4E16-4EC5-B002-43AF0405F814}</c15:txfldGUID>
                      <c15:f>'SensIt Tornado 2'!$D$15</c15:f>
                      <c15:dlblFieldTableCache>
                        <c:ptCount val="1"/>
                        <c:pt idx="0">
                          <c:v>500</c:v>
                        </c:pt>
                      </c15:dlblFieldTableCache>
                    </c15:dlblFTEntry>
                  </c15:dlblFieldTable>
                  <c15:showDataLabelsRange val="0"/>
                </c:ext>
                <c:ext xmlns:c16="http://schemas.microsoft.com/office/drawing/2014/chart" uri="{C3380CC4-5D6E-409C-BE32-E72D297353CC}">
                  <c16:uniqueId val="{0000000E-0750-41AA-A027-7605F7B3061F}"/>
                </c:ext>
              </c:extLst>
            </c:dLbl>
            <c:dLbl>
              <c:idx val="5"/>
              <c:tx>
                <c:strRef>
                  <c:f>'SensIt Tornado 2'!$D$16</c:f>
                  <c:strCache>
                    <c:ptCount val="1"/>
                    <c:pt idx="0">
                      <c:v>89.5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{9C6965FF-D94E-4B2D-ACF0-828F7EC618CC}</c15:txfldGUID>
                      <c15:f>'SensIt Tornado 2'!$D$16</c15:f>
                      <c15:dlblFieldTableCache>
                        <c:ptCount val="1"/>
                        <c:pt idx="0">
                          <c:v>89.5</c:v>
                        </c:pt>
                      </c15:dlblFieldTableCache>
                    </c15:dlblFTEntry>
                  </c15:dlblFieldTable>
                  <c15:showDataLabelsRange val="0"/>
                </c:ext>
                <c:ext xmlns:c16="http://schemas.microsoft.com/office/drawing/2014/chart" uri="{C3380CC4-5D6E-409C-BE32-E72D297353CC}">
                  <c16:uniqueId val="{0000000F-0750-41AA-A027-7605F7B3061F}"/>
                </c:ext>
              </c:extLst>
            </c:dLbl>
            <c:dLbl>
              <c:idx val="6"/>
              <c:tx>
                <c:strRef>
                  <c:f>'SensIt Tornado 2'!$D$17</c:f>
                  <c:strCache>
                    <c:ptCount val="1"/>
                    <c:pt idx="0">
                      <c:v>4.5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{A84F53A9-C6F4-4C22-8E41-F32CE44D9008}</c15:txfldGUID>
                      <c15:f>'SensIt Tornado 2'!$D$17</c15:f>
                      <c15:dlblFieldTableCache>
                        <c:ptCount val="1"/>
                        <c:pt idx="0">
                          <c:v>4.5</c:v>
                        </c:pt>
                      </c15:dlblFieldTableCache>
                    </c15:dlblFTEntry>
                  </c15:dlblFieldTable>
                  <c15:showDataLabelsRange val="0"/>
                </c:ext>
                <c:ext xmlns:c16="http://schemas.microsoft.com/office/drawing/2014/chart" uri="{C3380CC4-5D6E-409C-BE32-E72D297353CC}">
                  <c16:uniqueId val="{00000010-0750-41AA-A027-7605F7B3061F}"/>
                </c:ext>
              </c:extLst>
            </c:dLbl>
            <c:dLbl>
              <c:idx val="7"/>
              <c:tx>
                <c:strRef>
                  <c:f>'SensIt Tornado 2'!$D$18</c:f>
                  <c:strCache>
                    <c:ptCount val="1"/>
                    <c:pt idx="0">
                      <c:v>35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{E3EC1D2A-A02F-45E0-AAE8-8D98C022B4F4}</c15:txfldGUID>
                      <c15:f>'SensIt Tornado 2'!$D$18</c15:f>
                      <c15:dlblFieldTableCache>
                        <c:ptCount val="1"/>
                        <c:pt idx="0">
                          <c:v>35</c:v>
                        </c:pt>
                      </c15:dlblFieldTableCache>
                    </c15:dlblFTEntry>
                  </c15:dlblFieldTable>
                  <c15:showDataLabelsRange val="0"/>
                </c:ext>
                <c:ext xmlns:c16="http://schemas.microsoft.com/office/drawing/2014/chart" uri="{C3380CC4-5D6E-409C-BE32-E72D297353CC}">
                  <c16:uniqueId val="{00000011-0750-41AA-A027-7605F7B3061F}"/>
                </c:ext>
              </c:extLst>
            </c:dLbl>
            <c:dLbl>
              <c:idx val="8"/>
              <c:tx>
                <c:strRef>
                  <c:f>'SensIt Tornado 2'!$D$19</c:f>
                  <c:strCache>
                    <c:ptCount val="1"/>
                    <c:pt idx="0">
                      <c:v>70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{7E9C8683-A92C-4179-8290-2BED7034B6B5}</c15:txfldGUID>
                      <c15:f>'SensIt Tornado 2'!$D$19</c15:f>
                      <c15:dlblFieldTableCache>
                        <c:ptCount val="1"/>
                        <c:pt idx="0">
                          <c:v>70</c:v>
                        </c:pt>
                      </c15:dlblFieldTableCache>
                    </c15:dlblFTEntry>
                  </c15:dlblFieldTable>
                  <c15:showDataLabelsRange val="0"/>
                </c:ext>
                <c:ext xmlns:c16="http://schemas.microsoft.com/office/drawing/2014/chart" uri="{C3380CC4-5D6E-409C-BE32-E72D297353CC}">
                  <c16:uniqueId val="{00000012-0750-41AA-A027-7605F7B3061F}"/>
                </c:ext>
              </c:extLst>
            </c:dLbl>
            <c:spPr>
              <a:noFill/>
              <a:ln>
                <a:noFill/>
              </a:ln>
              <a:effectLst/>
            </c:spPr>
            <c:txPr>
              <a:bodyPr wrap="square" lIns="38100" tIns="19050" rIns="38100" bIns="19050" anchor="ctr">
                <a:spAutoFit/>
              </a:bodyPr>
              <a:lstStyle/>
              <a:p>
                <a:pPr>
                  <a:defRPr sz="800" b="0" i="0"/>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'SensIt Tornado 2'!$A$11:$A$19</c:f>
              <c:strCache>
                <c:ptCount val="9"/>
                <c:pt idx="0">
                  <c:v>RMB per USD</c:v>
                </c:pt>
                <c:pt idx="1">
                  <c:v>Labor cost per binocular (RMB)</c:v>
                </c:pt>
                <c:pt idx="2">
                  <c:v>Salvage value per eyepiece (RMB)</c:v>
                </c:pt>
                <c:pt idx="3">
                  <c:v>Taizhou supplier resume in (days)</c:v>
                </c:pt>
                <c:pt idx="4">
                  <c:v>Taizhou supplier daily capacity (# of eyepieces)</c:v>
                </c:pt>
                <c:pt idx="5">
                  <c:v>Cost for other parts (RMB)</c:v>
                </c:pt>
                <c:pt idx="6">
                  <c:v>Taizhou supplier price per eyepiece (RMB)</c:v>
                </c:pt>
                <c:pt idx="7">
                  <c:v>Time to assemble and test after receiving eyepieces (days)</c:v>
                </c:pt>
                <c:pt idx="8">
                  <c:v>Salvage value of other parts per binocular (RMB)</c:v>
                </c:pt>
              </c:strCache>
            </c:strRef>
          </c:cat>
          <c:val>
            <c:numRef>
              <c:f>'SensIt Tornado 2'!$G$11:$G$19</c:f>
              <c:numCache>
                <c:formatCode>_ [$¥-804]* #,##0.00_ ;_ [$¥-804]* \-#,##0.00_ ;_ [$¥-804]* "-"??_ ;_ @_ </c:formatCode>
                <c:ptCount val="9"/>
                <c:pt idx="0">
                  <c:v>429600</c:v>
                </c:pt>
                <c:pt idx="1">
                  <c:v>396000</c:v>
                </c:pt>
                <c:pt idx="2">
                  <c:v>374000</c:v>
                </c:pt>
                <c:pt idx="3">
                  <c:v>338000</c:v>
                </c:pt>
                <c:pt idx="4">
                  <c:v>349000</c:v>
                </c:pt>
                <c:pt idx="5">
                  <c:v>332000</c:v>
                </c:pt>
                <c:pt idx="6">
                  <c:v>336500</c:v>
                </c:pt>
                <c:pt idx="7">
                  <c:v>324000</c:v>
                </c:pt>
                <c:pt idx="8">
                  <c:v>324000</c:v>
                </c:pt>
              </c:numCache>
            </c:numRef>
          </c:val>
          <c:extLst>
            <c:ext xmlns:c16="http://schemas.microsoft.com/office/drawing/2014/chart" uri="{C3380CC4-5D6E-409C-BE32-E72D297353CC}">
              <c16:uniqueId val="{00000013-0750-41AA-A027-7605F7B3061F}"/>
            </c:ext>
          </c:extLst>
        </c:ser>
        <c:dLbls>
          <c:showLegendKey val="0"/>
          <c:showVal val="0"/>
          <c:showCatName val="0"/>
          <c:showSerName val="0"/>
          <c:showPercent val="0"/>
          <c:showBubbleSize val="0"/>
        </c:dLbls>
        <c:gapWidth val="200"/>
        <c:overlap val="100"/>
        <c:axId val="1033747503"/>
        <c:axId val="1033751663"/>
      </c:barChart>
      <c:catAx>
        <c:axId val="1033747503"/>
        <c:scaling>
          <c:orientation val="maxMin"/>
        </c:scaling>
        <c:delete val="0"/>
        <c:axPos val="l"/>
        <c:numFmt formatCode="General" sourceLinked="1"/>
        <c:majorTickMark val="none"/>
        <c:minorTickMark val="none"/>
        <c:tickLblPos val="low"/>
        <c:spPr>
          <a:ln w="12700">
            <a:solidFill>
              <a:srgbClr val="000000"/>
            </a:solidFill>
            <a:prstDash val="solid"/>
          </a:ln>
        </c:spPr>
        <c:txPr>
          <a:bodyPr/>
          <a:lstStyle/>
          <a:p>
            <a:pPr>
              <a:defRPr sz="1000" b="0" i="0"/>
            </a:pPr>
            <a:endParaRPr lang="zh-CN"/>
          </a:p>
        </c:txPr>
        <c:crossAx val="1033751663"/>
        <c:crossesAt val="324000"/>
        <c:auto val="0"/>
        <c:lblAlgn val="ctr"/>
        <c:lblOffset val="100"/>
        <c:noMultiLvlLbl val="0"/>
      </c:catAx>
      <c:valAx>
        <c:axId val="1033751663"/>
        <c:scaling>
          <c:orientation val="minMax"/>
          <c:max val="460000"/>
          <c:min val="180000"/>
        </c:scaling>
        <c:delete val="0"/>
        <c:axPos val="b"/>
        <c:title>
          <c:tx>
            <c:rich>
              <a:bodyPr/>
              <a:lstStyle/>
              <a:p>
                <a:pPr>
                  <a:defRPr sz="1000" b="0" i="0"/>
                </a:pPr>
                <a:r>
                  <a:rPr lang="en-US" altLang="zh-CN" sz="1000" b="0" i="0"/>
                  <a:t>Total Profit</a:t>
                </a:r>
              </a:p>
            </c:rich>
          </c:tx>
          <c:overlay val="0"/>
        </c:title>
        <c:numFmt formatCode="_ [$¥-804]* #,##0.00_ ;_ [$¥-804]* \-#,##0.00_ ;_ [$¥-804]* &quot;-&quot;??_ ;_ @_ " sourceLinked="1"/>
        <c:majorTickMark val="out"/>
        <c:minorTickMark val="none"/>
        <c:tickLblPos val="nextTo"/>
        <c:spPr>
          <a:ln w="12700">
            <a:solidFill>
              <a:srgbClr val="000000"/>
            </a:solidFill>
            <a:prstDash val="solid"/>
          </a:ln>
        </c:spPr>
        <c:txPr>
          <a:bodyPr/>
          <a:lstStyle/>
          <a:p>
            <a:pPr>
              <a:defRPr sz="800"/>
            </a:pPr>
            <a:endParaRPr lang="zh-CN"/>
          </a:p>
        </c:txPr>
        <c:crossAx val="1033747503"/>
        <c:crosses val="max"/>
        <c:crossBetween val="between"/>
        <c:majorUnit val="20000"/>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ltLang="zh-CN" sz="1000" b="0" i="0"/>
              <a:t>SensIt 1.51 Student Version</a:t>
            </a:r>
          </a:p>
        </c:rich>
      </c:tx>
      <c:overlay val="0"/>
    </c:title>
    <c:autoTitleDeleted val="0"/>
    <c:plotArea>
      <c:layout>
        <c:manualLayout>
          <c:layoutTarget val="inner"/>
          <c:xMode val="edge"/>
          <c:yMode val="edge"/>
          <c:x val="0.27994057513206139"/>
          <c:y val="8.6398495962652547E-2"/>
          <c:w val="0.67961651976009307"/>
          <c:h val="0.79945858880316012"/>
        </c:manualLayout>
      </c:layout>
      <c:barChart>
        <c:barDir val="bar"/>
        <c:grouping val="clustered"/>
        <c:varyColors val="0"/>
        <c:ser>
          <c:idx val="0"/>
          <c:order val="0"/>
          <c:tx>
            <c:v>Bars on Left</c:v>
          </c:tx>
          <c:spPr>
            <a:solidFill>
              <a:srgbClr val="000000"/>
            </a:solidFill>
          </c:spPr>
          <c:invertIfNegative val="0"/>
          <c:dLbls>
            <c:dLbl>
              <c:idx val="0"/>
              <c:tx>
                <c:strRef>
                  <c:f>'SensIt Tornado 3'!$B$11</c:f>
                  <c:strCache>
                    <c:ptCount val="1"/>
                    <c:pt idx="0">
                      <c:v>6.7</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{4B3724A5-AF24-4BB3-BE86-6D6C9CFAE6CC}</c15:txfldGUID>
                      <c15:f>'SensIt Tornado 3'!$B$11</c15:f>
                      <c15:dlblFieldTableCache>
                        <c:ptCount val="1"/>
                        <c:pt idx="0">
                          <c:v>6.7</c:v>
                        </c:pt>
                      </c15:dlblFieldTableCache>
                    </c15:dlblFTEntry>
                  </c15:dlblFieldTable>
                  <c15:showDataLabelsRange val="0"/>
                </c:ext>
                <c:ext xmlns:c16="http://schemas.microsoft.com/office/drawing/2014/chart" uri="{C3380CC4-5D6E-409C-BE32-E72D297353CC}">
                  <c16:uniqueId val="{00000000-D04F-47A4-99F8-AFF3BE4DFF3C}"/>
                </c:ext>
              </c:extLst>
            </c:dLbl>
            <c:dLbl>
              <c:idx val="1"/>
              <c:tx>
                <c:strRef>
                  <c:f>'SensIt Tornado 3'!$B$12</c:f>
                  <c:strCache>
                    <c:ptCount val="1"/>
                    <c:pt idx="0">
                      <c:v>25.5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{AB2565CA-CB0E-46E2-A63D-66C7516B9ADB}</c15:txfldGUID>
                      <c15:f>'SensIt Tornado 3'!$B$12</c15:f>
                      <c15:dlblFieldTableCache>
                        <c:ptCount val="1"/>
                        <c:pt idx="0">
                          <c:v>25.5</c:v>
                        </c:pt>
                      </c15:dlblFieldTableCache>
                    </c15:dlblFTEntry>
                  </c15:dlblFieldTable>
                  <c15:showDataLabelsRange val="0"/>
                </c:ext>
                <c:ext xmlns:c16="http://schemas.microsoft.com/office/drawing/2014/chart" uri="{C3380CC4-5D6E-409C-BE32-E72D297353CC}">
                  <c16:uniqueId val="{00000001-D04F-47A4-99F8-AFF3BE4DFF3C}"/>
                </c:ext>
              </c:extLst>
            </c:dLbl>
            <c:dLbl>
              <c:idx val="2"/>
              <c:tx>
                <c:strRef>
                  <c:f>'SensIt Tornado 3'!$B$13</c:f>
                  <c:strCache>
                    <c:ptCount val="1"/>
                    <c:pt idx="0">
                      <c:v>500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{FA3CAF38-31A8-4C2A-8B6B-683BBBDE0DA1}</c15:txfldGUID>
                      <c15:f>'SensIt Tornado 3'!$B$13</c15:f>
                      <c15:dlblFieldTableCache>
                        <c:ptCount val="1"/>
                        <c:pt idx="0">
                          <c:v>500</c:v>
                        </c:pt>
                      </c15:dlblFieldTableCache>
                    </c15:dlblFTEntry>
                  </c15:dlblFieldTable>
                  <c15:showDataLabelsRange val="0"/>
                </c:ext>
                <c:ext xmlns:c16="http://schemas.microsoft.com/office/drawing/2014/chart" uri="{C3380CC4-5D6E-409C-BE32-E72D297353CC}">
                  <c16:uniqueId val="{00000002-D04F-47A4-99F8-AFF3BE4DFF3C}"/>
                </c:ext>
              </c:extLst>
            </c:dLbl>
            <c:dLbl>
              <c:idx val="3"/>
              <c:tx>
                <c:strRef>
                  <c:f>'SensIt Tornado 3'!$B$14</c:f>
                  <c:strCache>
                    <c:ptCount val="1"/>
                    <c:pt idx="0">
                      <c:v>28</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{72B4B320-210F-4EAA-BBF8-8E92F014BB1F}</c15:txfldGUID>
                      <c15:f>'SensIt Tornado 3'!$B$14</c15:f>
                      <c15:dlblFieldTableCache>
                        <c:ptCount val="1"/>
                        <c:pt idx="0">
                          <c:v>28</c:v>
                        </c:pt>
                      </c15:dlblFieldTableCache>
                    </c15:dlblFTEntry>
                  </c15:dlblFieldTable>
                  <c15:showDataLabelsRange val="0"/>
                </c:ext>
                <c:ext xmlns:c16="http://schemas.microsoft.com/office/drawing/2014/chart" uri="{C3380CC4-5D6E-409C-BE32-E72D297353CC}">
                  <c16:uniqueId val="{00000003-D04F-47A4-99F8-AFF3BE4DFF3C}"/>
                </c:ext>
              </c:extLst>
            </c:dLbl>
            <c:dLbl>
              <c:idx val="4"/>
              <c:tx>
                <c:strRef>
                  <c:f>'SensIt Tornado 3'!$B$15</c:f>
                  <c:strCache>
                    <c:ptCount val="1"/>
                    <c:pt idx="0">
                      <c:v>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{02F644A4-EB29-4A44-8E5A-2F6D5BCA2B8B}</c15:txfldGUID>
                      <c15:f>'SensIt Tornado 3'!$B$15</c15:f>
                      <c15:dlblFieldTableCache>
                        <c:ptCount val="1"/>
                        <c:pt idx="0">
                          <c:v>2</c:v>
                        </c:pt>
                      </c15:dlblFieldTableCache>
                    </c15:dlblFTEntry>
                  </c15:dlblFieldTable>
                  <c15:showDataLabelsRange val="0"/>
                </c:ext>
                <c:ext xmlns:c16="http://schemas.microsoft.com/office/drawing/2014/chart" uri="{C3380CC4-5D6E-409C-BE32-E72D297353CC}">
                  <c16:uniqueId val="{00000004-D04F-47A4-99F8-AFF3BE4DFF3C}"/>
                </c:ext>
              </c:extLst>
            </c:dLbl>
            <c:dLbl>
              <c:idx val="5"/>
              <c:tx>
                <c:strRef>
                  <c:f>'SensIt Tornado 3'!$B$16</c:f>
                  <c:strCache>
                    <c:ptCount val="1"/>
                    <c:pt idx="0">
                      <c:v>90.5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{A0D36BC9-121D-43AA-8403-9082970EDE37}</c15:txfldGUID>
                      <c15:f>'SensIt Tornado 3'!$B$16</c15:f>
                      <c15:dlblFieldTableCache>
                        <c:ptCount val="1"/>
                        <c:pt idx="0">
                          <c:v>90.5</c:v>
                        </c:pt>
                      </c15:dlblFieldTableCache>
                    </c15:dlblFTEntry>
                  </c15:dlblFieldTable>
                  <c15:showDataLabelsRange val="0"/>
                </c:ext>
                <c:ext xmlns:c16="http://schemas.microsoft.com/office/drawing/2014/chart" uri="{C3380CC4-5D6E-409C-BE32-E72D297353CC}">
                  <c16:uniqueId val="{00000005-D04F-47A4-99F8-AFF3BE4DFF3C}"/>
                </c:ext>
              </c:extLst>
            </c:dLbl>
            <c:dLbl>
              <c:idx val="6"/>
              <c:tx>
                <c:strRef>
                  <c:f>'SensIt Tornado 3'!$B$17</c:f>
                  <c:strCache>
                    <c:ptCount val="1"/>
                    <c:pt idx="0">
                      <c:v>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{345FB097-AF0C-4673-A757-FFDBCD43268B}</c15:txfldGUID>
                      <c15:f>'SensIt Tornado 3'!$B$17</c15:f>
                      <c15:dlblFieldTableCache>
                        <c:ptCount val="1"/>
                        <c:pt idx="0">
                          <c:v>5</c:v>
                        </c:pt>
                      </c15:dlblFieldTableCache>
                    </c15:dlblFTEntry>
                  </c15:dlblFieldTable>
                  <c15:showDataLabelsRange val="0"/>
                </c:ext>
                <c:ext xmlns:c16="http://schemas.microsoft.com/office/drawing/2014/chart" uri="{C3380CC4-5D6E-409C-BE32-E72D297353CC}">
                  <c16:uniqueId val="{00000006-D04F-47A4-99F8-AFF3BE4DFF3C}"/>
                </c:ext>
              </c:extLst>
            </c:dLbl>
            <c:dLbl>
              <c:idx val="7"/>
              <c:tx>
                <c:strRef>
                  <c:f>'SensIt Tornado 3'!$B$18</c:f>
                  <c:strCache>
                    <c:ptCount val="1"/>
                    <c:pt idx="0">
                      <c:v>33</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{0E21E728-B1E4-47C8-840C-D8F3A5474F95}</c15:txfldGUID>
                      <c15:f>'SensIt Tornado 3'!$B$18</c15:f>
                      <c15:dlblFieldTableCache>
                        <c:ptCount val="1"/>
                        <c:pt idx="0">
                          <c:v>33</c:v>
                        </c:pt>
                      </c15:dlblFieldTableCache>
                    </c15:dlblFTEntry>
                  </c15:dlblFieldTable>
                  <c15:showDataLabelsRange val="0"/>
                </c:ext>
                <c:ext xmlns:c16="http://schemas.microsoft.com/office/drawing/2014/chart" uri="{C3380CC4-5D6E-409C-BE32-E72D297353CC}">
                  <c16:uniqueId val="{00000007-D04F-47A4-99F8-AFF3BE4DFF3C}"/>
                </c:ext>
              </c:extLst>
            </c:dLbl>
            <c:dLbl>
              <c:idx val="8"/>
              <c:tx>
                <c:strRef>
                  <c:f>'SensIt Tornado 3'!$B$19</c:f>
                  <c:strCache>
                    <c:ptCount val="1"/>
                    <c:pt idx="0">
                      <c:v>60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{A14EECAD-64B8-450E-AF37-FB76C3FFD49A}</c15:txfldGUID>
                      <c15:f>'SensIt Tornado 3'!$B$19</c15:f>
                      <c15:dlblFieldTableCache>
                        <c:ptCount val="1"/>
                        <c:pt idx="0">
                          <c:v>60</c:v>
                        </c:pt>
                      </c15:dlblFieldTableCache>
                    </c15:dlblFTEntry>
                  </c15:dlblFieldTable>
                  <c15:showDataLabelsRange val="0"/>
                </c:ext>
                <c:ext xmlns:c16="http://schemas.microsoft.com/office/drawing/2014/chart" uri="{C3380CC4-5D6E-409C-BE32-E72D297353CC}">
                  <c16:uniqueId val="{00000008-D04F-47A4-99F8-AFF3BE4DFF3C}"/>
                </c:ext>
              </c:extLst>
            </c:dLbl>
            <c:spPr>
              <a:noFill/>
              <a:ln>
                <a:noFill/>
              </a:ln>
              <a:effectLst/>
            </c:spPr>
            <c:txPr>
              <a:bodyPr wrap="square" lIns="38100" tIns="19050" rIns="38100" bIns="19050" anchor="ctr">
                <a:spAutoFit/>
              </a:bodyPr>
              <a:lstStyle/>
              <a:p>
                <a:pPr>
                  <a:defRPr sz="800" b="0" i="0"/>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'SensIt Tornado 3'!$A$11:$A$19</c:f>
              <c:strCache>
                <c:ptCount val="9"/>
                <c:pt idx="0">
                  <c:v>RMB per USD</c:v>
                </c:pt>
                <c:pt idx="1">
                  <c:v>Labor cost per binocular (RMB)</c:v>
                </c:pt>
                <c:pt idx="2">
                  <c:v>Taizhou supplier daily capacity (# of eyepieces)</c:v>
                </c:pt>
                <c:pt idx="3">
                  <c:v>Taizhou supplier resume in (days)</c:v>
                </c:pt>
                <c:pt idx="4">
                  <c:v>Salvage value per eyepiece (RMB)</c:v>
                </c:pt>
                <c:pt idx="5">
                  <c:v>Cost for other parts (RMB)</c:v>
                </c:pt>
                <c:pt idx="6">
                  <c:v>Taizhou supplier price per eyepiece (RMB)</c:v>
                </c:pt>
                <c:pt idx="7">
                  <c:v>Time to assemble and test after receiving eyepieces (days)</c:v>
                </c:pt>
                <c:pt idx="8">
                  <c:v>Salvage value of other parts per binocular (RMB)</c:v>
                </c:pt>
              </c:strCache>
            </c:strRef>
          </c:cat>
          <c:val>
            <c:numRef>
              <c:f>'SensIt Tornado 3'!$E$11:$E$19</c:f>
              <c:numCache>
                <c:formatCode>_ [$¥-804]* #,##0.00_ ;_ [$¥-804]* \-#,##0.00_ ;_ [$¥-804]* "-"??_ ;_ @_ </c:formatCode>
                <c:ptCount val="9"/>
                <c:pt idx="0">
                  <c:v>330400</c:v>
                </c:pt>
                <c:pt idx="1">
                  <c:v>388000</c:v>
                </c:pt>
                <c:pt idx="2">
                  <c:v>351625</c:v>
                </c:pt>
                <c:pt idx="3">
                  <c:v>422000</c:v>
                </c:pt>
                <c:pt idx="4">
                  <c:v>427000</c:v>
                </c:pt>
                <c:pt idx="5">
                  <c:v>428000</c:v>
                </c:pt>
                <c:pt idx="6">
                  <c:v>436000</c:v>
                </c:pt>
                <c:pt idx="7">
                  <c:v>432000</c:v>
                </c:pt>
                <c:pt idx="8">
                  <c:v>436000</c:v>
                </c:pt>
              </c:numCache>
            </c:numRef>
          </c:val>
          <c:extLst>
            <c:ext xmlns:c16="http://schemas.microsoft.com/office/drawing/2014/chart" uri="{C3380CC4-5D6E-409C-BE32-E72D297353CC}">
              <c16:uniqueId val="{00000009-D04F-47A4-99F8-AFF3BE4DFF3C}"/>
            </c:ext>
          </c:extLst>
        </c:ser>
        <c:ser>
          <c:idx val="1"/>
          <c:order val="1"/>
          <c:tx>
            <c:v>Bars on Right</c:v>
          </c:tx>
          <c:spPr>
            <a:solidFill>
              <a:srgbClr val="000000"/>
            </a:solidFill>
          </c:spPr>
          <c:invertIfNegative val="0"/>
          <c:dLbls>
            <c:dLbl>
              <c:idx val="0"/>
              <c:tx>
                <c:strRef>
                  <c:f>'SensIt Tornado 3'!$D$11</c:f>
                  <c:strCache>
                    <c:ptCount val="1"/>
                    <c:pt idx="0">
                      <c:v>7.3</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{79421BCD-644A-4FCF-9B86-72D6E6553EF2}</c15:txfldGUID>
                      <c15:f>'SensIt Tornado 3'!$D$11</c15:f>
                      <c15:dlblFieldTableCache>
                        <c:ptCount val="1"/>
                        <c:pt idx="0">
                          <c:v>7.3</c:v>
                        </c:pt>
                      </c15:dlblFieldTableCache>
                    </c15:dlblFTEntry>
                  </c15:dlblFieldTable>
                  <c15:showDataLabelsRange val="0"/>
                </c:ext>
                <c:ext xmlns:c16="http://schemas.microsoft.com/office/drawing/2014/chart" uri="{C3380CC4-5D6E-409C-BE32-E72D297353CC}">
                  <c16:uniqueId val="{0000000A-D04F-47A4-99F8-AFF3BE4DFF3C}"/>
                </c:ext>
              </c:extLst>
            </c:dLbl>
            <c:dLbl>
              <c:idx val="1"/>
              <c:tx>
                <c:strRef>
                  <c:f>'SensIt Tornado 3'!$D$12</c:f>
                  <c:strCache>
                    <c:ptCount val="1"/>
                    <c:pt idx="0">
                      <c:v>18</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{88B00A6C-6B6C-48D4-94EE-0776C9B41C25}</c15:txfldGUID>
                      <c15:f>'SensIt Tornado 3'!$D$12</c15:f>
                      <c15:dlblFieldTableCache>
                        <c:ptCount val="1"/>
                        <c:pt idx="0">
                          <c:v>18</c:v>
                        </c:pt>
                      </c15:dlblFieldTableCache>
                    </c15:dlblFTEntry>
                  </c15:dlblFieldTable>
                  <c15:showDataLabelsRange val="0"/>
                </c:ext>
                <c:ext xmlns:c16="http://schemas.microsoft.com/office/drawing/2014/chart" uri="{C3380CC4-5D6E-409C-BE32-E72D297353CC}">
                  <c16:uniqueId val="{0000000B-D04F-47A4-99F8-AFF3BE4DFF3C}"/>
                </c:ext>
              </c:extLst>
            </c:dLbl>
            <c:dLbl>
              <c:idx val="2"/>
              <c:tx>
                <c:strRef>
                  <c:f>'SensIt Tornado 3'!$D$13</c:f>
                  <c:strCache>
                    <c:ptCount val="1"/>
                    <c:pt idx="0">
                      <c:v>1000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{34333251-6A17-49A9-9C0A-E33EF83C42BE}</c15:txfldGUID>
                      <c15:f>'SensIt Tornado 3'!$D$13</c15:f>
                      <c15:dlblFieldTableCache>
                        <c:ptCount val="1"/>
                        <c:pt idx="0">
                          <c:v>1000</c:v>
                        </c:pt>
                      </c15:dlblFieldTableCache>
                    </c15:dlblFTEntry>
                  </c15:dlblFieldTable>
                  <c15:showDataLabelsRange val="0"/>
                </c:ext>
                <c:ext xmlns:c16="http://schemas.microsoft.com/office/drawing/2014/chart" uri="{C3380CC4-5D6E-409C-BE32-E72D297353CC}">
                  <c16:uniqueId val="{0000000C-D04F-47A4-99F8-AFF3BE4DFF3C}"/>
                </c:ext>
              </c:extLst>
            </c:dLbl>
            <c:dLbl>
              <c:idx val="3"/>
              <c:tx>
                <c:strRef>
                  <c:f>'SensIt Tornado 3'!$D$14</c:f>
                  <c:strCache>
                    <c:ptCount val="1"/>
                    <c:pt idx="0">
                      <c:v>42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{433C3306-7025-4493-8EA5-7C9035D2F1B6}</c15:txfldGUID>
                      <c15:f>'SensIt Tornado 3'!$D$14</c15:f>
                      <c15:dlblFieldTableCache>
                        <c:ptCount val="1"/>
                        <c:pt idx="0">
                          <c:v>42</c:v>
                        </c:pt>
                      </c15:dlblFieldTableCache>
                    </c15:dlblFTEntry>
                  </c15:dlblFieldTable>
                  <c15:showDataLabelsRange val="0"/>
                </c:ext>
                <c:ext xmlns:c16="http://schemas.microsoft.com/office/drawing/2014/chart" uri="{C3380CC4-5D6E-409C-BE32-E72D297353CC}">
                  <c16:uniqueId val="{0000000D-D04F-47A4-99F8-AFF3BE4DFF3C}"/>
                </c:ext>
              </c:extLst>
            </c:dLbl>
            <c:dLbl>
              <c:idx val="4"/>
              <c:tx>
                <c:strRef>
                  <c:f>'SensIt Tornado 3'!$D$15</c:f>
                  <c:strCache>
                    <c:ptCount val="1"/>
                    <c:pt idx="0">
                      <c:v>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{22EA0C77-AFF1-4B5F-A73A-12BECCCD7CE5}</c15:txfldGUID>
                      <c15:f>'SensIt Tornado 3'!$D$15</c15:f>
                      <c15:dlblFieldTableCache>
                        <c:ptCount val="1"/>
                        <c:pt idx="0">
                          <c:v>5</c:v>
                        </c:pt>
                      </c15:dlblFieldTableCache>
                    </c15:dlblFTEntry>
                  </c15:dlblFieldTable>
                  <c15:showDataLabelsRange val="0"/>
                </c:ext>
                <c:ext xmlns:c16="http://schemas.microsoft.com/office/drawing/2014/chart" uri="{C3380CC4-5D6E-409C-BE32-E72D297353CC}">
                  <c16:uniqueId val="{0000000E-D04F-47A4-99F8-AFF3BE4DFF3C}"/>
                </c:ext>
              </c:extLst>
            </c:dLbl>
            <c:dLbl>
              <c:idx val="5"/>
              <c:tx>
                <c:strRef>
                  <c:f>'SensIt Tornado 3'!$D$16</c:f>
                  <c:strCache>
                    <c:ptCount val="1"/>
                    <c:pt idx="0">
                      <c:v>89.5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{2183765A-4FB2-473A-A58C-398B0DBFDE1B}</c15:txfldGUID>
                      <c15:f>'SensIt Tornado 3'!$D$16</c15:f>
                      <c15:dlblFieldTableCache>
                        <c:ptCount val="1"/>
                        <c:pt idx="0">
                          <c:v>89.5</c:v>
                        </c:pt>
                      </c15:dlblFieldTableCache>
                    </c15:dlblFTEntry>
                  </c15:dlblFieldTable>
                  <c15:showDataLabelsRange val="0"/>
                </c:ext>
                <c:ext xmlns:c16="http://schemas.microsoft.com/office/drawing/2014/chart" uri="{C3380CC4-5D6E-409C-BE32-E72D297353CC}">
                  <c16:uniqueId val="{0000000F-D04F-47A4-99F8-AFF3BE4DFF3C}"/>
                </c:ext>
              </c:extLst>
            </c:dLbl>
            <c:dLbl>
              <c:idx val="6"/>
              <c:tx>
                <c:strRef>
                  <c:f>'SensIt Tornado 3'!$D$17</c:f>
                  <c:strCache>
                    <c:ptCount val="1"/>
                    <c:pt idx="0">
                      <c:v>4.5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{C01FA035-015E-4B9C-90D4-B22329CFE0C2}</c15:txfldGUID>
                      <c15:f>'SensIt Tornado 3'!$D$17</c15:f>
                      <c15:dlblFieldTableCache>
                        <c:ptCount val="1"/>
                        <c:pt idx="0">
                          <c:v>4.5</c:v>
                        </c:pt>
                      </c15:dlblFieldTableCache>
                    </c15:dlblFTEntry>
                  </c15:dlblFieldTable>
                  <c15:showDataLabelsRange val="0"/>
                </c:ext>
                <c:ext xmlns:c16="http://schemas.microsoft.com/office/drawing/2014/chart" uri="{C3380CC4-5D6E-409C-BE32-E72D297353CC}">
                  <c16:uniqueId val="{00000010-D04F-47A4-99F8-AFF3BE4DFF3C}"/>
                </c:ext>
              </c:extLst>
            </c:dLbl>
            <c:dLbl>
              <c:idx val="7"/>
              <c:tx>
                <c:strRef>
                  <c:f>'SensIt Tornado 3'!$D$18</c:f>
                  <c:strCache>
                    <c:ptCount val="1"/>
                    <c:pt idx="0">
                      <c:v>35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{56A380BF-2B78-4A57-9A72-57D93AF05496}</c15:txfldGUID>
                      <c15:f>'SensIt Tornado 3'!$D$18</c15:f>
                      <c15:dlblFieldTableCache>
                        <c:ptCount val="1"/>
                        <c:pt idx="0">
                          <c:v>35</c:v>
                        </c:pt>
                      </c15:dlblFieldTableCache>
                    </c15:dlblFTEntry>
                  </c15:dlblFieldTable>
                  <c15:showDataLabelsRange val="0"/>
                </c:ext>
                <c:ext xmlns:c16="http://schemas.microsoft.com/office/drawing/2014/chart" uri="{C3380CC4-5D6E-409C-BE32-E72D297353CC}">
                  <c16:uniqueId val="{00000011-D04F-47A4-99F8-AFF3BE4DFF3C}"/>
                </c:ext>
              </c:extLst>
            </c:dLbl>
            <c:dLbl>
              <c:idx val="8"/>
              <c:tx>
                <c:strRef>
                  <c:f>'SensIt Tornado 3'!$D$19</c:f>
                  <c:strCache>
                    <c:ptCount val="1"/>
                    <c:pt idx="0">
                      <c:v>70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{5D8712E8-B7D2-4FED-B031-DCBA4F3709C4}</c15:txfldGUID>
                      <c15:f>'SensIt Tornado 3'!$D$19</c15:f>
                      <c15:dlblFieldTableCache>
                        <c:ptCount val="1"/>
                        <c:pt idx="0">
                          <c:v>70</c:v>
                        </c:pt>
                      </c15:dlblFieldTableCache>
                    </c15:dlblFTEntry>
                  </c15:dlblFieldTable>
                  <c15:showDataLabelsRange val="0"/>
                </c:ext>
                <c:ext xmlns:c16="http://schemas.microsoft.com/office/drawing/2014/chart" uri="{C3380CC4-5D6E-409C-BE32-E72D297353CC}">
                  <c16:uniqueId val="{00000012-D04F-47A4-99F8-AFF3BE4DFF3C}"/>
                </c:ext>
              </c:extLst>
            </c:dLbl>
            <c:spPr>
              <a:noFill/>
              <a:ln>
                <a:noFill/>
              </a:ln>
              <a:effectLst/>
            </c:spPr>
            <c:txPr>
              <a:bodyPr wrap="square" lIns="38100" tIns="19050" rIns="38100" bIns="19050" anchor="ctr">
                <a:spAutoFit/>
              </a:bodyPr>
              <a:lstStyle/>
              <a:p>
                <a:pPr>
                  <a:defRPr sz="800" b="0" i="0"/>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'SensIt Tornado 3'!$A$11:$A$19</c:f>
              <c:strCache>
                <c:ptCount val="9"/>
                <c:pt idx="0">
                  <c:v>RMB per USD</c:v>
                </c:pt>
                <c:pt idx="1">
                  <c:v>Labor cost per binocular (RMB)</c:v>
                </c:pt>
                <c:pt idx="2">
                  <c:v>Taizhou supplier daily capacity (# of eyepieces)</c:v>
                </c:pt>
                <c:pt idx="3">
                  <c:v>Taizhou supplier resume in (days)</c:v>
                </c:pt>
                <c:pt idx="4">
                  <c:v>Salvage value per eyepiece (RMB)</c:v>
                </c:pt>
                <c:pt idx="5">
                  <c:v>Cost for other parts (RMB)</c:v>
                </c:pt>
                <c:pt idx="6">
                  <c:v>Taizhou supplier price per eyepiece (RMB)</c:v>
                </c:pt>
                <c:pt idx="7">
                  <c:v>Time to assemble and test after receiving eyepieces (days)</c:v>
                </c:pt>
                <c:pt idx="8">
                  <c:v>Salvage value of other parts per binocular (RMB)</c:v>
                </c:pt>
              </c:strCache>
            </c:strRef>
          </c:cat>
          <c:val>
            <c:numRef>
              <c:f>'SensIt Tornado 3'!$G$11:$G$19</c:f>
              <c:numCache>
                <c:formatCode>_ [$¥-804]* #,##0.00_ ;_ [$¥-804]* \-#,##0.00_ ;_ [$¥-804]* "-"??_ ;_ @_ </c:formatCode>
                <c:ptCount val="9"/>
                <c:pt idx="0">
                  <c:v>541600</c:v>
                </c:pt>
                <c:pt idx="1">
                  <c:v>508000</c:v>
                </c:pt>
                <c:pt idx="2">
                  <c:v>436000</c:v>
                </c:pt>
                <c:pt idx="3">
                  <c:v>450000</c:v>
                </c:pt>
                <c:pt idx="4">
                  <c:v>454000</c:v>
                </c:pt>
                <c:pt idx="5">
                  <c:v>444000</c:v>
                </c:pt>
                <c:pt idx="6">
                  <c:v>448500</c:v>
                </c:pt>
                <c:pt idx="7">
                  <c:v>436000</c:v>
                </c:pt>
                <c:pt idx="8">
                  <c:v>436000</c:v>
                </c:pt>
              </c:numCache>
            </c:numRef>
          </c:val>
          <c:extLst>
            <c:ext xmlns:c16="http://schemas.microsoft.com/office/drawing/2014/chart" uri="{C3380CC4-5D6E-409C-BE32-E72D297353CC}">
              <c16:uniqueId val="{00000013-D04F-47A4-99F8-AFF3BE4DFF3C}"/>
            </c:ext>
          </c:extLst>
        </c:ser>
        <c:dLbls>
          <c:showLegendKey val="0"/>
          <c:showVal val="0"/>
          <c:showCatName val="0"/>
          <c:showSerName val="0"/>
          <c:showPercent val="0"/>
          <c:showBubbleSize val="0"/>
        </c:dLbls>
        <c:gapWidth val="200"/>
        <c:overlap val="100"/>
        <c:axId val="1033809071"/>
        <c:axId val="1033793263"/>
      </c:barChart>
      <c:catAx>
        <c:axId val="1033809071"/>
        <c:scaling>
          <c:orientation val="maxMin"/>
        </c:scaling>
        <c:delete val="0"/>
        <c:axPos val="l"/>
        <c:numFmt formatCode="General" sourceLinked="1"/>
        <c:majorTickMark val="none"/>
        <c:minorTickMark val="none"/>
        <c:tickLblPos val="low"/>
        <c:spPr>
          <a:ln w="12700">
            <a:solidFill>
              <a:srgbClr val="000000"/>
            </a:solidFill>
            <a:prstDash val="solid"/>
          </a:ln>
        </c:spPr>
        <c:txPr>
          <a:bodyPr/>
          <a:lstStyle/>
          <a:p>
            <a:pPr>
              <a:defRPr sz="1000" b="0" i="0"/>
            </a:pPr>
            <a:endParaRPr lang="zh-CN"/>
          </a:p>
        </c:txPr>
        <c:crossAx val="1033793263"/>
        <c:crossesAt val="436000"/>
        <c:auto val="0"/>
        <c:lblAlgn val="ctr"/>
        <c:lblOffset val="100"/>
        <c:noMultiLvlLbl val="0"/>
      </c:catAx>
      <c:valAx>
        <c:axId val="1033793263"/>
        <c:scaling>
          <c:orientation val="minMax"/>
          <c:max val="580000"/>
          <c:min val="300000"/>
        </c:scaling>
        <c:delete val="0"/>
        <c:axPos val="b"/>
        <c:title>
          <c:tx>
            <c:rich>
              <a:bodyPr/>
              <a:lstStyle/>
              <a:p>
                <a:pPr>
                  <a:defRPr sz="1000" b="0" i="0"/>
                </a:pPr>
                <a:r>
                  <a:rPr lang="en-US" altLang="zh-CN" sz="1000" b="0" i="0"/>
                  <a:t>Total Profit</a:t>
                </a:r>
              </a:p>
            </c:rich>
          </c:tx>
          <c:overlay val="0"/>
        </c:title>
        <c:numFmt formatCode="_ [$¥-804]* #,##0.00_ ;_ [$¥-804]* \-#,##0.00_ ;_ [$¥-804]* &quot;-&quot;??_ ;_ @_ " sourceLinked="1"/>
        <c:majorTickMark val="out"/>
        <c:minorTickMark val="none"/>
        <c:tickLblPos val="nextTo"/>
        <c:spPr>
          <a:ln w="12700">
            <a:solidFill>
              <a:srgbClr val="000000"/>
            </a:solidFill>
            <a:prstDash val="solid"/>
          </a:ln>
        </c:spPr>
        <c:txPr>
          <a:bodyPr/>
          <a:lstStyle/>
          <a:p>
            <a:pPr>
              <a:defRPr sz="800"/>
            </a:pPr>
            <a:endParaRPr lang="zh-CN"/>
          </a:p>
        </c:txPr>
        <c:crossAx val="1033809071"/>
        <c:crosses val="max"/>
        <c:crossBetween val="between"/>
        <c:majorUnit val="20000"/>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ltLang="zh-CN" sz="1000" b="0" i="0"/>
              <a:t>SensIt 1.51 Student Version</a:t>
            </a:r>
          </a:p>
        </c:rich>
      </c:tx>
      <c:overlay val="0"/>
    </c:title>
    <c:autoTitleDeleted val="0"/>
    <c:plotArea>
      <c:layout>
        <c:manualLayout>
          <c:layoutTarget val="inner"/>
          <c:xMode val="edge"/>
          <c:yMode val="edge"/>
          <c:x val="0.27994057513206139"/>
          <c:y val="8.6398495962652547E-2"/>
          <c:w val="0.67961651976009307"/>
          <c:h val="0.79945858880316012"/>
        </c:manualLayout>
      </c:layout>
      <c:barChart>
        <c:barDir val="bar"/>
        <c:grouping val="clustered"/>
        <c:varyColors val="0"/>
        <c:ser>
          <c:idx val="0"/>
          <c:order val="0"/>
          <c:tx>
            <c:v>Bars on Left</c:v>
          </c:tx>
          <c:spPr>
            <a:solidFill>
              <a:srgbClr val="000000"/>
            </a:solidFill>
          </c:spPr>
          <c:invertIfNegative val="0"/>
          <c:dLbls>
            <c:dLbl>
              <c:idx val="0"/>
              <c:tx>
                <c:strRef>
                  <c:f>'SensIt Tornado 3'!$B$11</c:f>
                  <c:strCache>
                    <c:ptCount val="1"/>
                    <c:pt idx="0">
                      <c:v>6.7</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{7BB28AF8-3F51-427D-B59F-05E89CD522FF}</c15:txfldGUID>
                      <c15:f>'SensIt Tornado 3'!$B$11</c15:f>
                      <c15:dlblFieldTableCache>
                        <c:ptCount val="1"/>
                        <c:pt idx="0">
                          <c:v>6.7</c:v>
                        </c:pt>
                      </c15:dlblFieldTableCache>
                    </c15:dlblFTEntry>
                  </c15:dlblFieldTable>
                  <c15:showDataLabelsRange val="0"/>
                </c:ext>
                <c:ext xmlns:c16="http://schemas.microsoft.com/office/drawing/2014/chart" uri="{C3380CC4-5D6E-409C-BE32-E72D297353CC}">
                  <c16:uniqueId val="{00000002-5D93-4885-A780-F97D0DA0F79D}"/>
                </c:ext>
              </c:extLst>
            </c:dLbl>
            <c:dLbl>
              <c:idx val="1"/>
              <c:tx>
                <c:strRef>
                  <c:f>'SensIt Tornado 3'!$B$12</c:f>
                  <c:strCache>
                    <c:ptCount val="1"/>
                    <c:pt idx="0">
                      <c:v>25.5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{AF1A1651-E81A-4E9C-8E40-D850F90A5FD4}</c15:txfldGUID>
                      <c15:f>'SensIt Tornado 3'!$B$12</c15:f>
                      <c15:dlblFieldTableCache>
                        <c:ptCount val="1"/>
                        <c:pt idx="0">
                          <c:v>25.5</c:v>
                        </c:pt>
                      </c15:dlblFieldTableCache>
                    </c15:dlblFTEntry>
                  </c15:dlblFieldTable>
                  <c15:showDataLabelsRange val="0"/>
                </c:ext>
                <c:ext xmlns:c16="http://schemas.microsoft.com/office/drawing/2014/chart" uri="{C3380CC4-5D6E-409C-BE32-E72D297353CC}">
                  <c16:uniqueId val="{00000004-5D93-4885-A780-F97D0DA0F79D}"/>
                </c:ext>
              </c:extLst>
            </c:dLbl>
            <c:dLbl>
              <c:idx val="2"/>
              <c:tx>
                <c:strRef>
                  <c:f>'SensIt Tornado 3'!$B$13</c:f>
                  <c:strCache>
                    <c:ptCount val="1"/>
                    <c:pt idx="0">
                      <c:v>500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{499CC486-D53E-4922-A3D9-84913F5D17C2}</c15:txfldGUID>
                      <c15:f>'SensIt Tornado 3'!$B$13</c15:f>
                      <c15:dlblFieldTableCache>
                        <c:ptCount val="1"/>
                        <c:pt idx="0">
                          <c:v>500</c:v>
                        </c:pt>
                      </c15:dlblFieldTableCache>
                    </c15:dlblFTEntry>
                  </c15:dlblFieldTable>
                  <c15:showDataLabelsRange val="0"/>
                </c:ext>
                <c:ext xmlns:c16="http://schemas.microsoft.com/office/drawing/2014/chart" uri="{C3380CC4-5D6E-409C-BE32-E72D297353CC}">
                  <c16:uniqueId val="{00000006-5D93-4885-A780-F97D0DA0F79D}"/>
                </c:ext>
              </c:extLst>
            </c:dLbl>
            <c:dLbl>
              <c:idx val="3"/>
              <c:tx>
                <c:strRef>
                  <c:f>'SensIt Tornado 3'!$B$14</c:f>
                  <c:strCache>
                    <c:ptCount val="1"/>
                    <c:pt idx="0">
                      <c:v>28</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{C3DB55E5-B268-4E70-93B6-616696F44A4D}</c15:txfldGUID>
                      <c15:f>'SensIt Tornado 3'!$B$14</c15:f>
                      <c15:dlblFieldTableCache>
                        <c:ptCount val="1"/>
                        <c:pt idx="0">
                          <c:v>28</c:v>
                        </c:pt>
                      </c15:dlblFieldTableCache>
                    </c15:dlblFTEntry>
                  </c15:dlblFieldTable>
                  <c15:showDataLabelsRange val="0"/>
                </c:ext>
                <c:ext xmlns:c16="http://schemas.microsoft.com/office/drawing/2014/chart" uri="{C3380CC4-5D6E-409C-BE32-E72D297353CC}">
                  <c16:uniqueId val="{00000008-5D93-4885-A780-F97D0DA0F79D}"/>
                </c:ext>
              </c:extLst>
            </c:dLbl>
            <c:dLbl>
              <c:idx val="4"/>
              <c:tx>
                <c:strRef>
                  <c:f>'SensIt Tornado 3'!$B$15</c:f>
                  <c:strCache>
                    <c:ptCount val="1"/>
                    <c:pt idx="0">
                      <c:v>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{44B1E4AF-603E-4404-AC70-8E3C3F607A6D}</c15:txfldGUID>
                      <c15:f>'SensIt Tornado 3'!$B$15</c15:f>
                      <c15:dlblFieldTableCache>
                        <c:ptCount val="1"/>
                        <c:pt idx="0">
                          <c:v>2</c:v>
                        </c:pt>
                      </c15:dlblFieldTableCache>
                    </c15:dlblFTEntry>
                  </c15:dlblFieldTable>
                  <c15:showDataLabelsRange val="0"/>
                </c:ext>
                <c:ext xmlns:c16="http://schemas.microsoft.com/office/drawing/2014/chart" uri="{C3380CC4-5D6E-409C-BE32-E72D297353CC}">
                  <c16:uniqueId val="{0000000A-5D93-4885-A780-F97D0DA0F79D}"/>
                </c:ext>
              </c:extLst>
            </c:dLbl>
            <c:dLbl>
              <c:idx val="5"/>
              <c:tx>
                <c:strRef>
                  <c:f>'SensIt Tornado 3'!$B$16</c:f>
                  <c:strCache>
                    <c:ptCount val="1"/>
                    <c:pt idx="0">
                      <c:v>90.5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{0C7ADCC1-F60C-4EE7-82D9-9AA3C4D1D548}</c15:txfldGUID>
                      <c15:f>'SensIt Tornado 3'!$B$16</c15:f>
                      <c15:dlblFieldTableCache>
                        <c:ptCount val="1"/>
                        <c:pt idx="0">
                          <c:v>90.5</c:v>
                        </c:pt>
                      </c15:dlblFieldTableCache>
                    </c15:dlblFTEntry>
                  </c15:dlblFieldTable>
                  <c15:showDataLabelsRange val="0"/>
                </c:ext>
                <c:ext xmlns:c16="http://schemas.microsoft.com/office/drawing/2014/chart" uri="{C3380CC4-5D6E-409C-BE32-E72D297353CC}">
                  <c16:uniqueId val="{0000000C-5D93-4885-A780-F97D0DA0F79D}"/>
                </c:ext>
              </c:extLst>
            </c:dLbl>
            <c:dLbl>
              <c:idx val="6"/>
              <c:tx>
                <c:strRef>
                  <c:f>'SensIt Tornado 3'!$B$17</c:f>
                  <c:strCache>
                    <c:ptCount val="1"/>
                    <c:pt idx="0">
                      <c:v>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{D0D1D92B-0DA3-40FE-A4A1-CB001C781A87}</c15:txfldGUID>
                      <c15:f>'SensIt Tornado 3'!$B$17</c15:f>
                      <c15:dlblFieldTableCache>
                        <c:ptCount val="1"/>
                        <c:pt idx="0">
                          <c:v>5</c:v>
                        </c:pt>
                      </c15:dlblFieldTableCache>
                    </c15:dlblFTEntry>
                  </c15:dlblFieldTable>
                  <c15:showDataLabelsRange val="0"/>
                </c:ext>
                <c:ext xmlns:c16="http://schemas.microsoft.com/office/drawing/2014/chart" uri="{C3380CC4-5D6E-409C-BE32-E72D297353CC}">
                  <c16:uniqueId val="{0000000E-5D93-4885-A780-F97D0DA0F79D}"/>
                </c:ext>
              </c:extLst>
            </c:dLbl>
            <c:dLbl>
              <c:idx val="7"/>
              <c:tx>
                <c:strRef>
                  <c:f>'SensIt Tornado 3'!$B$18</c:f>
                  <c:strCache>
                    <c:ptCount val="1"/>
                    <c:pt idx="0">
                      <c:v>33</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{386E243A-2AB5-4ABB-91A1-D9E4E6E1C023}</c15:txfldGUID>
                      <c15:f>'SensIt Tornado 3'!$B$18</c15:f>
                      <c15:dlblFieldTableCache>
                        <c:ptCount val="1"/>
                        <c:pt idx="0">
                          <c:v>33</c:v>
                        </c:pt>
                      </c15:dlblFieldTableCache>
                    </c15:dlblFTEntry>
                  </c15:dlblFieldTable>
                  <c15:showDataLabelsRange val="0"/>
                </c:ext>
                <c:ext xmlns:c16="http://schemas.microsoft.com/office/drawing/2014/chart" uri="{C3380CC4-5D6E-409C-BE32-E72D297353CC}">
                  <c16:uniqueId val="{00000010-5D93-4885-A780-F97D0DA0F79D}"/>
                </c:ext>
              </c:extLst>
            </c:dLbl>
            <c:dLbl>
              <c:idx val="8"/>
              <c:tx>
                <c:strRef>
                  <c:f>'SensIt Tornado 3'!$B$19</c:f>
                  <c:strCache>
                    <c:ptCount val="1"/>
                    <c:pt idx="0">
                      <c:v>60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{5EF9CB51-EE99-461C-AAFD-33C6C05A8131}</c15:txfldGUID>
                      <c15:f>'SensIt Tornado 3'!$B$19</c15:f>
                      <c15:dlblFieldTableCache>
                        <c:ptCount val="1"/>
                        <c:pt idx="0">
                          <c:v>60</c:v>
                        </c:pt>
                      </c15:dlblFieldTableCache>
                    </c15:dlblFTEntry>
                  </c15:dlblFieldTable>
                  <c15:showDataLabelsRange val="0"/>
                </c:ext>
                <c:ext xmlns:c16="http://schemas.microsoft.com/office/drawing/2014/chart" uri="{C3380CC4-5D6E-409C-BE32-E72D297353CC}">
                  <c16:uniqueId val="{00000012-5D93-4885-A780-F97D0DA0F79D}"/>
                </c:ext>
              </c:extLst>
            </c:dLbl>
            <c:spPr>
              <a:noFill/>
              <a:ln>
                <a:noFill/>
              </a:ln>
              <a:effectLst/>
            </c:spPr>
            <c:txPr>
              <a:bodyPr wrap="square" lIns="38100" tIns="19050" rIns="38100" bIns="19050" anchor="ctr">
                <a:spAutoFit/>
              </a:bodyPr>
              <a:lstStyle/>
              <a:p>
                <a:pPr>
                  <a:defRPr sz="800" b="0" i="0"/>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'SensIt Tornado 3'!$A$11:$A$19</c:f>
              <c:strCache>
                <c:ptCount val="9"/>
                <c:pt idx="0">
                  <c:v>RMB per USD</c:v>
                </c:pt>
                <c:pt idx="1">
                  <c:v>Labor cost per binocular (RMB)</c:v>
                </c:pt>
                <c:pt idx="2">
                  <c:v>Taizhou supplier daily capacity (# of eyepieces)</c:v>
                </c:pt>
                <c:pt idx="3">
                  <c:v>Taizhou supplier resume in (days)</c:v>
                </c:pt>
                <c:pt idx="4">
                  <c:v>Salvage value per eyepiece (RMB)</c:v>
                </c:pt>
                <c:pt idx="5">
                  <c:v>Cost for other parts (RMB)</c:v>
                </c:pt>
                <c:pt idx="6">
                  <c:v>Taizhou supplier price per eyepiece (RMB)</c:v>
                </c:pt>
                <c:pt idx="7">
                  <c:v>Time to assemble and test after receiving eyepieces (days)</c:v>
                </c:pt>
                <c:pt idx="8">
                  <c:v>Salvage value of other parts per binocular (RMB)</c:v>
                </c:pt>
              </c:strCache>
            </c:strRef>
          </c:cat>
          <c:val>
            <c:numRef>
              <c:f>'SensIt Tornado 3'!$E$11:$E$19</c:f>
              <c:numCache>
                <c:formatCode>_ [$¥-804]* #,##0.00_ ;_ [$¥-804]* \-#,##0.00_ ;_ [$¥-804]* "-"??_ ;_ @_ </c:formatCode>
                <c:ptCount val="9"/>
                <c:pt idx="0">
                  <c:v>330400</c:v>
                </c:pt>
                <c:pt idx="1">
                  <c:v>388000</c:v>
                </c:pt>
                <c:pt idx="2">
                  <c:v>351625</c:v>
                </c:pt>
                <c:pt idx="3">
                  <c:v>422000</c:v>
                </c:pt>
                <c:pt idx="4">
                  <c:v>427000</c:v>
                </c:pt>
                <c:pt idx="5">
                  <c:v>428000</c:v>
                </c:pt>
                <c:pt idx="6">
                  <c:v>436000</c:v>
                </c:pt>
                <c:pt idx="7">
                  <c:v>432000</c:v>
                </c:pt>
                <c:pt idx="8">
                  <c:v>436000</c:v>
                </c:pt>
              </c:numCache>
            </c:numRef>
          </c:val>
          <c:extLst>
            <c:ext xmlns:c16="http://schemas.microsoft.com/office/drawing/2014/chart" uri="{C3380CC4-5D6E-409C-BE32-E72D297353CC}">
              <c16:uniqueId val="{00000000-5D93-4885-A780-F97D0DA0F79D}"/>
            </c:ext>
          </c:extLst>
        </c:ser>
        <c:ser>
          <c:idx val="1"/>
          <c:order val="1"/>
          <c:tx>
            <c:v>Bars on Right</c:v>
          </c:tx>
          <c:spPr>
            <a:solidFill>
              <a:srgbClr val="000000"/>
            </a:solidFill>
          </c:spPr>
          <c:invertIfNegative val="0"/>
          <c:dLbls>
            <c:dLbl>
              <c:idx val="0"/>
              <c:tx>
                <c:strRef>
                  <c:f>'SensIt Tornado 3'!$D$11</c:f>
                  <c:strCache>
                    <c:ptCount val="1"/>
                    <c:pt idx="0">
                      <c:v>7.3</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{09CB6853-EFF2-444B-B8C1-024763212D0C}</c15:txfldGUID>
                      <c15:f>'SensIt Tornado 3'!$D$11</c15:f>
                      <c15:dlblFieldTableCache>
                        <c:ptCount val="1"/>
                        <c:pt idx="0">
                          <c:v>7.3</c:v>
                        </c:pt>
                      </c15:dlblFieldTableCache>
                    </c15:dlblFTEntry>
                  </c15:dlblFieldTable>
                  <c15:showDataLabelsRange val="0"/>
                </c:ext>
                <c:ext xmlns:c16="http://schemas.microsoft.com/office/drawing/2014/chart" uri="{C3380CC4-5D6E-409C-BE32-E72D297353CC}">
                  <c16:uniqueId val="{00000003-5D93-4885-A780-F97D0DA0F79D}"/>
                </c:ext>
              </c:extLst>
            </c:dLbl>
            <c:dLbl>
              <c:idx val="1"/>
              <c:tx>
                <c:strRef>
                  <c:f>'SensIt Tornado 3'!$D$12</c:f>
                  <c:strCache>
                    <c:ptCount val="1"/>
                    <c:pt idx="0">
                      <c:v>18</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{F833791C-C9A4-4E9C-8396-9815F3B80C0A}</c15:txfldGUID>
                      <c15:f>'SensIt Tornado 3'!$D$12</c15:f>
                      <c15:dlblFieldTableCache>
                        <c:ptCount val="1"/>
                        <c:pt idx="0">
                          <c:v>18</c:v>
                        </c:pt>
                      </c15:dlblFieldTableCache>
                    </c15:dlblFTEntry>
                  </c15:dlblFieldTable>
                  <c15:showDataLabelsRange val="0"/>
                </c:ext>
                <c:ext xmlns:c16="http://schemas.microsoft.com/office/drawing/2014/chart" uri="{C3380CC4-5D6E-409C-BE32-E72D297353CC}">
                  <c16:uniqueId val="{00000005-5D93-4885-A780-F97D0DA0F79D}"/>
                </c:ext>
              </c:extLst>
            </c:dLbl>
            <c:dLbl>
              <c:idx val="2"/>
              <c:tx>
                <c:strRef>
                  <c:f>'SensIt Tornado 3'!$D$13</c:f>
                  <c:strCache>
                    <c:ptCount val="1"/>
                    <c:pt idx="0">
                      <c:v>1000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{B35C8729-CFF2-431D-BEDC-3E9F804792A7}</c15:txfldGUID>
                      <c15:f>'SensIt Tornado 3'!$D$13</c15:f>
                      <c15:dlblFieldTableCache>
                        <c:ptCount val="1"/>
                        <c:pt idx="0">
                          <c:v>1000</c:v>
                        </c:pt>
                      </c15:dlblFieldTableCache>
                    </c15:dlblFTEntry>
                  </c15:dlblFieldTable>
                  <c15:showDataLabelsRange val="0"/>
                </c:ext>
                <c:ext xmlns:c16="http://schemas.microsoft.com/office/drawing/2014/chart" uri="{C3380CC4-5D6E-409C-BE32-E72D297353CC}">
                  <c16:uniqueId val="{00000007-5D93-4885-A780-F97D0DA0F79D}"/>
                </c:ext>
              </c:extLst>
            </c:dLbl>
            <c:dLbl>
              <c:idx val="3"/>
              <c:tx>
                <c:strRef>
                  <c:f>'SensIt Tornado 3'!$D$14</c:f>
                  <c:strCache>
                    <c:ptCount val="1"/>
                    <c:pt idx="0">
                      <c:v>42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{D66DC3DD-C922-4DD5-9138-2113C80BA941}</c15:txfldGUID>
                      <c15:f>'SensIt Tornado 3'!$D$14</c15:f>
                      <c15:dlblFieldTableCache>
                        <c:ptCount val="1"/>
                        <c:pt idx="0">
                          <c:v>42</c:v>
                        </c:pt>
                      </c15:dlblFieldTableCache>
                    </c15:dlblFTEntry>
                  </c15:dlblFieldTable>
                  <c15:showDataLabelsRange val="0"/>
                </c:ext>
                <c:ext xmlns:c16="http://schemas.microsoft.com/office/drawing/2014/chart" uri="{C3380CC4-5D6E-409C-BE32-E72D297353CC}">
                  <c16:uniqueId val="{00000009-5D93-4885-A780-F97D0DA0F79D}"/>
                </c:ext>
              </c:extLst>
            </c:dLbl>
            <c:dLbl>
              <c:idx val="4"/>
              <c:tx>
                <c:strRef>
                  <c:f>'SensIt Tornado 3'!$D$15</c:f>
                  <c:strCache>
                    <c:ptCount val="1"/>
                    <c:pt idx="0">
                      <c:v>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{23308E42-FF22-4CF2-B339-62B797A156B3}</c15:txfldGUID>
                      <c15:f>'SensIt Tornado 3'!$D$15</c15:f>
                      <c15:dlblFieldTableCache>
                        <c:ptCount val="1"/>
                        <c:pt idx="0">
                          <c:v>5</c:v>
                        </c:pt>
                      </c15:dlblFieldTableCache>
                    </c15:dlblFTEntry>
                  </c15:dlblFieldTable>
                  <c15:showDataLabelsRange val="0"/>
                </c:ext>
                <c:ext xmlns:c16="http://schemas.microsoft.com/office/drawing/2014/chart" uri="{C3380CC4-5D6E-409C-BE32-E72D297353CC}">
                  <c16:uniqueId val="{0000000B-5D93-4885-A780-F97D0DA0F79D}"/>
                </c:ext>
              </c:extLst>
            </c:dLbl>
            <c:dLbl>
              <c:idx val="5"/>
              <c:tx>
                <c:strRef>
                  <c:f>'SensIt Tornado 3'!$D$16</c:f>
                  <c:strCache>
                    <c:ptCount val="1"/>
                    <c:pt idx="0">
                      <c:v>89.5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{360B8B96-F547-4398-9759-A1067B478962}</c15:txfldGUID>
                      <c15:f>'SensIt Tornado 3'!$D$16</c15:f>
                      <c15:dlblFieldTableCache>
                        <c:ptCount val="1"/>
                        <c:pt idx="0">
                          <c:v>89.5</c:v>
                        </c:pt>
                      </c15:dlblFieldTableCache>
                    </c15:dlblFTEntry>
                  </c15:dlblFieldTable>
                  <c15:showDataLabelsRange val="0"/>
                </c:ext>
                <c:ext xmlns:c16="http://schemas.microsoft.com/office/drawing/2014/chart" uri="{C3380CC4-5D6E-409C-BE32-E72D297353CC}">
                  <c16:uniqueId val="{0000000D-5D93-4885-A780-F97D0DA0F79D}"/>
                </c:ext>
              </c:extLst>
            </c:dLbl>
            <c:dLbl>
              <c:idx val="6"/>
              <c:tx>
                <c:strRef>
                  <c:f>'SensIt Tornado 3'!$D$17</c:f>
                  <c:strCache>
                    <c:ptCount val="1"/>
                    <c:pt idx="0">
                      <c:v>4.5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{039EAB2B-A55D-42A0-8E1C-6992FC9A949A}</c15:txfldGUID>
                      <c15:f>'SensIt Tornado 3'!$D$17</c15:f>
                      <c15:dlblFieldTableCache>
                        <c:ptCount val="1"/>
                        <c:pt idx="0">
                          <c:v>4.5</c:v>
                        </c:pt>
                      </c15:dlblFieldTableCache>
                    </c15:dlblFTEntry>
                  </c15:dlblFieldTable>
                  <c15:showDataLabelsRange val="0"/>
                </c:ext>
                <c:ext xmlns:c16="http://schemas.microsoft.com/office/drawing/2014/chart" uri="{C3380CC4-5D6E-409C-BE32-E72D297353CC}">
                  <c16:uniqueId val="{0000000F-5D93-4885-A780-F97D0DA0F79D}"/>
                </c:ext>
              </c:extLst>
            </c:dLbl>
            <c:dLbl>
              <c:idx val="7"/>
              <c:tx>
                <c:strRef>
                  <c:f>'SensIt Tornado 3'!$D$18</c:f>
                  <c:strCache>
                    <c:ptCount val="1"/>
                    <c:pt idx="0">
                      <c:v>35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{739838B1-4559-4521-A819-CF9C4549A0E2}</c15:txfldGUID>
                      <c15:f>'SensIt Tornado 3'!$D$18</c15:f>
                      <c15:dlblFieldTableCache>
                        <c:ptCount val="1"/>
                        <c:pt idx="0">
                          <c:v>35</c:v>
                        </c:pt>
                      </c15:dlblFieldTableCache>
                    </c15:dlblFTEntry>
                  </c15:dlblFieldTable>
                  <c15:showDataLabelsRange val="0"/>
                </c:ext>
                <c:ext xmlns:c16="http://schemas.microsoft.com/office/drawing/2014/chart" uri="{C3380CC4-5D6E-409C-BE32-E72D297353CC}">
                  <c16:uniqueId val="{00000011-5D93-4885-A780-F97D0DA0F79D}"/>
                </c:ext>
              </c:extLst>
            </c:dLbl>
            <c:dLbl>
              <c:idx val="8"/>
              <c:tx>
                <c:strRef>
                  <c:f>'SensIt Tornado 3'!$D$19</c:f>
                  <c:strCache>
                    <c:ptCount val="1"/>
                    <c:pt idx="0">
                      <c:v>70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{E7852A01-3FD5-4E5E-A1BA-094F91EB7C78}</c15:txfldGUID>
                      <c15:f>'SensIt Tornado 3'!$D$19</c15:f>
                      <c15:dlblFieldTableCache>
                        <c:ptCount val="1"/>
                        <c:pt idx="0">
                          <c:v>70</c:v>
                        </c:pt>
                      </c15:dlblFieldTableCache>
                    </c15:dlblFTEntry>
                  </c15:dlblFieldTable>
                  <c15:showDataLabelsRange val="0"/>
                </c:ext>
                <c:ext xmlns:c16="http://schemas.microsoft.com/office/drawing/2014/chart" uri="{C3380CC4-5D6E-409C-BE32-E72D297353CC}">
                  <c16:uniqueId val="{00000013-5D93-4885-A780-F97D0DA0F79D}"/>
                </c:ext>
              </c:extLst>
            </c:dLbl>
            <c:spPr>
              <a:noFill/>
              <a:ln>
                <a:noFill/>
              </a:ln>
              <a:effectLst/>
            </c:spPr>
            <c:txPr>
              <a:bodyPr wrap="square" lIns="38100" tIns="19050" rIns="38100" bIns="19050" anchor="ctr">
                <a:spAutoFit/>
              </a:bodyPr>
              <a:lstStyle/>
              <a:p>
                <a:pPr>
                  <a:defRPr sz="800" b="0" i="0"/>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'SensIt Tornado 3'!$A$11:$A$19</c:f>
              <c:strCache>
                <c:ptCount val="9"/>
                <c:pt idx="0">
                  <c:v>RMB per USD</c:v>
                </c:pt>
                <c:pt idx="1">
                  <c:v>Labor cost per binocular (RMB)</c:v>
                </c:pt>
                <c:pt idx="2">
                  <c:v>Taizhou supplier daily capacity (# of eyepieces)</c:v>
                </c:pt>
                <c:pt idx="3">
                  <c:v>Taizhou supplier resume in (days)</c:v>
                </c:pt>
                <c:pt idx="4">
                  <c:v>Salvage value per eyepiece (RMB)</c:v>
                </c:pt>
                <c:pt idx="5">
                  <c:v>Cost for other parts (RMB)</c:v>
                </c:pt>
                <c:pt idx="6">
                  <c:v>Taizhou supplier price per eyepiece (RMB)</c:v>
                </c:pt>
                <c:pt idx="7">
                  <c:v>Time to assemble and test after receiving eyepieces (days)</c:v>
                </c:pt>
                <c:pt idx="8">
                  <c:v>Salvage value of other parts per binocular (RMB)</c:v>
                </c:pt>
              </c:strCache>
            </c:strRef>
          </c:cat>
          <c:val>
            <c:numRef>
              <c:f>'SensIt Tornado 3'!$G$11:$G$19</c:f>
              <c:numCache>
                <c:formatCode>_ [$¥-804]* #,##0.00_ ;_ [$¥-804]* \-#,##0.00_ ;_ [$¥-804]* "-"??_ ;_ @_ </c:formatCode>
                <c:ptCount val="9"/>
                <c:pt idx="0">
                  <c:v>541600</c:v>
                </c:pt>
                <c:pt idx="1">
                  <c:v>508000</c:v>
                </c:pt>
                <c:pt idx="2">
                  <c:v>436000</c:v>
                </c:pt>
                <c:pt idx="3">
                  <c:v>450000</c:v>
                </c:pt>
                <c:pt idx="4">
                  <c:v>454000</c:v>
                </c:pt>
                <c:pt idx="5">
                  <c:v>444000</c:v>
                </c:pt>
                <c:pt idx="6">
                  <c:v>448500</c:v>
                </c:pt>
                <c:pt idx="7">
                  <c:v>436000</c:v>
                </c:pt>
                <c:pt idx="8">
                  <c:v>436000</c:v>
                </c:pt>
              </c:numCache>
            </c:numRef>
          </c:val>
          <c:extLst>
            <c:ext xmlns:c16="http://schemas.microsoft.com/office/drawing/2014/chart" uri="{C3380CC4-5D6E-409C-BE32-E72D297353CC}">
              <c16:uniqueId val="{00000001-5D93-4885-A780-F97D0DA0F79D}"/>
            </c:ext>
          </c:extLst>
        </c:ser>
        <c:dLbls>
          <c:showLegendKey val="0"/>
          <c:showVal val="0"/>
          <c:showCatName val="0"/>
          <c:showSerName val="0"/>
          <c:showPercent val="0"/>
          <c:showBubbleSize val="0"/>
        </c:dLbls>
        <c:gapWidth val="200"/>
        <c:overlap val="100"/>
        <c:axId val="1033809071"/>
        <c:axId val="1033793263"/>
      </c:barChart>
      <c:catAx>
        <c:axId val="1033809071"/>
        <c:scaling>
          <c:orientation val="maxMin"/>
        </c:scaling>
        <c:delete val="0"/>
        <c:axPos val="l"/>
        <c:numFmt formatCode="General" sourceLinked="1"/>
        <c:majorTickMark val="none"/>
        <c:minorTickMark val="none"/>
        <c:tickLblPos val="low"/>
        <c:spPr>
          <a:ln w="12700">
            <a:solidFill>
              <a:srgbClr val="000000"/>
            </a:solidFill>
            <a:prstDash val="solid"/>
          </a:ln>
        </c:spPr>
        <c:txPr>
          <a:bodyPr/>
          <a:lstStyle/>
          <a:p>
            <a:pPr>
              <a:defRPr sz="1000" b="0" i="0"/>
            </a:pPr>
            <a:endParaRPr lang="zh-CN"/>
          </a:p>
        </c:txPr>
        <c:crossAx val="1033793263"/>
        <c:crossesAt val="436000"/>
        <c:auto val="0"/>
        <c:lblAlgn val="ctr"/>
        <c:lblOffset val="100"/>
        <c:noMultiLvlLbl val="0"/>
      </c:catAx>
      <c:valAx>
        <c:axId val="1033793263"/>
        <c:scaling>
          <c:orientation val="minMax"/>
          <c:max val="580000"/>
          <c:min val="300000"/>
        </c:scaling>
        <c:delete val="0"/>
        <c:axPos val="b"/>
        <c:title>
          <c:tx>
            <c:rich>
              <a:bodyPr/>
              <a:lstStyle/>
              <a:p>
                <a:pPr>
                  <a:defRPr sz="1000" b="0" i="0"/>
                </a:pPr>
                <a:r>
                  <a:rPr lang="en-US" altLang="zh-CN" sz="1000" b="0" i="0"/>
                  <a:t>Total Profit</a:t>
                </a:r>
              </a:p>
            </c:rich>
          </c:tx>
          <c:overlay val="0"/>
        </c:title>
        <c:numFmt formatCode="_ [$¥-804]* #,##0.00_ ;_ [$¥-804]* \-#,##0.00_ ;_ [$¥-804]* &quot;-&quot;??_ ;_ @_ " sourceLinked="1"/>
        <c:majorTickMark val="out"/>
        <c:minorTickMark val="none"/>
        <c:tickLblPos val="nextTo"/>
        <c:spPr>
          <a:ln w="12700">
            <a:solidFill>
              <a:srgbClr val="000000"/>
            </a:solidFill>
            <a:prstDash val="solid"/>
          </a:ln>
        </c:spPr>
        <c:txPr>
          <a:bodyPr/>
          <a:lstStyle/>
          <a:p>
            <a:pPr>
              <a:defRPr sz="800"/>
            </a:pPr>
            <a:endParaRPr lang="zh-CN"/>
          </a:p>
        </c:txPr>
        <c:crossAx val="1033809071"/>
        <c:crosses val="max"/>
        <c:crossBetween val="between"/>
        <c:majorUnit val="20000"/>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ltLang="zh-CN" sz="1000" b="0" i="0"/>
              <a:t>SensIt 1.51 Student Version</a:t>
            </a:r>
          </a:p>
        </c:rich>
      </c:tx>
      <c:overlay val="0"/>
    </c:title>
    <c:autoTitleDeleted val="0"/>
    <c:plotArea>
      <c:layout/>
      <c:barChart>
        <c:barDir val="bar"/>
        <c:grouping val="clustered"/>
        <c:varyColors val="0"/>
        <c:ser>
          <c:idx val="0"/>
          <c:order val="0"/>
          <c:tx>
            <c:v>Bars on Left</c:v>
          </c:tx>
          <c:spPr>
            <a:solidFill>
              <a:srgbClr val="000000"/>
            </a:solidFill>
          </c:spPr>
          <c:invertIfNegative val="0"/>
          <c:dLbls>
            <c:dLbl>
              <c:idx val="0"/>
              <c:tx>
                <c:strRef>
                  <c:f>'SensIt Tornado 2'!$B$11</c:f>
                  <c:strCache>
                    <c:ptCount val="1"/>
                    <c:pt idx="0">
                      <c:v>6.7</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{143B4245-AF98-4E62-9455-ED3B1656FB95}</c15:txfldGUID>
                      <c15:f>'SensIt Tornado 2'!$B$11</c15:f>
                      <c15:dlblFieldTableCache>
                        <c:ptCount val="1"/>
                        <c:pt idx="0">
                          <c:v>6.7</c:v>
                        </c:pt>
                      </c15:dlblFieldTableCache>
                    </c15:dlblFTEntry>
                  </c15:dlblFieldTable>
                  <c15:showDataLabelsRange val="0"/>
                </c:ext>
                <c:ext xmlns:c16="http://schemas.microsoft.com/office/drawing/2014/chart" uri="{C3380CC4-5D6E-409C-BE32-E72D297353CC}">
                  <c16:uniqueId val="{00000002-3A11-4A66-8600-20854F0FCF9C}"/>
                </c:ext>
              </c:extLst>
            </c:dLbl>
            <c:dLbl>
              <c:idx val="1"/>
              <c:tx>
                <c:strRef>
                  <c:f>'SensIt Tornado 2'!$B$12</c:f>
                  <c:strCache>
                    <c:ptCount val="1"/>
                    <c:pt idx="0">
                      <c:v>25.5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{3005B165-B4D1-4229-BDBB-34D32633A8CD}</c15:txfldGUID>
                      <c15:f>'SensIt Tornado 2'!$B$12</c15:f>
                      <c15:dlblFieldTableCache>
                        <c:ptCount val="1"/>
                        <c:pt idx="0">
                          <c:v>25.5</c:v>
                        </c:pt>
                      </c15:dlblFieldTableCache>
                    </c15:dlblFTEntry>
                  </c15:dlblFieldTable>
                  <c15:showDataLabelsRange val="0"/>
                </c:ext>
                <c:ext xmlns:c16="http://schemas.microsoft.com/office/drawing/2014/chart" uri="{C3380CC4-5D6E-409C-BE32-E72D297353CC}">
                  <c16:uniqueId val="{00000004-3A11-4A66-8600-20854F0FCF9C}"/>
                </c:ext>
              </c:extLst>
            </c:dLbl>
            <c:dLbl>
              <c:idx val="2"/>
              <c:tx>
                <c:strRef>
                  <c:f>'SensIt Tornado 2'!$B$13</c:f>
                  <c:strCache>
                    <c:ptCount val="1"/>
                    <c:pt idx="0">
                      <c:v>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{A00EA3BE-9D8F-4BD4-8E10-2A0F30300E1C}</c15:txfldGUID>
                      <c15:f>'SensIt Tornado 2'!$B$13</c15:f>
                      <c15:dlblFieldTableCache>
                        <c:ptCount val="1"/>
                        <c:pt idx="0">
                          <c:v>2</c:v>
                        </c:pt>
                      </c15:dlblFieldTableCache>
                    </c15:dlblFTEntry>
                  </c15:dlblFieldTable>
                  <c15:showDataLabelsRange val="0"/>
                </c:ext>
                <c:ext xmlns:c16="http://schemas.microsoft.com/office/drawing/2014/chart" uri="{C3380CC4-5D6E-409C-BE32-E72D297353CC}">
                  <c16:uniqueId val="{00000006-3A11-4A66-8600-20854F0FCF9C}"/>
                </c:ext>
              </c:extLst>
            </c:dLbl>
            <c:dLbl>
              <c:idx val="3"/>
              <c:tx>
                <c:strRef>
                  <c:f>'SensIt Tornado 2'!$B$14</c:f>
                  <c:strCache>
                    <c:ptCount val="1"/>
                    <c:pt idx="0">
                      <c:v>28</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{6EAA6C32-E032-4091-B36D-0834CDD7D2BB}</c15:txfldGUID>
                      <c15:f>'SensIt Tornado 2'!$B$14</c15:f>
                      <c15:dlblFieldTableCache>
                        <c:ptCount val="1"/>
                        <c:pt idx="0">
                          <c:v>28</c:v>
                        </c:pt>
                      </c15:dlblFieldTableCache>
                    </c15:dlblFTEntry>
                  </c15:dlblFieldTable>
                  <c15:showDataLabelsRange val="0"/>
                </c:ext>
                <c:ext xmlns:c16="http://schemas.microsoft.com/office/drawing/2014/chart" uri="{C3380CC4-5D6E-409C-BE32-E72D297353CC}">
                  <c16:uniqueId val="{00000008-3A11-4A66-8600-20854F0FCF9C}"/>
                </c:ext>
              </c:extLst>
            </c:dLbl>
            <c:dLbl>
              <c:idx val="4"/>
              <c:tx>
                <c:strRef>
                  <c:f>'SensIt Tornado 2'!$B$15</c:f>
                  <c:strCache>
                    <c:ptCount val="1"/>
                    <c:pt idx="0">
                      <c:v>1000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{41FA6A42-0F91-4902-BB68-82070AB9BE25}</c15:txfldGUID>
                      <c15:f>'SensIt Tornado 2'!$B$15</c15:f>
                      <c15:dlblFieldTableCache>
                        <c:ptCount val="1"/>
                        <c:pt idx="0">
                          <c:v>1000</c:v>
                        </c:pt>
                      </c15:dlblFieldTableCache>
                    </c15:dlblFTEntry>
                  </c15:dlblFieldTable>
                  <c15:showDataLabelsRange val="0"/>
                </c:ext>
                <c:ext xmlns:c16="http://schemas.microsoft.com/office/drawing/2014/chart" uri="{C3380CC4-5D6E-409C-BE32-E72D297353CC}">
                  <c16:uniqueId val="{0000000A-3A11-4A66-8600-20854F0FCF9C}"/>
                </c:ext>
              </c:extLst>
            </c:dLbl>
            <c:dLbl>
              <c:idx val="5"/>
              <c:tx>
                <c:strRef>
                  <c:f>'SensIt Tornado 2'!$B$16</c:f>
                  <c:strCache>
                    <c:ptCount val="1"/>
                    <c:pt idx="0">
                      <c:v>90.5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{19770FD0-2BF4-41FE-85F7-8BCF4C1A51E1}</c15:txfldGUID>
                      <c15:f>'SensIt Tornado 2'!$B$16</c15:f>
                      <c15:dlblFieldTableCache>
                        <c:ptCount val="1"/>
                        <c:pt idx="0">
                          <c:v>90.5</c:v>
                        </c:pt>
                      </c15:dlblFieldTableCache>
                    </c15:dlblFTEntry>
                  </c15:dlblFieldTable>
                  <c15:showDataLabelsRange val="0"/>
                </c:ext>
                <c:ext xmlns:c16="http://schemas.microsoft.com/office/drawing/2014/chart" uri="{C3380CC4-5D6E-409C-BE32-E72D297353CC}">
                  <c16:uniqueId val="{0000000C-3A11-4A66-8600-20854F0FCF9C}"/>
                </c:ext>
              </c:extLst>
            </c:dLbl>
            <c:dLbl>
              <c:idx val="6"/>
              <c:tx>
                <c:strRef>
                  <c:f>'SensIt Tornado 2'!$B$17</c:f>
                  <c:strCache>
                    <c:ptCount val="1"/>
                    <c:pt idx="0">
                      <c:v>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{CF0B98D3-8C09-42E8-9503-4938A7136654}</c15:txfldGUID>
                      <c15:f>'SensIt Tornado 2'!$B$17</c15:f>
                      <c15:dlblFieldTableCache>
                        <c:ptCount val="1"/>
                        <c:pt idx="0">
                          <c:v>5</c:v>
                        </c:pt>
                      </c15:dlblFieldTableCache>
                    </c15:dlblFTEntry>
                  </c15:dlblFieldTable>
                  <c15:showDataLabelsRange val="0"/>
                </c:ext>
                <c:ext xmlns:c16="http://schemas.microsoft.com/office/drawing/2014/chart" uri="{C3380CC4-5D6E-409C-BE32-E72D297353CC}">
                  <c16:uniqueId val="{0000000E-3A11-4A66-8600-20854F0FCF9C}"/>
                </c:ext>
              </c:extLst>
            </c:dLbl>
            <c:dLbl>
              <c:idx val="7"/>
              <c:tx>
                <c:strRef>
                  <c:f>'SensIt Tornado 2'!$B$18</c:f>
                  <c:strCache>
                    <c:ptCount val="1"/>
                    <c:pt idx="0">
                      <c:v>33</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{564A2D97-3C8D-4E7F-B295-9E9C9CDF6CF4}</c15:txfldGUID>
                      <c15:f>'SensIt Tornado 2'!$B$18</c15:f>
                      <c15:dlblFieldTableCache>
                        <c:ptCount val="1"/>
                        <c:pt idx="0">
                          <c:v>33</c:v>
                        </c:pt>
                      </c15:dlblFieldTableCache>
                    </c15:dlblFTEntry>
                  </c15:dlblFieldTable>
                  <c15:showDataLabelsRange val="0"/>
                </c:ext>
                <c:ext xmlns:c16="http://schemas.microsoft.com/office/drawing/2014/chart" uri="{C3380CC4-5D6E-409C-BE32-E72D297353CC}">
                  <c16:uniqueId val="{00000010-3A11-4A66-8600-20854F0FCF9C}"/>
                </c:ext>
              </c:extLst>
            </c:dLbl>
            <c:dLbl>
              <c:idx val="8"/>
              <c:tx>
                <c:strRef>
                  <c:f>'SensIt Tornado 2'!$B$19</c:f>
                  <c:strCache>
                    <c:ptCount val="1"/>
                    <c:pt idx="0">
                      <c:v>60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{7357C2FE-9645-44D2-B31B-928C0989F1E0}</c15:txfldGUID>
                      <c15:f>'SensIt Tornado 2'!$B$19</c15:f>
                      <c15:dlblFieldTableCache>
                        <c:ptCount val="1"/>
                        <c:pt idx="0">
                          <c:v>60</c:v>
                        </c:pt>
                      </c15:dlblFieldTableCache>
                    </c15:dlblFTEntry>
                  </c15:dlblFieldTable>
                  <c15:showDataLabelsRange val="0"/>
                </c:ext>
                <c:ext xmlns:c16="http://schemas.microsoft.com/office/drawing/2014/chart" uri="{C3380CC4-5D6E-409C-BE32-E72D297353CC}">
                  <c16:uniqueId val="{00000012-3A11-4A66-8600-20854F0FCF9C}"/>
                </c:ext>
              </c:extLst>
            </c:dLbl>
            <c:spPr>
              <a:noFill/>
              <a:ln>
                <a:noFill/>
              </a:ln>
              <a:effectLst/>
            </c:spPr>
            <c:txPr>
              <a:bodyPr wrap="square" lIns="38100" tIns="19050" rIns="38100" bIns="19050" anchor="ctr">
                <a:spAutoFit/>
              </a:bodyPr>
              <a:lstStyle/>
              <a:p>
                <a:pPr>
                  <a:defRPr sz="800" b="0" i="0"/>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'SensIt Tornado 2'!$A$11:$A$19</c:f>
              <c:strCache>
                <c:ptCount val="9"/>
                <c:pt idx="0">
                  <c:v>RMB per USD</c:v>
                </c:pt>
                <c:pt idx="1">
                  <c:v>Labor cost per binocular (RMB)</c:v>
                </c:pt>
                <c:pt idx="2">
                  <c:v>Salvage value per eyepiece (RMB)</c:v>
                </c:pt>
                <c:pt idx="3">
                  <c:v>Taizhou supplier resume in (days)</c:v>
                </c:pt>
                <c:pt idx="4">
                  <c:v>Taizhou supplier daily capacity (# of eyepieces)</c:v>
                </c:pt>
                <c:pt idx="5">
                  <c:v>Cost for other parts (RMB)</c:v>
                </c:pt>
                <c:pt idx="6">
                  <c:v>Taizhou supplier price per eyepiece (RMB)</c:v>
                </c:pt>
                <c:pt idx="7">
                  <c:v>Time to assemble and test after receiving eyepieces (days)</c:v>
                </c:pt>
                <c:pt idx="8">
                  <c:v>Salvage value of other parts per binocular (RMB)</c:v>
                </c:pt>
              </c:strCache>
            </c:strRef>
          </c:cat>
          <c:val>
            <c:numRef>
              <c:f>'SensIt Tornado 2'!$E$11:$E$19</c:f>
              <c:numCache>
                <c:formatCode>_ [$¥-804]* #,##0.00_ ;_ [$¥-804]* \-#,##0.00_ ;_ [$¥-804]* "-"??_ ;_ @_ </c:formatCode>
                <c:ptCount val="9"/>
                <c:pt idx="0">
                  <c:v>218400</c:v>
                </c:pt>
                <c:pt idx="1">
                  <c:v>276000</c:v>
                </c:pt>
                <c:pt idx="2">
                  <c:v>299000</c:v>
                </c:pt>
                <c:pt idx="3">
                  <c:v>310000</c:v>
                </c:pt>
                <c:pt idx="4">
                  <c:v>324000</c:v>
                </c:pt>
                <c:pt idx="5">
                  <c:v>316000</c:v>
                </c:pt>
                <c:pt idx="6">
                  <c:v>324000</c:v>
                </c:pt>
                <c:pt idx="7">
                  <c:v>320000</c:v>
                </c:pt>
                <c:pt idx="8">
                  <c:v>324000</c:v>
                </c:pt>
              </c:numCache>
            </c:numRef>
          </c:val>
          <c:extLst>
            <c:ext xmlns:c16="http://schemas.microsoft.com/office/drawing/2014/chart" uri="{C3380CC4-5D6E-409C-BE32-E72D297353CC}">
              <c16:uniqueId val="{00000000-3A11-4A66-8600-20854F0FCF9C}"/>
            </c:ext>
          </c:extLst>
        </c:ser>
        <c:ser>
          <c:idx val="1"/>
          <c:order val="1"/>
          <c:tx>
            <c:v>Bars on Right</c:v>
          </c:tx>
          <c:spPr>
            <a:solidFill>
              <a:srgbClr val="000000"/>
            </a:solidFill>
          </c:spPr>
          <c:invertIfNegative val="0"/>
          <c:dLbls>
            <c:dLbl>
              <c:idx val="0"/>
              <c:tx>
                <c:strRef>
                  <c:f>'SensIt Tornado 2'!$D$11</c:f>
                  <c:strCache>
                    <c:ptCount val="1"/>
                    <c:pt idx="0">
                      <c:v>7.3</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{8047AA52-6B59-4C72-8959-04BF77EA8B44}</c15:txfldGUID>
                      <c15:f>'SensIt Tornado 2'!$D$11</c15:f>
                      <c15:dlblFieldTableCache>
                        <c:ptCount val="1"/>
                        <c:pt idx="0">
                          <c:v>7.3</c:v>
                        </c:pt>
                      </c15:dlblFieldTableCache>
                    </c15:dlblFTEntry>
                  </c15:dlblFieldTable>
                  <c15:showDataLabelsRange val="0"/>
                </c:ext>
                <c:ext xmlns:c16="http://schemas.microsoft.com/office/drawing/2014/chart" uri="{C3380CC4-5D6E-409C-BE32-E72D297353CC}">
                  <c16:uniqueId val="{00000003-3A11-4A66-8600-20854F0FCF9C}"/>
                </c:ext>
              </c:extLst>
            </c:dLbl>
            <c:dLbl>
              <c:idx val="1"/>
              <c:tx>
                <c:strRef>
                  <c:f>'SensIt Tornado 2'!$D$12</c:f>
                  <c:strCache>
                    <c:ptCount val="1"/>
                    <c:pt idx="0">
                      <c:v>18</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{CB48FC0C-59EE-4D75-AC88-38F9613D37E7}</c15:txfldGUID>
                      <c15:f>'SensIt Tornado 2'!$D$12</c15:f>
                      <c15:dlblFieldTableCache>
                        <c:ptCount val="1"/>
                        <c:pt idx="0">
                          <c:v>18</c:v>
                        </c:pt>
                      </c15:dlblFieldTableCache>
                    </c15:dlblFTEntry>
                  </c15:dlblFieldTable>
                  <c15:showDataLabelsRange val="0"/>
                </c:ext>
                <c:ext xmlns:c16="http://schemas.microsoft.com/office/drawing/2014/chart" uri="{C3380CC4-5D6E-409C-BE32-E72D297353CC}">
                  <c16:uniqueId val="{00000005-3A11-4A66-8600-20854F0FCF9C}"/>
                </c:ext>
              </c:extLst>
            </c:dLbl>
            <c:dLbl>
              <c:idx val="2"/>
              <c:tx>
                <c:strRef>
                  <c:f>'SensIt Tornado 2'!$D$13</c:f>
                  <c:strCache>
                    <c:ptCount val="1"/>
                    <c:pt idx="0">
                      <c:v>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{A669542B-83D8-48F1-B370-C433C2D8E766}</c15:txfldGUID>
                      <c15:f>'SensIt Tornado 2'!$D$13</c15:f>
                      <c15:dlblFieldTableCache>
                        <c:ptCount val="1"/>
                        <c:pt idx="0">
                          <c:v>5</c:v>
                        </c:pt>
                      </c15:dlblFieldTableCache>
                    </c15:dlblFTEntry>
                  </c15:dlblFieldTable>
                  <c15:showDataLabelsRange val="0"/>
                </c:ext>
                <c:ext xmlns:c16="http://schemas.microsoft.com/office/drawing/2014/chart" uri="{C3380CC4-5D6E-409C-BE32-E72D297353CC}">
                  <c16:uniqueId val="{00000007-3A11-4A66-8600-20854F0FCF9C}"/>
                </c:ext>
              </c:extLst>
            </c:dLbl>
            <c:dLbl>
              <c:idx val="3"/>
              <c:tx>
                <c:strRef>
                  <c:f>'SensIt Tornado 2'!$D$14</c:f>
                  <c:strCache>
                    <c:ptCount val="1"/>
                    <c:pt idx="0">
                      <c:v>42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{706C8455-0425-484E-8AA4-EA530D6197A8}</c15:txfldGUID>
                      <c15:f>'SensIt Tornado 2'!$D$14</c15:f>
                      <c15:dlblFieldTableCache>
                        <c:ptCount val="1"/>
                        <c:pt idx="0">
                          <c:v>42</c:v>
                        </c:pt>
                      </c15:dlblFieldTableCache>
                    </c15:dlblFTEntry>
                  </c15:dlblFieldTable>
                  <c15:showDataLabelsRange val="0"/>
                </c:ext>
                <c:ext xmlns:c16="http://schemas.microsoft.com/office/drawing/2014/chart" uri="{C3380CC4-5D6E-409C-BE32-E72D297353CC}">
                  <c16:uniqueId val="{00000009-3A11-4A66-8600-20854F0FCF9C}"/>
                </c:ext>
              </c:extLst>
            </c:dLbl>
            <c:dLbl>
              <c:idx val="4"/>
              <c:tx>
                <c:strRef>
                  <c:f>'SensIt Tornado 2'!$D$15</c:f>
                  <c:strCache>
                    <c:ptCount val="1"/>
                    <c:pt idx="0">
                      <c:v>500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{FF79C67F-3DE3-4C53-8EF1-38590B919AC7}</c15:txfldGUID>
                      <c15:f>'SensIt Tornado 2'!$D$15</c15:f>
                      <c15:dlblFieldTableCache>
                        <c:ptCount val="1"/>
                        <c:pt idx="0">
                          <c:v>500</c:v>
                        </c:pt>
                      </c15:dlblFieldTableCache>
                    </c15:dlblFTEntry>
                  </c15:dlblFieldTable>
                  <c15:showDataLabelsRange val="0"/>
                </c:ext>
                <c:ext xmlns:c16="http://schemas.microsoft.com/office/drawing/2014/chart" uri="{C3380CC4-5D6E-409C-BE32-E72D297353CC}">
                  <c16:uniqueId val="{0000000B-3A11-4A66-8600-20854F0FCF9C}"/>
                </c:ext>
              </c:extLst>
            </c:dLbl>
            <c:dLbl>
              <c:idx val="5"/>
              <c:tx>
                <c:strRef>
                  <c:f>'SensIt Tornado 2'!$D$16</c:f>
                  <c:strCache>
                    <c:ptCount val="1"/>
                    <c:pt idx="0">
                      <c:v>89.5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{D822FBC0-452F-4633-A8DA-B20A4649365F}</c15:txfldGUID>
                      <c15:f>'SensIt Tornado 2'!$D$16</c15:f>
                      <c15:dlblFieldTableCache>
                        <c:ptCount val="1"/>
                        <c:pt idx="0">
                          <c:v>89.5</c:v>
                        </c:pt>
                      </c15:dlblFieldTableCache>
                    </c15:dlblFTEntry>
                  </c15:dlblFieldTable>
                  <c15:showDataLabelsRange val="0"/>
                </c:ext>
                <c:ext xmlns:c16="http://schemas.microsoft.com/office/drawing/2014/chart" uri="{C3380CC4-5D6E-409C-BE32-E72D297353CC}">
                  <c16:uniqueId val="{0000000D-3A11-4A66-8600-20854F0FCF9C}"/>
                </c:ext>
              </c:extLst>
            </c:dLbl>
            <c:dLbl>
              <c:idx val="6"/>
              <c:tx>
                <c:strRef>
                  <c:f>'SensIt Tornado 2'!$D$17</c:f>
                  <c:strCache>
                    <c:ptCount val="1"/>
                    <c:pt idx="0">
                      <c:v>4.5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{57BE54E2-F1CF-4633-A6F7-D32497EAE7E5}</c15:txfldGUID>
                      <c15:f>'SensIt Tornado 2'!$D$17</c15:f>
                      <c15:dlblFieldTableCache>
                        <c:ptCount val="1"/>
                        <c:pt idx="0">
                          <c:v>4.5</c:v>
                        </c:pt>
                      </c15:dlblFieldTableCache>
                    </c15:dlblFTEntry>
                  </c15:dlblFieldTable>
                  <c15:showDataLabelsRange val="0"/>
                </c:ext>
                <c:ext xmlns:c16="http://schemas.microsoft.com/office/drawing/2014/chart" uri="{C3380CC4-5D6E-409C-BE32-E72D297353CC}">
                  <c16:uniqueId val="{0000000F-3A11-4A66-8600-20854F0FCF9C}"/>
                </c:ext>
              </c:extLst>
            </c:dLbl>
            <c:dLbl>
              <c:idx val="7"/>
              <c:tx>
                <c:strRef>
                  <c:f>'SensIt Tornado 2'!$D$18</c:f>
                  <c:strCache>
                    <c:ptCount val="1"/>
                    <c:pt idx="0">
                      <c:v>35</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{7B923A98-6014-4C64-9AA7-AE277F25441B}</c15:txfldGUID>
                      <c15:f>'SensIt Tornado 2'!$D$18</c15:f>
                      <c15:dlblFieldTableCache>
                        <c:ptCount val="1"/>
                        <c:pt idx="0">
                          <c:v>35</c:v>
                        </c:pt>
                      </c15:dlblFieldTableCache>
                    </c15:dlblFTEntry>
                  </c15:dlblFieldTable>
                  <c15:showDataLabelsRange val="0"/>
                </c:ext>
                <c:ext xmlns:c16="http://schemas.microsoft.com/office/drawing/2014/chart" uri="{C3380CC4-5D6E-409C-BE32-E72D297353CC}">
                  <c16:uniqueId val="{00000011-3A11-4A66-8600-20854F0FCF9C}"/>
                </c:ext>
              </c:extLst>
            </c:dLbl>
            <c:dLbl>
              <c:idx val="8"/>
              <c:tx>
                <c:strRef>
                  <c:f>'SensIt Tornado 2'!$D$19</c:f>
                  <c:strCache>
                    <c:ptCount val="1"/>
                    <c:pt idx="0">
                      <c:v>70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{AB9BE421-6914-4B80-AEF4-D8F707C8C19E}</c15:txfldGUID>
                      <c15:f>'SensIt Tornado 2'!$D$19</c15:f>
                      <c15:dlblFieldTableCache>
                        <c:ptCount val="1"/>
                        <c:pt idx="0">
                          <c:v>70</c:v>
                        </c:pt>
                      </c15:dlblFieldTableCache>
                    </c15:dlblFTEntry>
                  </c15:dlblFieldTable>
                  <c15:showDataLabelsRange val="0"/>
                </c:ext>
                <c:ext xmlns:c16="http://schemas.microsoft.com/office/drawing/2014/chart" uri="{C3380CC4-5D6E-409C-BE32-E72D297353CC}">
                  <c16:uniqueId val="{00000013-3A11-4A66-8600-20854F0FCF9C}"/>
                </c:ext>
              </c:extLst>
            </c:dLbl>
            <c:spPr>
              <a:noFill/>
              <a:ln>
                <a:noFill/>
              </a:ln>
              <a:effectLst/>
            </c:spPr>
            <c:txPr>
              <a:bodyPr wrap="square" lIns="38100" tIns="19050" rIns="38100" bIns="19050" anchor="ctr">
                <a:spAutoFit/>
              </a:bodyPr>
              <a:lstStyle/>
              <a:p>
                <a:pPr>
                  <a:defRPr sz="800" b="0" i="0"/>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'SensIt Tornado 2'!$A$11:$A$19</c:f>
              <c:strCache>
                <c:ptCount val="9"/>
                <c:pt idx="0">
                  <c:v>RMB per USD</c:v>
                </c:pt>
                <c:pt idx="1">
                  <c:v>Labor cost per binocular (RMB)</c:v>
                </c:pt>
                <c:pt idx="2">
                  <c:v>Salvage value per eyepiece (RMB)</c:v>
                </c:pt>
                <c:pt idx="3">
                  <c:v>Taizhou supplier resume in (days)</c:v>
                </c:pt>
                <c:pt idx="4">
                  <c:v>Taizhou supplier daily capacity (# of eyepieces)</c:v>
                </c:pt>
                <c:pt idx="5">
                  <c:v>Cost for other parts (RMB)</c:v>
                </c:pt>
                <c:pt idx="6">
                  <c:v>Taizhou supplier price per eyepiece (RMB)</c:v>
                </c:pt>
                <c:pt idx="7">
                  <c:v>Time to assemble and test after receiving eyepieces (days)</c:v>
                </c:pt>
                <c:pt idx="8">
                  <c:v>Salvage value of other parts per binocular (RMB)</c:v>
                </c:pt>
              </c:strCache>
            </c:strRef>
          </c:cat>
          <c:val>
            <c:numRef>
              <c:f>'SensIt Tornado 2'!$G$11:$G$19</c:f>
              <c:numCache>
                <c:formatCode>_ [$¥-804]* #,##0.00_ ;_ [$¥-804]* \-#,##0.00_ ;_ [$¥-804]* "-"??_ ;_ @_ </c:formatCode>
                <c:ptCount val="9"/>
                <c:pt idx="0">
                  <c:v>429600</c:v>
                </c:pt>
                <c:pt idx="1">
                  <c:v>396000</c:v>
                </c:pt>
                <c:pt idx="2">
                  <c:v>374000</c:v>
                </c:pt>
                <c:pt idx="3">
                  <c:v>338000</c:v>
                </c:pt>
                <c:pt idx="4">
                  <c:v>349000</c:v>
                </c:pt>
                <c:pt idx="5">
                  <c:v>332000</c:v>
                </c:pt>
                <c:pt idx="6">
                  <c:v>336500</c:v>
                </c:pt>
                <c:pt idx="7">
                  <c:v>324000</c:v>
                </c:pt>
                <c:pt idx="8">
                  <c:v>324000</c:v>
                </c:pt>
              </c:numCache>
            </c:numRef>
          </c:val>
          <c:extLst>
            <c:ext xmlns:c16="http://schemas.microsoft.com/office/drawing/2014/chart" uri="{C3380CC4-5D6E-409C-BE32-E72D297353CC}">
              <c16:uniqueId val="{00000001-3A11-4A66-8600-20854F0FCF9C}"/>
            </c:ext>
          </c:extLst>
        </c:ser>
        <c:dLbls>
          <c:showLegendKey val="0"/>
          <c:showVal val="0"/>
          <c:showCatName val="0"/>
          <c:showSerName val="0"/>
          <c:showPercent val="0"/>
          <c:showBubbleSize val="0"/>
        </c:dLbls>
        <c:gapWidth val="200"/>
        <c:overlap val="100"/>
        <c:axId val="1033747503"/>
        <c:axId val="1033751663"/>
      </c:barChart>
      <c:catAx>
        <c:axId val="1033747503"/>
        <c:scaling>
          <c:orientation val="maxMin"/>
        </c:scaling>
        <c:delete val="0"/>
        <c:axPos val="l"/>
        <c:numFmt formatCode="General" sourceLinked="1"/>
        <c:majorTickMark val="none"/>
        <c:minorTickMark val="none"/>
        <c:tickLblPos val="low"/>
        <c:spPr>
          <a:ln w="12700">
            <a:solidFill>
              <a:srgbClr val="000000"/>
            </a:solidFill>
            <a:prstDash val="solid"/>
          </a:ln>
        </c:spPr>
        <c:txPr>
          <a:bodyPr/>
          <a:lstStyle/>
          <a:p>
            <a:pPr>
              <a:defRPr sz="1000" b="0" i="0"/>
            </a:pPr>
            <a:endParaRPr lang="zh-CN"/>
          </a:p>
        </c:txPr>
        <c:crossAx val="1033751663"/>
        <c:crossesAt val="324000"/>
        <c:auto val="0"/>
        <c:lblAlgn val="ctr"/>
        <c:lblOffset val="100"/>
        <c:noMultiLvlLbl val="0"/>
      </c:catAx>
      <c:valAx>
        <c:axId val="1033751663"/>
        <c:scaling>
          <c:orientation val="minMax"/>
          <c:max val="460000"/>
          <c:min val="180000"/>
        </c:scaling>
        <c:delete val="0"/>
        <c:axPos val="b"/>
        <c:title>
          <c:tx>
            <c:rich>
              <a:bodyPr/>
              <a:lstStyle/>
              <a:p>
                <a:pPr>
                  <a:defRPr sz="1000" b="0" i="0"/>
                </a:pPr>
                <a:r>
                  <a:rPr lang="en-US" altLang="zh-CN" sz="1000" b="0" i="0"/>
                  <a:t>Total Profit</a:t>
                </a:r>
              </a:p>
            </c:rich>
          </c:tx>
          <c:overlay val="0"/>
        </c:title>
        <c:numFmt formatCode="_ [$¥-804]* #,##0.00_ ;_ [$¥-804]* \-#,##0.00_ ;_ [$¥-804]* &quot;-&quot;??_ ;_ @_ " sourceLinked="1"/>
        <c:majorTickMark val="out"/>
        <c:minorTickMark val="none"/>
        <c:tickLblPos val="nextTo"/>
        <c:spPr>
          <a:ln w="12700">
            <a:solidFill>
              <a:srgbClr val="000000"/>
            </a:solidFill>
            <a:prstDash val="solid"/>
          </a:ln>
        </c:spPr>
        <c:txPr>
          <a:bodyPr/>
          <a:lstStyle/>
          <a:p>
            <a:pPr>
              <a:defRPr sz="800"/>
            </a:pPr>
            <a:endParaRPr lang="zh-CN"/>
          </a:p>
        </c:txPr>
        <c:crossAx val="1033747503"/>
        <c:crosses val="max"/>
        <c:crossBetween val="between"/>
        <c:majorUnit val="20000"/>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38100</xdr:colOff>
      <xdr:row>20</xdr:row>
      <xdr:rowOff>0</xdr:rowOff>
    </xdr:from>
    <xdr:to>
      <xdr:col>8</xdr:col>
      <xdr:colOff>647700</xdr:colOff>
      <xdr:row>43</xdr:row>
      <xdr:rowOff>133350</xdr:rowOff>
    </xdr:to>
    <xdr:graphicFrame macro="">
      <xdr:nvGraphicFramePr>
        <xdr:cNvPr id="2" name="Chart 1">
          <a:extLst>
            <a:ext uri="{FF2B5EF4-FFF2-40B4-BE49-F238E27FC236}">
              <a16:creationId xmlns:a16="http://schemas.microsoft.com/office/drawing/2014/main" id="{609FEC0E-FF82-4B14-A176-745316DF6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54</xdr:row>
      <xdr:rowOff>0</xdr:rowOff>
    </xdr:from>
    <xdr:to>
      <xdr:col>8</xdr:col>
      <xdr:colOff>609600</xdr:colOff>
      <xdr:row>77</xdr:row>
      <xdr:rowOff>133350</xdr:rowOff>
    </xdr:to>
    <xdr:graphicFrame macro="">
      <xdr:nvGraphicFramePr>
        <xdr:cNvPr id="3" name="Chart 2">
          <a:extLst>
            <a:ext uri="{FF2B5EF4-FFF2-40B4-BE49-F238E27FC236}">
              <a16:creationId xmlns:a16="http://schemas.microsoft.com/office/drawing/2014/main" id="{AB0B6312-696B-41E5-95A9-CE1EDB177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79</xdr:row>
      <xdr:rowOff>0</xdr:rowOff>
    </xdr:from>
    <xdr:to>
      <xdr:col>8</xdr:col>
      <xdr:colOff>609600</xdr:colOff>
      <xdr:row>102</xdr:row>
      <xdr:rowOff>133350</xdr:rowOff>
    </xdr:to>
    <xdr:graphicFrame macro="">
      <xdr:nvGraphicFramePr>
        <xdr:cNvPr id="4" name="Chart 3">
          <a:extLst>
            <a:ext uri="{FF2B5EF4-FFF2-40B4-BE49-F238E27FC236}">
              <a16:creationId xmlns:a16="http://schemas.microsoft.com/office/drawing/2014/main" id="{4251B7C0-AA1B-4281-AC76-D4E17CCA2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20</xdr:row>
      <xdr:rowOff>0</xdr:rowOff>
    </xdr:from>
    <xdr:to>
      <xdr:col>8</xdr:col>
      <xdr:colOff>647700</xdr:colOff>
      <xdr:row>43</xdr:row>
      <xdr:rowOff>133350</xdr:rowOff>
    </xdr:to>
    <xdr:graphicFrame macro="">
      <xdr:nvGraphicFramePr>
        <xdr:cNvPr id="2" name="Chart 1">
          <a:extLst>
            <a:ext uri="{FF2B5EF4-FFF2-40B4-BE49-F238E27FC236}">
              <a16:creationId xmlns:a16="http://schemas.microsoft.com/office/drawing/2014/main" id="{7B02C14A-AAC4-4565-AD56-653E4D7B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20</xdr:row>
      <xdr:rowOff>0</xdr:rowOff>
    </xdr:from>
    <xdr:to>
      <xdr:col>8</xdr:col>
      <xdr:colOff>647700</xdr:colOff>
      <xdr:row>43</xdr:row>
      <xdr:rowOff>133350</xdr:rowOff>
    </xdr:to>
    <xdr:graphicFrame macro="">
      <xdr:nvGraphicFramePr>
        <xdr:cNvPr id="2" name="Chart 1">
          <a:extLst>
            <a:ext uri="{FF2B5EF4-FFF2-40B4-BE49-F238E27FC236}">
              <a16:creationId xmlns:a16="http://schemas.microsoft.com/office/drawing/2014/main" id="{C52B5977-A903-434B-9F74-38A5D039B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E7CC2-90FC-4864-B755-608E69034826}">
  <sheetPr>
    <pageSetUpPr fitToPage="1"/>
  </sheetPr>
  <dimension ref="A1:P79"/>
  <sheetViews>
    <sheetView tabSelected="1" topLeftCell="A19" workbookViewId="0">
      <selection activeCell="N35" sqref="N35"/>
    </sheetView>
  </sheetViews>
  <sheetFormatPr defaultRowHeight="15.75" x14ac:dyDescent="0.25"/>
  <cols>
    <col min="1" max="1" width="55.375" bestFit="1" customWidth="1"/>
    <col min="2" max="2" width="11.625" bestFit="1" customWidth="1"/>
    <col min="3" max="3" width="10.125" bestFit="1" customWidth="1"/>
    <col min="4" max="4" width="12.5" bestFit="1" customWidth="1"/>
    <col min="5" max="8" width="12.75" bestFit="1" customWidth="1"/>
  </cols>
  <sheetData>
    <row r="1" spans="1:9" x14ac:dyDescent="0.25">
      <c r="A1" s="49" t="s">
        <v>66</v>
      </c>
    </row>
    <row r="2" spans="1:9" x14ac:dyDescent="0.25">
      <c r="A2" t="s">
        <v>46</v>
      </c>
      <c r="I2" s="50" t="s">
        <v>45</v>
      </c>
    </row>
    <row r="3" spans="1:9" x14ac:dyDescent="0.25">
      <c r="A3" t="s">
        <v>47</v>
      </c>
    </row>
    <row r="5" spans="1:9" x14ac:dyDescent="0.25">
      <c r="A5" s="51" t="s">
        <v>48</v>
      </c>
      <c r="B5" s="52">
        <v>44259</v>
      </c>
      <c r="E5" s="51" t="s">
        <v>50</v>
      </c>
      <c r="F5" t="s">
        <v>51</v>
      </c>
    </row>
    <row r="6" spans="1:9" x14ac:dyDescent="0.25">
      <c r="A6" s="51" t="s">
        <v>49</v>
      </c>
      <c r="B6" s="53">
        <v>0.90210648148148154</v>
      </c>
      <c r="E6" s="51" t="s">
        <v>52</v>
      </c>
      <c r="F6" t="s">
        <v>53</v>
      </c>
    </row>
    <row r="8" spans="1:9" x14ac:dyDescent="0.25">
      <c r="E8" s="56" t="s">
        <v>0</v>
      </c>
      <c r="F8" s="56"/>
      <c r="G8" s="56"/>
    </row>
    <row r="9" spans="1:9" x14ac:dyDescent="0.25">
      <c r="B9" s="57" t="s">
        <v>54</v>
      </c>
      <c r="C9" s="56"/>
      <c r="D9" s="56"/>
      <c r="E9" s="57" t="s">
        <v>55</v>
      </c>
      <c r="F9" s="56"/>
      <c r="G9" s="56"/>
      <c r="I9" s="51" t="s">
        <v>56</v>
      </c>
    </row>
    <row r="10" spans="1:9" x14ac:dyDescent="0.25">
      <c r="A10" s="3" t="s">
        <v>57</v>
      </c>
      <c r="B10" s="58" t="s">
        <v>59</v>
      </c>
      <c r="C10" s="58" t="s">
        <v>60</v>
      </c>
      <c r="D10" s="67" t="s">
        <v>61</v>
      </c>
      <c r="E10" s="58" t="s">
        <v>62</v>
      </c>
      <c r="F10" s="58" t="s">
        <v>63</v>
      </c>
      <c r="G10" s="67" t="s">
        <v>64</v>
      </c>
      <c r="H10" s="58" t="s">
        <v>65</v>
      </c>
      <c r="I10" s="58" t="s">
        <v>58</v>
      </c>
    </row>
    <row r="11" spans="1:9" x14ac:dyDescent="0.25">
      <c r="A11" s="59" t="s">
        <v>14</v>
      </c>
      <c r="B11" s="6">
        <v>42</v>
      </c>
      <c r="C11" s="6">
        <v>35</v>
      </c>
      <c r="D11" s="63">
        <v>28</v>
      </c>
      <c r="E11" s="55">
        <v>94500</v>
      </c>
      <c r="F11" s="55">
        <v>299250</v>
      </c>
      <c r="G11" s="68">
        <v>504000</v>
      </c>
      <c r="H11" s="55">
        <v>409500</v>
      </c>
      <c r="I11" s="54">
        <v>0.48968455697027297</v>
      </c>
    </row>
    <row r="12" spans="1:9" x14ac:dyDescent="0.25">
      <c r="A12" s="60" t="s">
        <v>12</v>
      </c>
      <c r="B12" s="6">
        <v>500</v>
      </c>
      <c r="C12" s="6">
        <v>1000</v>
      </c>
      <c r="D12" s="64">
        <v>1000</v>
      </c>
      <c r="E12" s="55">
        <v>-66375</v>
      </c>
      <c r="F12" s="55">
        <v>299250</v>
      </c>
      <c r="G12" s="69">
        <v>299250</v>
      </c>
      <c r="H12" s="55">
        <v>365625</v>
      </c>
      <c r="I12" s="54">
        <v>0.39037353074798548</v>
      </c>
    </row>
    <row r="13" spans="1:9" x14ac:dyDescent="0.25">
      <c r="A13" s="60" t="s">
        <v>11</v>
      </c>
      <c r="B13" s="1">
        <v>6.7</v>
      </c>
      <c r="C13" s="1">
        <v>7</v>
      </c>
      <c r="D13" s="65">
        <v>7.3</v>
      </c>
      <c r="E13" s="55">
        <v>216750</v>
      </c>
      <c r="F13" s="55">
        <v>299250</v>
      </c>
      <c r="G13" s="69">
        <v>381750</v>
      </c>
      <c r="H13" s="55">
        <v>165000</v>
      </c>
      <c r="I13" s="54">
        <v>7.9501712613080852E-2</v>
      </c>
    </row>
    <row r="14" spans="1:9" x14ac:dyDescent="0.25">
      <c r="A14" s="60" t="s">
        <v>9</v>
      </c>
      <c r="B14" s="6">
        <v>25.5</v>
      </c>
      <c r="C14" s="6">
        <v>22.5</v>
      </c>
      <c r="D14" s="64">
        <v>18</v>
      </c>
      <c r="E14" s="55">
        <v>261750</v>
      </c>
      <c r="F14" s="55">
        <v>299250</v>
      </c>
      <c r="G14" s="69">
        <v>355500</v>
      </c>
      <c r="H14" s="55">
        <v>93750</v>
      </c>
      <c r="I14" s="54">
        <v>2.5665583875607197E-2</v>
      </c>
    </row>
    <row r="15" spans="1:9" x14ac:dyDescent="0.25">
      <c r="A15" s="61" t="s">
        <v>4</v>
      </c>
      <c r="B15" s="6">
        <v>35</v>
      </c>
      <c r="C15" s="6">
        <v>35</v>
      </c>
      <c r="D15" s="64">
        <v>33</v>
      </c>
      <c r="E15" s="55">
        <v>299250</v>
      </c>
      <c r="F15" s="55">
        <v>299250</v>
      </c>
      <c r="G15" s="69">
        <v>357750</v>
      </c>
      <c r="H15" s="55">
        <v>58500</v>
      </c>
      <c r="I15" s="54">
        <v>9.9935623871484271E-3</v>
      </c>
    </row>
    <row r="16" spans="1:9" x14ac:dyDescent="0.25">
      <c r="A16" s="61" t="s">
        <v>44</v>
      </c>
      <c r="B16" s="1">
        <v>60</v>
      </c>
      <c r="C16" s="1">
        <v>63</v>
      </c>
      <c r="D16" s="65">
        <v>70</v>
      </c>
      <c r="E16" s="55">
        <v>288750</v>
      </c>
      <c r="F16" s="55">
        <v>299250</v>
      </c>
      <c r="G16" s="69">
        <v>323750</v>
      </c>
      <c r="H16" s="55">
        <v>35000</v>
      </c>
      <c r="I16" s="54">
        <v>3.5772120459512963E-3</v>
      </c>
    </row>
    <row r="17" spans="1:16" x14ac:dyDescent="0.25">
      <c r="A17" s="60" t="s">
        <v>10</v>
      </c>
      <c r="B17" s="6">
        <v>90.5</v>
      </c>
      <c r="C17" s="6">
        <v>90</v>
      </c>
      <c r="D17" s="64">
        <v>89.5</v>
      </c>
      <c r="E17" s="55">
        <v>291250</v>
      </c>
      <c r="F17" s="55">
        <v>299250</v>
      </c>
      <c r="G17" s="69">
        <v>307250</v>
      </c>
      <c r="H17" s="55">
        <v>16000</v>
      </c>
      <c r="I17" s="54">
        <v>7.4756431327635249E-4</v>
      </c>
    </row>
    <row r="18" spans="1:16" x14ac:dyDescent="0.25">
      <c r="A18" s="61" t="s">
        <v>2</v>
      </c>
      <c r="B18" s="6">
        <v>5</v>
      </c>
      <c r="C18" s="6">
        <v>5</v>
      </c>
      <c r="D18" s="64">
        <v>4.5</v>
      </c>
      <c r="E18" s="55">
        <v>299250</v>
      </c>
      <c r="F18" s="55">
        <v>299250</v>
      </c>
      <c r="G18" s="69">
        <v>311750</v>
      </c>
      <c r="H18" s="55">
        <v>12500</v>
      </c>
      <c r="I18" s="54">
        <v>4.5627704667746126E-4</v>
      </c>
    </row>
    <row r="19" spans="1:16" ht="16.5" thickBot="1" x14ac:dyDescent="0.3">
      <c r="A19" s="62" t="s">
        <v>8</v>
      </c>
      <c r="B19" s="41">
        <v>2</v>
      </c>
      <c r="C19" s="41">
        <v>3</v>
      </c>
      <c r="D19" s="66">
        <v>5</v>
      </c>
      <c r="E19" s="55">
        <v>299250</v>
      </c>
      <c r="F19" s="55">
        <v>299250</v>
      </c>
      <c r="G19" s="69">
        <v>299250</v>
      </c>
      <c r="H19" s="55">
        <v>0</v>
      </c>
      <c r="I19" s="54">
        <v>0</v>
      </c>
    </row>
    <row r="23" spans="1:16" x14ac:dyDescent="0.25">
      <c r="K23" s="89" t="s">
        <v>71</v>
      </c>
      <c r="L23" s="88"/>
      <c r="M23" s="88"/>
      <c r="N23" s="88"/>
      <c r="O23" s="88"/>
      <c r="P23" s="88"/>
    </row>
    <row r="24" spans="1:16" x14ac:dyDescent="0.25">
      <c r="K24" s="88"/>
      <c r="L24" s="88"/>
      <c r="M24" s="88"/>
      <c r="N24" s="88"/>
      <c r="O24" s="88"/>
      <c r="P24" s="88"/>
    </row>
    <row r="25" spans="1:16" x14ac:dyDescent="0.25">
      <c r="K25" s="88"/>
      <c r="L25" s="88"/>
      <c r="M25" s="88"/>
      <c r="N25" s="88"/>
      <c r="O25" s="88"/>
      <c r="P25" s="88"/>
    </row>
    <row r="26" spans="1:16" x14ac:dyDescent="0.25">
      <c r="K26" s="88"/>
      <c r="L26" s="88"/>
      <c r="M26" s="88"/>
      <c r="N26" s="88"/>
      <c r="O26" s="88"/>
      <c r="P26" s="88"/>
    </row>
    <row r="27" spans="1:16" x14ac:dyDescent="0.25">
      <c r="K27" s="88"/>
      <c r="L27" s="88"/>
      <c r="M27" s="88"/>
      <c r="N27" s="88"/>
      <c r="O27" s="88"/>
      <c r="P27" s="88"/>
    </row>
    <row r="28" spans="1:16" x14ac:dyDescent="0.25">
      <c r="K28" s="88"/>
      <c r="L28" s="88"/>
      <c r="M28" s="88"/>
      <c r="N28" s="88"/>
      <c r="O28" s="88"/>
      <c r="P28" s="88"/>
    </row>
    <row r="29" spans="1:16" x14ac:dyDescent="0.25">
      <c r="K29" s="88"/>
      <c r="L29" s="88"/>
      <c r="M29" s="88"/>
      <c r="N29" s="88"/>
      <c r="O29" s="88"/>
      <c r="P29" s="88"/>
    </row>
    <row r="30" spans="1:16" x14ac:dyDescent="0.25">
      <c r="K30" s="88"/>
      <c r="L30" s="88"/>
      <c r="M30" s="88"/>
      <c r="N30" s="88"/>
      <c r="O30" s="88"/>
      <c r="P30" s="88"/>
    </row>
    <row r="45" spans="1:9" x14ac:dyDescent="0.25">
      <c r="I45" s="50" t="s">
        <v>45</v>
      </c>
    </row>
    <row r="47" spans="1:9" ht="15.75" customHeight="1" x14ac:dyDescent="0.25">
      <c r="A47" s="74" t="s">
        <v>70</v>
      </c>
      <c r="B47" s="75"/>
      <c r="C47" s="75"/>
      <c r="D47" s="75"/>
      <c r="E47" s="75"/>
      <c r="F47" s="75"/>
      <c r="G47" s="75"/>
      <c r="H47" s="76"/>
    </row>
    <row r="48" spans="1:9" x14ac:dyDescent="0.25">
      <c r="A48" s="77"/>
      <c r="B48" s="78"/>
      <c r="C48" s="78"/>
      <c r="D48" s="78"/>
      <c r="E48" s="78"/>
      <c r="F48" s="78"/>
      <c r="G48" s="78"/>
      <c r="H48" s="79"/>
    </row>
    <row r="49" spans="1:16" x14ac:dyDescent="0.25">
      <c r="A49" s="77"/>
      <c r="B49" s="78"/>
      <c r="C49" s="78"/>
      <c r="D49" s="78"/>
      <c r="E49" s="78"/>
      <c r="F49" s="78"/>
      <c r="G49" s="78"/>
      <c r="H49" s="79"/>
    </row>
    <row r="50" spans="1:16" x14ac:dyDescent="0.25">
      <c r="A50" s="77"/>
      <c r="B50" s="78"/>
      <c r="C50" s="78"/>
      <c r="D50" s="78"/>
      <c r="E50" s="78"/>
      <c r="F50" s="78"/>
      <c r="G50" s="78"/>
      <c r="H50" s="79"/>
    </row>
    <row r="51" spans="1:16" x14ac:dyDescent="0.25">
      <c r="A51" s="77"/>
      <c r="B51" s="78"/>
      <c r="C51" s="78"/>
      <c r="D51" s="78"/>
      <c r="E51" s="78"/>
      <c r="F51" s="78"/>
      <c r="G51" s="78"/>
      <c r="H51" s="79"/>
    </row>
    <row r="52" spans="1:16" x14ac:dyDescent="0.25">
      <c r="A52" s="80"/>
      <c r="B52" s="81"/>
      <c r="C52" s="81"/>
      <c r="D52" s="81"/>
      <c r="E52" s="81"/>
      <c r="F52" s="81"/>
      <c r="G52" s="81"/>
      <c r="H52" s="82"/>
    </row>
    <row r="54" spans="1:16" x14ac:dyDescent="0.25">
      <c r="A54" s="49" t="s">
        <v>67</v>
      </c>
    </row>
    <row r="56" spans="1:16" x14ac:dyDescent="0.25">
      <c r="K56" s="74" t="s">
        <v>69</v>
      </c>
      <c r="L56" s="75"/>
      <c r="M56" s="75"/>
      <c r="N56" s="75"/>
      <c r="O56" s="75"/>
      <c r="P56" s="76"/>
    </row>
    <row r="57" spans="1:16" x14ac:dyDescent="0.25">
      <c r="K57" s="77"/>
      <c r="L57" s="78"/>
      <c r="M57" s="78"/>
      <c r="N57" s="78"/>
      <c r="O57" s="78"/>
      <c r="P57" s="79"/>
    </row>
    <row r="58" spans="1:16" x14ac:dyDescent="0.25">
      <c r="K58" s="77"/>
      <c r="L58" s="78"/>
      <c r="M58" s="78"/>
      <c r="N58" s="78"/>
      <c r="O58" s="78"/>
      <c r="P58" s="79"/>
    </row>
    <row r="59" spans="1:16" x14ac:dyDescent="0.25">
      <c r="K59" s="77"/>
      <c r="L59" s="78"/>
      <c r="M59" s="78"/>
      <c r="N59" s="78"/>
      <c r="O59" s="78"/>
      <c r="P59" s="79"/>
    </row>
    <row r="60" spans="1:16" x14ac:dyDescent="0.25">
      <c r="K60" s="77"/>
      <c r="L60" s="78"/>
      <c r="M60" s="78"/>
      <c r="N60" s="78"/>
      <c r="O60" s="78"/>
      <c r="P60" s="79"/>
    </row>
    <row r="61" spans="1:16" x14ac:dyDescent="0.25">
      <c r="K61" s="77"/>
      <c r="L61" s="78"/>
      <c r="M61" s="78"/>
      <c r="N61" s="78"/>
      <c r="O61" s="78"/>
      <c r="P61" s="79"/>
    </row>
    <row r="62" spans="1:16" x14ac:dyDescent="0.25">
      <c r="K62" s="77"/>
      <c r="L62" s="78"/>
      <c r="M62" s="78"/>
      <c r="N62" s="78"/>
      <c r="O62" s="78"/>
      <c r="P62" s="79"/>
    </row>
    <row r="63" spans="1:16" x14ac:dyDescent="0.25">
      <c r="K63" s="77"/>
      <c r="L63" s="78"/>
      <c r="M63" s="78"/>
      <c r="N63" s="78"/>
      <c r="O63" s="78"/>
      <c r="P63" s="79"/>
    </row>
    <row r="64" spans="1:16" x14ac:dyDescent="0.25">
      <c r="K64" s="80"/>
      <c r="L64" s="81"/>
      <c r="M64" s="81"/>
      <c r="N64" s="81"/>
      <c r="O64" s="81"/>
      <c r="P64" s="82"/>
    </row>
    <row r="79" spans="1:1" x14ac:dyDescent="0.25">
      <c r="A79" s="49" t="s">
        <v>68</v>
      </c>
    </row>
  </sheetData>
  <sortState xmlns:xlrd2="http://schemas.microsoft.com/office/spreadsheetml/2017/richdata2" ref="A11:I19">
    <sortCondition descending="1" ref="H11"/>
  </sortState>
  <mergeCells count="3">
    <mergeCell ref="A47:H52"/>
    <mergeCell ref="K56:P64"/>
    <mergeCell ref="K23:P30"/>
  </mergeCells>
  <phoneticPr fontId="6" type="noConversion"/>
  <pageMargins left="0.7" right="0.7" top="0.75" bottom="0.75" header="0.3" footer="0.3"/>
  <pageSetup paperSize="9" fitToHeight="0" orientation="portrait" r:id="rId1"/>
  <headerFooter>
    <oddFooter>&amp;L&amp;"Arial,Bold"SensIt Student Version, Not Licensed For Commercial Use&amp;R&amp;"Arial,Bold"&amp;10www.TreePlan.com</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I21"/>
  <sheetViews>
    <sheetView showGridLines="0" zoomScale="125" zoomScaleNormal="125" zoomScalePageLayoutView="125" workbookViewId="0">
      <selection activeCell="B2" sqref="B2"/>
    </sheetView>
  </sheetViews>
  <sheetFormatPr defaultColWidth="8.875" defaultRowHeight="16.149999999999999" customHeight="1" x14ac:dyDescent="0.25"/>
  <cols>
    <col min="1" max="1" width="48.5" customWidth="1"/>
    <col min="2" max="2" width="15.25" customWidth="1"/>
    <col min="3" max="3" width="25.5" customWidth="1"/>
    <col min="4" max="4" width="9.375" bestFit="1" customWidth="1"/>
    <col min="5" max="6" width="9" bestFit="1" customWidth="1"/>
    <col min="8" max="15" width="8.875" customWidth="1"/>
    <col min="17" max="17" width="8.875" customWidth="1"/>
  </cols>
  <sheetData>
    <row r="1" spans="1:9" ht="15.75" x14ac:dyDescent="0.25">
      <c r="A1" s="25" t="s">
        <v>19</v>
      </c>
      <c r="B1" s="26">
        <v>16000</v>
      </c>
      <c r="C1" s="3"/>
    </row>
    <row r="2" spans="1:9" ht="15.75" x14ac:dyDescent="0.25">
      <c r="A2" s="27"/>
      <c r="B2" s="28"/>
      <c r="C2" s="3"/>
    </row>
    <row r="3" spans="1:9" ht="15.75" x14ac:dyDescent="0.25">
      <c r="A3" s="27" t="s">
        <v>18</v>
      </c>
      <c r="B3" s="29">
        <v>2</v>
      </c>
      <c r="C3" s="3"/>
    </row>
    <row r="4" spans="1:9" ht="15.75" x14ac:dyDescent="0.25">
      <c r="A4" s="27" t="s">
        <v>36</v>
      </c>
      <c r="B4" s="29">
        <v>22</v>
      </c>
      <c r="C4" s="3"/>
      <c r="D4" s="3"/>
      <c r="E4" s="3"/>
      <c r="F4" s="3"/>
    </row>
    <row r="5" spans="1:9" ht="15.75" x14ac:dyDescent="0.25">
      <c r="A5" s="27" t="s">
        <v>7</v>
      </c>
      <c r="B5" s="29">
        <v>16000</v>
      </c>
      <c r="C5" s="3"/>
      <c r="D5" s="2"/>
      <c r="F5" s="2"/>
    </row>
    <row r="6" spans="1:9" ht="15.75" x14ac:dyDescent="0.25">
      <c r="A6" s="27" t="s">
        <v>6</v>
      </c>
      <c r="B6" s="29">
        <v>95</v>
      </c>
      <c r="C6" s="3" t="s">
        <v>5</v>
      </c>
      <c r="D6" s="2"/>
      <c r="F6" s="2"/>
    </row>
    <row r="7" spans="1:9" ht="15.75" x14ac:dyDescent="0.25">
      <c r="A7" s="27" t="s">
        <v>1</v>
      </c>
      <c r="B7" s="29">
        <v>8</v>
      </c>
      <c r="C7" s="6"/>
      <c r="D7" s="5"/>
      <c r="E7" s="5"/>
      <c r="F7" s="5"/>
    </row>
    <row r="8" spans="1:9" ht="15.75" x14ac:dyDescent="0.25">
      <c r="A8" s="27" t="s">
        <v>38</v>
      </c>
      <c r="B8" s="29">
        <v>10</v>
      </c>
      <c r="C8" s="6"/>
      <c r="D8" s="5"/>
      <c r="F8" s="5"/>
    </row>
    <row r="9" spans="1:9" ht="16.5" customHeight="1" thickBot="1" x14ac:dyDescent="0.3">
      <c r="A9" s="27" t="s">
        <v>37</v>
      </c>
      <c r="B9" s="29">
        <v>15000</v>
      </c>
      <c r="C9" s="6"/>
      <c r="D9" s="5"/>
      <c r="E9" s="5"/>
      <c r="F9" s="5"/>
      <c r="I9" s="48"/>
    </row>
    <row r="10" spans="1:9" ht="15.75" x14ac:dyDescent="0.25">
      <c r="A10" s="33"/>
      <c r="B10" s="34"/>
      <c r="C10" s="35"/>
      <c r="D10" s="36" t="s">
        <v>17</v>
      </c>
      <c r="E10" s="36" t="s">
        <v>16</v>
      </c>
      <c r="F10" s="37" t="s">
        <v>15</v>
      </c>
    </row>
    <row r="11" spans="1:9" ht="15.75" x14ac:dyDescent="0.25">
      <c r="A11" s="45" t="s">
        <v>14</v>
      </c>
      <c r="B11" s="43">
        <v>35</v>
      </c>
      <c r="C11" s="3" t="s">
        <v>13</v>
      </c>
      <c r="D11" s="3">
        <v>28</v>
      </c>
      <c r="E11" s="3">
        <v>35</v>
      </c>
      <c r="F11" s="29">
        <v>42</v>
      </c>
    </row>
    <row r="12" spans="1:9" ht="15.75" x14ac:dyDescent="0.25">
      <c r="A12" s="45" t="s">
        <v>12</v>
      </c>
      <c r="B12" s="43">
        <v>1000</v>
      </c>
      <c r="C12" s="3"/>
      <c r="D12" s="3">
        <v>500</v>
      </c>
      <c r="E12" s="3">
        <v>1000</v>
      </c>
      <c r="F12" s="29">
        <v>1000</v>
      </c>
    </row>
    <row r="13" spans="1:9" ht="15.75" x14ac:dyDescent="0.25">
      <c r="A13" s="45" t="s">
        <v>11</v>
      </c>
      <c r="B13" s="44">
        <v>7</v>
      </c>
      <c r="D13" s="1">
        <v>6.7</v>
      </c>
      <c r="E13" s="1">
        <v>7</v>
      </c>
      <c r="F13" s="38">
        <v>7.3</v>
      </c>
    </row>
    <row r="14" spans="1:9" ht="15.75" x14ac:dyDescent="0.25">
      <c r="A14" s="45" t="s">
        <v>10</v>
      </c>
      <c r="B14" s="43">
        <v>90</v>
      </c>
      <c r="C14" s="3"/>
      <c r="D14" s="3">
        <v>89.5</v>
      </c>
      <c r="E14" s="3">
        <v>90</v>
      </c>
      <c r="F14" s="29">
        <v>90.5</v>
      </c>
    </row>
    <row r="15" spans="1:9" ht="15.75" x14ac:dyDescent="0.25">
      <c r="A15" s="45" t="s">
        <v>9</v>
      </c>
      <c r="B15" s="43">
        <v>22.5</v>
      </c>
      <c r="D15" s="3">
        <v>18</v>
      </c>
      <c r="E15" s="3">
        <v>22.5</v>
      </c>
      <c r="F15" s="29">
        <v>25.5</v>
      </c>
    </row>
    <row r="16" spans="1:9" ht="15.75" x14ac:dyDescent="0.25">
      <c r="A16" s="45" t="s">
        <v>8</v>
      </c>
      <c r="B16" s="43">
        <v>3</v>
      </c>
      <c r="C16" s="24"/>
      <c r="D16" s="3">
        <v>2</v>
      </c>
      <c r="E16" s="3">
        <v>3</v>
      </c>
      <c r="F16" s="29">
        <v>5</v>
      </c>
    </row>
    <row r="17" spans="1:6" ht="15.75" x14ac:dyDescent="0.25">
      <c r="A17" s="30" t="s">
        <v>44</v>
      </c>
      <c r="B17" s="31">
        <v>63</v>
      </c>
      <c r="C17" s="2"/>
      <c r="D17" s="1">
        <v>60</v>
      </c>
      <c r="E17" s="1">
        <v>63</v>
      </c>
      <c r="F17" s="38">
        <v>70</v>
      </c>
    </row>
    <row r="18" spans="1:6" ht="15.75" x14ac:dyDescent="0.25">
      <c r="A18" s="30" t="s">
        <v>4</v>
      </c>
      <c r="B18" s="28">
        <v>35</v>
      </c>
      <c r="C18" s="3" t="s">
        <v>3</v>
      </c>
      <c r="D18" s="3">
        <v>33</v>
      </c>
      <c r="E18" s="3">
        <v>35</v>
      </c>
      <c r="F18" s="29">
        <v>35</v>
      </c>
    </row>
    <row r="19" spans="1:6" ht="16.5" thickBot="1" x14ac:dyDescent="0.3">
      <c r="A19" s="39" t="s">
        <v>2</v>
      </c>
      <c r="B19" s="40">
        <v>5</v>
      </c>
      <c r="C19" s="41"/>
      <c r="D19" s="41">
        <v>4.5</v>
      </c>
      <c r="E19" s="41">
        <v>5</v>
      </c>
      <c r="F19" s="42">
        <v>5</v>
      </c>
    </row>
    <row r="20" spans="1:6" ht="15.75" x14ac:dyDescent="0.25">
      <c r="A20" s="27"/>
      <c r="B20" s="29"/>
      <c r="C20" s="6"/>
      <c r="D20" s="5"/>
      <c r="E20" s="5"/>
      <c r="F20" s="5"/>
    </row>
    <row r="21" spans="1:6" ht="16.5" customHeight="1" thickBot="1" x14ac:dyDescent="0.3">
      <c r="A21" s="32" t="s">
        <v>0</v>
      </c>
      <c r="B21" s="47">
        <f>'Cash Flow'!D26</f>
        <v>436000</v>
      </c>
      <c r="C21" s="6"/>
      <c r="D21" s="5"/>
      <c r="E21" s="5"/>
      <c r="F21" s="5"/>
    </row>
  </sheetData>
  <phoneticPr fontId="6" type="noConversion"/>
  <pageMargins left="0.7" right="0.7" top="0.75" bottom="0.75" header="0.3" footer="0.3"/>
  <pageSetup scale="73"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3978B-DE87-481D-9FE7-3270D4A61E09}">
  <sheetPr>
    <pageSetUpPr fitToPage="1"/>
  </sheetPr>
  <dimension ref="A1:I45"/>
  <sheetViews>
    <sheetView topLeftCell="A13" workbookViewId="0">
      <selection activeCell="A20" sqref="A20"/>
    </sheetView>
  </sheetViews>
  <sheetFormatPr defaultRowHeight="15.75" x14ac:dyDescent="0.25"/>
  <cols>
    <col min="1" max="1" width="55.375" bestFit="1" customWidth="1"/>
    <col min="2" max="2" width="11.625" bestFit="1" customWidth="1"/>
    <col min="3" max="3" width="10.125" bestFit="1" customWidth="1"/>
    <col min="4" max="4" width="12.5" bestFit="1" customWidth="1"/>
    <col min="5" max="8" width="12.75" bestFit="1" customWidth="1"/>
  </cols>
  <sheetData>
    <row r="1" spans="1:9" x14ac:dyDescent="0.25">
      <c r="A1" s="49" t="s">
        <v>66</v>
      </c>
    </row>
    <row r="2" spans="1:9" x14ac:dyDescent="0.25">
      <c r="A2" t="s">
        <v>46</v>
      </c>
      <c r="I2" s="50" t="s">
        <v>45</v>
      </c>
    </row>
    <row r="3" spans="1:9" x14ac:dyDescent="0.25">
      <c r="A3" t="s">
        <v>47</v>
      </c>
    </row>
    <row r="5" spans="1:9" x14ac:dyDescent="0.25">
      <c r="A5" s="51" t="s">
        <v>48</v>
      </c>
      <c r="B5" s="52">
        <v>44259</v>
      </c>
      <c r="E5" s="51" t="s">
        <v>50</v>
      </c>
      <c r="F5" t="s">
        <v>51</v>
      </c>
    </row>
    <row r="6" spans="1:9" x14ac:dyDescent="0.25">
      <c r="A6" s="51" t="s">
        <v>49</v>
      </c>
      <c r="B6" s="53">
        <v>0.90922453703703709</v>
      </c>
      <c r="E6" s="51" t="s">
        <v>52</v>
      </c>
      <c r="F6" t="s">
        <v>53</v>
      </c>
    </row>
    <row r="8" spans="1:9" x14ac:dyDescent="0.25">
      <c r="E8" s="56" t="s">
        <v>0</v>
      </c>
      <c r="F8" s="56"/>
      <c r="G8" s="56"/>
    </row>
    <row r="9" spans="1:9" x14ac:dyDescent="0.25">
      <c r="B9" s="57" t="s">
        <v>54</v>
      </c>
      <c r="C9" s="56"/>
      <c r="D9" s="56"/>
      <c r="E9" s="57" t="s">
        <v>55</v>
      </c>
      <c r="F9" s="56"/>
      <c r="G9" s="56"/>
      <c r="I9" s="51" t="s">
        <v>56</v>
      </c>
    </row>
    <row r="10" spans="1:9" x14ac:dyDescent="0.25">
      <c r="A10" s="3" t="s">
        <v>57</v>
      </c>
      <c r="B10" s="58" t="s">
        <v>59</v>
      </c>
      <c r="C10" s="58" t="s">
        <v>60</v>
      </c>
      <c r="D10" s="67" t="s">
        <v>61</v>
      </c>
      <c r="E10" s="58" t="s">
        <v>62</v>
      </c>
      <c r="F10" s="58" t="s">
        <v>63</v>
      </c>
      <c r="G10" s="67" t="s">
        <v>64</v>
      </c>
      <c r="H10" s="58" t="s">
        <v>65</v>
      </c>
      <c r="I10" s="58" t="s">
        <v>58</v>
      </c>
    </row>
    <row r="11" spans="1:9" x14ac:dyDescent="0.25">
      <c r="A11" s="59" t="s">
        <v>11</v>
      </c>
      <c r="B11" s="1">
        <v>6.7</v>
      </c>
      <c r="C11" s="1">
        <v>7</v>
      </c>
      <c r="D11" s="72">
        <v>7.3</v>
      </c>
      <c r="E11" s="55">
        <v>330400</v>
      </c>
      <c r="F11" s="55">
        <v>436000</v>
      </c>
      <c r="G11" s="68">
        <v>541600</v>
      </c>
      <c r="H11" s="55">
        <v>211200</v>
      </c>
      <c r="I11" s="54">
        <v>0.65532793165704495</v>
      </c>
    </row>
    <row r="12" spans="1:9" x14ac:dyDescent="0.25">
      <c r="A12" s="60" t="s">
        <v>9</v>
      </c>
      <c r="B12" s="6">
        <v>25.5</v>
      </c>
      <c r="C12" s="6">
        <v>22.5</v>
      </c>
      <c r="D12" s="64">
        <v>18</v>
      </c>
      <c r="E12" s="55">
        <v>388000</v>
      </c>
      <c r="F12" s="55">
        <v>436000</v>
      </c>
      <c r="G12" s="69">
        <v>508000</v>
      </c>
      <c r="H12" s="55">
        <v>120000</v>
      </c>
      <c r="I12" s="54">
        <v>0.2115598952921762</v>
      </c>
    </row>
    <row r="13" spans="1:9" x14ac:dyDescent="0.25">
      <c r="A13" s="60" t="s">
        <v>12</v>
      </c>
      <c r="B13" s="6">
        <v>500</v>
      </c>
      <c r="C13" s="6">
        <v>1000</v>
      </c>
      <c r="D13" s="64">
        <v>1000</v>
      </c>
      <c r="E13" s="55">
        <v>351625</v>
      </c>
      <c r="F13" s="55">
        <v>436000</v>
      </c>
      <c r="G13" s="69">
        <v>436000</v>
      </c>
      <c r="H13" s="55">
        <v>84375</v>
      </c>
      <c r="I13" s="54">
        <v>0.10459198924967207</v>
      </c>
    </row>
    <row r="14" spans="1:9" x14ac:dyDescent="0.25">
      <c r="A14" s="60" t="s">
        <v>14</v>
      </c>
      <c r="B14" s="6">
        <v>28</v>
      </c>
      <c r="C14" s="6">
        <v>35</v>
      </c>
      <c r="D14" s="64">
        <v>42</v>
      </c>
      <c r="E14" s="55">
        <v>422000</v>
      </c>
      <c r="F14" s="55">
        <v>436000</v>
      </c>
      <c r="G14" s="69">
        <v>450000</v>
      </c>
      <c r="H14" s="55">
        <v>28000</v>
      </c>
      <c r="I14" s="54">
        <v>1.151826096590737E-2</v>
      </c>
    </row>
    <row r="15" spans="1:9" x14ac:dyDescent="0.25">
      <c r="A15" s="60" t="s">
        <v>8</v>
      </c>
      <c r="B15" s="6">
        <v>2</v>
      </c>
      <c r="C15" s="6">
        <v>3</v>
      </c>
      <c r="D15" s="64">
        <v>5</v>
      </c>
      <c r="E15" s="55">
        <v>427000</v>
      </c>
      <c r="F15" s="55">
        <v>436000</v>
      </c>
      <c r="G15" s="69">
        <v>454000</v>
      </c>
      <c r="H15" s="55">
        <v>27000</v>
      </c>
      <c r="I15" s="54">
        <v>1.0710219699166419E-2</v>
      </c>
    </row>
    <row r="16" spans="1:9" x14ac:dyDescent="0.25">
      <c r="A16" s="60" t="s">
        <v>10</v>
      </c>
      <c r="B16" s="6">
        <v>90.5</v>
      </c>
      <c r="C16" s="6">
        <v>90</v>
      </c>
      <c r="D16" s="64">
        <v>89.5</v>
      </c>
      <c r="E16" s="55">
        <v>428000</v>
      </c>
      <c r="F16" s="55">
        <v>436000</v>
      </c>
      <c r="G16" s="69">
        <v>444000</v>
      </c>
      <c r="H16" s="55">
        <v>16000</v>
      </c>
      <c r="I16" s="54">
        <v>3.7610648051942435E-3</v>
      </c>
    </row>
    <row r="17" spans="1:9" x14ac:dyDescent="0.25">
      <c r="A17" s="61" t="s">
        <v>2</v>
      </c>
      <c r="B17" s="6">
        <v>5</v>
      </c>
      <c r="C17" s="6">
        <v>5</v>
      </c>
      <c r="D17" s="64">
        <v>4.5</v>
      </c>
      <c r="E17" s="55">
        <v>436000</v>
      </c>
      <c r="F17" s="55">
        <v>436000</v>
      </c>
      <c r="G17" s="69">
        <v>448500</v>
      </c>
      <c r="H17" s="55">
        <v>12500</v>
      </c>
      <c r="I17" s="54">
        <v>2.2955717805140646E-3</v>
      </c>
    </row>
    <row r="18" spans="1:9" x14ac:dyDescent="0.25">
      <c r="A18" s="61" t="s">
        <v>4</v>
      </c>
      <c r="B18" s="6">
        <v>33</v>
      </c>
      <c r="C18" s="6">
        <v>35</v>
      </c>
      <c r="D18" s="64">
        <v>35</v>
      </c>
      <c r="E18" s="55">
        <v>432000</v>
      </c>
      <c r="F18" s="55">
        <v>436000</v>
      </c>
      <c r="G18" s="69">
        <v>436000</v>
      </c>
      <c r="H18" s="55">
        <v>4000</v>
      </c>
      <c r="I18" s="54">
        <v>2.3506655032464022E-4</v>
      </c>
    </row>
    <row r="19" spans="1:9" ht="16.5" thickBot="1" x14ac:dyDescent="0.3">
      <c r="A19" s="71" t="s">
        <v>44</v>
      </c>
      <c r="B19" s="70">
        <v>60</v>
      </c>
      <c r="C19" s="70">
        <v>63</v>
      </c>
      <c r="D19" s="73">
        <v>70</v>
      </c>
      <c r="E19" s="55">
        <v>436000</v>
      </c>
      <c r="F19" s="55">
        <v>436000</v>
      </c>
      <c r="G19" s="69">
        <v>436000</v>
      </c>
      <c r="H19" s="55">
        <v>0</v>
      </c>
      <c r="I19" s="54">
        <v>0</v>
      </c>
    </row>
    <row r="45" spans="9:9" x14ac:dyDescent="0.25">
      <c r="I45" s="50" t="s">
        <v>45</v>
      </c>
    </row>
  </sheetData>
  <sortState xmlns:xlrd2="http://schemas.microsoft.com/office/spreadsheetml/2017/richdata2" ref="A11:I19">
    <sortCondition descending="1" ref="H11"/>
  </sortState>
  <phoneticPr fontId="6" type="noConversion"/>
  <pageMargins left="0.7" right="0.7" top="0.75" bottom="0.75" header="0.3" footer="0.3"/>
  <pageSetup paperSize="9" fitToHeight="0" orientation="portrait" r:id="rId1"/>
  <headerFooter>
    <oddFooter>&amp;L&amp;"Arial,Bold"SensIt Student Version, Not Licensed For Commercial Use&amp;R&amp;"Arial,Bold"&amp;10www.TreePlan.com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1CB59-6E19-45DA-B8F9-CC08F43980ED}">
  <sheetPr>
    <pageSetUpPr fitToPage="1"/>
  </sheetPr>
  <dimension ref="A1:I45"/>
  <sheetViews>
    <sheetView topLeftCell="A16" workbookViewId="0"/>
  </sheetViews>
  <sheetFormatPr defaultRowHeight="15.75" x14ac:dyDescent="0.25"/>
  <cols>
    <col min="1" max="1" width="55.375" bestFit="1" customWidth="1"/>
    <col min="2" max="2" width="11.625" bestFit="1" customWidth="1"/>
    <col min="3" max="3" width="10.125" bestFit="1" customWidth="1"/>
    <col min="4" max="4" width="12.5" bestFit="1" customWidth="1"/>
    <col min="5" max="8" width="12.75" bestFit="1" customWidth="1"/>
  </cols>
  <sheetData>
    <row r="1" spans="1:9" x14ac:dyDescent="0.25">
      <c r="A1" s="49" t="s">
        <v>66</v>
      </c>
    </row>
    <row r="2" spans="1:9" x14ac:dyDescent="0.25">
      <c r="A2" t="s">
        <v>46</v>
      </c>
      <c r="I2" s="50" t="s">
        <v>45</v>
      </c>
    </row>
    <row r="3" spans="1:9" x14ac:dyDescent="0.25">
      <c r="A3" t="s">
        <v>47</v>
      </c>
    </row>
    <row r="5" spans="1:9" x14ac:dyDescent="0.25">
      <c r="A5" s="51" t="s">
        <v>48</v>
      </c>
      <c r="B5" s="52">
        <v>44259</v>
      </c>
      <c r="E5" s="51" t="s">
        <v>50</v>
      </c>
      <c r="F5" t="s">
        <v>51</v>
      </c>
    </row>
    <row r="6" spans="1:9" x14ac:dyDescent="0.25">
      <c r="A6" s="51" t="s">
        <v>49</v>
      </c>
      <c r="B6" s="53">
        <v>0.90836805555555555</v>
      </c>
      <c r="E6" s="51" t="s">
        <v>52</v>
      </c>
      <c r="F6" t="s">
        <v>53</v>
      </c>
    </row>
    <row r="8" spans="1:9" x14ac:dyDescent="0.25">
      <c r="E8" s="56" t="s">
        <v>0</v>
      </c>
      <c r="F8" s="56"/>
      <c r="G8" s="56"/>
    </row>
    <row r="9" spans="1:9" x14ac:dyDescent="0.25">
      <c r="B9" s="57" t="s">
        <v>54</v>
      </c>
      <c r="C9" s="56"/>
      <c r="D9" s="56"/>
      <c r="E9" s="57" t="s">
        <v>55</v>
      </c>
      <c r="F9" s="56"/>
      <c r="G9" s="56"/>
      <c r="I9" s="51" t="s">
        <v>56</v>
      </c>
    </row>
    <row r="10" spans="1:9" x14ac:dyDescent="0.25">
      <c r="A10" s="3" t="s">
        <v>57</v>
      </c>
      <c r="B10" s="58" t="s">
        <v>59</v>
      </c>
      <c r="C10" s="58" t="s">
        <v>60</v>
      </c>
      <c r="D10" s="67" t="s">
        <v>61</v>
      </c>
      <c r="E10" s="58" t="s">
        <v>62</v>
      </c>
      <c r="F10" s="58" t="s">
        <v>63</v>
      </c>
      <c r="G10" s="67" t="s">
        <v>64</v>
      </c>
      <c r="H10" s="58" t="s">
        <v>65</v>
      </c>
      <c r="I10" s="58" t="s">
        <v>58</v>
      </c>
    </row>
    <row r="11" spans="1:9" x14ac:dyDescent="0.25">
      <c r="A11" s="59" t="s">
        <v>11</v>
      </c>
      <c r="B11" s="1">
        <v>6.7</v>
      </c>
      <c r="C11" s="1">
        <v>7</v>
      </c>
      <c r="D11" s="72">
        <v>7.3</v>
      </c>
      <c r="E11" s="55">
        <v>218400</v>
      </c>
      <c r="F11" s="55">
        <v>324000</v>
      </c>
      <c r="G11" s="68">
        <v>429600</v>
      </c>
      <c r="H11" s="55">
        <v>211200</v>
      </c>
      <c r="I11" s="54">
        <v>0.67108455250964794</v>
      </c>
    </row>
    <row r="12" spans="1:9" x14ac:dyDescent="0.25">
      <c r="A12" s="60" t="s">
        <v>9</v>
      </c>
      <c r="B12" s="6">
        <v>25.5</v>
      </c>
      <c r="C12" s="6">
        <v>22.5</v>
      </c>
      <c r="D12" s="64">
        <v>18</v>
      </c>
      <c r="E12" s="55">
        <v>276000</v>
      </c>
      <c r="F12" s="55">
        <v>324000</v>
      </c>
      <c r="G12" s="69">
        <v>396000</v>
      </c>
      <c r="H12" s="55">
        <v>120000</v>
      </c>
      <c r="I12" s="54">
        <v>0.21664661431742249</v>
      </c>
    </row>
    <row r="13" spans="1:9" x14ac:dyDescent="0.25">
      <c r="A13" s="60" t="s">
        <v>8</v>
      </c>
      <c r="B13" s="6">
        <v>2</v>
      </c>
      <c r="C13" s="6">
        <v>3</v>
      </c>
      <c r="D13" s="64">
        <v>5</v>
      </c>
      <c r="E13" s="55">
        <v>299000</v>
      </c>
      <c r="F13" s="55">
        <v>324000</v>
      </c>
      <c r="G13" s="69">
        <v>374000</v>
      </c>
      <c r="H13" s="55">
        <v>75000</v>
      </c>
      <c r="I13" s="54">
        <v>8.4627583717743163E-2</v>
      </c>
    </row>
    <row r="14" spans="1:9" x14ac:dyDescent="0.25">
      <c r="A14" s="60" t="s">
        <v>14</v>
      </c>
      <c r="B14" s="6">
        <v>28</v>
      </c>
      <c r="C14" s="6">
        <v>35</v>
      </c>
      <c r="D14" s="64">
        <v>42</v>
      </c>
      <c r="E14" s="55">
        <v>310000</v>
      </c>
      <c r="F14" s="55">
        <v>324000</v>
      </c>
      <c r="G14" s="69">
        <v>338000</v>
      </c>
      <c r="H14" s="55">
        <v>28000</v>
      </c>
      <c r="I14" s="54">
        <v>1.1795204557281891E-2</v>
      </c>
    </row>
    <row r="15" spans="1:9" x14ac:dyDescent="0.25">
      <c r="A15" s="60" t="s">
        <v>12</v>
      </c>
      <c r="B15" s="6">
        <v>1000</v>
      </c>
      <c r="C15" s="6">
        <v>1000</v>
      </c>
      <c r="D15" s="64">
        <v>500</v>
      </c>
      <c r="E15" s="55">
        <v>324000</v>
      </c>
      <c r="F15" s="55">
        <v>324000</v>
      </c>
      <c r="G15" s="69">
        <v>349000</v>
      </c>
      <c r="H15" s="55">
        <v>25000</v>
      </c>
      <c r="I15" s="54">
        <v>9.4030648575270173E-3</v>
      </c>
    </row>
    <row r="16" spans="1:9" x14ac:dyDescent="0.25">
      <c r="A16" s="60" t="s">
        <v>10</v>
      </c>
      <c r="B16" s="6">
        <v>90.5</v>
      </c>
      <c r="C16" s="6">
        <v>90</v>
      </c>
      <c r="D16" s="64">
        <v>89.5</v>
      </c>
      <c r="E16" s="55">
        <v>316000</v>
      </c>
      <c r="F16" s="55">
        <v>324000</v>
      </c>
      <c r="G16" s="69">
        <v>332000</v>
      </c>
      <c r="H16" s="55">
        <v>16000</v>
      </c>
      <c r="I16" s="54">
        <v>3.8514953656430665E-3</v>
      </c>
    </row>
    <row r="17" spans="1:9" x14ac:dyDescent="0.25">
      <c r="A17" s="61" t="s">
        <v>2</v>
      </c>
      <c r="B17" s="6">
        <v>5</v>
      </c>
      <c r="C17" s="6">
        <v>5</v>
      </c>
      <c r="D17" s="64">
        <v>4.5</v>
      </c>
      <c r="E17" s="55">
        <v>324000</v>
      </c>
      <c r="F17" s="55">
        <v>324000</v>
      </c>
      <c r="G17" s="69">
        <v>336500</v>
      </c>
      <c r="H17" s="55">
        <v>12500</v>
      </c>
      <c r="I17" s="54">
        <v>2.3507662143817543E-3</v>
      </c>
    </row>
    <row r="18" spans="1:9" x14ac:dyDescent="0.25">
      <c r="A18" s="61" t="s">
        <v>4</v>
      </c>
      <c r="B18" s="6">
        <v>33</v>
      </c>
      <c r="C18" s="6">
        <v>35</v>
      </c>
      <c r="D18" s="64">
        <v>35</v>
      </c>
      <c r="E18" s="55">
        <v>320000</v>
      </c>
      <c r="F18" s="55">
        <v>324000</v>
      </c>
      <c r="G18" s="69">
        <v>324000</v>
      </c>
      <c r="H18" s="55">
        <v>4000</v>
      </c>
      <c r="I18" s="54">
        <v>2.4071846035269166E-4</v>
      </c>
    </row>
    <row r="19" spans="1:9" ht="16.5" thickBot="1" x14ac:dyDescent="0.3">
      <c r="A19" s="71" t="s">
        <v>44</v>
      </c>
      <c r="B19" s="70">
        <v>60</v>
      </c>
      <c r="C19" s="70">
        <v>63</v>
      </c>
      <c r="D19" s="73">
        <v>70</v>
      </c>
      <c r="E19" s="55">
        <v>324000</v>
      </c>
      <c r="F19" s="55">
        <v>324000</v>
      </c>
      <c r="G19" s="69">
        <v>324000</v>
      </c>
      <c r="H19" s="55">
        <v>0</v>
      </c>
      <c r="I19" s="54">
        <v>0</v>
      </c>
    </row>
    <row r="45" spans="9:9" x14ac:dyDescent="0.25">
      <c r="I45" s="50" t="s">
        <v>45</v>
      </c>
    </row>
  </sheetData>
  <sortState xmlns:xlrd2="http://schemas.microsoft.com/office/spreadsheetml/2017/richdata2" ref="A11:I19">
    <sortCondition descending="1" ref="H11"/>
  </sortState>
  <phoneticPr fontId="6" type="noConversion"/>
  <pageMargins left="0.7" right="0.7" top="0.75" bottom="0.75" header="0.3" footer="0.3"/>
  <pageSetup paperSize="9" fitToHeight="0" orientation="portrait" r:id="rId1"/>
  <headerFooter>
    <oddFooter>&amp;L&amp;"Arial,Bold"SensIt Student Version, Not Licensed For Commercial Use&amp;R&amp;"Arial,Bold"&amp;10www.TreePlan.com</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26"/>
  <sheetViews>
    <sheetView showGridLines="0" zoomScale="125" zoomScaleNormal="125" zoomScalePageLayoutView="125" workbookViewId="0">
      <selection activeCell="F12" sqref="F12"/>
    </sheetView>
  </sheetViews>
  <sheetFormatPr defaultColWidth="11" defaultRowHeight="16.149999999999999" customHeight="1" x14ac:dyDescent="0.25"/>
  <cols>
    <col min="1" max="1" width="5.375" customWidth="1"/>
    <col min="2" max="2" width="31.75" bestFit="1" customWidth="1"/>
    <col min="3" max="3" width="25" customWidth="1"/>
    <col min="4" max="4" width="43.875" bestFit="1" customWidth="1"/>
  </cols>
  <sheetData>
    <row r="1" spans="1:4" ht="16.5" x14ac:dyDescent="0.25">
      <c r="A1" s="83" t="s">
        <v>26</v>
      </c>
      <c r="B1" s="84"/>
      <c r="C1" s="84"/>
      <c r="D1" s="85"/>
    </row>
    <row r="2" spans="1:4" ht="15.75" x14ac:dyDescent="0.25">
      <c r="A2" s="7"/>
      <c r="B2" s="8"/>
      <c r="C2" s="8"/>
      <c r="D2" s="9"/>
    </row>
    <row r="3" spans="1:4" ht="15.75" x14ac:dyDescent="0.25">
      <c r="A3" s="86" t="s">
        <v>23</v>
      </c>
      <c r="B3" s="87"/>
      <c r="C3" s="10"/>
      <c r="D3" s="11"/>
    </row>
    <row r="4" spans="1:4" ht="15.75" x14ac:dyDescent="0.25">
      <c r="A4" s="7"/>
      <c r="B4" s="8" t="s">
        <v>21</v>
      </c>
      <c r="C4" s="8"/>
      <c r="D4" s="9">
        <f>MIN(Total_demand*2,MAX(0,Time_to_delivery-T_starting_day-Time_assemble_test)*T_daily_capacity)</f>
        <v>25000</v>
      </c>
    </row>
    <row r="5" spans="1:4" ht="15.75" x14ac:dyDescent="0.25">
      <c r="A5" s="7"/>
      <c r="B5" s="8" t="s">
        <v>20</v>
      </c>
      <c r="C5" s="8"/>
      <c r="D5" s="9">
        <f>Order_quant</f>
        <v>16000</v>
      </c>
    </row>
    <row r="6" spans="1:4" ht="15.75" x14ac:dyDescent="0.25">
      <c r="A6" s="7"/>
      <c r="B6" s="8"/>
      <c r="C6" s="8"/>
      <c r="D6" s="9"/>
    </row>
    <row r="7" spans="1:4" ht="15.75" x14ac:dyDescent="0.25">
      <c r="A7" s="86" t="s">
        <v>28</v>
      </c>
      <c r="B7" s="87"/>
      <c r="C7" s="10"/>
      <c r="D7" s="11"/>
    </row>
    <row r="8" spans="1:4" ht="15.75" x14ac:dyDescent="0.25">
      <c r="A8" s="7"/>
      <c r="B8" s="8" t="s">
        <v>29</v>
      </c>
      <c r="C8" s="8"/>
      <c r="D8" s="9">
        <f>Total_demand</f>
        <v>16000</v>
      </c>
    </row>
    <row r="9" spans="1:4" ht="15.75" x14ac:dyDescent="0.25">
      <c r="A9" s="7"/>
      <c r="B9" s="8" t="s">
        <v>31</v>
      </c>
      <c r="C9" s="8"/>
      <c r="D9" s="9">
        <f>(D4+D5)</f>
        <v>41000</v>
      </c>
    </row>
    <row r="10" spans="1:4" ht="15.75" x14ac:dyDescent="0.25">
      <c r="A10" s="7"/>
      <c r="B10" s="8" t="s">
        <v>30</v>
      </c>
      <c r="C10" s="8"/>
      <c r="D10" s="9">
        <f xml:space="preserve"> MIN(D9/2, D8)</f>
        <v>16000</v>
      </c>
    </row>
    <row r="11" spans="1:4" ht="15.75" x14ac:dyDescent="0.25">
      <c r="A11" s="7"/>
      <c r="B11" s="8"/>
      <c r="C11" s="8"/>
      <c r="D11" s="9"/>
    </row>
    <row r="12" spans="1:4" ht="15.75" x14ac:dyDescent="0.25">
      <c r="A12" s="86" t="s">
        <v>25</v>
      </c>
      <c r="B12" s="87"/>
      <c r="C12" s="10"/>
      <c r="D12" s="11"/>
    </row>
    <row r="13" spans="1:4" ht="15.75" x14ac:dyDescent="0.25">
      <c r="A13" s="7"/>
      <c r="B13" s="8" t="s">
        <v>27</v>
      </c>
      <c r="C13" s="8"/>
      <c r="D13" s="12">
        <f>D10*Revenue_per_unit*Conversion_rate</f>
        <v>2464000</v>
      </c>
    </row>
    <row r="14" spans="1:4" ht="15.75" x14ac:dyDescent="0.25">
      <c r="A14" s="7"/>
      <c r="B14" s="8" t="s">
        <v>43</v>
      </c>
      <c r="C14" s="8"/>
      <c r="D14" s="12">
        <f>(D9-2*D10)*Salvage_value_eyep</f>
        <v>27000</v>
      </c>
    </row>
    <row r="15" spans="1:4" ht="15.75" x14ac:dyDescent="0.25">
      <c r="A15" s="7"/>
      <c r="B15" s="46" t="s">
        <v>42</v>
      </c>
      <c r="C15" s="8"/>
      <c r="D15" s="12">
        <f>(Total_demand-D10)*Salvage_value_other</f>
        <v>0</v>
      </c>
    </row>
    <row r="16" spans="1:4" ht="15.75" x14ac:dyDescent="0.25">
      <c r="A16" s="13" t="s">
        <v>34</v>
      </c>
      <c r="B16" s="4"/>
      <c r="C16" s="4"/>
      <c r="D16" s="14">
        <f>SUM(D13:D15)</f>
        <v>2491000</v>
      </c>
    </row>
    <row r="17" spans="1:4" ht="15.75" x14ac:dyDescent="0.25">
      <c r="A17" s="7"/>
      <c r="B17" s="8"/>
      <c r="C17" s="8"/>
      <c r="D17" s="12"/>
    </row>
    <row r="18" spans="1:4" ht="15.75" x14ac:dyDescent="0.25">
      <c r="A18" s="86" t="s">
        <v>22</v>
      </c>
      <c r="B18" s="87"/>
      <c r="C18" s="10"/>
      <c r="D18" s="15"/>
    </row>
    <row r="19" spans="1:4" ht="15.75" x14ac:dyDescent="0.25">
      <c r="A19" s="7"/>
      <c r="B19" s="8" t="s">
        <v>24</v>
      </c>
      <c r="C19" s="8"/>
      <c r="D19" s="12">
        <f>-D4*T_price</f>
        <v>-125000</v>
      </c>
    </row>
    <row r="20" spans="1:4" ht="15.75" x14ac:dyDescent="0.25">
      <c r="A20" s="7"/>
      <c r="B20" s="8" t="s">
        <v>39</v>
      </c>
      <c r="C20" s="8"/>
      <c r="D20" s="12">
        <f>-K_price*MIN(K_capacity, D5)</f>
        <v>-120000</v>
      </c>
    </row>
    <row r="21" spans="1:4" ht="15.75" x14ac:dyDescent="0.25">
      <c r="A21" s="7"/>
      <c r="B21" s="8" t="s">
        <v>40</v>
      </c>
      <c r="C21" s="8"/>
      <c r="D21" s="12">
        <f>-MAX(D5-K_capacity,0)*K_premium_price</f>
        <v>-10000</v>
      </c>
    </row>
    <row r="22" spans="1:4" ht="15.75" x14ac:dyDescent="0.25">
      <c r="A22" s="7"/>
      <c r="B22" s="16" t="s">
        <v>41</v>
      </c>
      <c r="C22" s="8"/>
      <c r="D22" s="17">
        <f>-Cost_other_parts*Total_demand</f>
        <v>-1440000</v>
      </c>
    </row>
    <row r="23" spans="1:4" ht="15.75" x14ac:dyDescent="0.25">
      <c r="A23" s="7"/>
      <c r="B23" s="16" t="s">
        <v>32</v>
      </c>
      <c r="C23" s="8"/>
      <c r="D23" s="17">
        <f>-Labor_cost*D10</f>
        <v>-360000</v>
      </c>
    </row>
    <row r="24" spans="1:4" ht="15.75" x14ac:dyDescent="0.25">
      <c r="A24" s="18" t="s">
        <v>33</v>
      </c>
      <c r="B24" s="4"/>
      <c r="C24" s="4"/>
      <c r="D24" s="19">
        <f>SUM(D19:D23)</f>
        <v>-2055000</v>
      </c>
    </row>
    <row r="25" spans="1:4" ht="15.75" x14ac:dyDescent="0.25">
      <c r="A25" s="7"/>
      <c r="B25" s="8"/>
      <c r="C25" s="8"/>
      <c r="D25" s="20"/>
    </row>
    <row r="26" spans="1:4" ht="15.75" x14ac:dyDescent="0.25">
      <c r="A26" s="21" t="s">
        <v>35</v>
      </c>
      <c r="B26" s="22"/>
      <c r="C26" s="22"/>
      <c r="D26" s="23">
        <f>D16+D24</f>
        <v>436000</v>
      </c>
    </row>
  </sheetData>
  <mergeCells count="5">
    <mergeCell ref="A1:D1"/>
    <mergeCell ref="A3:B3"/>
    <mergeCell ref="A7:B7"/>
    <mergeCell ref="A12:B12"/>
    <mergeCell ref="A18:B18"/>
  </mergeCells>
  <phoneticPr fontId="6" type="noConversion"/>
  <printOptions headings="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Answer</vt:lpstr>
      <vt:lpstr>Input_Output</vt:lpstr>
      <vt:lpstr>SensIt Tornado 3</vt:lpstr>
      <vt:lpstr>SensIt Tornado 2</vt:lpstr>
      <vt:lpstr>Cash Flow</vt:lpstr>
      <vt:lpstr>Conversion_rate</vt:lpstr>
      <vt:lpstr>Cost_other_parts</vt:lpstr>
      <vt:lpstr>Eyep_per_bino</vt:lpstr>
      <vt:lpstr>K_capacity</vt:lpstr>
      <vt:lpstr>K_premium_price</vt:lpstr>
      <vt:lpstr>K_price</vt:lpstr>
      <vt:lpstr>Labor_cost</vt:lpstr>
      <vt:lpstr>Order_quant</vt:lpstr>
      <vt:lpstr>Answer!Print_Area</vt:lpstr>
      <vt:lpstr>'Cash Flow'!Print_Area</vt:lpstr>
      <vt:lpstr>'SensIt Tornado 2'!Print_Area</vt:lpstr>
      <vt:lpstr>'SensIt Tornado 3'!Print_Area</vt:lpstr>
      <vt:lpstr>Revenue_per_unit</vt:lpstr>
      <vt:lpstr>Salvage_value_eyep</vt:lpstr>
      <vt:lpstr>Salvage_value_other</vt:lpstr>
      <vt:lpstr>T_daily_capacity</vt:lpstr>
      <vt:lpstr>T_price</vt:lpstr>
      <vt:lpstr>T_starting_day</vt:lpstr>
      <vt:lpstr>Time_assemble_test</vt:lpstr>
      <vt:lpstr>Time_to_delivery</vt:lpstr>
      <vt:lpstr>Total_demand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2020-12-23T16:11:55Z</dcterms:created>
  <dcterms:modified xsi:type="dcterms:W3CDTF">2021-03-07T21:43:18Z</dcterms:modified>
</cp:coreProperties>
</file>