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esktop\"/>
    </mc:Choice>
  </mc:AlternateContent>
  <xr:revisionPtr revIDLastSave="0" documentId="13_ncr:1_{A921BA56-7B4F-4BA4-AD65-A77E7AC4ECB5}" xr6:coauthVersionLast="36" xr6:coauthVersionMax="36" xr10:uidLastSave="{00000000-0000-0000-0000-000000000000}"/>
  <bookViews>
    <workbookView xWindow="0" yWindow="0" windowWidth="10610" windowHeight="4100" xr2:uid="{3C100441-6971-4299-B70D-F6693FF91962}"/>
  </bookViews>
  <sheets>
    <sheet name="10 18 32h" sheetId="1" r:id="rId1"/>
    <sheet name="Compilation for MATLA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1" i="1" l="1"/>
  <c r="P4" i="2" l="1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" i="2"/>
  <c r="N32" i="2" l="1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O3" i="2" l="1"/>
  <c r="O24" i="2"/>
  <c r="O12" i="2"/>
  <c r="O6" i="2"/>
  <c r="P36" i="1"/>
  <c r="O36" i="1"/>
  <c r="N22" i="1"/>
  <c r="N23" i="1"/>
  <c r="N24" i="1"/>
  <c r="N25" i="1"/>
  <c r="N26" i="1"/>
  <c r="N27" i="1"/>
  <c r="N28" i="1"/>
  <c r="N29" i="1"/>
  <c r="N30" i="1"/>
  <c r="N31" i="1"/>
  <c r="N32" i="1"/>
  <c r="N21" i="1"/>
  <c r="N5" i="1"/>
  <c r="N4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3" i="1"/>
  <c r="P3" i="1" l="1"/>
  <c r="P12" i="1"/>
  <c r="P6" i="1"/>
  <c r="O3" i="1"/>
  <c r="O12" i="1"/>
  <c r="O6" i="1"/>
</calcChain>
</file>

<file path=xl/sharedStrings.xml><?xml version="1.0" encoding="utf-8"?>
<sst xmlns="http://schemas.openxmlformats.org/spreadsheetml/2006/main" count="180" uniqueCount="98">
  <si>
    <t>GDGT-0</t>
  </si>
  <si>
    <t>GDGT-1</t>
  </si>
  <si>
    <t>GDGT-2</t>
  </si>
  <si>
    <t>GDGT-3</t>
  </si>
  <si>
    <t>GDGT-4</t>
  </si>
  <si>
    <t>GDGT-5</t>
  </si>
  <si>
    <t>GDGT-6</t>
  </si>
  <si>
    <t>Name</t>
  </si>
  <si>
    <t>Data File</t>
  </si>
  <si>
    <t>Acq. Date-Time</t>
  </si>
  <si>
    <t>Area</t>
  </si>
  <si>
    <t>S.aci_BR1S11A_18h</t>
  </si>
  <si>
    <t>20180917_001.d</t>
  </si>
  <si>
    <t>S.aci_BR2S11A_18h</t>
  </si>
  <si>
    <t>20180917_002.d</t>
  </si>
  <si>
    <t>S.aci_BR3S11A_18h</t>
  </si>
  <si>
    <t>20180917_003.d</t>
  </si>
  <si>
    <t>S.aci_BR1S16A_10h</t>
  </si>
  <si>
    <t>20180917_004.d</t>
  </si>
  <si>
    <t>S.aci_BR2S16A_10h</t>
  </si>
  <si>
    <t>20180917_005.d</t>
  </si>
  <si>
    <t>S.aci_BR3S16A_10h</t>
  </si>
  <si>
    <t>20180917_006.d</t>
  </si>
  <si>
    <t>S.aci_BR1S17A_10h</t>
  </si>
  <si>
    <t>20180917_007.d</t>
  </si>
  <si>
    <t>S.aci_BR2S17A_10h</t>
  </si>
  <si>
    <t>20180917_008.d</t>
  </si>
  <si>
    <t>S.aci_BR3S17A_10h</t>
  </si>
  <si>
    <t>20180917_009.d</t>
  </si>
  <si>
    <t>S.aci_BR1S19A_32h</t>
  </si>
  <si>
    <t>20180917_010.d</t>
  </si>
  <si>
    <t>S.aci_BR2S19A_32h</t>
  </si>
  <si>
    <t>20180917_011.d</t>
  </si>
  <si>
    <t>S.aci_BR3S19A_32h</t>
  </si>
  <si>
    <t>20180917_012.d</t>
  </si>
  <si>
    <t>S.aci_BR1S20A_32h</t>
  </si>
  <si>
    <t>20180917_013.d</t>
  </si>
  <si>
    <t>S.aci_BR2S20A_32h</t>
  </si>
  <si>
    <t>20180917_014.d</t>
  </si>
  <si>
    <t>S.aci_BR3S20A_32h</t>
  </si>
  <si>
    <t>20180917_015.d</t>
  </si>
  <si>
    <t>S.aci_BR1S22A_32h</t>
  </si>
  <si>
    <t>20180917_016.d</t>
  </si>
  <si>
    <t>S.aci_BR2S22A_32h</t>
  </si>
  <si>
    <t>20180917_017.d</t>
  </si>
  <si>
    <t>S.aci_BR3S22A_32h</t>
  </si>
  <si>
    <t>20180917_018.d</t>
  </si>
  <si>
    <t>20181207_01.d</t>
  </si>
  <si>
    <t>S.aci.cc.AZ.BR2_S4_A..50ml</t>
  </si>
  <si>
    <t>20181207_02.d</t>
  </si>
  <si>
    <t>S.aci.cc.AZ.BR3_S4_A..50ml</t>
  </si>
  <si>
    <t>20181207_03.d</t>
  </si>
  <si>
    <t>S.aci.cc.AZ.BR1_S4_B..50ml</t>
  </si>
  <si>
    <t>20181207_04.d</t>
  </si>
  <si>
    <t>S.aci.cc.AZ.BR3_S4_B..50ml</t>
  </si>
  <si>
    <t>20181207_05.d</t>
  </si>
  <si>
    <t>S.aci.cc.AZ.BR2_S4_B..50ml</t>
  </si>
  <si>
    <t>20181207_06.d</t>
  </si>
  <si>
    <t>S.aci.cc.AZ.BR1_S4_A..50ml</t>
  </si>
  <si>
    <t>20181207_07.d</t>
  </si>
  <si>
    <t>S.aci.cc.AZ.BR1_S4_E..15ml</t>
  </si>
  <si>
    <t>20181207_08.d</t>
  </si>
  <si>
    <t>S.aci.cc.AZ.BR2_S4_F..15ml</t>
  </si>
  <si>
    <t>20181207_09.d</t>
  </si>
  <si>
    <t>S.aci.cc.AZ.BR1_S4_F..15ml</t>
  </si>
  <si>
    <t>20181207_10.d</t>
  </si>
  <si>
    <t>S.aci.cc.AZ.BR3_S4_E..15ml</t>
  </si>
  <si>
    <t>20181207_11.d</t>
  </si>
  <si>
    <t>S.aci.cc.AZ.BR3_S4_F..15ml</t>
  </si>
  <si>
    <t>20181207_12.d</t>
  </si>
  <si>
    <t>S.aci.cc.AZ.BR2_S4_E..15ml</t>
  </si>
  <si>
    <t>GDGT-3 iso</t>
  </si>
  <si>
    <t>GDGT-4 iso</t>
  </si>
  <si>
    <t>GDGT-5 iso</t>
  </si>
  <si>
    <t>Ring Index</t>
  </si>
  <si>
    <t>Average RI</t>
  </si>
  <si>
    <t>Standard Error</t>
  </si>
  <si>
    <t>BR1 Sample 3 A</t>
  </si>
  <si>
    <t>BR1 Sample 3 B</t>
  </si>
  <si>
    <t>BR2 Sample 1 A</t>
  </si>
  <si>
    <t>BR2 Sample 1 B</t>
  </si>
  <si>
    <t>BR3 Sample 3 A</t>
  </si>
  <si>
    <t>BR3 Sample 3 B</t>
  </si>
  <si>
    <t>Bad run</t>
  </si>
  <si>
    <t>S.aci.cc.AZ.BR2_S4_A..50ml 70h</t>
  </si>
  <si>
    <t>S.aci.cc.AZ.BR3_S4_A..50ml 70h</t>
  </si>
  <si>
    <t>S.aci.cc.AZ.BR1_S4_B..50ml 70h</t>
  </si>
  <si>
    <t>S.aci.cc.AZ.BR3_S4_B..50ml 70h</t>
  </si>
  <si>
    <t>S.aci.cc.AZ.BR2_S4_B..50ml 70h</t>
  </si>
  <si>
    <t>S.aci.cc.AZ.BR1_S4_A..50ml 70h</t>
  </si>
  <si>
    <t>S.aci.cc.AZ.BR1_S4_E..15ml 70h instant</t>
  </si>
  <si>
    <t>S.aci.cc.AZ.BR2_S4_F..15ml 70h instant</t>
  </si>
  <si>
    <t>S.aci.cc.AZ.BR1_S4_F..15ml 70h instant</t>
  </si>
  <si>
    <t>S.aci.cc.AZ.BR3_S4_E..15ml 70h instant</t>
  </si>
  <si>
    <t>S.aci.cc.AZ.BR3_S4_F..15ml 70h instant</t>
  </si>
  <si>
    <t>S.aci.cc.AZ.BR2_S4_E..15ml 70h instant</t>
  </si>
  <si>
    <t>^run on single quad</t>
  </si>
  <si>
    <t>Ring Index GDGT 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</si>
</sst>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\ AM/PM"/>
    <numFmt numFmtId="165" formatCode="0.00000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Border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22" fontId="1" fillId="0" borderId="2" xfId="0" applyNumberFormat="1" applyFont="1" applyBorder="1"/>
    <xf numFmtId="0" fontId="1" fillId="0" borderId="3" xfId="0" applyFont="1" applyBorder="1"/>
    <xf numFmtId="22" fontId="1" fillId="0" borderId="0" xfId="0" applyNumberFormat="1" applyFont="1" applyBorder="1"/>
    <xf numFmtId="0" fontId="1" fillId="0" borderId="4" xfId="0" applyFont="1" applyBorder="1"/>
    <xf numFmtId="0" fontId="1" fillId="0" borderId="5" xfId="0" applyFont="1" applyBorder="1"/>
    <xf numFmtId="22" fontId="1" fillId="0" borderId="5" xfId="0" applyNumberFormat="1" applyFont="1" applyBorder="1"/>
    <xf numFmtId="1" fontId="1" fillId="0" borderId="0" xfId="0" applyNumberFormat="1" applyFont="1" applyBorder="1"/>
    <xf numFmtId="1" fontId="1" fillId="0" borderId="2" xfId="0" applyNumberFormat="1" applyFont="1" applyBorder="1"/>
    <xf numFmtId="1" fontId="1" fillId="0" borderId="2" xfId="0" applyNumberFormat="1" applyFont="1" applyBorder="1" applyAlignment="1">
      <alignment horizontal="right" vertical="top"/>
    </xf>
    <xf numFmtId="1" fontId="1" fillId="0" borderId="5" xfId="0" applyNumberFormat="1" applyFont="1" applyBorder="1"/>
    <xf numFmtId="1" fontId="2" fillId="0" borderId="0" xfId="0" applyNumberFormat="1" applyFont="1"/>
    <xf numFmtId="0" fontId="3" fillId="0" borderId="0" xfId="0" applyFont="1"/>
    <xf numFmtId="2" fontId="2" fillId="0" borderId="0" xfId="0" applyNumberFormat="1" applyFont="1"/>
    <xf numFmtId="2" fontId="3" fillId="0" borderId="0" xfId="0" applyNumberFormat="1" applyFont="1"/>
    <xf numFmtId="1" fontId="1" fillId="0" borderId="6" xfId="0" applyNumberFormat="1" applyFont="1" applyBorder="1"/>
    <xf numFmtId="1" fontId="1" fillId="0" borderId="7" xfId="0" applyNumberFormat="1" applyFont="1" applyBorder="1"/>
    <xf numFmtId="1" fontId="1" fillId="0" borderId="8" xfId="0" applyNumberFormat="1" applyFont="1" applyBorder="1"/>
    <xf numFmtId="2" fontId="2" fillId="0" borderId="9" xfId="0" applyNumberFormat="1" applyFont="1" applyBorder="1"/>
    <xf numFmtId="2" fontId="2" fillId="0" borderId="10" xfId="0" applyNumberFormat="1" applyFont="1" applyBorder="1"/>
    <xf numFmtId="2" fontId="2" fillId="0" borderId="11" xfId="0" applyNumberFormat="1" applyFont="1" applyBorder="1"/>
    <xf numFmtId="165" fontId="2" fillId="0" borderId="0" xfId="0" applyNumberFormat="1" applyFont="1"/>
    <xf numFmtId="165" fontId="3" fillId="0" borderId="0" xfId="0" applyNumberFormat="1" applyFont="1"/>
    <xf numFmtId="1" fontId="2" fillId="0" borderId="0" xfId="0" applyNumberFormat="1" applyFont="1" applyBorder="1"/>
    <xf numFmtId="0" fontId="1" fillId="0" borderId="0" xfId="0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165" fontId="1" fillId="0" borderId="0" xfId="0" applyNumberFormat="1" applyFont="1" applyBorder="1"/>
    <xf numFmtId="0" fontId="1" fillId="0" borderId="0" xfId="0" applyFont="1"/>
    <xf numFmtId="2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164" fontId="1" fillId="0" borderId="2" xfId="0" applyNumberFormat="1" applyFont="1" applyFill="1" applyBorder="1" applyAlignment="1">
      <alignment horizontal="left" vertical="top"/>
    </xf>
    <xf numFmtId="1" fontId="1" fillId="0" borderId="2" xfId="0" applyNumberFormat="1" applyFont="1" applyFill="1" applyBorder="1" applyAlignment="1">
      <alignment horizontal="right" vertical="top"/>
    </xf>
    <xf numFmtId="0" fontId="1" fillId="0" borderId="3" xfId="0" applyFont="1" applyFill="1" applyBorder="1" applyAlignment="1">
      <alignment horizontal="left" vertical="top"/>
    </xf>
    <xf numFmtId="0" fontId="2" fillId="0" borderId="2" xfId="0" applyFont="1" applyBorder="1"/>
    <xf numFmtId="1" fontId="2" fillId="0" borderId="2" xfId="0" applyNumberFormat="1" applyFont="1" applyBorder="1"/>
    <xf numFmtId="0" fontId="2" fillId="0" borderId="0" xfId="0" applyFont="1" applyBorder="1"/>
    <xf numFmtId="0" fontId="2" fillId="0" borderId="5" xfId="0" applyFont="1" applyBorder="1"/>
    <xf numFmtId="1" fontId="2" fillId="0" borderId="5" xfId="0" applyNumberFormat="1" applyFont="1" applyBorder="1"/>
    <xf numFmtId="0" fontId="4" fillId="0" borderId="0" xfId="0" applyFont="1" applyBorder="1"/>
    <xf numFmtId="2" fontId="4" fillId="0" borderId="10" xfId="0" applyNumberFormat="1" applyFont="1" applyBorder="1"/>
    <xf numFmtId="1" fontId="2" fillId="0" borderId="6" xfId="0" applyNumberFormat="1" applyFont="1" applyBorder="1"/>
    <xf numFmtId="1" fontId="2" fillId="0" borderId="7" xfId="0" applyNumberFormat="1" applyFont="1" applyBorder="1"/>
    <xf numFmtId="1" fontId="2" fillId="0" borderId="8" xfId="0" applyNumberFormat="1" applyFont="1" applyBorder="1"/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164" fontId="1" fillId="0" borderId="5" xfId="0" applyNumberFormat="1" applyFont="1" applyFill="1" applyBorder="1" applyAlignment="1">
      <alignment horizontal="left" vertical="top"/>
    </xf>
    <xf numFmtId="1" fontId="1" fillId="0" borderId="5" xfId="0" applyNumberFormat="1" applyFont="1" applyFill="1" applyBorder="1" applyAlignment="1">
      <alignment horizontal="right" vertical="top"/>
    </xf>
    <xf numFmtId="0" fontId="2" fillId="2" borderId="1" xfId="0" applyFont="1" applyFill="1" applyBorder="1"/>
    <xf numFmtId="0" fontId="2" fillId="2" borderId="3" xfId="0" applyFont="1" applyFill="1" applyBorder="1"/>
    <xf numFmtId="0" fontId="4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25BD-10E9-4987-BA59-3B8B4EFB45E7}">
  <dimension ref="A1:U39"/>
  <sheetViews>
    <sheetView tabSelected="1" topLeftCell="D10" zoomScale="85" zoomScaleNormal="85" workbookViewId="0">
      <selection activeCell="P22" sqref="P22"/>
    </sheetView>
  </sheetViews>
  <sheetFormatPr defaultRowHeight="14.5" x14ac:dyDescent="0.35"/>
  <cols>
    <col min="1" max="1" width="21.36328125" style="2" bestFit="1" customWidth="1"/>
    <col min="2" max="2" width="13.26953125" style="2" bestFit="1" customWidth="1"/>
    <col min="3" max="3" width="18.08984375" style="2" customWidth="1"/>
    <col min="4" max="4" width="10.90625" style="15" bestFit="1" customWidth="1"/>
    <col min="5" max="5" width="13.90625" style="15" bestFit="1" customWidth="1"/>
    <col min="6" max="7" width="10.90625" style="15" bestFit="1" customWidth="1"/>
    <col min="8" max="8" width="10.90625" style="15" customWidth="1"/>
    <col min="9" max="9" width="10.90625" style="15" bestFit="1" customWidth="1"/>
    <col min="10" max="10" width="10.90625" style="15" customWidth="1"/>
    <col min="11" max="11" width="10.90625" style="15" bestFit="1" customWidth="1"/>
    <col min="12" max="12" width="10.90625" style="15" customWidth="1"/>
    <col min="13" max="13" width="10.90625" style="15" bestFit="1" customWidth="1"/>
    <col min="14" max="14" width="12.54296875" style="17" customWidth="1"/>
    <col min="15" max="15" width="12.36328125" style="2" customWidth="1"/>
    <col min="16" max="16" width="14.6328125" style="25" customWidth="1"/>
    <col min="17" max="17" width="15.6328125" style="2" customWidth="1"/>
    <col min="18" max="32" width="8.81640625" style="2" bestFit="1" customWidth="1"/>
    <col min="33" max="16384" width="8.7265625" style="2"/>
  </cols>
  <sheetData>
    <row r="1" spans="1:16" x14ac:dyDescent="0.35">
      <c r="A1" s="1"/>
      <c r="B1" s="1"/>
      <c r="C1" s="1"/>
      <c r="D1" s="11" t="s">
        <v>0</v>
      </c>
      <c r="E1" s="11" t="s">
        <v>1</v>
      </c>
      <c r="F1" s="11" t="s">
        <v>2</v>
      </c>
      <c r="G1" s="11" t="s">
        <v>3</v>
      </c>
      <c r="H1" s="11" t="s">
        <v>71</v>
      </c>
      <c r="I1" s="11" t="s">
        <v>4</v>
      </c>
      <c r="J1" s="11" t="s">
        <v>72</v>
      </c>
      <c r="K1" s="11" t="s">
        <v>5</v>
      </c>
      <c r="L1" s="11" t="s">
        <v>73</v>
      </c>
      <c r="M1" s="11" t="s">
        <v>6</v>
      </c>
    </row>
    <row r="2" spans="1:16" ht="15" thickBot="1" x14ac:dyDescent="0.4">
      <c r="A2" s="1" t="s">
        <v>7</v>
      </c>
      <c r="B2" s="1" t="s">
        <v>8</v>
      </c>
      <c r="C2" s="1" t="s">
        <v>9</v>
      </c>
      <c r="D2" s="11" t="s">
        <v>10</v>
      </c>
      <c r="E2" s="11" t="s">
        <v>10</v>
      </c>
      <c r="F2" s="11" t="s">
        <v>10</v>
      </c>
      <c r="G2" s="11" t="s">
        <v>10</v>
      </c>
      <c r="H2" s="11" t="s">
        <v>10</v>
      </c>
      <c r="I2" s="11" t="s">
        <v>10</v>
      </c>
      <c r="J2" s="11" t="s">
        <v>10</v>
      </c>
      <c r="K2" s="11" t="s">
        <v>10</v>
      </c>
      <c r="L2" s="11" t="s">
        <v>10</v>
      </c>
      <c r="M2" s="11" t="s">
        <v>10</v>
      </c>
      <c r="N2" s="18" t="s">
        <v>74</v>
      </c>
      <c r="O2" s="16" t="s">
        <v>75</v>
      </c>
      <c r="P2" s="26" t="s">
        <v>76</v>
      </c>
    </row>
    <row r="3" spans="1:16" x14ac:dyDescent="0.35">
      <c r="A3" s="3" t="s">
        <v>11</v>
      </c>
      <c r="B3" s="4" t="s">
        <v>12</v>
      </c>
      <c r="C3" s="5">
        <v>43360.590277777781</v>
      </c>
      <c r="D3" s="13">
        <v>311943.49914755201</v>
      </c>
      <c r="E3" s="13">
        <v>1149191.37151082</v>
      </c>
      <c r="F3" s="13">
        <v>2840939.6839174102</v>
      </c>
      <c r="G3" s="12">
        <v>1186386</v>
      </c>
      <c r="H3" s="12">
        <v>93666</v>
      </c>
      <c r="I3" s="12">
        <v>380518.21309999999</v>
      </c>
      <c r="J3" s="12">
        <v>97464</v>
      </c>
      <c r="K3" s="12">
        <v>55201.034480000002</v>
      </c>
      <c r="L3" s="12">
        <v>3388</v>
      </c>
      <c r="M3" s="19">
        <v>3404.06943</v>
      </c>
      <c r="N3" s="22">
        <f>(E3+2*F3+3*(G3+H3)+4*(I3+J3)+5*(K3+L3)+6*M3)/SUM(D3:M3)</f>
        <v>2.1065518756853203</v>
      </c>
      <c r="O3" s="17">
        <f>AVERAGE(N3:N5)</f>
        <v>2.1238560931563781</v>
      </c>
      <c r="P3" s="25">
        <f>STDEV(N3:N5)</f>
        <v>6.2899682674595864E-2</v>
      </c>
    </row>
    <row r="4" spans="1:16" x14ac:dyDescent="0.35">
      <c r="A4" s="6" t="s">
        <v>13</v>
      </c>
      <c r="B4" s="1" t="s">
        <v>14</v>
      </c>
      <c r="C4" s="7">
        <v>43360.731249999997</v>
      </c>
      <c r="D4" s="11">
        <v>213097.41529999999</v>
      </c>
      <c r="E4" s="11">
        <v>674815.56270000001</v>
      </c>
      <c r="F4" s="11">
        <v>1650471.736</v>
      </c>
      <c r="G4" s="11">
        <v>915813.0649</v>
      </c>
      <c r="H4" s="11">
        <v>78240</v>
      </c>
      <c r="I4" s="11">
        <v>282612.3432</v>
      </c>
      <c r="J4" s="11">
        <v>71985</v>
      </c>
      <c r="K4" s="11">
        <v>47519.005369999999</v>
      </c>
      <c r="L4" s="11">
        <v>1584</v>
      </c>
      <c r="M4" s="20">
        <v>3277.7945639999998</v>
      </c>
      <c r="N4" s="23">
        <f t="shared" ref="N4:N20" si="0">(E4+2*F4+3*(G4+H4)+4*(I4+J4)+5*(K4+L4)+6*M4)/SUM(D4:M4)</f>
        <v>2.1935966060603787</v>
      </c>
    </row>
    <row r="5" spans="1:16" ht="15" thickBot="1" x14ac:dyDescent="0.4">
      <c r="A5" s="6" t="s">
        <v>15</v>
      </c>
      <c r="B5" s="1" t="s">
        <v>16</v>
      </c>
      <c r="C5" s="7">
        <v>43360.640277777777</v>
      </c>
      <c r="D5" s="11">
        <v>526572.42940000002</v>
      </c>
      <c r="E5" s="11">
        <v>1605804.3149999999</v>
      </c>
      <c r="F5" s="11">
        <v>4021998.665</v>
      </c>
      <c r="G5" s="11">
        <v>1683593</v>
      </c>
      <c r="H5" s="11">
        <v>230600</v>
      </c>
      <c r="I5" s="11">
        <v>375885.41639999999</v>
      </c>
      <c r="J5" s="11">
        <v>174082</v>
      </c>
      <c r="K5" s="11">
        <v>77335.023409999994</v>
      </c>
      <c r="L5" s="11">
        <v>4826</v>
      </c>
      <c r="M5" s="20">
        <v>5024.7872710000001</v>
      </c>
      <c r="N5" s="23">
        <f>(E5+2*F5+3*(G5+H5)+4*(I5+J5)+5*(K5+L5)+6*M5)/SUM(D5:M5)</f>
        <v>2.0714197977234341</v>
      </c>
    </row>
    <row r="6" spans="1:16" x14ac:dyDescent="0.35">
      <c r="A6" s="3" t="s">
        <v>17</v>
      </c>
      <c r="B6" s="4" t="s">
        <v>18</v>
      </c>
      <c r="C6" s="5">
        <v>43360.685416666667</v>
      </c>
      <c r="D6" s="12">
        <v>91838.838069999998</v>
      </c>
      <c r="E6" s="12">
        <v>292172.96580000001</v>
      </c>
      <c r="F6" s="12">
        <v>626253.57629999996</v>
      </c>
      <c r="G6" s="12">
        <v>264802.28289999999</v>
      </c>
      <c r="H6" s="12">
        <v>6408</v>
      </c>
      <c r="I6" s="12">
        <v>86825.645740000007</v>
      </c>
      <c r="J6" s="12">
        <v>12462</v>
      </c>
      <c r="K6" s="12">
        <v>7521.6523649999999</v>
      </c>
      <c r="L6" s="12">
        <v>145</v>
      </c>
      <c r="M6" s="19">
        <v>589.94534280000005</v>
      </c>
      <c r="N6" s="22">
        <f t="shared" si="0"/>
        <v>2.013890852690924</v>
      </c>
      <c r="O6" s="17">
        <f>AVERAGE(N6:N11)</f>
        <v>2.0415413764751107</v>
      </c>
      <c r="P6" s="25">
        <f>STDEV(N6:N11)</f>
        <v>5.5374006388204271E-2</v>
      </c>
    </row>
    <row r="7" spans="1:16" x14ac:dyDescent="0.35">
      <c r="A7" s="6" t="s">
        <v>19</v>
      </c>
      <c r="B7" s="1" t="s">
        <v>20</v>
      </c>
      <c r="C7" s="7">
        <v>43360.777083333334</v>
      </c>
      <c r="D7" s="11">
        <v>211820.48610000001</v>
      </c>
      <c r="E7" s="11">
        <v>678008.08030000003</v>
      </c>
      <c r="F7" s="11">
        <v>1396194.588</v>
      </c>
      <c r="G7" s="11">
        <v>585047.28700000001</v>
      </c>
      <c r="H7" s="11">
        <v>71873</v>
      </c>
      <c r="I7" s="11">
        <v>157436.87289999999</v>
      </c>
      <c r="J7" s="11">
        <v>42164</v>
      </c>
      <c r="K7" s="11">
        <v>20840.03644</v>
      </c>
      <c r="L7" s="11">
        <v>1438</v>
      </c>
      <c r="M7" s="20">
        <v>1630.13471</v>
      </c>
      <c r="N7" s="23">
        <f t="shared" si="0"/>
        <v>2.0087882665499861</v>
      </c>
    </row>
    <row r="8" spans="1:16" x14ac:dyDescent="0.35">
      <c r="A8" s="6" t="s">
        <v>21</v>
      </c>
      <c r="B8" s="1" t="s">
        <v>22</v>
      </c>
      <c r="C8" s="7">
        <v>43360.822916666664</v>
      </c>
      <c r="D8" s="11">
        <v>366314.5061</v>
      </c>
      <c r="E8" s="11">
        <v>1508583.327</v>
      </c>
      <c r="F8" s="11">
        <v>2978373.6189999999</v>
      </c>
      <c r="G8" s="11">
        <v>1381793</v>
      </c>
      <c r="H8" s="11">
        <v>192674</v>
      </c>
      <c r="I8" s="11">
        <v>368476.0208</v>
      </c>
      <c r="J8" s="11">
        <v>171105</v>
      </c>
      <c r="K8" s="11">
        <v>71062.55863</v>
      </c>
      <c r="L8" s="11">
        <v>6955</v>
      </c>
      <c r="M8" s="20">
        <v>7860.8175149999997</v>
      </c>
      <c r="N8" s="23">
        <f t="shared" si="0"/>
        <v>2.0961142254703362</v>
      </c>
    </row>
    <row r="9" spans="1:16" x14ac:dyDescent="0.35">
      <c r="A9" s="6" t="s">
        <v>23</v>
      </c>
      <c r="B9" s="1" t="s">
        <v>24</v>
      </c>
      <c r="C9" s="7">
        <v>43360.868750000001</v>
      </c>
      <c r="D9" s="11">
        <v>41451.946819999997</v>
      </c>
      <c r="E9" s="11">
        <v>145567.38279999999</v>
      </c>
      <c r="F9" s="11">
        <v>248984.35440000001</v>
      </c>
      <c r="G9" s="11">
        <v>113001.21920000001</v>
      </c>
      <c r="H9" s="11">
        <v>6840</v>
      </c>
      <c r="I9" s="11">
        <v>37270.29823</v>
      </c>
      <c r="J9" s="11">
        <v>6069</v>
      </c>
      <c r="K9" s="11">
        <v>3882.2952089999999</v>
      </c>
      <c r="L9" s="11">
        <v>0</v>
      </c>
      <c r="M9" s="20">
        <v>316.0791926</v>
      </c>
      <c r="N9" s="23">
        <f t="shared" si="0"/>
        <v>1.9850173691710593</v>
      </c>
    </row>
    <row r="10" spans="1:16" x14ac:dyDescent="0.35">
      <c r="A10" s="6" t="s">
        <v>25</v>
      </c>
      <c r="B10" s="1" t="s">
        <v>26</v>
      </c>
      <c r="C10" s="7">
        <v>43360.914583333331</v>
      </c>
      <c r="D10" s="11">
        <v>211392.19260000001</v>
      </c>
      <c r="E10" s="11">
        <v>741688.24939999997</v>
      </c>
      <c r="F10" s="11">
        <v>1875129.156</v>
      </c>
      <c r="G10" s="11">
        <v>692445</v>
      </c>
      <c r="H10" s="11">
        <v>57391</v>
      </c>
      <c r="I10" s="11">
        <v>162840.14189999999</v>
      </c>
      <c r="J10" s="11">
        <v>46394</v>
      </c>
      <c r="K10" s="11">
        <v>21649.48991</v>
      </c>
      <c r="L10" s="11">
        <v>1415</v>
      </c>
      <c r="M10" s="20">
        <v>1631.4372350000001</v>
      </c>
      <c r="N10" s="23">
        <f t="shared" si="0"/>
        <v>2.0208686714759816</v>
      </c>
    </row>
    <row r="11" spans="1:16" ht="15" thickBot="1" x14ac:dyDescent="0.4">
      <c r="A11" s="8" t="s">
        <v>27</v>
      </c>
      <c r="B11" s="9" t="s">
        <v>28</v>
      </c>
      <c r="C11" s="10">
        <v>43360.960416666669</v>
      </c>
      <c r="D11" s="14">
        <v>1567582.264</v>
      </c>
      <c r="E11" s="14">
        <v>5274104.7</v>
      </c>
      <c r="F11" s="14">
        <v>13329297.449999999</v>
      </c>
      <c r="G11" s="14">
        <v>5737700.3499999996</v>
      </c>
      <c r="H11" s="14">
        <v>862601</v>
      </c>
      <c r="I11" s="14">
        <v>1510599.5120000001</v>
      </c>
      <c r="J11" s="14">
        <v>677932</v>
      </c>
      <c r="K11" s="14">
        <v>304997.06719999999</v>
      </c>
      <c r="L11" s="14">
        <v>22495</v>
      </c>
      <c r="M11" s="21">
        <v>25214.171460000001</v>
      </c>
      <c r="N11" s="24">
        <f t="shared" si="0"/>
        <v>2.1245688734923767</v>
      </c>
    </row>
    <row r="12" spans="1:16" x14ac:dyDescent="0.35">
      <c r="A12" s="6" t="s">
        <v>29</v>
      </c>
      <c r="B12" s="1" t="s">
        <v>30</v>
      </c>
      <c r="C12" s="7">
        <v>43361.006249999999</v>
      </c>
      <c r="D12" s="11">
        <v>1122901.1459999999</v>
      </c>
      <c r="E12" s="11">
        <v>4101956.08</v>
      </c>
      <c r="F12" s="11">
        <v>10475258.460000001</v>
      </c>
      <c r="G12" s="11">
        <v>4023127.3229999999</v>
      </c>
      <c r="H12" s="11">
        <v>484268</v>
      </c>
      <c r="I12" s="11">
        <v>893674.53700000001</v>
      </c>
      <c r="J12" s="11">
        <v>361166</v>
      </c>
      <c r="K12" s="11">
        <v>154213.3835</v>
      </c>
      <c r="L12" s="11">
        <v>9626</v>
      </c>
      <c r="M12" s="20">
        <v>11882.39</v>
      </c>
      <c r="N12" s="23">
        <f t="shared" si="0"/>
        <v>2.0558444237459459</v>
      </c>
      <c r="O12" s="17">
        <f>AVERAGE(N12:N20)</f>
        <v>2.3085776328280354</v>
      </c>
      <c r="P12" s="25">
        <f>STDEV(N12:N20)</f>
        <v>0.2445626399632693</v>
      </c>
    </row>
    <row r="13" spans="1:16" x14ac:dyDescent="0.35">
      <c r="A13" s="6" t="s">
        <v>31</v>
      </c>
      <c r="B13" s="1" t="s">
        <v>32</v>
      </c>
      <c r="C13" s="7">
        <v>43361.052083333336</v>
      </c>
      <c r="D13" s="11">
        <v>1928326.6640000001</v>
      </c>
      <c r="E13" s="11">
        <v>6846611.3609999996</v>
      </c>
      <c r="F13" s="11">
        <v>19071260.969999999</v>
      </c>
      <c r="G13" s="11">
        <v>9249337.0099999998</v>
      </c>
      <c r="H13" s="11">
        <v>1282676</v>
      </c>
      <c r="I13" s="11">
        <v>2774891.335</v>
      </c>
      <c r="J13" s="11">
        <v>1236666</v>
      </c>
      <c r="K13" s="11">
        <v>693590.4362</v>
      </c>
      <c r="L13" s="11">
        <v>41803</v>
      </c>
      <c r="M13" s="20">
        <v>63543.659440000003</v>
      </c>
      <c r="N13" s="23">
        <f t="shared" si="0"/>
        <v>2.2387711693270398</v>
      </c>
    </row>
    <row r="14" spans="1:16" x14ac:dyDescent="0.35">
      <c r="A14" s="6" t="s">
        <v>33</v>
      </c>
      <c r="B14" s="1" t="s">
        <v>34</v>
      </c>
      <c r="C14" s="7">
        <v>43361.097916666666</v>
      </c>
      <c r="D14" s="11">
        <v>1128869.773</v>
      </c>
      <c r="E14" s="11">
        <v>4793123.0470000003</v>
      </c>
      <c r="F14" s="11">
        <v>18468978.550000001</v>
      </c>
      <c r="G14" s="11">
        <v>12842738.5</v>
      </c>
      <c r="H14" s="11">
        <v>1489932</v>
      </c>
      <c r="I14" s="11">
        <v>6220723.6200000001</v>
      </c>
      <c r="J14" s="11">
        <v>2128114</v>
      </c>
      <c r="K14" s="11">
        <v>1959371.4990000001</v>
      </c>
      <c r="L14" s="11">
        <v>84253</v>
      </c>
      <c r="M14" s="20">
        <v>200340.43119999999</v>
      </c>
      <c r="N14" s="23">
        <f t="shared" si="0"/>
        <v>2.6268034675293537</v>
      </c>
    </row>
    <row r="15" spans="1:16" x14ac:dyDescent="0.35">
      <c r="A15" s="6" t="s">
        <v>35</v>
      </c>
      <c r="B15" s="1" t="s">
        <v>36</v>
      </c>
      <c r="C15" s="7">
        <v>43361.143750000003</v>
      </c>
      <c r="D15" s="11">
        <v>1190082.821</v>
      </c>
      <c r="E15" s="11">
        <v>4231307.8839999996</v>
      </c>
      <c r="F15" s="11">
        <v>11038572.359999999</v>
      </c>
      <c r="G15" s="11">
        <v>4201715.4529999997</v>
      </c>
      <c r="H15" s="11">
        <v>522052</v>
      </c>
      <c r="I15" s="11">
        <v>912838.38260000001</v>
      </c>
      <c r="J15" s="11">
        <v>394660</v>
      </c>
      <c r="K15" s="11">
        <v>163171.67120000001</v>
      </c>
      <c r="L15" s="11">
        <v>10972</v>
      </c>
      <c r="M15" s="20">
        <v>12817.73302</v>
      </c>
      <c r="N15" s="23">
        <f t="shared" si="0"/>
        <v>2.0573675685931381</v>
      </c>
    </row>
    <row r="16" spans="1:16" x14ac:dyDescent="0.35">
      <c r="A16" s="6" t="s">
        <v>37</v>
      </c>
      <c r="B16" s="1" t="s">
        <v>38</v>
      </c>
      <c r="C16" s="7">
        <v>43361.188888888886</v>
      </c>
      <c r="D16" s="11">
        <v>1093045.5490000001</v>
      </c>
      <c r="E16" s="11">
        <v>4094730.5210000002</v>
      </c>
      <c r="F16" s="11">
        <v>12527478.109999999</v>
      </c>
      <c r="G16" s="11">
        <v>6024427.3059999999</v>
      </c>
      <c r="H16" s="11">
        <v>783616</v>
      </c>
      <c r="I16" s="11">
        <v>1720753.568</v>
      </c>
      <c r="J16" s="11">
        <v>779401</v>
      </c>
      <c r="K16" s="11">
        <v>430683.79210000002</v>
      </c>
      <c r="L16" s="11">
        <v>26404</v>
      </c>
      <c r="M16" s="20">
        <v>41557.91807</v>
      </c>
      <c r="N16" s="23">
        <f t="shared" si="0"/>
        <v>2.2567037560915026</v>
      </c>
    </row>
    <row r="17" spans="1:21" x14ac:dyDescent="0.35">
      <c r="A17" s="6" t="s">
        <v>39</v>
      </c>
      <c r="B17" s="1" t="s">
        <v>40</v>
      </c>
      <c r="C17" s="7">
        <v>43361.234722222223</v>
      </c>
      <c r="D17" s="11">
        <v>342676.33889999997</v>
      </c>
      <c r="E17" s="11">
        <v>1525764.986</v>
      </c>
      <c r="F17" s="11">
        <v>7238582.7719999999</v>
      </c>
      <c r="G17" s="11">
        <v>4875916.74</v>
      </c>
      <c r="H17" s="11">
        <v>472805</v>
      </c>
      <c r="I17" s="11">
        <v>2245969.3029999998</v>
      </c>
      <c r="J17" s="11">
        <v>676726</v>
      </c>
      <c r="K17" s="11">
        <v>620567.40850000002</v>
      </c>
      <c r="L17" s="11">
        <v>19977</v>
      </c>
      <c r="M17" s="20">
        <v>57215.100899999998</v>
      </c>
      <c r="N17" s="23">
        <f t="shared" si="0"/>
        <v>2.6159197127373743</v>
      </c>
    </row>
    <row r="18" spans="1:21" x14ac:dyDescent="0.35">
      <c r="A18" s="6" t="s">
        <v>41</v>
      </c>
      <c r="B18" s="1" t="s">
        <v>42</v>
      </c>
      <c r="C18" s="7">
        <v>43361.280555555553</v>
      </c>
      <c r="D18" s="11">
        <v>1977547.057</v>
      </c>
      <c r="E18" s="11">
        <v>6565360.557</v>
      </c>
      <c r="F18" s="11">
        <v>16024235.189999999</v>
      </c>
      <c r="G18" s="11">
        <v>6731983.5470000003</v>
      </c>
      <c r="H18" s="11">
        <v>918581</v>
      </c>
      <c r="I18" s="11">
        <v>1599380.2120000001</v>
      </c>
      <c r="J18" s="11">
        <v>730015</v>
      </c>
      <c r="K18" s="11">
        <v>325850.74219999998</v>
      </c>
      <c r="L18" s="11">
        <v>20906</v>
      </c>
      <c r="M18" s="20">
        <v>26234.940770000001</v>
      </c>
      <c r="N18" s="23">
        <f t="shared" si="0"/>
        <v>2.0840235501374291</v>
      </c>
    </row>
    <row r="19" spans="1:21" x14ac:dyDescent="0.35">
      <c r="A19" s="6" t="s">
        <v>43</v>
      </c>
      <c r="B19" s="1" t="s">
        <v>44</v>
      </c>
      <c r="C19" s="7">
        <v>43361.326388888891</v>
      </c>
      <c r="D19" s="11">
        <v>1311898.493</v>
      </c>
      <c r="E19" s="11">
        <v>4860442.1900000004</v>
      </c>
      <c r="F19" s="11">
        <v>14293001.119999999</v>
      </c>
      <c r="G19" s="11">
        <v>6582667.7949999999</v>
      </c>
      <c r="H19" s="11">
        <v>892592</v>
      </c>
      <c r="I19" s="11">
        <v>1910692.6470000001</v>
      </c>
      <c r="J19" s="11">
        <v>866013</v>
      </c>
      <c r="K19" s="11">
        <v>469460.91560000001</v>
      </c>
      <c r="L19" s="11">
        <v>27530</v>
      </c>
      <c r="M19" s="20">
        <v>41489.011359999997</v>
      </c>
      <c r="N19" s="23">
        <f t="shared" si="0"/>
        <v>2.2304008747442596</v>
      </c>
    </row>
    <row r="20" spans="1:21" ht="15" thickBot="1" x14ac:dyDescent="0.4">
      <c r="A20" s="8" t="s">
        <v>45</v>
      </c>
      <c r="B20" s="9" t="s">
        <v>46</v>
      </c>
      <c r="C20" s="10">
        <v>43361.37222222222</v>
      </c>
      <c r="D20" s="14">
        <v>613227.62080000003</v>
      </c>
      <c r="E20" s="14">
        <v>2580444.9750000001</v>
      </c>
      <c r="F20" s="14">
        <v>10936806.550000001</v>
      </c>
      <c r="G20" s="14">
        <v>7472301.1780000003</v>
      </c>
      <c r="H20" s="14">
        <v>780519</v>
      </c>
      <c r="I20" s="14">
        <v>3429525.5269999998</v>
      </c>
      <c r="J20" s="14">
        <v>1117413</v>
      </c>
      <c r="K20" s="14">
        <v>1054330.828</v>
      </c>
      <c r="L20" s="14">
        <v>33019</v>
      </c>
      <c r="M20" s="21">
        <v>96529.348459999994</v>
      </c>
      <c r="N20" s="24">
        <f t="shared" si="0"/>
        <v>2.6113641725462768</v>
      </c>
    </row>
    <row r="21" spans="1:21" x14ac:dyDescent="0.35">
      <c r="A21" s="35" t="s">
        <v>48</v>
      </c>
      <c r="B21" s="36" t="s">
        <v>47</v>
      </c>
      <c r="C21" s="37">
        <v>43441.6315046296</v>
      </c>
      <c r="D21" s="38">
        <v>98270.363270438698</v>
      </c>
      <c r="E21" s="38">
        <v>435815.71807674202</v>
      </c>
      <c r="F21" s="38">
        <v>3061311.3031488201</v>
      </c>
      <c r="G21" s="38">
        <v>3496955</v>
      </c>
      <c r="H21" s="12">
        <v>314222</v>
      </c>
      <c r="I21" s="38">
        <v>3368335</v>
      </c>
      <c r="J21" s="12">
        <v>581726</v>
      </c>
      <c r="K21" s="38">
        <v>1230656</v>
      </c>
      <c r="L21" s="12">
        <v>19960</v>
      </c>
      <c r="M21" s="38">
        <v>117377.774308808</v>
      </c>
      <c r="N21" s="22">
        <f>(E21+2*F21+3*(G21+H21)+4*(I21+J21)+5*(K21+L21)+6*M21)/SUM(D21:M21)</f>
        <v>3.2024163110506501</v>
      </c>
      <c r="P21" s="25">
        <f>STDEV(N21:N32)</f>
        <v>0.14258451720267748</v>
      </c>
    </row>
    <row r="22" spans="1:21" x14ac:dyDescent="0.35">
      <c r="A22" s="39" t="s">
        <v>50</v>
      </c>
      <c r="B22" s="28" t="s">
        <v>49</v>
      </c>
      <c r="C22" s="29">
        <v>43441.678009259304</v>
      </c>
      <c r="D22" s="34">
        <v>455739.002111051</v>
      </c>
      <c r="E22" s="34">
        <v>1891613.43177127</v>
      </c>
      <c r="F22" s="34">
        <v>10578178.688879</v>
      </c>
      <c r="G22" s="34">
        <v>12339760.971138701</v>
      </c>
      <c r="H22" s="11">
        <v>790000</v>
      </c>
      <c r="I22" s="34">
        <v>9927890</v>
      </c>
      <c r="J22" s="11">
        <v>1952767</v>
      </c>
      <c r="K22" s="34">
        <v>3553118</v>
      </c>
      <c r="L22" s="11">
        <v>50768</v>
      </c>
      <c r="M22" s="34">
        <v>329147.07795857498</v>
      </c>
      <c r="N22" s="23">
        <f t="shared" ref="N22:N32" si="1">(E22+2*F22+3*(G22+H22)+4*(I22+J22)+5*(K22+L22)+6*M22)/SUM(D22:M22)</f>
        <v>3.1038297911632284</v>
      </c>
      <c r="P22" s="30"/>
    </row>
    <row r="23" spans="1:21" x14ac:dyDescent="0.35">
      <c r="A23" s="39" t="s">
        <v>52</v>
      </c>
      <c r="B23" s="28" t="s">
        <v>51</v>
      </c>
      <c r="C23" s="29">
        <v>43441.7241319444</v>
      </c>
      <c r="D23" s="34">
        <v>209093.16251001501</v>
      </c>
      <c r="E23" s="34">
        <v>921936.89291161601</v>
      </c>
      <c r="F23" s="34">
        <v>6517908.5553549901</v>
      </c>
      <c r="G23" s="34">
        <v>8247344</v>
      </c>
      <c r="H23" s="11">
        <v>733736</v>
      </c>
      <c r="I23" s="34">
        <v>8560285</v>
      </c>
      <c r="J23" s="11">
        <v>1874280</v>
      </c>
      <c r="K23" s="34">
        <v>4299536</v>
      </c>
      <c r="L23" s="11">
        <v>111676</v>
      </c>
      <c r="M23" s="34">
        <v>585627.37665700295</v>
      </c>
      <c r="N23" s="23">
        <f t="shared" si="1"/>
        <v>3.3750553837231685</v>
      </c>
      <c r="P23" s="30"/>
    </row>
    <row r="24" spans="1:21" x14ac:dyDescent="0.35">
      <c r="A24" s="39" t="s">
        <v>54</v>
      </c>
      <c r="B24" s="28" t="s">
        <v>53</v>
      </c>
      <c r="C24" s="29">
        <v>43441.770231481503</v>
      </c>
      <c r="D24" s="34">
        <v>121529.41633569699</v>
      </c>
      <c r="E24" s="34">
        <v>532091.60950375395</v>
      </c>
      <c r="F24" s="34">
        <v>3567091.4730263902</v>
      </c>
      <c r="G24" s="34">
        <v>3901118</v>
      </c>
      <c r="H24" s="11">
        <v>287862</v>
      </c>
      <c r="I24" s="34">
        <v>3325703</v>
      </c>
      <c r="J24" s="11">
        <v>565938</v>
      </c>
      <c r="K24" s="34">
        <v>1114618.39690175</v>
      </c>
      <c r="L24" s="11">
        <v>13304</v>
      </c>
      <c r="M24" s="34">
        <v>91747.287045795398</v>
      </c>
      <c r="N24" s="23">
        <f t="shared" si="1"/>
        <v>3.1055295006300709</v>
      </c>
      <c r="O24" s="17"/>
      <c r="P24" s="30"/>
      <c r="T24" s="34"/>
      <c r="U24" s="34"/>
    </row>
    <row r="25" spans="1:21" x14ac:dyDescent="0.35">
      <c r="A25" s="39" t="s">
        <v>56</v>
      </c>
      <c r="B25" s="28" t="s">
        <v>55</v>
      </c>
      <c r="C25" s="29">
        <v>43441.816354166702</v>
      </c>
      <c r="D25" s="34">
        <v>240175.78436600699</v>
      </c>
      <c r="E25" s="34">
        <v>1046481.54018772</v>
      </c>
      <c r="F25" s="34">
        <v>6822507.9559645401</v>
      </c>
      <c r="G25" s="34">
        <v>7885868</v>
      </c>
      <c r="H25" s="11">
        <v>606145</v>
      </c>
      <c r="I25" s="34">
        <v>7237832</v>
      </c>
      <c r="J25" s="11">
        <v>1399030</v>
      </c>
      <c r="K25" s="34">
        <v>2826896</v>
      </c>
      <c r="L25" s="11">
        <v>55049</v>
      </c>
      <c r="M25" s="34">
        <v>283307.91542202601</v>
      </c>
      <c r="N25" s="23">
        <f t="shared" si="1"/>
        <v>3.1976769847811375</v>
      </c>
      <c r="P25" s="30"/>
      <c r="T25" s="34"/>
      <c r="U25" s="34"/>
    </row>
    <row r="26" spans="1:21" ht="15" thickBot="1" x14ac:dyDescent="0.4">
      <c r="A26" s="39" t="s">
        <v>58</v>
      </c>
      <c r="B26" s="28" t="s">
        <v>57</v>
      </c>
      <c r="C26" s="29">
        <v>43441.862476851798</v>
      </c>
      <c r="D26" s="34">
        <v>213498.41686311801</v>
      </c>
      <c r="E26" s="34">
        <v>962286.97623591905</v>
      </c>
      <c r="F26" s="34">
        <v>6768560.8973366702</v>
      </c>
      <c r="G26" s="34">
        <v>8438559</v>
      </c>
      <c r="H26" s="11">
        <v>786718</v>
      </c>
      <c r="I26" s="34">
        <v>8759378</v>
      </c>
      <c r="J26" s="11">
        <v>2011405</v>
      </c>
      <c r="K26" s="34">
        <v>4608209</v>
      </c>
      <c r="L26" s="11">
        <v>147348</v>
      </c>
      <c r="M26" s="34">
        <v>649747.67598501802</v>
      </c>
      <c r="N26" s="23">
        <f t="shared" si="1"/>
        <v>3.3867816745771298</v>
      </c>
      <c r="P26" s="30"/>
      <c r="T26" s="34"/>
      <c r="U26" s="34"/>
    </row>
    <row r="27" spans="1:21" x14ac:dyDescent="0.35">
      <c r="A27" s="35" t="s">
        <v>60</v>
      </c>
      <c r="B27" s="36" t="s">
        <v>59</v>
      </c>
      <c r="C27" s="37">
        <v>43441.908587963</v>
      </c>
      <c r="D27" s="38">
        <v>276157.74027293798</v>
      </c>
      <c r="E27" s="38">
        <v>1170650.15088332</v>
      </c>
      <c r="F27" s="38">
        <v>5954822.0546669401</v>
      </c>
      <c r="G27" s="38">
        <v>6654905</v>
      </c>
      <c r="H27" s="12">
        <v>546001</v>
      </c>
      <c r="I27" s="38">
        <v>6216829</v>
      </c>
      <c r="J27" s="12">
        <v>1288148</v>
      </c>
      <c r="K27" s="38">
        <v>2775869</v>
      </c>
      <c r="L27" s="12">
        <v>69999</v>
      </c>
      <c r="M27" s="38">
        <v>330851.34934381</v>
      </c>
      <c r="N27" s="23">
        <f t="shared" si="1"/>
        <v>3.200309481880022</v>
      </c>
      <c r="O27" s="17"/>
      <c r="P27" s="30"/>
      <c r="T27" s="34"/>
      <c r="U27" s="34"/>
    </row>
    <row r="28" spans="1:21" x14ac:dyDescent="0.35">
      <c r="A28" s="39" t="s">
        <v>62</v>
      </c>
      <c r="B28" s="28" t="s">
        <v>61</v>
      </c>
      <c r="C28" s="29">
        <v>43441.954710648097</v>
      </c>
      <c r="D28" s="34">
        <v>673876.19163147104</v>
      </c>
      <c r="E28" s="34">
        <v>2789938.7076924299</v>
      </c>
      <c r="F28" s="34">
        <v>11119408.9903671</v>
      </c>
      <c r="G28" s="34">
        <v>10276361</v>
      </c>
      <c r="H28" s="11">
        <v>957920</v>
      </c>
      <c r="I28" s="34">
        <v>8194118</v>
      </c>
      <c r="J28" s="11">
        <v>1841920</v>
      </c>
      <c r="K28" s="34">
        <v>3075216</v>
      </c>
      <c r="L28" s="11">
        <v>55883</v>
      </c>
      <c r="M28" s="34">
        <v>300876.09501004301</v>
      </c>
      <c r="N28" s="23">
        <f t="shared" si="1"/>
        <v>2.96130760713889</v>
      </c>
      <c r="P28" s="30"/>
      <c r="T28" s="34"/>
      <c r="U28" s="34"/>
    </row>
    <row r="29" spans="1:21" x14ac:dyDescent="0.35">
      <c r="A29" s="39" t="s">
        <v>64</v>
      </c>
      <c r="B29" s="28" t="s">
        <v>63</v>
      </c>
      <c r="C29" s="29">
        <v>43442.0008101852</v>
      </c>
      <c r="D29" s="34">
        <v>264269.97965895501</v>
      </c>
      <c r="E29" s="34">
        <v>1070549.82977758</v>
      </c>
      <c r="F29" s="34">
        <v>6219379.5757090896</v>
      </c>
      <c r="G29" s="34">
        <v>7675246</v>
      </c>
      <c r="H29" s="11">
        <v>667283</v>
      </c>
      <c r="I29" s="34">
        <v>8194012</v>
      </c>
      <c r="J29" s="11">
        <v>1742616</v>
      </c>
      <c r="K29" s="34">
        <v>4063275</v>
      </c>
      <c r="L29" s="11">
        <v>80915</v>
      </c>
      <c r="M29" s="34">
        <v>549142.72856591898</v>
      </c>
      <c r="N29" s="23">
        <f t="shared" si="1"/>
        <v>3.3511401767655817</v>
      </c>
      <c r="P29" s="30"/>
      <c r="T29" s="34"/>
      <c r="U29" s="34"/>
    </row>
    <row r="30" spans="1:21" x14ac:dyDescent="0.35">
      <c r="A30" s="39" t="s">
        <v>66</v>
      </c>
      <c r="B30" s="28" t="s">
        <v>65</v>
      </c>
      <c r="C30" s="29">
        <v>43442.046886574099</v>
      </c>
      <c r="D30" s="34">
        <v>135140.15613872799</v>
      </c>
      <c r="E30" s="34">
        <v>561137.47110729001</v>
      </c>
      <c r="F30" s="34">
        <v>3504218.5682574599</v>
      </c>
      <c r="G30" s="34">
        <v>4016108</v>
      </c>
      <c r="H30" s="11">
        <v>267939</v>
      </c>
      <c r="I30" s="34">
        <v>3861178</v>
      </c>
      <c r="J30" s="11">
        <v>647252</v>
      </c>
      <c r="K30" s="34">
        <v>1319033</v>
      </c>
      <c r="L30" s="11">
        <v>18228</v>
      </c>
      <c r="M30" s="34">
        <v>117215.025345976</v>
      </c>
      <c r="N30" s="23">
        <f t="shared" si="1"/>
        <v>3.1732266408341498</v>
      </c>
      <c r="O30" s="17"/>
      <c r="P30" s="30"/>
      <c r="T30" s="34"/>
      <c r="U30" s="34"/>
    </row>
    <row r="31" spans="1:21" x14ac:dyDescent="0.35">
      <c r="A31" s="39" t="s">
        <v>68</v>
      </c>
      <c r="B31" s="28" t="s">
        <v>67</v>
      </c>
      <c r="C31" s="29">
        <v>43442.093020833301</v>
      </c>
      <c r="D31" s="34">
        <v>323078.395070464</v>
      </c>
      <c r="E31" s="34">
        <v>1323158.2433567599</v>
      </c>
      <c r="F31" s="34">
        <v>6214695.0364690796</v>
      </c>
      <c r="G31" s="34">
        <v>5827112</v>
      </c>
      <c r="H31" s="11">
        <v>468347</v>
      </c>
      <c r="I31" s="34">
        <v>4637510</v>
      </c>
      <c r="J31" s="11">
        <v>878254</v>
      </c>
      <c r="K31" s="34">
        <v>1482738</v>
      </c>
      <c r="L31" s="11">
        <v>22319</v>
      </c>
      <c r="M31" s="34">
        <v>124514.86409802501</v>
      </c>
      <c r="N31" s="23">
        <f t="shared" si="1"/>
        <v>2.9563028792808899</v>
      </c>
      <c r="P31" s="30"/>
      <c r="T31" s="34"/>
      <c r="U31" s="34"/>
    </row>
    <row r="32" spans="1:21" ht="15" thickBot="1" x14ac:dyDescent="0.4">
      <c r="A32" s="39" t="s">
        <v>70</v>
      </c>
      <c r="B32" s="28" t="s">
        <v>69</v>
      </c>
      <c r="C32" s="29">
        <v>43442.139120370397</v>
      </c>
      <c r="D32" s="34">
        <v>181254.539278457</v>
      </c>
      <c r="E32" s="34">
        <v>764974.00152879895</v>
      </c>
      <c r="F32" s="34">
        <v>4797364.40177886</v>
      </c>
      <c r="G32" s="34">
        <v>5780566</v>
      </c>
      <c r="H32" s="11">
        <v>389184</v>
      </c>
      <c r="I32" s="34">
        <v>5852129</v>
      </c>
      <c r="J32" s="11">
        <v>1017047</v>
      </c>
      <c r="K32" s="34">
        <v>2219750</v>
      </c>
      <c r="L32" s="11">
        <v>29268</v>
      </c>
      <c r="M32" s="34">
        <v>212973.11329997101</v>
      </c>
      <c r="N32" s="23">
        <f t="shared" si="1"/>
        <v>3.2417121083856371</v>
      </c>
      <c r="P32" s="30"/>
      <c r="T32" s="34"/>
      <c r="U32" s="34"/>
    </row>
    <row r="33" spans="1:21" x14ac:dyDescent="0.35">
      <c r="A33" s="54" t="s">
        <v>77</v>
      </c>
      <c r="B33" s="40"/>
      <c r="C33" s="40"/>
      <c r="D33" s="41"/>
      <c r="E33" s="41"/>
      <c r="F33" s="41"/>
      <c r="G33" s="41"/>
      <c r="H33" s="41"/>
      <c r="I33" s="41"/>
      <c r="J33" s="41"/>
      <c r="K33" s="41"/>
      <c r="L33" s="41"/>
      <c r="M33" s="47"/>
      <c r="N33" s="22">
        <v>3.53</v>
      </c>
      <c r="P33" s="30"/>
      <c r="T33" s="34"/>
      <c r="U33" s="34"/>
    </row>
    <row r="34" spans="1:21" x14ac:dyDescent="0.35">
      <c r="A34" s="55" t="s">
        <v>78</v>
      </c>
      <c r="B34" s="42"/>
      <c r="C34" s="42"/>
      <c r="D34" s="27"/>
      <c r="E34" s="27"/>
      <c r="F34" s="27"/>
      <c r="G34" s="27"/>
      <c r="H34" s="27"/>
      <c r="I34" s="27"/>
      <c r="J34" s="27"/>
      <c r="K34" s="27"/>
      <c r="L34" s="27"/>
      <c r="M34" s="48"/>
      <c r="N34" s="23">
        <v>3.54</v>
      </c>
      <c r="P34" s="33"/>
      <c r="T34" s="34"/>
      <c r="U34" s="34"/>
    </row>
    <row r="35" spans="1:21" x14ac:dyDescent="0.35">
      <c r="A35" s="55" t="s">
        <v>79</v>
      </c>
      <c r="B35" s="42"/>
      <c r="C35" s="42"/>
      <c r="D35" s="27"/>
      <c r="E35" s="27"/>
      <c r="F35" s="27"/>
      <c r="G35" s="27"/>
      <c r="H35" s="27"/>
      <c r="I35" s="27"/>
      <c r="J35" s="27"/>
      <c r="K35" s="27"/>
      <c r="L35" s="27"/>
      <c r="M35" s="48"/>
      <c r="N35" s="23">
        <v>3.18</v>
      </c>
      <c r="T35" s="34"/>
      <c r="U35" s="34"/>
    </row>
    <row r="36" spans="1:21" x14ac:dyDescent="0.35">
      <c r="A36" s="56" t="s">
        <v>80</v>
      </c>
      <c r="B36" s="45" t="s">
        <v>83</v>
      </c>
      <c r="C36" s="42"/>
      <c r="D36" s="27"/>
      <c r="E36" s="27"/>
      <c r="F36" s="27"/>
      <c r="G36" s="27"/>
      <c r="H36" s="27"/>
      <c r="I36" s="27"/>
      <c r="J36" s="27"/>
      <c r="K36" s="27"/>
      <c r="L36" s="27"/>
      <c r="M36" s="48"/>
      <c r="N36" s="46">
        <v>3.47</v>
      </c>
      <c r="O36" s="17">
        <f>AVERAGE(N33:N35,N37:N38)</f>
        <v>3.35</v>
      </c>
      <c r="P36" s="25">
        <f>STDEV(N33:N35,N37:N38)</f>
        <v>0.17146428199482236</v>
      </c>
      <c r="T36" s="32"/>
      <c r="U36" s="31"/>
    </row>
    <row r="37" spans="1:21" x14ac:dyDescent="0.35">
      <c r="A37" s="55" t="s">
        <v>81</v>
      </c>
      <c r="B37" s="42"/>
      <c r="C37" s="42"/>
      <c r="D37" s="27"/>
      <c r="E37" s="27"/>
      <c r="F37" s="27"/>
      <c r="G37" s="27"/>
      <c r="H37" s="27"/>
      <c r="I37" s="27"/>
      <c r="J37" s="27"/>
      <c r="K37" s="27"/>
      <c r="L37" s="27"/>
      <c r="M37" s="48"/>
      <c r="N37" s="23">
        <v>3.26</v>
      </c>
    </row>
    <row r="38" spans="1:21" ht="15" thickBot="1" x14ac:dyDescent="0.4">
      <c r="A38" s="57" t="s">
        <v>82</v>
      </c>
      <c r="B38" s="43"/>
      <c r="C38" s="43"/>
      <c r="D38" s="44"/>
      <c r="E38" s="44"/>
      <c r="F38" s="44"/>
      <c r="G38" s="44"/>
      <c r="H38" s="44"/>
      <c r="I38" s="44"/>
      <c r="J38" s="44"/>
      <c r="K38" s="44"/>
      <c r="L38" s="44"/>
      <c r="M38" s="49"/>
      <c r="N38" s="24">
        <v>3.24</v>
      </c>
    </row>
    <row r="39" spans="1:21" x14ac:dyDescent="0.35">
      <c r="A39" s="58" t="s">
        <v>96</v>
      </c>
      <c r="N39" s="2"/>
    </row>
  </sheetData>
  <conditionalFormatting sqref="N21:N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:N20 T36 N43:N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ignoredErrors>
    <ignoredError sqref="N3:N4 N6:N2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0D75-17F0-48F7-8063-8EA4B8CB9125}">
  <dimension ref="A1:U32"/>
  <sheetViews>
    <sheetView topLeftCell="A22" workbookViewId="0">
      <selection activeCell="R7" sqref="R7"/>
    </sheetView>
  </sheetViews>
  <sheetFormatPr defaultRowHeight="14.5" x14ac:dyDescent="0.35"/>
  <cols>
    <col min="1" max="1" width="35.1796875" style="2" customWidth="1"/>
    <col min="2" max="2" width="13.26953125" style="2" bestFit="1" customWidth="1"/>
    <col min="3" max="3" width="18.08984375" style="2" customWidth="1"/>
    <col min="4" max="4" width="10.90625" style="15" bestFit="1" customWidth="1"/>
    <col min="5" max="5" width="13.90625" style="15" bestFit="1" customWidth="1"/>
    <col min="6" max="7" width="10.90625" style="15" bestFit="1" customWidth="1"/>
    <col min="8" max="8" width="10.90625" style="15" customWidth="1"/>
    <col min="9" max="9" width="10.90625" style="15" bestFit="1" customWidth="1"/>
    <col min="10" max="10" width="10.90625" style="15" customWidth="1"/>
    <col min="11" max="11" width="10.90625" style="15" bestFit="1" customWidth="1"/>
    <col min="12" max="12" width="10.90625" style="15" customWidth="1"/>
    <col min="13" max="13" width="10.90625" style="15" bestFit="1" customWidth="1"/>
    <col min="14" max="14" width="12.54296875" style="17" customWidth="1"/>
    <col min="15" max="15" width="12.36328125" style="2" customWidth="1"/>
    <col min="16" max="16" width="21.1796875" style="17" customWidth="1"/>
    <col min="17" max="32" width="8.81640625" style="2" bestFit="1" customWidth="1"/>
    <col min="33" max="16384" width="8.7265625" style="2"/>
  </cols>
  <sheetData>
    <row r="1" spans="1:16" x14ac:dyDescent="0.35">
      <c r="A1" s="1"/>
      <c r="B1" s="1"/>
      <c r="C1" s="1"/>
      <c r="D1" s="11" t="s">
        <v>0</v>
      </c>
      <c r="E1" s="11" t="s">
        <v>1</v>
      </c>
      <c r="F1" s="11" t="s">
        <v>2</v>
      </c>
      <c r="G1" s="11" t="s">
        <v>3</v>
      </c>
      <c r="H1" s="11" t="s">
        <v>71</v>
      </c>
      <c r="I1" s="11" t="s">
        <v>4</v>
      </c>
      <c r="J1" s="11" t="s">
        <v>72</v>
      </c>
      <c r="K1" s="11" t="s">
        <v>5</v>
      </c>
      <c r="L1" s="11" t="s">
        <v>73</v>
      </c>
      <c r="M1" s="11" t="s">
        <v>6</v>
      </c>
    </row>
    <row r="2" spans="1:16" ht="15" thickBot="1" x14ac:dyDescent="0.4">
      <c r="A2" s="1" t="s">
        <v>7</v>
      </c>
      <c r="B2" s="1" t="s">
        <v>8</v>
      </c>
      <c r="C2" s="1" t="s">
        <v>9</v>
      </c>
      <c r="D2" s="11" t="s">
        <v>10</v>
      </c>
      <c r="E2" s="11" t="s">
        <v>10</v>
      </c>
      <c r="F2" s="11" t="s">
        <v>10</v>
      </c>
      <c r="G2" s="11" t="s">
        <v>10</v>
      </c>
      <c r="H2" s="11" t="s">
        <v>10</v>
      </c>
      <c r="I2" s="11" t="s">
        <v>10</v>
      </c>
      <c r="J2" s="11" t="s">
        <v>10</v>
      </c>
      <c r="K2" s="11" t="s">
        <v>10</v>
      </c>
      <c r="L2" s="11" t="s">
        <v>10</v>
      </c>
      <c r="M2" s="11" t="s">
        <v>10</v>
      </c>
      <c r="N2" s="18" t="s">
        <v>74</v>
      </c>
      <c r="O2" s="16" t="s">
        <v>75</v>
      </c>
      <c r="P2" s="18" t="s">
        <v>97</v>
      </c>
    </row>
    <row r="3" spans="1:16" x14ac:dyDescent="0.35">
      <c r="A3" s="3" t="s">
        <v>11</v>
      </c>
      <c r="B3" s="4" t="s">
        <v>12</v>
      </c>
      <c r="C3" s="5">
        <v>43360.590277777781</v>
      </c>
      <c r="D3" s="13">
        <v>311943.49914755201</v>
      </c>
      <c r="E3" s="13">
        <v>1149191.37151082</v>
      </c>
      <c r="F3" s="13">
        <v>2840939.6839174102</v>
      </c>
      <c r="G3" s="12">
        <v>1186386</v>
      </c>
      <c r="H3" s="12">
        <v>93666</v>
      </c>
      <c r="I3" s="12">
        <v>380518.21309999999</v>
      </c>
      <c r="J3" s="12">
        <v>97464</v>
      </c>
      <c r="K3" s="12">
        <v>55201.034480000002</v>
      </c>
      <c r="L3" s="12">
        <v>3388</v>
      </c>
      <c r="M3" s="19">
        <v>3404.06943</v>
      </c>
      <c r="N3" s="22">
        <f>(E3+2*F3+3*(G3+H3)+4*(I3+J3)+5*(K3+L3)+6*M3)/SUM(D3:M3)</f>
        <v>2.1065518756853203</v>
      </c>
      <c r="O3" s="17">
        <f>AVERAGE(N3:N5)</f>
        <v>2.1238560931563781</v>
      </c>
      <c r="P3" s="17">
        <f>(E3+2*F3+3*G3+3*H3+4*I3+4*J3)/SUM(D3:J3)</f>
        <v>2.0763910474451142</v>
      </c>
    </row>
    <row r="4" spans="1:16" x14ac:dyDescent="0.35">
      <c r="A4" s="6" t="s">
        <v>13</v>
      </c>
      <c r="B4" s="1" t="s">
        <v>14</v>
      </c>
      <c r="C4" s="7">
        <v>43360.731249999997</v>
      </c>
      <c r="D4" s="11">
        <v>213097.41529999999</v>
      </c>
      <c r="E4" s="11">
        <v>674815.56270000001</v>
      </c>
      <c r="F4" s="11">
        <v>1650471.736</v>
      </c>
      <c r="G4" s="11">
        <v>915813.0649</v>
      </c>
      <c r="H4" s="11">
        <v>78240</v>
      </c>
      <c r="I4" s="11">
        <v>282612.3432</v>
      </c>
      <c r="J4" s="11">
        <v>71985</v>
      </c>
      <c r="K4" s="11">
        <v>47519.005369999999</v>
      </c>
      <c r="L4" s="11">
        <v>1584</v>
      </c>
      <c r="M4" s="20">
        <v>3277.7945639999998</v>
      </c>
      <c r="N4" s="23">
        <f t="shared" ref="N4:N20" si="0">(E4+2*F4+3*(G4+H4)+4*(I4+J4)+5*(K4+L4)+6*M4)/SUM(D4:M4)</f>
        <v>2.1935966060603787</v>
      </c>
      <c r="P4" s="17">
        <f t="shared" ref="P4:P32" si="1">(E4+2*F4+3*G4+3*H4+4*I4+4*J4)/SUM(D4:J4)</f>
        <v>2.1549348897250602</v>
      </c>
    </row>
    <row r="5" spans="1:16" ht="15" thickBot="1" x14ac:dyDescent="0.4">
      <c r="A5" s="6" t="s">
        <v>15</v>
      </c>
      <c r="B5" s="1" t="s">
        <v>16</v>
      </c>
      <c r="C5" s="7">
        <v>43360.640277777777</v>
      </c>
      <c r="D5" s="11">
        <v>526572.42940000002</v>
      </c>
      <c r="E5" s="11">
        <v>1605804.3149999999</v>
      </c>
      <c r="F5" s="11">
        <v>4021998.665</v>
      </c>
      <c r="G5" s="11">
        <v>1683593</v>
      </c>
      <c r="H5" s="11">
        <v>230600</v>
      </c>
      <c r="I5" s="11">
        <v>375885.41639999999</v>
      </c>
      <c r="J5" s="11">
        <v>174082</v>
      </c>
      <c r="K5" s="11">
        <v>77335.023409999994</v>
      </c>
      <c r="L5" s="11">
        <v>4826</v>
      </c>
      <c r="M5" s="20">
        <v>5024.7872710000001</v>
      </c>
      <c r="N5" s="23">
        <f>(E5+2*F5+3*(G5+H5)+4*(I5+J5)+5*(K5+L5)+6*M5)/SUM(D5:M5)</f>
        <v>2.0714197977234341</v>
      </c>
      <c r="P5" s="17">
        <f t="shared" si="1"/>
        <v>2.0412110207788143</v>
      </c>
    </row>
    <row r="6" spans="1:16" x14ac:dyDescent="0.35">
      <c r="A6" s="3" t="s">
        <v>17</v>
      </c>
      <c r="B6" s="4" t="s">
        <v>18</v>
      </c>
      <c r="C6" s="5">
        <v>43360.685416666667</v>
      </c>
      <c r="D6" s="12">
        <v>91838.838069999998</v>
      </c>
      <c r="E6" s="12">
        <v>292172.96580000001</v>
      </c>
      <c r="F6" s="12">
        <v>626253.57629999996</v>
      </c>
      <c r="G6" s="12">
        <v>264802.28289999999</v>
      </c>
      <c r="H6" s="12">
        <v>6408</v>
      </c>
      <c r="I6" s="12">
        <v>86825.645740000007</v>
      </c>
      <c r="J6" s="12">
        <v>12462</v>
      </c>
      <c r="K6" s="12">
        <v>7521.6523649999999</v>
      </c>
      <c r="L6" s="12">
        <v>145</v>
      </c>
      <c r="M6" s="19">
        <v>589.94534280000005</v>
      </c>
      <c r="N6" s="22">
        <f t="shared" si="0"/>
        <v>2.013890852690924</v>
      </c>
      <c r="O6" s="17">
        <f>AVERAGE(N6:N11)</f>
        <v>2.0415413764751107</v>
      </c>
      <c r="P6" s="17">
        <f t="shared" si="1"/>
        <v>1.9956074531229926</v>
      </c>
    </row>
    <row r="7" spans="1:16" x14ac:dyDescent="0.35">
      <c r="A7" s="6" t="s">
        <v>19</v>
      </c>
      <c r="B7" s="1" t="s">
        <v>20</v>
      </c>
      <c r="C7" s="7">
        <v>43360.777083333334</v>
      </c>
      <c r="D7" s="11">
        <v>211820.48610000001</v>
      </c>
      <c r="E7" s="11">
        <v>678008.08030000003</v>
      </c>
      <c r="F7" s="11">
        <v>1396194.588</v>
      </c>
      <c r="G7" s="11">
        <v>585047.28700000001</v>
      </c>
      <c r="H7" s="11">
        <v>71873</v>
      </c>
      <c r="I7" s="11">
        <v>157436.87289999999</v>
      </c>
      <c r="J7" s="11">
        <v>42164</v>
      </c>
      <c r="K7" s="11">
        <v>20840.03644</v>
      </c>
      <c r="L7" s="11">
        <v>1438</v>
      </c>
      <c r="M7" s="20">
        <v>1630.13471</v>
      </c>
      <c r="N7" s="23">
        <f t="shared" si="0"/>
        <v>2.0087882665499861</v>
      </c>
      <c r="P7" s="17">
        <f t="shared" si="1"/>
        <v>1.9855126880811733</v>
      </c>
    </row>
    <row r="8" spans="1:16" x14ac:dyDescent="0.35">
      <c r="A8" s="6" t="s">
        <v>21</v>
      </c>
      <c r="B8" s="1" t="s">
        <v>22</v>
      </c>
      <c r="C8" s="7">
        <v>43360.822916666664</v>
      </c>
      <c r="D8" s="11">
        <v>366314.5061</v>
      </c>
      <c r="E8" s="11">
        <v>1508583.327</v>
      </c>
      <c r="F8" s="11">
        <v>2978373.6189999999</v>
      </c>
      <c r="G8" s="11">
        <v>1381793</v>
      </c>
      <c r="H8" s="11">
        <v>192674</v>
      </c>
      <c r="I8" s="11">
        <v>368476.0208</v>
      </c>
      <c r="J8" s="11">
        <v>171105</v>
      </c>
      <c r="K8" s="11">
        <v>71062.55863</v>
      </c>
      <c r="L8" s="11">
        <v>6955</v>
      </c>
      <c r="M8" s="20">
        <v>7860.8175149999997</v>
      </c>
      <c r="N8" s="23">
        <f t="shared" si="0"/>
        <v>2.0961142254703362</v>
      </c>
      <c r="P8" s="17">
        <f t="shared" si="1"/>
        <v>2.0591930230850086</v>
      </c>
    </row>
    <row r="9" spans="1:16" x14ac:dyDescent="0.35">
      <c r="A9" s="6" t="s">
        <v>23</v>
      </c>
      <c r="B9" s="1" t="s">
        <v>24</v>
      </c>
      <c r="C9" s="7">
        <v>43360.868750000001</v>
      </c>
      <c r="D9" s="11">
        <v>41451.946819999997</v>
      </c>
      <c r="E9" s="11">
        <v>145567.38279999999</v>
      </c>
      <c r="F9" s="11">
        <v>248984.35440000001</v>
      </c>
      <c r="G9" s="11">
        <v>113001.21920000001</v>
      </c>
      <c r="H9" s="11">
        <v>6840</v>
      </c>
      <c r="I9" s="11">
        <v>37270.29823</v>
      </c>
      <c r="J9" s="11">
        <v>6069</v>
      </c>
      <c r="K9" s="11">
        <v>3882.2952089999999</v>
      </c>
      <c r="L9" s="11">
        <v>0</v>
      </c>
      <c r="M9" s="20">
        <v>316.0791926</v>
      </c>
      <c r="N9" s="23">
        <f t="shared" si="0"/>
        <v>1.9850173691710593</v>
      </c>
      <c r="P9" s="17">
        <f t="shared" si="1"/>
        <v>1.9633644199448546</v>
      </c>
    </row>
    <row r="10" spans="1:16" x14ac:dyDescent="0.35">
      <c r="A10" s="6" t="s">
        <v>25</v>
      </c>
      <c r="B10" s="1" t="s">
        <v>26</v>
      </c>
      <c r="C10" s="7">
        <v>43360.914583333331</v>
      </c>
      <c r="D10" s="11">
        <v>211392.19260000001</v>
      </c>
      <c r="E10" s="11">
        <v>741688.24939999997</v>
      </c>
      <c r="F10" s="11">
        <v>1875129.156</v>
      </c>
      <c r="G10" s="11">
        <v>692445</v>
      </c>
      <c r="H10" s="11">
        <v>57391</v>
      </c>
      <c r="I10" s="11">
        <v>162840.14189999999</v>
      </c>
      <c r="J10" s="11">
        <v>46394</v>
      </c>
      <c r="K10" s="11">
        <v>21649.48991</v>
      </c>
      <c r="L10" s="11">
        <v>1415</v>
      </c>
      <c r="M10" s="20">
        <v>1631.4372350000001</v>
      </c>
      <c r="N10" s="23">
        <f t="shared" si="0"/>
        <v>2.0208686714759816</v>
      </c>
      <c r="P10" s="17">
        <f t="shared" si="1"/>
        <v>2.0010117153902396</v>
      </c>
    </row>
    <row r="11" spans="1:16" ht="15" thickBot="1" x14ac:dyDescent="0.4">
      <c r="A11" s="8" t="s">
        <v>27</v>
      </c>
      <c r="B11" s="9" t="s">
        <v>28</v>
      </c>
      <c r="C11" s="10">
        <v>43360.960416666669</v>
      </c>
      <c r="D11" s="14">
        <v>1567582.264</v>
      </c>
      <c r="E11" s="14">
        <v>5274104.7</v>
      </c>
      <c r="F11" s="14">
        <v>13329297.449999999</v>
      </c>
      <c r="G11" s="14">
        <v>5737700.3499999996</v>
      </c>
      <c r="H11" s="14">
        <v>862601</v>
      </c>
      <c r="I11" s="14">
        <v>1510599.5120000001</v>
      </c>
      <c r="J11" s="14">
        <v>677932</v>
      </c>
      <c r="K11" s="14">
        <v>304997.06719999999</v>
      </c>
      <c r="L11" s="14">
        <v>22495</v>
      </c>
      <c r="M11" s="21">
        <v>25214.171460000001</v>
      </c>
      <c r="N11" s="24">
        <f t="shared" si="0"/>
        <v>2.1245688734923767</v>
      </c>
      <c r="P11" s="17">
        <f t="shared" si="1"/>
        <v>2.0886778780931143</v>
      </c>
    </row>
    <row r="12" spans="1:16" x14ac:dyDescent="0.35">
      <c r="A12" s="6" t="s">
        <v>29</v>
      </c>
      <c r="B12" s="1" t="s">
        <v>30</v>
      </c>
      <c r="C12" s="7">
        <v>43361.006249999999</v>
      </c>
      <c r="D12" s="11">
        <v>1122901.1459999999</v>
      </c>
      <c r="E12" s="11">
        <v>4101956.08</v>
      </c>
      <c r="F12" s="11">
        <v>10475258.460000001</v>
      </c>
      <c r="G12" s="11">
        <v>4023127.3229999999</v>
      </c>
      <c r="H12" s="11">
        <v>484268</v>
      </c>
      <c r="I12" s="11">
        <v>893674.53700000001</v>
      </c>
      <c r="J12" s="11">
        <v>361166</v>
      </c>
      <c r="K12" s="11">
        <v>154213.3835</v>
      </c>
      <c r="L12" s="11">
        <v>9626</v>
      </c>
      <c r="M12" s="20">
        <v>11882.39</v>
      </c>
      <c r="N12" s="23">
        <f t="shared" si="0"/>
        <v>2.0558444237459459</v>
      </c>
      <c r="O12" s="17">
        <f>AVERAGE(N12:N20)</f>
        <v>2.3085776328280354</v>
      </c>
      <c r="P12" s="17">
        <f t="shared" si="1"/>
        <v>2.0311856798899903</v>
      </c>
    </row>
    <row r="13" spans="1:16" x14ac:dyDescent="0.35">
      <c r="A13" s="6" t="s">
        <v>31</v>
      </c>
      <c r="B13" s="1" t="s">
        <v>32</v>
      </c>
      <c r="C13" s="7">
        <v>43361.052083333336</v>
      </c>
      <c r="D13" s="11">
        <v>1928326.6640000001</v>
      </c>
      <c r="E13" s="11">
        <v>6846611.3609999996</v>
      </c>
      <c r="F13" s="11">
        <v>19071260.969999999</v>
      </c>
      <c r="G13" s="11">
        <v>9249337.0099999998</v>
      </c>
      <c r="H13" s="11">
        <v>1282676</v>
      </c>
      <c r="I13" s="11">
        <v>2774891.335</v>
      </c>
      <c r="J13" s="11">
        <v>1236666</v>
      </c>
      <c r="K13" s="11">
        <v>693590.4362</v>
      </c>
      <c r="L13" s="11">
        <v>41803</v>
      </c>
      <c r="M13" s="20">
        <v>63543.659440000003</v>
      </c>
      <c r="N13" s="23">
        <f t="shared" si="0"/>
        <v>2.2387711693270398</v>
      </c>
      <c r="P13" s="17">
        <f t="shared" si="1"/>
        <v>2.1852301419246176</v>
      </c>
    </row>
    <row r="14" spans="1:16" x14ac:dyDescent="0.35">
      <c r="A14" s="6" t="s">
        <v>33</v>
      </c>
      <c r="B14" s="1" t="s">
        <v>34</v>
      </c>
      <c r="C14" s="7">
        <v>43361.097916666666</v>
      </c>
      <c r="D14" s="11">
        <v>1128869.773</v>
      </c>
      <c r="E14" s="11">
        <v>4793123.0470000003</v>
      </c>
      <c r="F14" s="11">
        <v>18468978.550000001</v>
      </c>
      <c r="G14" s="11">
        <v>12842738.5</v>
      </c>
      <c r="H14" s="11">
        <v>1489932</v>
      </c>
      <c r="I14" s="11">
        <v>6220723.6200000001</v>
      </c>
      <c r="J14" s="11">
        <v>2128114</v>
      </c>
      <c r="K14" s="11">
        <v>1959371.4990000001</v>
      </c>
      <c r="L14" s="11">
        <v>84253</v>
      </c>
      <c r="M14" s="20">
        <v>200340.43119999999</v>
      </c>
      <c r="N14" s="23">
        <f t="shared" si="0"/>
        <v>2.6268034675293537</v>
      </c>
      <c r="P14" s="17">
        <f t="shared" si="1"/>
        <v>2.5094161898162635</v>
      </c>
    </row>
    <row r="15" spans="1:16" x14ac:dyDescent="0.35">
      <c r="A15" s="6" t="s">
        <v>35</v>
      </c>
      <c r="B15" s="1" t="s">
        <v>36</v>
      </c>
      <c r="C15" s="7">
        <v>43361.143750000003</v>
      </c>
      <c r="D15" s="11">
        <v>1190082.821</v>
      </c>
      <c r="E15" s="11">
        <v>4231307.8839999996</v>
      </c>
      <c r="F15" s="11">
        <v>11038572.359999999</v>
      </c>
      <c r="G15" s="11">
        <v>4201715.4529999997</v>
      </c>
      <c r="H15" s="11">
        <v>522052</v>
      </c>
      <c r="I15" s="11">
        <v>912838.38260000001</v>
      </c>
      <c r="J15" s="11">
        <v>394660</v>
      </c>
      <c r="K15" s="11">
        <v>163171.67120000001</v>
      </c>
      <c r="L15" s="11">
        <v>10972</v>
      </c>
      <c r="M15" s="20">
        <v>12817.73302</v>
      </c>
      <c r="N15" s="23">
        <f t="shared" si="0"/>
        <v>2.0573675685931381</v>
      </c>
      <c r="P15" s="17">
        <f t="shared" si="1"/>
        <v>2.0323366364467796</v>
      </c>
    </row>
    <row r="16" spans="1:16" x14ac:dyDescent="0.35">
      <c r="A16" s="6" t="s">
        <v>37</v>
      </c>
      <c r="B16" s="1" t="s">
        <v>38</v>
      </c>
      <c r="C16" s="7">
        <v>43361.188888888886</v>
      </c>
      <c r="D16" s="11">
        <v>1093045.5490000001</v>
      </c>
      <c r="E16" s="11">
        <v>4094730.5210000002</v>
      </c>
      <c r="F16" s="11">
        <v>12527478.109999999</v>
      </c>
      <c r="G16" s="11">
        <v>6024427.3059999999</v>
      </c>
      <c r="H16" s="11">
        <v>783616</v>
      </c>
      <c r="I16" s="11">
        <v>1720753.568</v>
      </c>
      <c r="J16" s="11">
        <v>779401</v>
      </c>
      <c r="K16" s="11">
        <v>430683.79210000002</v>
      </c>
      <c r="L16" s="11">
        <v>26404</v>
      </c>
      <c r="M16" s="20">
        <v>41557.91807</v>
      </c>
      <c r="N16" s="23">
        <f t="shared" si="0"/>
        <v>2.2567037560915026</v>
      </c>
      <c r="P16" s="17">
        <f t="shared" si="1"/>
        <v>2.2045456965288714</v>
      </c>
    </row>
    <row r="17" spans="1:21" x14ac:dyDescent="0.35">
      <c r="A17" s="6" t="s">
        <v>39</v>
      </c>
      <c r="B17" s="1" t="s">
        <v>40</v>
      </c>
      <c r="C17" s="7">
        <v>43361.234722222223</v>
      </c>
      <c r="D17" s="11">
        <v>342676.33889999997</v>
      </c>
      <c r="E17" s="11">
        <v>1525764.986</v>
      </c>
      <c r="F17" s="11">
        <v>7238582.7719999999</v>
      </c>
      <c r="G17" s="11">
        <v>4875916.74</v>
      </c>
      <c r="H17" s="11">
        <v>472805</v>
      </c>
      <c r="I17" s="11">
        <v>2245969.3029999998</v>
      </c>
      <c r="J17" s="11">
        <v>676726</v>
      </c>
      <c r="K17" s="11">
        <v>620567.40850000002</v>
      </c>
      <c r="L17" s="11">
        <v>19977</v>
      </c>
      <c r="M17" s="20">
        <v>57215.100899999998</v>
      </c>
      <c r="N17" s="23">
        <f t="shared" si="0"/>
        <v>2.6159197127373743</v>
      </c>
      <c r="P17" s="17">
        <f t="shared" si="1"/>
        <v>2.5169045146158426</v>
      </c>
    </row>
    <row r="18" spans="1:21" x14ac:dyDescent="0.35">
      <c r="A18" s="6" t="s">
        <v>41</v>
      </c>
      <c r="B18" s="1" t="s">
        <v>42</v>
      </c>
      <c r="C18" s="7">
        <v>43361.280555555553</v>
      </c>
      <c r="D18" s="11">
        <v>1977547.057</v>
      </c>
      <c r="E18" s="11">
        <v>6565360.557</v>
      </c>
      <c r="F18" s="11">
        <v>16024235.189999999</v>
      </c>
      <c r="G18" s="11">
        <v>6731983.5470000003</v>
      </c>
      <c r="H18" s="11">
        <v>918581</v>
      </c>
      <c r="I18" s="11">
        <v>1599380.2120000001</v>
      </c>
      <c r="J18" s="11">
        <v>730015</v>
      </c>
      <c r="K18" s="11">
        <v>325850.74219999998</v>
      </c>
      <c r="L18" s="11">
        <v>20906</v>
      </c>
      <c r="M18" s="20">
        <v>26234.940770000001</v>
      </c>
      <c r="N18" s="23">
        <f t="shared" si="0"/>
        <v>2.0840235501374291</v>
      </c>
      <c r="P18" s="17">
        <f t="shared" si="1"/>
        <v>2.0517814857769268</v>
      </c>
    </row>
    <row r="19" spans="1:21" x14ac:dyDescent="0.35">
      <c r="A19" s="6" t="s">
        <v>43</v>
      </c>
      <c r="B19" s="1" t="s">
        <v>44</v>
      </c>
      <c r="C19" s="7">
        <v>43361.326388888891</v>
      </c>
      <c r="D19" s="11">
        <v>1311898.493</v>
      </c>
      <c r="E19" s="11">
        <v>4860442.1900000004</v>
      </c>
      <c r="F19" s="11">
        <v>14293001.119999999</v>
      </c>
      <c r="G19" s="11">
        <v>6582667.7949999999</v>
      </c>
      <c r="H19" s="11">
        <v>892592</v>
      </c>
      <c r="I19" s="11">
        <v>1910692.6470000001</v>
      </c>
      <c r="J19" s="11">
        <v>866013</v>
      </c>
      <c r="K19" s="11">
        <v>469460.91560000001</v>
      </c>
      <c r="L19" s="11">
        <v>27530</v>
      </c>
      <c r="M19" s="20">
        <v>41489.011359999997</v>
      </c>
      <c r="N19" s="23">
        <f t="shared" si="0"/>
        <v>2.2304008747442596</v>
      </c>
      <c r="P19" s="17">
        <f t="shared" si="1"/>
        <v>2.1804986312367109</v>
      </c>
    </row>
    <row r="20" spans="1:21" ht="15" thickBot="1" x14ac:dyDescent="0.4">
      <c r="A20" s="8" t="s">
        <v>45</v>
      </c>
      <c r="B20" s="9" t="s">
        <v>46</v>
      </c>
      <c r="C20" s="10">
        <v>43361.37222222222</v>
      </c>
      <c r="D20" s="14">
        <v>613227.62080000003</v>
      </c>
      <c r="E20" s="14">
        <v>2580444.9750000001</v>
      </c>
      <c r="F20" s="14">
        <v>10936806.550000001</v>
      </c>
      <c r="G20" s="14">
        <v>7472301.1780000003</v>
      </c>
      <c r="H20" s="14">
        <v>780519</v>
      </c>
      <c r="I20" s="14">
        <v>3429525.5269999998</v>
      </c>
      <c r="J20" s="14">
        <v>1117413</v>
      </c>
      <c r="K20" s="14">
        <v>1054330.828</v>
      </c>
      <c r="L20" s="14">
        <v>33019</v>
      </c>
      <c r="M20" s="21">
        <v>96529.348459999994</v>
      </c>
      <c r="N20" s="24">
        <f t="shared" si="0"/>
        <v>2.6113641725462768</v>
      </c>
      <c r="P20" s="17">
        <f t="shared" si="1"/>
        <v>2.5027730200681382</v>
      </c>
    </row>
    <row r="21" spans="1:21" x14ac:dyDescent="0.35">
      <c r="A21" s="35" t="s">
        <v>84</v>
      </c>
      <c r="B21" s="36" t="s">
        <v>47</v>
      </c>
      <c r="C21" s="37">
        <v>43441.6315046296</v>
      </c>
      <c r="D21" s="38">
        <v>98270.363270438698</v>
      </c>
      <c r="E21" s="38">
        <v>435815.71807674202</v>
      </c>
      <c r="F21" s="38">
        <v>3061311.3031488201</v>
      </c>
      <c r="G21" s="38">
        <v>3496955</v>
      </c>
      <c r="H21" s="12">
        <v>314222</v>
      </c>
      <c r="I21" s="38">
        <v>3368335</v>
      </c>
      <c r="J21" s="12">
        <v>581726</v>
      </c>
      <c r="K21" s="38">
        <v>1230656</v>
      </c>
      <c r="L21" s="12">
        <v>19960</v>
      </c>
      <c r="M21" s="38">
        <v>117377.774308808</v>
      </c>
      <c r="N21" s="22">
        <f>(E21+2*F21+3*(G21+H21)+4*(I21+J21)+5*(K21+L21)+6*M21)/SUM(D21:M21)</f>
        <v>3.2024163110506501</v>
      </c>
      <c r="P21" s="17">
        <f t="shared" si="1"/>
        <v>2.9755479664784583</v>
      </c>
    </row>
    <row r="22" spans="1:21" x14ac:dyDescent="0.35">
      <c r="A22" s="39" t="s">
        <v>85</v>
      </c>
      <c r="B22" s="28" t="s">
        <v>49</v>
      </c>
      <c r="C22" s="29">
        <v>43441.678009259304</v>
      </c>
      <c r="D22" s="34">
        <v>455739.002111051</v>
      </c>
      <c r="E22" s="34">
        <v>1891613.43177127</v>
      </c>
      <c r="F22" s="34">
        <v>10578178.688879</v>
      </c>
      <c r="G22" s="34">
        <v>12339760.971138701</v>
      </c>
      <c r="H22" s="11">
        <v>790000</v>
      </c>
      <c r="I22" s="34">
        <v>9927890</v>
      </c>
      <c r="J22" s="11">
        <v>1952767</v>
      </c>
      <c r="K22" s="34">
        <v>3553118</v>
      </c>
      <c r="L22" s="11">
        <v>50768</v>
      </c>
      <c r="M22" s="34">
        <v>329147.07795857498</v>
      </c>
      <c r="N22" s="23">
        <f t="shared" ref="N22:N32" si="2">(E22+2*F22+3*(G22+H22)+4*(I22+J22)+5*(K22+L22)+6*M22)/SUM(D22:M22)</f>
        <v>3.1038297911632284</v>
      </c>
      <c r="P22" s="17">
        <f t="shared" si="1"/>
        <v>2.8985667776696422</v>
      </c>
    </row>
    <row r="23" spans="1:21" x14ac:dyDescent="0.35">
      <c r="A23" s="39" t="s">
        <v>86</v>
      </c>
      <c r="B23" s="28" t="s">
        <v>51</v>
      </c>
      <c r="C23" s="29">
        <v>43441.7241319444</v>
      </c>
      <c r="D23" s="34">
        <v>209093.16251001501</v>
      </c>
      <c r="E23" s="34">
        <v>921936.89291161601</v>
      </c>
      <c r="F23" s="34">
        <v>6517908.5553549901</v>
      </c>
      <c r="G23" s="34">
        <v>8247344</v>
      </c>
      <c r="H23" s="11">
        <v>733736</v>
      </c>
      <c r="I23" s="34">
        <v>8560285</v>
      </c>
      <c r="J23" s="11">
        <v>1874280</v>
      </c>
      <c r="K23" s="34">
        <v>4299536</v>
      </c>
      <c r="L23" s="11">
        <v>111676</v>
      </c>
      <c r="M23" s="34">
        <v>585627.37665700295</v>
      </c>
      <c r="N23" s="23">
        <f t="shared" si="2"/>
        <v>3.3750553837231685</v>
      </c>
      <c r="P23" s="17">
        <f t="shared" si="1"/>
        <v>3.0534093999774727</v>
      </c>
    </row>
    <row r="24" spans="1:21" x14ac:dyDescent="0.35">
      <c r="A24" s="39" t="s">
        <v>87</v>
      </c>
      <c r="B24" s="28" t="s">
        <v>53</v>
      </c>
      <c r="C24" s="29">
        <v>43441.770231481503</v>
      </c>
      <c r="D24" s="34">
        <v>121529.41633569699</v>
      </c>
      <c r="E24" s="34">
        <v>532091.60950375395</v>
      </c>
      <c r="F24" s="34">
        <v>3567091.4730263902</v>
      </c>
      <c r="G24" s="34">
        <v>3901118</v>
      </c>
      <c r="H24" s="11">
        <v>287862</v>
      </c>
      <c r="I24" s="34">
        <v>3325703</v>
      </c>
      <c r="J24" s="11">
        <v>565938</v>
      </c>
      <c r="K24" s="34">
        <v>1114618.39690175</v>
      </c>
      <c r="L24" s="11">
        <v>13304</v>
      </c>
      <c r="M24" s="34">
        <v>91747.287045795398</v>
      </c>
      <c r="N24" s="23">
        <f t="shared" si="2"/>
        <v>3.1055295006300709</v>
      </c>
      <c r="O24" s="17">
        <f>AVERAGE(N21:N32)</f>
        <v>3.1879407116842131</v>
      </c>
      <c r="P24" s="17">
        <f t="shared" si="1"/>
        <v>2.9102355902193211</v>
      </c>
      <c r="T24" s="34"/>
      <c r="U24" s="34"/>
    </row>
    <row r="25" spans="1:21" x14ac:dyDescent="0.35">
      <c r="A25" s="39" t="s">
        <v>88</v>
      </c>
      <c r="B25" s="28" t="s">
        <v>55</v>
      </c>
      <c r="C25" s="29">
        <v>43441.816354166702</v>
      </c>
      <c r="D25" s="34">
        <v>240175.78436600699</v>
      </c>
      <c r="E25" s="34">
        <v>1046481.54018772</v>
      </c>
      <c r="F25" s="34">
        <v>6822507.9559645401</v>
      </c>
      <c r="G25" s="34">
        <v>7885868</v>
      </c>
      <c r="H25" s="11">
        <v>606145</v>
      </c>
      <c r="I25" s="34">
        <v>7237832</v>
      </c>
      <c r="J25" s="11">
        <v>1399030</v>
      </c>
      <c r="K25" s="34">
        <v>2826896</v>
      </c>
      <c r="L25" s="11">
        <v>55049</v>
      </c>
      <c r="M25" s="34">
        <v>283307.91542202601</v>
      </c>
      <c r="N25" s="23">
        <f t="shared" si="2"/>
        <v>3.1976769847811375</v>
      </c>
      <c r="P25" s="17">
        <f t="shared" si="1"/>
        <v>2.9604114908157411</v>
      </c>
      <c r="T25" s="34"/>
      <c r="U25" s="34"/>
    </row>
    <row r="26" spans="1:21" ht="15" thickBot="1" x14ac:dyDescent="0.4">
      <c r="A26" s="39" t="s">
        <v>89</v>
      </c>
      <c r="B26" s="28" t="s">
        <v>57</v>
      </c>
      <c r="C26" s="29">
        <v>43441.862476851798</v>
      </c>
      <c r="D26" s="34">
        <v>213498.41686311801</v>
      </c>
      <c r="E26" s="34">
        <v>962286.97623591905</v>
      </c>
      <c r="F26" s="34">
        <v>6768560.8973366702</v>
      </c>
      <c r="G26" s="34">
        <v>8438559</v>
      </c>
      <c r="H26" s="11">
        <v>786718</v>
      </c>
      <c r="I26" s="34">
        <v>8759378</v>
      </c>
      <c r="J26" s="11">
        <v>2011405</v>
      </c>
      <c r="K26" s="34">
        <v>4608209</v>
      </c>
      <c r="L26" s="11">
        <v>147348</v>
      </c>
      <c r="M26" s="34">
        <v>649747.67598501802</v>
      </c>
      <c r="N26" s="23">
        <f t="shared" si="2"/>
        <v>3.3867816745771298</v>
      </c>
      <c r="P26" s="17">
        <f t="shared" si="1"/>
        <v>3.0514363636900326</v>
      </c>
      <c r="T26" s="34"/>
      <c r="U26" s="34"/>
    </row>
    <row r="27" spans="1:21" x14ac:dyDescent="0.35">
      <c r="A27" s="35" t="s">
        <v>90</v>
      </c>
      <c r="B27" s="36" t="s">
        <v>59</v>
      </c>
      <c r="C27" s="37">
        <v>43441.908587963</v>
      </c>
      <c r="D27" s="38">
        <v>276157.74027293798</v>
      </c>
      <c r="E27" s="38">
        <v>1170650.15088332</v>
      </c>
      <c r="F27" s="38">
        <v>5954822.0546669401</v>
      </c>
      <c r="G27" s="38">
        <v>6654905</v>
      </c>
      <c r="H27" s="12">
        <v>546001</v>
      </c>
      <c r="I27" s="38">
        <v>6216829</v>
      </c>
      <c r="J27" s="12">
        <v>1288148</v>
      </c>
      <c r="K27" s="38">
        <v>2775869</v>
      </c>
      <c r="L27" s="12">
        <v>69999</v>
      </c>
      <c r="M27" s="38">
        <v>330851.34934381</v>
      </c>
      <c r="N27" s="22">
        <f t="shared" si="2"/>
        <v>3.200309481880022</v>
      </c>
      <c r="P27" s="17">
        <f t="shared" si="1"/>
        <v>2.9267389967735653</v>
      </c>
      <c r="T27" s="34"/>
      <c r="U27" s="34"/>
    </row>
    <row r="28" spans="1:21" x14ac:dyDescent="0.35">
      <c r="A28" s="39" t="s">
        <v>91</v>
      </c>
      <c r="B28" s="28" t="s">
        <v>61</v>
      </c>
      <c r="C28" s="29">
        <v>43441.954710648097</v>
      </c>
      <c r="D28" s="34">
        <v>673876.19163147104</v>
      </c>
      <c r="E28" s="34">
        <v>2789938.7076924299</v>
      </c>
      <c r="F28" s="34">
        <v>11119408.9903671</v>
      </c>
      <c r="G28" s="34">
        <v>10276361</v>
      </c>
      <c r="H28" s="11">
        <v>957920</v>
      </c>
      <c r="I28" s="34">
        <v>8194118</v>
      </c>
      <c r="J28" s="11">
        <v>1841920</v>
      </c>
      <c r="K28" s="34">
        <v>3075216</v>
      </c>
      <c r="L28" s="11">
        <v>55883</v>
      </c>
      <c r="M28" s="34">
        <v>300876.09501004301</v>
      </c>
      <c r="N28" s="23">
        <f t="shared" si="2"/>
        <v>2.96130760713889</v>
      </c>
      <c r="P28" s="17">
        <f t="shared" si="1"/>
        <v>2.7577679559488235</v>
      </c>
      <c r="T28" s="34"/>
      <c r="U28" s="34"/>
    </row>
    <row r="29" spans="1:21" x14ac:dyDescent="0.35">
      <c r="A29" s="39" t="s">
        <v>92</v>
      </c>
      <c r="B29" s="28" t="s">
        <v>63</v>
      </c>
      <c r="C29" s="29">
        <v>43442.0008101852</v>
      </c>
      <c r="D29" s="34">
        <v>264269.97965895501</v>
      </c>
      <c r="E29" s="34">
        <v>1070549.82977758</v>
      </c>
      <c r="F29" s="34">
        <v>6219379.5757090896</v>
      </c>
      <c r="G29" s="34">
        <v>7675246</v>
      </c>
      <c r="H29" s="11">
        <v>667283</v>
      </c>
      <c r="I29" s="34">
        <v>8194012</v>
      </c>
      <c r="J29" s="11">
        <v>1742616</v>
      </c>
      <c r="K29" s="34">
        <v>4063275</v>
      </c>
      <c r="L29" s="11">
        <v>80915</v>
      </c>
      <c r="M29" s="34">
        <v>549142.72856591898</v>
      </c>
      <c r="N29" s="23">
        <f t="shared" si="2"/>
        <v>3.3511401767655817</v>
      </c>
      <c r="P29" s="17">
        <f t="shared" si="1"/>
        <v>3.0303227661973224</v>
      </c>
      <c r="T29" s="34"/>
      <c r="U29" s="34"/>
    </row>
    <row r="30" spans="1:21" x14ac:dyDescent="0.35">
      <c r="A30" s="39" t="s">
        <v>93</v>
      </c>
      <c r="B30" s="28" t="s">
        <v>65</v>
      </c>
      <c r="C30" s="29">
        <v>43442.046886574099</v>
      </c>
      <c r="D30" s="34">
        <v>135140.15613872799</v>
      </c>
      <c r="E30" s="34">
        <v>561137.47110729001</v>
      </c>
      <c r="F30" s="34">
        <v>3504218.5682574599</v>
      </c>
      <c r="G30" s="34">
        <v>4016108</v>
      </c>
      <c r="H30" s="11">
        <v>267939</v>
      </c>
      <c r="I30" s="34">
        <v>3861178</v>
      </c>
      <c r="J30" s="11">
        <v>647252</v>
      </c>
      <c r="K30" s="34">
        <v>1319033</v>
      </c>
      <c r="L30" s="11">
        <v>18228</v>
      </c>
      <c r="M30" s="34">
        <v>117215.025345976</v>
      </c>
      <c r="N30" s="23">
        <f t="shared" si="2"/>
        <v>3.1732266408341498</v>
      </c>
      <c r="O30" s="17"/>
      <c r="P30" s="17">
        <f t="shared" si="1"/>
        <v>2.9597102240563853</v>
      </c>
      <c r="T30" s="34"/>
      <c r="U30" s="34"/>
    </row>
    <row r="31" spans="1:21" x14ac:dyDescent="0.35">
      <c r="A31" s="39" t="s">
        <v>94</v>
      </c>
      <c r="B31" s="28" t="s">
        <v>67</v>
      </c>
      <c r="C31" s="29">
        <v>43442.093020833301</v>
      </c>
      <c r="D31" s="34">
        <v>323078.395070464</v>
      </c>
      <c r="E31" s="34">
        <v>1323158.2433567599</v>
      </c>
      <c r="F31" s="34">
        <v>6214695.0364690796</v>
      </c>
      <c r="G31" s="34">
        <v>5827112</v>
      </c>
      <c r="H31" s="11">
        <v>468347</v>
      </c>
      <c r="I31" s="34">
        <v>4637510</v>
      </c>
      <c r="J31" s="11">
        <v>878254</v>
      </c>
      <c r="K31" s="34">
        <v>1482738</v>
      </c>
      <c r="L31" s="11">
        <v>22319</v>
      </c>
      <c r="M31" s="34">
        <v>124514.86409802501</v>
      </c>
      <c r="N31" s="23">
        <f t="shared" si="2"/>
        <v>2.9563028792808899</v>
      </c>
      <c r="P31" s="17">
        <f t="shared" si="1"/>
        <v>2.780680724623434</v>
      </c>
      <c r="T31" s="34"/>
      <c r="U31" s="34"/>
    </row>
    <row r="32" spans="1:21" ht="15" thickBot="1" x14ac:dyDescent="0.4">
      <c r="A32" s="50" t="s">
        <v>95</v>
      </c>
      <c r="B32" s="51" t="s">
        <v>69</v>
      </c>
      <c r="C32" s="52">
        <v>43442.139120370397</v>
      </c>
      <c r="D32" s="53">
        <v>181254.539278457</v>
      </c>
      <c r="E32" s="53">
        <v>764974.00152879895</v>
      </c>
      <c r="F32" s="53">
        <v>4797364.40177886</v>
      </c>
      <c r="G32" s="53">
        <v>5780566</v>
      </c>
      <c r="H32" s="14">
        <v>389184</v>
      </c>
      <c r="I32" s="53">
        <v>5852129</v>
      </c>
      <c r="J32" s="14">
        <v>1017047</v>
      </c>
      <c r="K32" s="53">
        <v>2219750</v>
      </c>
      <c r="L32" s="14">
        <v>29268</v>
      </c>
      <c r="M32" s="53">
        <v>212973.11329997101</v>
      </c>
      <c r="N32" s="24">
        <f t="shared" si="2"/>
        <v>3.2417121083856371</v>
      </c>
      <c r="P32" s="17">
        <f t="shared" si="1"/>
        <v>2.9998988409021372</v>
      </c>
      <c r="T32" s="34"/>
      <c r="U32" s="34"/>
    </row>
  </sheetData>
  <conditionalFormatting sqref="N21:N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3:N1048576 N1:N2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 18 32h</vt:lpstr>
      <vt:lpstr>Compilation for 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Zhou</dc:creator>
  <cp:lastModifiedBy>Alice Zhou</cp:lastModifiedBy>
  <dcterms:created xsi:type="dcterms:W3CDTF">2019-01-15T16:45:21Z</dcterms:created>
  <dcterms:modified xsi:type="dcterms:W3CDTF">2019-04-16T14:44:58Z</dcterms:modified>
</cp:coreProperties>
</file>