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png" ContentType="image/png"/>
  <Default Extension="emf" ContentType="image/x-em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426"/>
  <workbookPr/>
  <mc:AlternateContent xmlns:mc="http://schemas.openxmlformats.org/markup-compatibility/2006">
    <mc:Choice Requires="x15">
      <x15ac:absPath xmlns:x15ac="http://schemas.microsoft.com/office/spreadsheetml/2010/11/ac" url="/Users/mikepaciello/Desktop/tpg_shower-presentations_2016-09-27/pictures/"/>
    </mc:Choice>
  </mc:AlternateContent>
  <bookViews>
    <workbookView minimized="1" xWindow="0" yWindow="460" windowWidth="24800" windowHeight="13840" activeTab="4"/>
  </bookViews>
  <sheets>
    <sheet name="P&amp;L" sheetId="1" r:id="rId1"/>
    <sheet name="Balance Sheet" sheetId="3" r:id="rId2"/>
    <sheet name="Statement of Cash Flows" sheetId="4" r:id="rId3"/>
    <sheet name="AR as of 113016" sheetId="5" r:id="rId4"/>
    <sheet name="AP as of 113016" sheetId="6" r:id="rId5"/>
  </sheets>
  <definedNames>
    <definedName name="_xlnm.Print_Titles" localSheetId="0">'P&amp;L'!$A:$E,'P&amp;L'!$5:$6</definedName>
    <definedName name="QB_COLUMN_59200" localSheetId="0" hidden="1">'P&amp;L'!$F$6</definedName>
    <definedName name="QB_COLUMN_62220" localSheetId="0" hidden="1">'P&amp;L'!$H$6</definedName>
    <definedName name="QB_COLUMN_76210" localSheetId="0" hidden="1">'P&amp;L'!$G$6</definedName>
    <definedName name="QB_COLUMN_76230" localSheetId="0" hidden="1">'P&amp;L'!$I$6</definedName>
    <definedName name="QB_COLUMN_76240" localSheetId="0" hidden="1">'P&amp;L'!$J$6</definedName>
    <definedName name="QB_DATA_0" localSheetId="0" hidden="1">'P&amp;L'!$9:$9,'P&amp;L'!$10:$10,'P&amp;L'!$11:$11,'P&amp;L'!$12:$12,'P&amp;L'!$13:$13,'P&amp;L'!$14:$14,'P&amp;L'!$15:$15,'P&amp;L'!$16:$16,'P&amp;L'!$19:$19,'P&amp;L'!$20:$20,'P&amp;L'!$21:$21,'P&amp;L'!$22:$22,'P&amp;L'!$23:$23,'P&amp;L'!$24:$24,'P&amp;L'!$25:$25,'P&amp;L'!$29:$29</definedName>
    <definedName name="QB_DATA_1" localSheetId="0" hidden="1">'P&amp;L'!$30:$30,'P&amp;L'!$31:$31,'P&amp;L'!$32:$32,'P&amp;L'!$33:$33,'P&amp;L'!$34:$34,'P&amp;L'!$35:$35,'P&amp;L'!$36:$36,'P&amp;L'!$37:$37,'P&amp;L'!$38:$38,'P&amp;L'!$39:$39,'P&amp;L'!$40:$40,'P&amp;L'!$41:$41,'P&amp;L'!$42:$42,'P&amp;L'!$43:$43,'P&amp;L'!$44:$44,'P&amp;L'!$45:$45</definedName>
    <definedName name="QB_DATA_2" localSheetId="0" hidden="1">'P&amp;L'!$46:$46,'P&amp;L'!$47:$47,'P&amp;L'!$48:$48,'P&amp;L'!$49:$49,'P&amp;L'!$50:$50,'P&amp;L'!$51:$51,'P&amp;L'!$52:$52,'P&amp;L'!$53:$53,'P&amp;L'!$54:$54,'P&amp;L'!$55:$55,'P&amp;L'!$56:$56,'P&amp;L'!$57:$57,'P&amp;L'!$58:$58,'P&amp;L'!$59:$59,'P&amp;L'!$60:$60,'P&amp;L'!$61:$61</definedName>
    <definedName name="QB_DATA_3" localSheetId="0" hidden="1">'P&amp;L'!$62:$62,'P&amp;L'!$63:$63,'P&amp;L'!$64:$64,'P&amp;L'!$65:$65,'P&amp;L'!$66:$66,'P&amp;L'!$67:$67,'P&amp;L'!$68:$68,'P&amp;L'!$69:$69,'P&amp;L'!$70:$70,'P&amp;L'!$71:$71,'P&amp;L'!$72:$72,'P&amp;L'!$73:$73,'P&amp;L'!$74:$74,'P&amp;L'!$75:$75,'P&amp;L'!$76:$76,'P&amp;L'!$77:$77</definedName>
    <definedName name="QB_DATA_4" localSheetId="0" hidden="1">'P&amp;L'!$78:$78,'P&amp;L'!$83:$83</definedName>
    <definedName name="QB_FORMULA_0" localSheetId="0" hidden="1">'P&amp;L'!$F$17,'P&amp;L'!$G$17,'P&amp;L'!$H$17,'P&amp;L'!$I$17,'P&amp;L'!$J$17,'P&amp;L'!$F$26,'P&amp;L'!$G$26,'P&amp;L'!$H$26,'P&amp;L'!$I$26,'P&amp;L'!$J$26,'P&amp;L'!$F$27,'P&amp;L'!$G$27,'P&amp;L'!$H$27,'P&amp;L'!$I$27,'P&amp;L'!$J$27,'P&amp;L'!$F$79</definedName>
    <definedName name="QB_FORMULA_1" localSheetId="0" hidden="1">'P&amp;L'!$G$79,'P&amp;L'!$H$79,'P&amp;L'!$I$79,'P&amp;L'!$J$79,'P&amp;L'!$F$80,'P&amp;L'!$G$80,'P&amp;L'!$H$80,'P&amp;L'!$I$80,'P&amp;L'!$J$80,'P&amp;L'!$F$84,'P&amp;L'!$H$84,'P&amp;L'!$F$85,'P&amp;L'!$G$85,'P&amp;L'!$H$85,'P&amp;L'!$I$85,'P&amp;L'!$J$85</definedName>
    <definedName name="QB_FORMULA_2" localSheetId="0" hidden="1">'P&amp;L'!$F$86,'P&amp;L'!$G$86,'P&amp;L'!$H$86,'P&amp;L'!$I$86,'P&amp;L'!$J$86</definedName>
    <definedName name="QB_ROW_100240" localSheetId="0" hidden="1">'P&amp;L'!$E$60</definedName>
    <definedName name="QB_ROW_102240" localSheetId="0" hidden="1">'P&amp;L'!$E$75</definedName>
    <definedName name="QB_ROW_10240" localSheetId="0" hidden="1">'P&amp;L'!$E$9</definedName>
    <definedName name="QB_ROW_103240" localSheetId="0" hidden="1">'P&amp;L'!$E$49</definedName>
    <definedName name="QB_ROW_105240" localSheetId="0" hidden="1">'P&amp;L'!$E$64</definedName>
    <definedName name="QB_ROW_106240" localSheetId="0" hidden="1">'P&amp;L'!$E$16</definedName>
    <definedName name="QB_ROW_107240" localSheetId="0" hidden="1">'P&amp;L'!$E$76</definedName>
    <definedName name="QB_ROW_108240" localSheetId="0" hidden="1">'P&amp;L'!$E$67</definedName>
    <definedName name="QB_ROW_109240" localSheetId="0" hidden="1">'P&amp;L'!$E$23</definedName>
    <definedName name="QB_ROW_112230" localSheetId="0" hidden="1">'P&amp;L'!$D$83</definedName>
    <definedName name="QB_ROW_11240" localSheetId="0" hidden="1">'P&amp;L'!$E$11</definedName>
    <definedName name="QB_ROW_113240" localSheetId="0" hidden="1">'P&amp;L'!$E$12</definedName>
    <definedName name="QB_ROW_114240" localSheetId="0" hidden="1">'P&amp;L'!$E$39</definedName>
    <definedName name="QB_ROW_115240" localSheetId="0" hidden="1">'P&amp;L'!$E$19</definedName>
    <definedName name="QB_ROW_118240" localSheetId="0" hidden="1">'P&amp;L'!$E$14</definedName>
    <definedName name="QB_ROW_121240" localSheetId="0" hidden="1">'P&amp;L'!$E$21</definedName>
    <definedName name="QB_ROW_12240" localSheetId="0" hidden="1">'P&amp;L'!$E$13</definedName>
    <definedName name="QB_ROW_14240" localSheetId="0" hidden="1">'P&amp;L'!$E$54</definedName>
    <definedName name="QB_ROW_15240" localSheetId="0" hidden="1">'P&amp;L'!$E$78</definedName>
    <definedName name="QB_ROW_16240" localSheetId="0" hidden="1">'P&amp;L'!$E$57</definedName>
    <definedName name="QB_ROW_18301" localSheetId="0" hidden="1">'P&amp;L'!$A$86</definedName>
    <definedName name="QB_ROW_19011" localSheetId="0" hidden="1">'P&amp;L'!$B$7</definedName>
    <definedName name="QB_ROW_19240" localSheetId="0" hidden="1">'P&amp;L'!$E$29</definedName>
    <definedName name="QB_ROW_19311" localSheetId="0" hidden="1">'P&amp;L'!$B$80</definedName>
    <definedName name="QB_ROW_20031" localSheetId="0" hidden="1">'P&amp;L'!$D$8</definedName>
    <definedName name="QB_ROW_20331" localSheetId="0" hidden="1">'P&amp;L'!$D$17</definedName>
    <definedName name="QB_ROW_21031" localSheetId="0" hidden="1">'P&amp;L'!$D$28</definedName>
    <definedName name="QB_ROW_21331" localSheetId="0" hidden="1">'P&amp;L'!$D$79</definedName>
    <definedName name="QB_ROW_22011" localSheetId="0" hidden="1">'P&amp;L'!$B$81</definedName>
    <definedName name="QB_ROW_22240" localSheetId="0" hidden="1">'P&amp;L'!$E$34</definedName>
    <definedName name="QB_ROW_22311" localSheetId="0" hidden="1">'P&amp;L'!$B$85</definedName>
    <definedName name="QB_ROW_23021" localSheetId="0" hidden="1">'P&amp;L'!$C$82</definedName>
    <definedName name="QB_ROW_23321" localSheetId="0" hidden="1">'P&amp;L'!$C$84</definedName>
    <definedName name="QB_ROW_31240" localSheetId="0" hidden="1">'P&amp;L'!$E$66</definedName>
    <definedName name="QB_ROW_32240" localSheetId="0" hidden="1">'P&amp;L'!$E$31</definedName>
    <definedName name="QB_ROW_33240" localSheetId="0" hidden="1">'P&amp;L'!$E$32</definedName>
    <definedName name="QB_ROW_34240" localSheetId="0" hidden="1">'P&amp;L'!$E$48</definedName>
    <definedName name="QB_ROW_36240" localSheetId="0" hidden="1">'P&amp;L'!$E$42</definedName>
    <definedName name="QB_ROW_37240" localSheetId="0" hidden="1">'P&amp;L'!$E$45</definedName>
    <definedName name="QB_ROW_38240" localSheetId="0" hidden="1">'P&amp;L'!$E$41</definedName>
    <definedName name="QB_ROW_40240" localSheetId="0" hidden="1">'P&amp;L'!$E$50</definedName>
    <definedName name="QB_ROW_41240" localSheetId="0" hidden="1">'P&amp;L'!$E$43</definedName>
    <definedName name="QB_ROW_42240" localSheetId="0" hidden="1">'P&amp;L'!$E$58</definedName>
    <definedName name="QB_ROW_43240" localSheetId="0" hidden="1">'P&amp;L'!$E$72</definedName>
    <definedName name="QB_ROW_44240" localSheetId="0" hidden="1">'P&amp;L'!$E$22</definedName>
    <definedName name="QB_ROW_45240" localSheetId="0" hidden="1">'P&amp;L'!$E$55</definedName>
    <definedName name="QB_ROW_46240" localSheetId="0" hidden="1">'P&amp;L'!$E$59</definedName>
    <definedName name="QB_ROW_48240" localSheetId="0" hidden="1">'P&amp;L'!$E$53</definedName>
    <definedName name="QB_ROW_49240" localSheetId="0" hidden="1">'P&amp;L'!$E$62</definedName>
    <definedName name="QB_ROW_50240" localSheetId="0" hidden="1">'P&amp;L'!$E$70</definedName>
    <definedName name="QB_ROW_51240" localSheetId="0" hidden="1">'P&amp;L'!$E$37</definedName>
    <definedName name="QB_ROW_52240" localSheetId="0" hidden="1">'P&amp;L'!$E$69</definedName>
    <definedName name="QB_ROW_53240" localSheetId="0" hidden="1">'P&amp;L'!$E$74</definedName>
    <definedName name="QB_ROW_54240" localSheetId="0" hidden="1">'P&amp;L'!$E$77</definedName>
    <definedName name="QB_ROW_55240" localSheetId="0" hidden="1">'P&amp;L'!$E$63</definedName>
    <definedName name="QB_ROW_60240" localSheetId="0" hidden="1">'P&amp;L'!$E$20</definedName>
    <definedName name="QB_ROW_61240" localSheetId="0" hidden="1">'P&amp;L'!$E$15</definedName>
    <definedName name="QB_ROW_65240" localSheetId="0" hidden="1">'P&amp;L'!$E$56</definedName>
    <definedName name="QB_ROW_66240" localSheetId="0" hidden="1">'P&amp;L'!$E$36</definedName>
    <definedName name="QB_ROW_68240" localSheetId="0" hidden="1">'P&amp;L'!$E$46</definedName>
    <definedName name="QB_ROW_71240" localSheetId="0" hidden="1">'P&amp;L'!$E$44</definedName>
    <definedName name="QB_ROW_72240" localSheetId="0" hidden="1">'P&amp;L'!$E$71</definedName>
    <definedName name="QB_ROW_74240" localSheetId="0" hidden="1">'P&amp;L'!$E$38</definedName>
    <definedName name="QB_ROW_76240" localSheetId="0" hidden="1">'P&amp;L'!$E$51</definedName>
    <definedName name="QB_ROW_77240" localSheetId="0" hidden="1">'P&amp;L'!$E$65</definedName>
    <definedName name="QB_ROW_78240" localSheetId="0" hidden="1">'P&amp;L'!$E$40</definedName>
    <definedName name="QB_ROW_79240" localSheetId="0" hidden="1">'P&amp;L'!$E$68</definedName>
    <definedName name="QB_ROW_80240" localSheetId="0" hidden="1">'P&amp;L'!$E$47</definedName>
    <definedName name="QB_ROW_81240" localSheetId="0" hidden="1">'P&amp;L'!$E$35</definedName>
    <definedName name="QB_ROW_82240" localSheetId="0" hidden="1">'P&amp;L'!$E$25</definedName>
    <definedName name="QB_ROW_83240" localSheetId="0" hidden="1">'P&amp;L'!$E$61</definedName>
    <definedName name="QB_ROW_84240" localSheetId="0" hidden="1">'P&amp;L'!$E$30</definedName>
    <definedName name="QB_ROW_86321" localSheetId="0" hidden="1">'P&amp;L'!$C$27</definedName>
    <definedName name="QB_ROW_87031" localSheetId="0" hidden="1">'P&amp;L'!$D$18</definedName>
    <definedName name="QB_ROW_87240" localSheetId="0" hidden="1">'P&amp;L'!$E$73</definedName>
    <definedName name="QB_ROW_87331" localSheetId="0" hidden="1">'P&amp;L'!$D$26</definedName>
    <definedName name="QB_ROW_91240" localSheetId="0" hidden="1">'P&amp;L'!$E$24</definedName>
    <definedName name="QB_ROW_94240" localSheetId="0" hidden="1">'P&amp;L'!$E$33</definedName>
    <definedName name="QB_ROW_96240" localSheetId="0" hidden="1">'P&amp;L'!$E$52</definedName>
    <definedName name="QB_ROW_97240" localSheetId="0" hidden="1">'P&amp;L'!$E$10</definedName>
    <definedName name="QBCANSUPPORTUPDATE" localSheetId="0">TRUE</definedName>
    <definedName name="QBCOMPANYFILENAME" localSheetId="0">"Z:\TPG, LLC.QBW"</definedName>
    <definedName name="QBENDDATE" localSheetId="0">20161130</definedName>
    <definedName name="QBHEADERSONSCREEN" localSheetId="0">FALSE</definedName>
    <definedName name="QBMETADATASIZE" localSheetId="0">5892</definedName>
    <definedName name="QBPRESERVECOLOR" localSheetId="0">TRUE</definedName>
    <definedName name="QBPRESERVEFONT" localSheetId="0">TRUE</definedName>
    <definedName name="QBPRESERVEROWHEIGHT" localSheetId="0">TRUE</definedName>
    <definedName name="QBPRESERVESPACE" localSheetId="0">FALSE</definedName>
    <definedName name="QBREPORTCOLAXIS" localSheetId="0">0</definedName>
    <definedName name="QBREPORTCOMPANYID" localSheetId="0">"c43aa2fd2e624305b93480e1a978e922"</definedName>
    <definedName name="QBREPORTCOMPARECOL_ANNUALBUDGET" localSheetId="0">TRUE</definedName>
    <definedName name="QBREPORTCOMPARECOL_AVGCOGS" localSheetId="0">FALSE</definedName>
    <definedName name="QBREPORTCOMPARECOL_AVGPRICE" localSheetId="0">FALSE</definedName>
    <definedName name="QBREPORTCOMPARECOL_BUDDIFF" localSheetId="0">FALSE</definedName>
    <definedName name="QBREPORTCOMPARECOL_BUDGET" localSheetId="0">TRUE</definedName>
    <definedName name="QBREPORTCOMPARECOL_BUDPCT" localSheetId="0">FALSE</definedName>
    <definedName name="QBREPORTCOMPARECOL_COGS" localSheetId="0">FALSE</definedName>
    <definedName name="QBREPORTCOMPARECOL_EXCLUDEAMOUNT" localSheetId="0">FALSE</definedName>
    <definedName name="QBREPORTCOMPARECOL_EXCLUDECURPERIOD" localSheetId="0">FALSE</definedName>
    <definedName name="QBREPORTCOMPARECOL_FORECAST" localSheetId="0">FALSE</definedName>
    <definedName name="QBREPORTCOMPARECOL_GROSSMARGIN" localSheetId="0">FALSE</definedName>
    <definedName name="QBREPORTCOMPARECOL_GROSSMARGINPCT" localSheetId="0">FALSE</definedName>
    <definedName name="QBREPORTCOMPARECOL_HOURS" localSheetId="0">FALSE</definedName>
    <definedName name="QBREPORTCOMPARECOL_PCTCOL" localSheetId="0">FALSE</definedName>
    <definedName name="QBREPORTCOMPARECOL_PCTEXPENSE" localSheetId="0">FALSE</definedName>
    <definedName name="QBREPORTCOMPARECOL_PCTINCOME" localSheetId="0">FALSE</definedName>
    <definedName name="QBREPORTCOMPARECOL_PCTOFSALES" localSheetId="0">FALSE</definedName>
    <definedName name="QBREPORTCOMPARECOL_PCTROW" localSheetId="0">FALSE</definedName>
    <definedName name="QBREPORTCOMPARECOL_PPDIFF" localSheetId="0">FALSE</definedName>
    <definedName name="QBREPORTCOMPARECOL_PPPCT" localSheetId="0">FALSE</definedName>
    <definedName name="QBREPORTCOMPARECOL_PREVPERIOD" localSheetId="0">FALSE</definedName>
    <definedName name="QBREPORTCOMPARECOL_PREVYEAR" localSheetId="0">FALSE</definedName>
    <definedName name="QBREPORTCOMPARECOL_PYDIFF" localSheetId="0">FALSE</definedName>
    <definedName name="QBREPORTCOMPARECOL_PYPCT" localSheetId="0">FALSE</definedName>
    <definedName name="QBREPORTCOMPARECOL_QTY" localSheetId="0">FALSE</definedName>
    <definedName name="QBREPORTCOMPARECOL_RATE" localSheetId="0">FALSE</definedName>
    <definedName name="QBREPORTCOMPARECOL_TRIPBILLEDMILES" localSheetId="0">FALSE</definedName>
    <definedName name="QBREPORTCOMPARECOL_TRIPBILLINGAMOUNT" localSheetId="0">FALSE</definedName>
    <definedName name="QBREPORTCOMPARECOL_TRIPMILES" localSheetId="0">FALSE</definedName>
    <definedName name="QBREPORTCOMPARECOL_TRIPNOTBILLABLEMILES" localSheetId="0">FALSE</definedName>
    <definedName name="QBREPORTCOMPARECOL_TRIPTAXDEDUCTIBLEAMOUNT" localSheetId="0">FALSE</definedName>
    <definedName name="QBREPORTCOMPARECOL_TRIPUNBILLEDMILES" localSheetId="0">FALSE</definedName>
    <definedName name="QBREPORTCOMPARECOL_YTD" localSheetId="0">TRUE</definedName>
    <definedName name="QBREPORTCOMPARECOL_YTDBUDGET" localSheetId="0">TRUE</definedName>
    <definedName name="QBREPORTCOMPARECOL_YTDPCT" localSheetId="0">FALSE</definedName>
    <definedName name="QBREPORTROWAXIS" localSheetId="0">11</definedName>
    <definedName name="QBREPORTSUBCOLAXIS" localSheetId="0">24</definedName>
    <definedName name="QBREPORTTYPE" localSheetId="0">273</definedName>
    <definedName name="QBROWHEADERS" localSheetId="0">5</definedName>
    <definedName name="QBSTARTDATE" localSheetId="0">20161101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7" i="3" l="1"/>
  <c r="F38" i="3"/>
  <c r="G32" i="6"/>
  <c r="F32" i="6"/>
  <c r="E32" i="6"/>
  <c r="D32" i="6"/>
  <c r="C32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G39" i="5"/>
  <c r="F39" i="5"/>
  <c r="E39" i="5"/>
  <c r="D39" i="5"/>
  <c r="C39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F25" i="4"/>
  <c r="F21" i="4"/>
  <c r="F15" i="4"/>
  <c r="F26" i="4"/>
  <c r="F28" i="4"/>
  <c r="F45" i="3"/>
  <c r="F28" i="3"/>
  <c r="F30" i="3"/>
  <c r="F23" i="3"/>
  <c r="F16" i="3"/>
  <c r="F13" i="3"/>
  <c r="J85" i="1"/>
  <c r="I85" i="1"/>
  <c r="G85" i="1"/>
  <c r="H84" i="1"/>
  <c r="H85" i="1"/>
  <c r="F84" i="1"/>
  <c r="F85" i="1"/>
  <c r="J79" i="1"/>
  <c r="I79" i="1"/>
  <c r="H79" i="1"/>
  <c r="G79" i="1"/>
  <c r="F79" i="1"/>
  <c r="J26" i="1"/>
  <c r="I26" i="1"/>
  <c r="H26" i="1"/>
  <c r="G26" i="1"/>
  <c r="F26" i="1"/>
  <c r="J17" i="1"/>
  <c r="J27" i="1"/>
  <c r="J80" i="1"/>
  <c r="J86" i="1"/>
  <c r="I17" i="1"/>
  <c r="I27" i="1"/>
  <c r="I80" i="1"/>
  <c r="I86" i="1"/>
  <c r="H17" i="1"/>
  <c r="H27" i="1"/>
  <c r="H80" i="1"/>
  <c r="H86" i="1"/>
  <c r="G17" i="1"/>
  <c r="F17" i="1"/>
  <c r="F27" i="1"/>
  <c r="F80" i="1"/>
  <c r="F86" i="1"/>
  <c r="G27" i="1"/>
  <c r="G80" i="1"/>
  <c r="G86" i="1"/>
  <c r="F39" i="3"/>
  <c r="F46" i="3"/>
  <c r="F17" i="3"/>
  <c r="F31" i="3"/>
</calcChain>
</file>

<file path=xl/sharedStrings.xml><?xml version="1.0" encoding="utf-8"?>
<sst xmlns="http://schemas.openxmlformats.org/spreadsheetml/2006/main" count="225" uniqueCount="204">
  <si>
    <t>Nov 16</t>
  </si>
  <si>
    <t>Budget</t>
  </si>
  <si>
    <t>Jan - Nov 16</t>
  </si>
  <si>
    <t>YTD Budget</t>
  </si>
  <si>
    <t>Annual Budget</t>
  </si>
  <si>
    <t>Ordinary Income/Expense</t>
  </si>
  <si>
    <t>Income</t>
  </si>
  <si>
    <t>Consulting Income</t>
  </si>
  <si>
    <t>EU Consulting</t>
  </si>
  <si>
    <t>Other Regular Income</t>
  </si>
  <si>
    <t>PDF Remediation</t>
  </si>
  <si>
    <t>Support Services</t>
  </si>
  <si>
    <t>Tenon</t>
  </si>
  <si>
    <t>Training Income</t>
  </si>
  <si>
    <t>UX Design/Strategy</t>
  </si>
  <si>
    <t>Total Income</t>
  </si>
  <si>
    <t>Cost of Goods Sold</t>
  </si>
  <si>
    <t>Captioning</t>
  </si>
  <si>
    <t>Contractor</t>
  </si>
  <si>
    <t>Testing equipment</t>
  </si>
  <si>
    <t>TPG Europe</t>
  </si>
  <si>
    <t>Training Costs</t>
  </si>
  <si>
    <t>US Engineering</t>
  </si>
  <si>
    <t>Usability Testing</t>
  </si>
  <si>
    <t>Total COGS</t>
  </si>
  <si>
    <t>Gross Profit</t>
  </si>
  <si>
    <t>Expense</t>
  </si>
  <si>
    <t>Accounting</t>
  </si>
  <si>
    <t>Advertising - Public Relations</t>
  </si>
  <si>
    <t>Automobile Expense</t>
  </si>
  <si>
    <t>Bank Service Charges</t>
  </si>
  <si>
    <t>Bonus</t>
  </si>
  <si>
    <t>Books and Research</t>
  </si>
  <si>
    <t>Commission</t>
  </si>
  <si>
    <t>Computer Equipment</t>
  </si>
  <si>
    <t>Computer Repairs</t>
  </si>
  <si>
    <t>Computer Supplies</t>
  </si>
  <si>
    <t>Conference Sponsorship</t>
  </si>
  <si>
    <t>Consulting Fees</t>
  </si>
  <si>
    <t>Credit Card fees/Finance Charge</t>
  </si>
  <si>
    <t>Depreciation Expense</t>
  </si>
  <si>
    <t>Discount</t>
  </si>
  <si>
    <t>Draw</t>
  </si>
  <si>
    <t>Dues and Subscriptions</t>
  </si>
  <si>
    <t>Filing Fees</t>
  </si>
  <si>
    <t>Hardware/Software Research</t>
  </si>
  <si>
    <t>Health Insurance</t>
  </si>
  <si>
    <t>Insurance - Life</t>
  </si>
  <si>
    <t>Interest Expense</t>
  </si>
  <si>
    <t>Internet Access</t>
  </si>
  <si>
    <t>Leased Equipment</t>
  </si>
  <si>
    <t>Legal Fees</t>
  </si>
  <si>
    <t>Liability Insurance</t>
  </si>
  <si>
    <t>Miscellaneous</t>
  </si>
  <si>
    <t>Office Expense</t>
  </si>
  <si>
    <t>Office Supplies</t>
  </si>
  <si>
    <t>Payroll Expense</t>
  </si>
  <si>
    <t>Postage and Delivery</t>
  </si>
  <si>
    <t>Profit Sharing Expense</t>
  </si>
  <si>
    <t>Registration and Seminar Fees</t>
  </si>
  <si>
    <t>Rent</t>
  </si>
  <si>
    <t>Salaries</t>
  </si>
  <si>
    <t>Simple IRA Contribution</t>
  </si>
  <si>
    <t>Software</t>
  </si>
  <si>
    <t>Software Licenses</t>
  </si>
  <si>
    <t>Taxes - Employer Canada</t>
  </si>
  <si>
    <t>Taxes - Federal</t>
  </si>
  <si>
    <t>Taxes - FICA/Medicare</t>
  </si>
  <si>
    <t>Taxes - FUTA</t>
  </si>
  <si>
    <t>Taxes - State</t>
  </si>
  <si>
    <t>Taxes - State Unemployment</t>
  </si>
  <si>
    <t>Taxes  Business</t>
  </si>
  <si>
    <t>Telephone</t>
  </si>
  <si>
    <t>TPG Other Expenses</t>
  </si>
  <si>
    <t>Travel - Meals</t>
  </si>
  <si>
    <t>Travel &amp; Ent</t>
  </si>
  <si>
    <t>Work Comp</t>
  </si>
  <si>
    <t>Total Expense</t>
  </si>
  <si>
    <t>Net Ordinary Income</t>
  </si>
  <si>
    <t>Other Income/Expense</t>
  </si>
  <si>
    <t>Other Income</t>
  </si>
  <si>
    <t>Interest Income</t>
  </si>
  <si>
    <t>Total Other Income</t>
  </si>
  <si>
    <t>Net Other Income</t>
  </si>
  <si>
    <t>Net Income</t>
  </si>
  <si>
    <t>Nov 30, 16</t>
  </si>
  <si>
    <t>ASSETS</t>
  </si>
  <si>
    <t>Current Assets</t>
  </si>
  <si>
    <t>Checking/Savings</t>
  </si>
  <si>
    <t>Citizens Bank</t>
  </si>
  <si>
    <t>Digital Credit Union</t>
  </si>
  <si>
    <t>Digital Credit Union - Savings</t>
  </si>
  <si>
    <t>Total Checking/Savings</t>
  </si>
  <si>
    <t>Accounts Receivable</t>
  </si>
  <si>
    <t>Total Accounts Receivable</t>
  </si>
  <si>
    <t>Total Current Assets</t>
  </si>
  <si>
    <t>Fixed Assets</t>
  </si>
  <si>
    <t>Accumulated Depreciation</t>
  </si>
  <si>
    <t>Computer Software &amp; Licenses</t>
  </si>
  <si>
    <t>Equipment</t>
  </si>
  <si>
    <t>Furniture and Fixtures</t>
  </si>
  <si>
    <t>Total Fixed Assets</t>
  </si>
  <si>
    <t>Other Assets</t>
  </si>
  <si>
    <t>Deposits</t>
  </si>
  <si>
    <t>Intangible Assets</t>
  </si>
  <si>
    <t>Goodwill</t>
  </si>
  <si>
    <t>Total Intangible Assets</t>
  </si>
  <si>
    <t>Investment - Weave</t>
  </si>
  <si>
    <t>Total Other Assets</t>
  </si>
  <si>
    <t>TOTAL ASSETS</t>
  </si>
  <si>
    <t>LIABILITIES &amp; EQUITY</t>
  </si>
  <si>
    <t>Liabilities</t>
  </si>
  <si>
    <t>Current Liabilities</t>
  </si>
  <si>
    <t>Accounts Payable</t>
  </si>
  <si>
    <t>Total Accounts Payable</t>
  </si>
  <si>
    <t>Total Current Liabilities</t>
  </si>
  <si>
    <t>Total Liabilities</t>
  </si>
  <si>
    <t>Equity</t>
  </si>
  <si>
    <t>Disposal of PDF Services</t>
  </si>
  <si>
    <t>Partner's Capital</t>
  </si>
  <si>
    <t>Retained Earnings</t>
  </si>
  <si>
    <t>Total Equity</t>
  </si>
  <si>
    <t>TOTAL LIABILITIES &amp; EQUITY</t>
  </si>
  <si>
    <t>OPERATING ACTIVITIES</t>
  </si>
  <si>
    <t>Adjustments to reconcile Net Income</t>
  </si>
  <si>
    <t>to net cash provided by operations:</t>
  </si>
  <si>
    <t>Unearned Revenue</t>
  </si>
  <si>
    <t>Net cash provided by Operating Activities</t>
  </si>
  <si>
    <t>INVESTING ACTIVITIES</t>
  </si>
  <si>
    <t>Net cash provided by Investing Activities</t>
  </si>
  <si>
    <t>FINANCING ACTIVITIES</t>
  </si>
  <si>
    <t>Net cash provided by Financing Activities</t>
  </si>
  <si>
    <t>Net cash increase for period</t>
  </si>
  <si>
    <t>Cash at beginning of period</t>
  </si>
  <si>
    <t>Cash at end of period</t>
  </si>
  <si>
    <t>Current</t>
  </si>
  <si>
    <t>1 - 30</t>
  </si>
  <si>
    <t>31 - 60</t>
  </si>
  <si>
    <t>61 - 90</t>
  </si>
  <si>
    <t>&gt; 90</t>
  </si>
  <si>
    <t>TOTAL</t>
  </si>
  <si>
    <t>Amnet Systems, LLC</t>
  </si>
  <si>
    <t>Badcock Home Furnishing</t>
  </si>
  <si>
    <t>CA</t>
  </si>
  <si>
    <t>Concur Inc.</t>
  </si>
  <si>
    <t>Educational Testing Services</t>
  </si>
  <si>
    <t>Enterprise Holding Inc.</t>
  </si>
  <si>
    <t>Entertainment Software Association</t>
  </si>
  <si>
    <t>ForeSee Inc.</t>
  </si>
  <si>
    <t>Google, Inc.</t>
  </si>
  <si>
    <t>H.H. Brown</t>
  </si>
  <si>
    <t>HP Inc.</t>
  </si>
  <si>
    <t>Law Schoo Admission Council, Inc.</t>
  </si>
  <si>
    <t>Manchester Digital</t>
  </si>
  <si>
    <t>Manhattan Bagel</t>
  </si>
  <si>
    <t>MasterCard</t>
  </si>
  <si>
    <t>Microassist Inc</t>
  </si>
  <si>
    <t>Netflix</t>
  </si>
  <si>
    <t>New Balance Athletics Inc.</t>
  </si>
  <si>
    <t>NYU</t>
  </si>
  <si>
    <t>Open Access</t>
  </si>
  <si>
    <t>Pearson</t>
  </si>
  <si>
    <t>Poses Family Foundation</t>
  </si>
  <si>
    <t>PTC</t>
  </si>
  <si>
    <t>SAS</t>
  </si>
  <si>
    <t>SkillSoft Corporation</t>
  </si>
  <si>
    <t>State of Minnesota</t>
  </si>
  <si>
    <t>Sutherland Asbill &amp; Brennan LLP</t>
  </si>
  <si>
    <t>The New York Times</t>
  </si>
  <si>
    <t>U.S. Bank Corp</t>
  </si>
  <si>
    <t>U.S. Department of Justice</t>
  </si>
  <si>
    <t>Wells Fargo Accounts Payable</t>
  </si>
  <si>
    <t>Wells Fargo Bank, NA</t>
  </si>
  <si>
    <t>TPG Accounts Receiveable as of November 30, 2016</t>
  </si>
  <si>
    <t>AccessibilIT</t>
  </si>
  <si>
    <t>Adrian Roselli LLC</t>
  </si>
  <si>
    <t>American Express</t>
  </si>
  <si>
    <t>Blndspt</t>
  </si>
  <si>
    <t>Brafton</t>
  </si>
  <si>
    <t>Card Services</t>
  </si>
  <si>
    <t>Debra Rapsis</t>
  </si>
  <si>
    <t>Denis Thomas</t>
  </si>
  <si>
    <t>DrummondWoodsum</t>
  </si>
  <si>
    <t>Federal Express</t>
  </si>
  <si>
    <t>Honda Financial Services</t>
  </si>
  <si>
    <t>Internal Revenue Service</t>
  </si>
  <si>
    <t>Jonny James</t>
  </si>
  <si>
    <t>Michael Paciello</t>
  </si>
  <si>
    <t>MicroAssist, Inc</t>
  </si>
  <si>
    <t>Nashua Data Solutions</t>
  </si>
  <si>
    <t>NH Department of Revenue</t>
  </si>
  <si>
    <t>Rev.com</t>
  </si>
  <si>
    <t>Sam's Club</t>
  </si>
  <si>
    <t>The Hartford</t>
  </si>
  <si>
    <t>thoughtbot, Inc</t>
  </si>
  <si>
    <t>Tom Waterhouse</t>
  </si>
  <si>
    <t>TV Worldwide.com</t>
  </si>
  <si>
    <t>Verizon Wireless</t>
  </si>
  <si>
    <t>WB Mason</t>
  </si>
  <si>
    <t>Weave</t>
  </si>
  <si>
    <t>Profit and Loss as of November 30, 2016</t>
  </si>
  <si>
    <t>Aged Accounts Payable as of 11/30/16</t>
  </si>
  <si>
    <t>Statement of Cash Flows</t>
  </si>
  <si>
    <t>Balance 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</si>
</sst>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;\-#,##0.00"/>
  </numFmts>
  <fonts count="4" x14ac:knownFonts="1">
    <font>
      <sz val="11"/>
      <color theme="1"/>
      <name val="Calibri"/>
      <family val="2"/>
      <scheme val="minor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 style="double">
        <color auto="1"/>
      </bottom>
      <diagonal/>
    </border>
  </borders>
  <cellStyleXfs count="2">
    <xf numFmtId="0" fontId="0" fillId="0" borderId="0"/>
    <xf numFmtId="0" fontId="3" fillId="0" borderId="0"/>
  </cellStyleXfs>
  <cellXfs count="33">
    <xf numFmtId="0" fontId="0" fillId="0" borderId="0" xfId="0"/>
    <xf numFmtId="49" fontId="1" fillId="0" borderId="0" xfId="0" applyNumberFormat="1" applyFont="1"/>
    <xf numFmtId="164" fontId="2" fillId="0" borderId="0" xfId="0" applyNumberFormat="1" applyFont="1"/>
    <xf numFmtId="164" fontId="2" fillId="0" borderId="3" xfId="0" applyNumberFormat="1" applyFont="1" applyBorder="1"/>
    <xf numFmtId="164" fontId="2" fillId="0" borderId="0" xfId="0" applyNumberFormat="1" applyFont="1" applyBorder="1"/>
    <xf numFmtId="164" fontId="2" fillId="0" borderId="4" xfId="0" applyNumberFormat="1" applyFont="1" applyBorder="1"/>
    <xf numFmtId="164" fontId="2" fillId="0" borderId="5" xfId="0" applyNumberFormat="1" applyFont="1" applyBorder="1"/>
    <xf numFmtId="164" fontId="1" fillId="0" borderId="6" xfId="0" applyNumberFormat="1" applyFont="1" applyBorder="1"/>
    <xf numFmtId="0" fontId="1" fillId="0" borderId="0" xfId="0" applyFont="1"/>
    <xf numFmtId="49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NumberFormat="1" applyFont="1"/>
    <xf numFmtId="0" fontId="0" fillId="0" borderId="0" xfId="0" applyNumberFormat="1"/>
    <xf numFmtId="0" fontId="2" fillId="0" borderId="0" xfId="0" applyNumberFormat="1" applyFont="1"/>
    <xf numFmtId="0" fontId="0" fillId="0" borderId="0" xfId="0" applyNumberFormat="1" applyFont="1"/>
    <xf numFmtId="0" fontId="0" fillId="0" borderId="0" xfId="0" applyFont="1"/>
    <xf numFmtId="49" fontId="2" fillId="0" borderId="0" xfId="0" applyNumberFormat="1" applyFont="1"/>
    <xf numFmtId="49" fontId="0" fillId="0" borderId="0" xfId="0" applyNumberFormat="1" applyFont="1" applyBorder="1" applyAlignment="1">
      <alignment horizontal="centerContinuous"/>
    </xf>
    <xf numFmtId="49" fontId="2" fillId="0" borderId="0" xfId="0" applyNumberFormat="1" applyFont="1" applyAlignment="1">
      <alignment horizontal="center"/>
    </xf>
    <xf numFmtId="49" fontId="2" fillId="0" borderId="2" xfId="0" applyNumberFormat="1" applyFont="1" applyBorder="1" applyAlignment="1">
      <alignment horizontal="center"/>
    </xf>
    <xf numFmtId="0" fontId="0" fillId="0" borderId="0" xfId="0" applyFont="1" applyAlignment="1">
      <alignment horizontal="center"/>
    </xf>
    <xf numFmtId="164" fontId="2" fillId="0" borderId="6" xfId="0" applyNumberFormat="1" applyFont="1" applyBorder="1"/>
    <xf numFmtId="0" fontId="2" fillId="0" borderId="0" xfId="0" applyFont="1"/>
    <xf numFmtId="49" fontId="1" fillId="0" borderId="1" xfId="0" applyNumberFormat="1" applyFont="1" applyBorder="1" applyAlignment="1">
      <alignment horizontal="center"/>
    </xf>
    <xf numFmtId="49" fontId="2" fillId="0" borderId="1" xfId="0" applyNumberFormat="1" applyFont="1" applyBorder="1" applyAlignment="1">
      <alignment horizontal="center"/>
    </xf>
    <xf numFmtId="0" fontId="0" fillId="2" borderId="0" xfId="0" applyNumberFormat="1" applyFont="1" applyFill="1"/>
    <xf numFmtId="0" fontId="0" fillId="2" borderId="0" xfId="0" applyFont="1" applyFill="1"/>
    <xf numFmtId="49" fontId="2" fillId="0" borderId="0" xfId="0" applyNumberFormat="1" applyFont="1" applyAlignment="1">
      <alignment horizontal="center"/>
    </xf>
    <xf numFmtId="0" fontId="0" fillId="2" borderId="0" xfId="0" applyNumberFormat="1" applyFont="1" applyFill="1" applyAlignment="1">
      <alignment horizontal="center" vertical="center"/>
    </xf>
    <xf numFmtId="0" fontId="0" fillId="2" borderId="0" xfId="0" applyFont="1" applyFill="1" applyAlignment="1">
      <alignment horizontal="center"/>
    </xf>
    <xf numFmtId="0" fontId="0" fillId="2" borderId="0" xfId="0" applyNumberFormat="1" applyFont="1" applyFill="1" applyAlignment="1">
      <alignment horizontal="center"/>
    </xf>
    <xf numFmtId="49" fontId="1" fillId="0" borderId="0" xfId="0" applyNumberFormat="1" applyFont="1" applyAlignment="1">
      <alignment horizontal="center"/>
    </xf>
    <xf numFmtId="0" fontId="0" fillId="2" borderId="0" xfId="0" applyNumberFormat="1" applyFill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Relationship Id="rId2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</xdr:row>
          <xdr:rowOff>0</xdr:rowOff>
        </xdr:from>
        <xdr:to>
          <xdr:col>4</xdr:col>
          <xdr:colOff>114300</xdr:colOff>
          <xdr:row>5</xdr:row>
          <xdr:rowOff>25400</xdr:rowOff>
        </xdr:to>
        <xdr:sp macro="" textlink="">
          <xdr:nvSpPr>
            <xdr:cNvPr id="1025" name="FILTER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xmlns="" id="{6D35D272-9221-4952-B897-9AA0C422539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</xdr:row>
          <xdr:rowOff>0</xdr:rowOff>
        </xdr:from>
        <xdr:to>
          <xdr:col>4</xdr:col>
          <xdr:colOff>114300</xdr:colOff>
          <xdr:row>5</xdr:row>
          <xdr:rowOff>25400</xdr:rowOff>
        </xdr:to>
        <xdr:sp macro="" textlink="">
          <xdr:nvSpPr>
            <xdr:cNvPr id="1026" name="HEADER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xmlns="" id="{3AFB56E4-56E2-44B6-8CFB-1206BF27001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1</xdr:col>
      <xdr:colOff>161925</xdr:colOff>
      <xdr:row>0</xdr:row>
      <xdr:rowOff>161925</xdr:rowOff>
    </xdr:from>
    <xdr:to>
      <xdr:col>4</xdr:col>
      <xdr:colOff>1276350</xdr:colOff>
      <xdr:row>2</xdr:row>
      <xdr:rowOff>152400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E32CDF03-906F-45BB-8FF5-6D91D4F9E1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1950" y="352425"/>
          <a:ext cx="171450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371475</xdr:colOff>
      <xdr:row>1</xdr:row>
      <xdr:rowOff>9525</xdr:rowOff>
    </xdr:from>
    <xdr:to>
      <xdr:col>3</xdr:col>
      <xdr:colOff>257175</xdr:colOff>
      <xdr:row>3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84A1C1A4-A5FC-4AF5-A5E2-5ACF2762C3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475" y="200025"/>
          <a:ext cx="171450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161925</xdr:colOff>
      <xdr:row>0</xdr:row>
      <xdr:rowOff>180975</xdr:rowOff>
    </xdr:from>
    <xdr:to>
      <xdr:col>4</xdr:col>
      <xdr:colOff>1276350</xdr:colOff>
      <xdr:row>2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B4E1D139-E432-401D-BDB3-193E6BB89B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1950" y="180975"/>
          <a:ext cx="171450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1714500</xdr:colOff>
      <xdr:row>3</xdr:row>
      <xdr:rowOff>28575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8BD2D024-2B95-4858-98B7-61F4131295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190500"/>
          <a:ext cx="1714500" cy="409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114300</xdr:rowOff>
    </xdr:from>
    <xdr:to>
      <xdr:col>2</xdr:col>
      <xdr:colOff>66675</xdr:colOff>
      <xdr:row>2</xdr:row>
      <xdr:rowOff>104775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A6587195-A970-4435-BFA2-4A8EF3562B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114300"/>
          <a:ext cx="171450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Relationship Id="rId2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Relationship Id="rId2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 enableFormatConditionsCalculation="0"/>
  <dimension ref="A3:J87"/>
  <sheetViews>
    <sheetView workbookViewId="0">
      <pane xSplit="5" ySplit="6" topLeftCell="F35" activePane="bottomRight" state="frozenSplit"/>
      <selection pane="topRight" activeCell="F1" sqref="F1"/>
      <selection pane="bottomLeft" activeCell="A3" sqref="A3"/>
      <selection pane="bottomRight" activeCell="N13" sqref="N13"/>
    </sheetView>
  </sheetViews>
  <sheetFormatPr baseColWidth="10" defaultColWidth="8.83203125" defaultRowHeight="15" x14ac:dyDescent="0.2"/>
  <cols>
    <col min="1" max="4" width="3" style="13" customWidth="1"/>
    <col min="5" max="5" width="27.1640625" style="13" customWidth="1"/>
    <col min="6" max="6" width="14.5" style="14" customWidth="1"/>
    <col min="7" max="7" width="10.6640625" style="14" customWidth="1"/>
    <col min="8" max="8" width="11.83203125" style="14" customWidth="1"/>
    <col min="9" max="9" width="10" style="14" bestFit="1" customWidth="1"/>
    <col min="10" max="10" width="12.5" style="14" bestFit="1" customWidth="1"/>
    <col min="11" max="16384" width="8.83203125" style="15"/>
  </cols>
  <sheetData>
    <row r="3" spans="1:10" x14ac:dyDescent="0.2">
      <c r="F3" s="28" t="s">
        <v>200</v>
      </c>
      <c r="G3" s="28"/>
      <c r="H3" s="28"/>
      <c r="I3" s="28"/>
      <c r="J3" s="28"/>
    </row>
    <row r="4" spans="1:10" x14ac:dyDescent="0.2">
      <c r="F4" s="28"/>
      <c r="G4" s="28"/>
      <c r="H4" s="28"/>
      <c r="I4" s="28"/>
      <c r="J4" s="28"/>
    </row>
    <row r="5" spans="1:10" ht="16" thickBot="1" x14ac:dyDescent="0.25">
      <c r="A5" s="16"/>
      <c r="B5" s="16"/>
      <c r="C5" s="16"/>
      <c r="D5" s="16"/>
      <c r="E5" s="16"/>
      <c r="F5" s="17"/>
      <c r="G5" s="17"/>
      <c r="H5" s="17"/>
      <c r="I5" s="17"/>
      <c r="J5" s="17"/>
    </row>
    <row r="6" spans="1:10" s="20" customFormat="1" ht="17" thickTop="1" thickBot="1" x14ac:dyDescent="0.25">
      <c r="A6" s="18"/>
      <c r="B6" s="18"/>
      <c r="C6" s="18"/>
      <c r="D6" s="18"/>
      <c r="E6" s="18"/>
      <c r="F6" s="19" t="s">
        <v>0</v>
      </c>
      <c r="G6" s="19" t="s">
        <v>1</v>
      </c>
      <c r="H6" s="19" t="s">
        <v>2</v>
      </c>
      <c r="I6" s="19" t="s">
        <v>3</v>
      </c>
      <c r="J6" s="19" t="s">
        <v>4</v>
      </c>
    </row>
    <row r="7" spans="1:10" ht="16" thickTop="1" x14ac:dyDescent="0.2">
      <c r="A7" s="16"/>
      <c r="B7" s="16" t="s">
        <v>5</v>
      </c>
      <c r="C7" s="16"/>
      <c r="D7" s="16"/>
      <c r="E7" s="16"/>
      <c r="F7" s="2"/>
      <c r="G7" s="2"/>
      <c r="H7" s="2"/>
      <c r="I7" s="2"/>
      <c r="J7" s="2"/>
    </row>
    <row r="8" spans="1:10" x14ac:dyDescent="0.2">
      <c r="A8" s="16"/>
      <c r="B8" s="16"/>
      <c r="C8" s="16"/>
      <c r="D8" s="16" t="s">
        <v>6</v>
      </c>
      <c r="E8" s="16"/>
      <c r="F8" s="2"/>
      <c r="G8" s="2"/>
      <c r="H8" s="2"/>
      <c r="I8" s="2"/>
      <c r="J8" s="2"/>
    </row>
    <row r="9" spans="1:10" x14ac:dyDescent="0.2">
      <c r="A9" s="16"/>
      <c r="B9" s="16"/>
      <c r="C9" s="16"/>
      <c r="D9" s="16"/>
      <c r="E9" s="16" t="s">
        <v>7</v>
      </c>
      <c r="F9" s="2">
        <v>490861.87</v>
      </c>
      <c r="G9" s="2">
        <v>300000</v>
      </c>
      <c r="H9" s="2">
        <v>3611261.87</v>
      </c>
      <c r="I9" s="2">
        <v>3285000</v>
      </c>
      <c r="J9" s="2">
        <v>3635000</v>
      </c>
    </row>
    <row r="10" spans="1:10" x14ac:dyDescent="0.2">
      <c r="A10" s="16"/>
      <c r="B10" s="16"/>
      <c r="C10" s="16"/>
      <c r="D10" s="16"/>
      <c r="E10" s="16" t="s">
        <v>8</v>
      </c>
      <c r="F10" s="2">
        <v>0</v>
      </c>
      <c r="G10" s="2">
        <v>7000</v>
      </c>
      <c r="H10" s="2">
        <v>31870</v>
      </c>
      <c r="I10" s="2">
        <v>92000</v>
      </c>
      <c r="J10" s="2">
        <v>104000</v>
      </c>
    </row>
    <row r="11" spans="1:10" x14ac:dyDescent="0.2">
      <c r="A11" s="16"/>
      <c r="B11" s="16"/>
      <c r="C11" s="16"/>
      <c r="D11" s="16"/>
      <c r="E11" s="16" t="s">
        <v>9</v>
      </c>
      <c r="F11" s="2">
        <v>0</v>
      </c>
      <c r="G11" s="2"/>
      <c r="H11" s="2">
        <v>0</v>
      </c>
      <c r="I11" s="2"/>
      <c r="J11" s="2"/>
    </row>
    <row r="12" spans="1:10" x14ac:dyDescent="0.2">
      <c r="A12" s="16"/>
      <c r="B12" s="16"/>
      <c r="C12" s="16"/>
      <c r="D12" s="16"/>
      <c r="E12" s="16" t="s">
        <v>10</v>
      </c>
      <c r="F12" s="2">
        <v>14425</v>
      </c>
      <c r="G12" s="2"/>
      <c r="H12" s="2">
        <v>171208</v>
      </c>
      <c r="I12" s="2"/>
      <c r="J12" s="2"/>
    </row>
    <row r="13" spans="1:10" x14ac:dyDescent="0.2">
      <c r="A13" s="16"/>
      <c r="B13" s="16"/>
      <c r="C13" s="16"/>
      <c r="D13" s="16"/>
      <c r="E13" s="16" t="s">
        <v>11</v>
      </c>
      <c r="F13" s="2">
        <v>0</v>
      </c>
      <c r="G13" s="2">
        <v>15000</v>
      </c>
      <c r="H13" s="2">
        <v>0</v>
      </c>
      <c r="I13" s="2">
        <v>130000</v>
      </c>
      <c r="J13" s="2">
        <v>145000</v>
      </c>
    </row>
    <row r="14" spans="1:10" x14ac:dyDescent="0.2">
      <c r="A14" s="16"/>
      <c r="B14" s="16"/>
      <c r="C14" s="16"/>
      <c r="D14" s="16"/>
      <c r="E14" s="16" t="s">
        <v>12</v>
      </c>
      <c r="F14" s="2">
        <v>0</v>
      </c>
      <c r="G14" s="2"/>
      <c r="H14" s="2">
        <v>-7500</v>
      </c>
      <c r="I14" s="2"/>
      <c r="J14" s="2"/>
    </row>
    <row r="15" spans="1:10" x14ac:dyDescent="0.2">
      <c r="A15" s="16"/>
      <c r="B15" s="16"/>
      <c r="C15" s="16"/>
      <c r="D15" s="16"/>
      <c r="E15" s="16" t="s">
        <v>13</v>
      </c>
      <c r="F15" s="2">
        <v>12500</v>
      </c>
      <c r="G15" s="2">
        <v>25000</v>
      </c>
      <c r="H15" s="2">
        <v>127000</v>
      </c>
      <c r="I15" s="2">
        <v>375000</v>
      </c>
      <c r="J15" s="2">
        <v>400000</v>
      </c>
    </row>
    <row r="16" spans="1:10" ht="16" thickBot="1" x14ac:dyDescent="0.25">
      <c r="A16" s="16"/>
      <c r="B16" s="16"/>
      <c r="C16" s="16"/>
      <c r="D16" s="16"/>
      <c r="E16" s="16" t="s">
        <v>14</v>
      </c>
      <c r="F16" s="3">
        <v>30000</v>
      </c>
      <c r="G16" s="3">
        <v>60000</v>
      </c>
      <c r="H16" s="3">
        <v>240475</v>
      </c>
      <c r="I16" s="3">
        <v>660000</v>
      </c>
      <c r="J16" s="3">
        <v>720000</v>
      </c>
    </row>
    <row r="17" spans="1:10" x14ac:dyDescent="0.2">
      <c r="A17" s="16"/>
      <c r="B17" s="16"/>
      <c r="C17" s="16"/>
      <c r="D17" s="16" t="s">
        <v>15</v>
      </c>
      <c r="E17" s="16"/>
      <c r="F17" s="2">
        <f>ROUND(SUM(F8:F16),5)</f>
        <v>547786.87</v>
      </c>
      <c r="G17" s="2">
        <f>ROUND(SUM(G8:G16),5)</f>
        <v>407000</v>
      </c>
      <c r="H17" s="2">
        <f>ROUND(SUM(H8:H16),5)</f>
        <v>4174314.87</v>
      </c>
      <c r="I17" s="2">
        <f>ROUND(SUM(I8:I16),5)</f>
        <v>4542000</v>
      </c>
      <c r="J17" s="2">
        <f>ROUND(SUM(J8:J16),5)</f>
        <v>5004000</v>
      </c>
    </row>
    <row r="18" spans="1:10" x14ac:dyDescent="0.2">
      <c r="A18" s="16"/>
      <c r="B18" s="16"/>
      <c r="C18" s="16"/>
      <c r="D18" s="16" t="s">
        <v>16</v>
      </c>
      <c r="E18" s="16"/>
      <c r="F18" s="2"/>
      <c r="G18" s="2"/>
      <c r="H18" s="2"/>
      <c r="I18" s="2"/>
      <c r="J18" s="2"/>
    </row>
    <row r="19" spans="1:10" x14ac:dyDescent="0.2">
      <c r="A19" s="16"/>
      <c r="B19" s="16"/>
      <c r="C19" s="16"/>
      <c r="D19" s="16"/>
      <c r="E19" s="16" t="s">
        <v>17</v>
      </c>
      <c r="F19" s="2">
        <v>45</v>
      </c>
      <c r="G19" s="2"/>
      <c r="H19" s="2">
        <v>5648.25</v>
      </c>
      <c r="I19" s="2"/>
      <c r="J19" s="2"/>
    </row>
    <row r="20" spans="1:10" x14ac:dyDescent="0.2">
      <c r="A20" s="16"/>
      <c r="B20" s="16"/>
      <c r="C20" s="16"/>
      <c r="D20" s="16"/>
      <c r="E20" s="16" t="s">
        <v>18</v>
      </c>
      <c r="F20" s="2">
        <v>128229.67</v>
      </c>
      <c r="G20" s="2">
        <v>33380</v>
      </c>
      <c r="H20" s="2">
        <v>341328.06</v>
      </c>
      <c r="I20" s="2">
        <v>375860</v>
      </c>
      <c r="J20" s="2">
        <v>412140</v>
      </c>
    </row>
    <row r="21" spans="1:10" x14ac:dyDescent="0.2">
      <c r="A21" s="16"/>
      <c r="B21" s="16"/>
      <c r="C21" s="16"/>
      <c r="D21" s="16"/>
      <c r="E21" s="16" t="s">
        <v>19</v>
      </c>
      <c r="F21" s="2">
        <v>0</v>
      </c>
      <c r="G21" s="2"/>
      <c r="H21" s="2">
        <v>451.48</v>
      </c>
      <c r="I21" s="2"/>
      <c r="J21" s="2"/>
    </row>
    <row r="22" spans="1:10" x14ac:dyDescent="0.2">
      <c r="A22" s="16"/>
      <c r="B22" s="16"/>
      <c r="C22" s="16"/>
      <c r="D22" s="16"/>
      <c r="E22" s="16" t="s">
        <v>20</v>
      </c>
      <c r="F22" s="2">
        <v>77336.03</v>
      </c>
      <c r="G22" s="2">
        <v>115910</v>
      </c>
      <c r="H22" s="2">
        <v>1193928.72</v>
      </c>
      <c r="I22" s="2">
        <v>1249810</v>
      </c>
      <c r="J22" s="2">
        <v>1365720</v>
      </c>
    </row>
    <row r="23" spans="1:10" x14ac:dyDescent="0.2">
      <c r="A23" s="16"/>
      <c r="B23" s="16"/>
      <c r="C23" s="16"/>
      <c r="D23" s="16"/>
      <c r="E23" s="16" t="s">
        <v>21</v>
      </c>
      <c r="F23" s="2">
        <v>0</v>
      </c>
      <c r="G23" s="2">
        <v>1000</v>
      </c>
      <c r="H23" s="2">
        <v>0</v>
      </c>
      <c r="I23" s="2">
        <v>11000</v>
      </c>
      <c r="J23" s="2">
        <v>12000</v>
      </c>
    </row>
    <row r="24" spans="1:10" x14ac:dyDescent="0.2">
      <c r="A24" s="16"/>
      <c r="B24" s="16"/>
      <c r="C24" s="16"/>
      <c r="D24" s="16"/>
      <c r="E24" s="16" t="s">
        <v>22</v>
      </c>
      <c r="F24" s="2">
        <v>106770.77</v>
      </c>
      <c r="G24" s="2">
        <v>80946</v>
      </c>
      <c r="H24" s="2">
        <v>915521.62</v>
      </c>
      <c r="I24" s="2">
        <v>905406</v>
      </c>
      <c r="J24" s="2">
        <v>988352</v>
      </c>
    </row>
    <row r="25" spans="1:10" ht="16" thickBot="1" x14ac:dyDescent="0.25">
      <c r="A25" s="16"/>
      <c r="B25" s="16"/>
      <c r="C25" s="16"/>
      <c r="D25" s="16"/>
      <c r="E25" s="16" t="s">
        <v>23</v>
      </c>
      <c r="F25" s="4">
        <v>0</v>
      </c>
      <c r="G25" s="4"/>
      <c r="H25" s="4">
        <v>20386.5</v>
      </c>
      <c r="I25" s="4"/>
      <c r="J25" s="4"/>
    </row>
    <row r="26" spans="1:10" ht="16" thickBot="1" x14ac:dyDescent="0.25">
      <c r="A26" s="16"/>
      <c r="B26" s="16"/>
      <c r="C26" s="16"/>
      <c r="D26" s="16" t="s">
        <v>24</v>
      </c>
      <c r="E26" s="16"/>
      <c r="F26" s="5">
        <f>ROUND(SUM(F18:F25),5)</f>
        <v>312381.46999999997</v>
      </c>
      <c r="G26" s="5">
        <f>ROUND(SUM(G18:G25),5)</f>
        <v>231236</v>
      </c>
      <c r="H26" s="5">
        <f>ROUND(SUM(H18:H25),5)</f>
        <v>2477264.63</v>
      </c>
      <c r="I26" s="5">
        <f>ROUND(SUM(I18:I25),5)</f>
        <v>2542076</v>
      </c>
      <c r="J26" s="5">
        <f>ROUND(SUM(J18:J25),5)</f>
        <v>2778212</v>
      </c>
    </row>
    <row r="27" spans="1:10" x14ac:dyDescent="0.2">
      <c r="A27" s="16"/>
      <c r="B27" s="16"/>
      <c r="C27" s="16" t="s">
        <v>25</v>
      </c>
      <c r="D27" s="16"/>
      <c r="E27" s="16"/>
      <c r="F27" s="2">
        <f>ROUND(F17-F26,5)</f>
        <v>235405.4</v>
      </c>
      <c r="G27" s="2">
        <f>ROUND(G17-G26,5)</f>
        <v>175764</v>
      </c>
      <c r="H27" s="2">
        <f>ROUND(H17-H26,5)</f>
        <v>1697050.24</v>
      </c>
      <c r="I27" s="2">
        <f>ROUND(I17-I26,5)</f>
        <v>1999924</v>
      </c>
      <c r="J27" s="2">
        <f>ROUND(J17-J26,5)</f>
        <v>2225788</v>
      </c>
    </row>
    <row r="28" spans="1:10" x14ac:dyDescent="0.2">
      <c r="A28" s="16"/>
      <c r="B28" s="16"/>
      <c r="C28" s="16"/>
      <c r="D28" s="16" t="s">
        <v>26</v>
      </c>
      <c r="E28" s="16"/>
      <c r="F28" s="2"/>
      <c r="G28" s="2"/>
      <c r="H28" s="2"/>
      <c r="I28" s="2"/>
      <c r="J28" s="2"/>
    </row>
    <row r="29" spans="1:10" x14ac:dyDescent="0.2">
      <c r="A29" s="16"/>
      <c r="B29" s="16"/>
      <c r="C29" s="16"/>
      <c r="D29" s="16"/>
      <c r="E29" s="16" t="s">
        <v>27</v>
      </c>
      <c r="F29" s="2">
        <v>0</v>
      </c>
      <c r="G29" s="2">
        <v>0</v>
      </c>
      <c r="H29" s="2">
        <v>2125</v>
      </c>
      <c r="I29" s="2">
        <v>3000</v>
      </c>
      <c r="J29" s="2">
        <v>4500</v>
      </c>
    </row>
    <row r="30" spans="1:10" x14ac:dyDescent="0.2">
      <c r="A30" s="16"/>
      <c r="B30" s="16"/>
      <c r="C30" s="16"/>
      <c r="D30" s="16"/>
      <c r="E30" s="16" t="s">
        <v>28</v>
      </c>
      <c r="F30" s="2">
        <v>4266.67</v>
      </c>
      <c r="G30" s="2">
        <v>2500</v>
      </c>
      <c r="H30" s="2">
        <v>10533.34</v>
      </c>
      <c r="I30" s="2">
        <v>27500</v>
      </c>
      <c r="J30" s="2">
        <v>30000</v>
      </c>
    </row>
    <row r="31" spans="1:10" x14ac:dyDescent="0.2">
      <c r="A31" s="16"/>
      <c r="B31" s="16"/>
      <c r="C31" s="16"/>
      <c r="D31" s="16"/>
      <c r="E31" s="16" t="s">
        <v>29</v>
      </c>
      <c r="F31" s="2">
        <v>465.21</v>
      </c>
      <c r="G31" s="2">
        <v>465.21</v>
      </c>
      <c r="H31" s="2">
        <v>6130.2</v>
      </c>
      <c r="I31" s="2">
        <v>5652.1</v>
      </c>
      <c r="J31" s="2">
        <v>6117.31</v>
      </c>
    </row>
    <row r="32" spans="1:10" x14ac:dyDescent="0.2">
      <c r="A32" s="16"/>
      <c r="B32" s="16"/>
      <c r="C32" s="16"/>
      <c r="D32" s="16"/>
      <c r="E32" s="16" t="s">
        <v>30</v>
      </c>
      <c r="F32" s="2">
        <v>310</v>
      </c>
      <c r="G32" s="2">
        <v>150</v>
      </c>
      <c r="H32" s="2">
        <v>2786.02</v>
      </c>
      <c r="I32" s="2">
        <v>1650</v>
      </c>
      <c r="J32" s="2">
        <v>1800</v>
      </c>
    </row>
    <row r="33" spans="1:10" x14ac:dyDescent="0.2">
      <c r="A33" s="16"/>
      <c r="B33" s="16"/>
      <c r="C33" s="16"/>
      <c r="D33" s="16"/>
      <c r="E33" s="16" t="s">
        <v>31</v>
      </c>
      <c r="F33" s="2">
        <v>0</v>
      </c>
      <c r="G33" s="2">
        <v>0</v>
      </c>
      <c r="H33" s="2">
        <v>62072.38</v>
      </c>
      <c r="I33" s="2">
        <v>129500</v>
      </c>
      <c r="J33" s="2">
        <v>162000</v>
      </c>
    </row>
    <row r="34" spans="1:10" x14ac:dyDescent="0.2">
      <c r="A34" s="16"/>
      <c r="B34" s="16"/>
      <c r="C34" s="16"/>
      <c r="D34" s="16"/>
      <c r="E34" s="16" t="s">
        <v>32</v>
      </c>
      <c r="F34" s="2">
        <v>0</v>
      </c>
      <c r="G34" s="2">
        <v>35</v>
      </c>
      <c r="H34" s="2">
        <v>0</v>
      </c>
      <c r="I34" s="2">
        <v>385</v>
      </c>
      <c r="J34" s="2">
        <v>420</v>
      </c>
    </row>
    <row r="35" spans="1:10" x14ac:dyDescent="0.2">
      <c r="A35" s="16"/>
      <c r="B35" s="16"/>
      <c r="C35" s="16"/>
      <c r="D35" s="16"/>
      <c r="E35" s="16" t="s">
        <v>33</v>
      </c>
      <c r="F35" s="2">
        <v>2351.6</v>
      </c>
      <c r="G35" s="2">
        <v>2442</v>
      </c>
      <c r="H35" s="2">
        <v>25360.080000000002</v>
      </c>
      <c r="I35" s="2">
        <v>27252</v>
      </c>
      <c r="J35" s="2">
        <v>30024</v>
      </c>
    </row>
    <row r="36" spans="1:10" x14ac:dyDescent="0.2">
      <c r="A36" s="16"/>
      <c r="B36" s="16"/>
      <c r="C36" s="16"/>
      <c r="D36" s="16"/>
      <c r="E36" s="16" t="s">
        <v>34</v>
      </c>
      <c r="F36" s="2">
        <v>0</v>
      </c>
      <c r="G36" s="2"/>
      <c r="H36" s="2">
        <v>132.75</v>
      </c>
      <c r="I36" s="2"/>
      <c r="J36" s="2"/>
    </row>
    <row r="37" spans="1:10" x14ac:dyDescent="0.2">
      <c r="A37" s="16"/>
      <c r="B37" s="16"/>
      <c r="C37" s="16"/>
      <c r="D37" s="16"/>
      <c r="E37" s="16" t="s">
        <v>35</v>
      </c>
      <c r="F37" s="2">
        <v>0</v>
      </c>
      <c r="G37" s="2">
        <v>90</v>
      </c>
      <c r="H37" s="2">
        <v>75</v>
      </c>
      <c r="I37" s="2">
        <v>990</v>
      </c>
      <c r="J37" s="2">
        <v>1080</v>
      </c>
    </row>
    <row r="38" spans="1:10" x14ac:dyDescent="0.2">
      <c r="A38" s="16"/>
      <c r="B38" s="16"/>
      <c r="C38" s="16"/>
      <c r="D38" s="16"/>
      <c r="E38" s="16" t="s">
        <v>36</v>
      </c>
      <c r="F38" s="2">
        <v>0</v>
      </c>
      <c r="G38" s="2">
        <v>500</v>
      </c>
      <c r="H38" s="2">
        <v>652.09</v>
      </c>
      <c r="I38" s="2">
        <v>5500</v>
      </c>
      <c r="J38" s="2">
        <v>6000</v>
      </c>
    </row>
    <row r="39" spans="1:10" x14ac:dyDescent="0.2">
      <c r="A39" s="16"/>
      <c r="B39" s="16"/>
      <c r="C39" s="16"/>
      <c r="D39" s="16"/>
      <c r="E39" s="16" t="s">
        <v>37</v>
      </c>
      <c r="F39" s="2">
        <v>0</v>
      </c>
      <c r="G39" s="2">
        <v>2500</v>
      </c>
      <c r="H39" s="2">
        <v>40023.53</v>
      </c>
      <c r="I39" s="2">
        <v>42400</v>
      </c>
      <c r="J39" s="2">
        <v>42400</v>
      </c>
    </row>
    <row r="40" spans="1:10" x14ac:dyDescent="0.2">
      <c r="A40" s="16"/>
      <c r="B40" s="16"/>
      <c r="C40" s="16"/>
      <c r="D40" s="16"/>
      <c r="E40" s="16" t="s">
        <v>38</v>
      </c>
      <c r="F40" s="2">
        <v>611.24</v>
      </c>
      <c r="G40" s="2">
        <v>4800</v>
      </c>
      <c r="H40" s="2">
        <v>2694.66</v>
      </c>
      <c r="I40" s="2">
        <v>52800</v>
      </c>
      <c r="J40" s="2">
        <v>57600</v>
      </c>
    </row>
    <row r="41" spans="1:10" x14ac:dyDescent="0.2">
      <c r="A41" s="16"/>
      <c r="B41" s="16"/>
      <c r="C41" s="16"/>
      <c r="D41" s="16"/>
      <c r="E41" s="16" t="s">
        <v>39</v>
      </c>
      <c r="F41" s="2">
        <v>198.92</v>
      </c>
      <c r="G41" s="2"/>
      <c r="H41" s="2">
        <v>1126.1099999999999</v>
      </c>
      <c r="I41" s="2"/>
      <c r="J41" s="2"/>
    </row>
    <row r="42" spans="1:10" x14ac:dyDescent="0.2">
      <c r="A42" s="16"/>
      <c r="B42" s="16"/>
      <c r="C42" s="16"/>
      <c r="D42" s="16"/>
      <c r="E42" s="16" t="s">
        <v>40</v>
      </c>
      <c r="F42" s="2">
        <v>0</v>
      </c>
      <c r="G42" s="2">
        <v>300</v>
      </c>
      <c r="H42" s="2">
        <v>0</v>
      </c>
      <c r="I42" s="2">
        <v>3300</v>
      </c>
      <c r="J42" s="2">
        <v>3600</v>
      </c>
    </row>
    <row r="43" spans="1:10" x14ac:dyDescent="0.2">
      <c r="A43" s="16"/>
      <c r="B43" s="16"/>
      <c r="C43" s="16"/>
      <c r="D43" s="16"/>
      <c r="E43" s="16" t="s">
        <v>41</v>
      </c>
      <c r="F43" s="2">
        <v>0</v>
      </c>
      <c r="G43" s="2"/>
      <c r="H43" s="2">
        <v>4313.88</v>
      </c>
      <c r="I43" s="2"/>
      <c r="J43" s="2"/>
    </row>
    <row r="44" spans="1:10" x14ac:dyDescent="0.2">
      <c r="A44" s="16"/>
      <c r="B44" s="16"/>
      <c r="C44" s="16"/>
      <c r="D44" s="16"/>
      <c r="E44" s="16" t="s">
        <v>42</v>
      </c>
      <c r="F44" s="2">
        <v>20913.32</v>
      </c>
      <c r="G44" s="2">
        <v>20834</v>
      </c>
      <c r="H44" s="2">
        <v>230046.52</v>
      </c>
      <c r="I44" s="2">
        <v>229174</v>
      </c>
      <c r="J44" s="2">
        <v>250008</v>
      </c>
    </row>
    <row r="45" spans="1:10" x14ac:dyDescent="0.2">
      <c r="A45" s="16"/>
      <c r="B45" s="16"/>
      <c r="C45" s="16"/>
      <c r="D45" s="16"/>
      <c r="E45" s="16" t="s">
        <v>43</v>
      </c>
      <c r="F45" s="2">
        <v>1967.63</v>
      </c>
      <c r="G45" s="2">
        <v>60</v>
      </c>
      <c r="H45" s="2">
        <v>23277.73</v>
      </c>
      <c r="I45" s="2">
        <v>660</v>
      </c>
      <c r="J45" s="2">
        <v>8640</v>
      </c>
    </row>
    <row r="46" spans="1:10" x14ac:dyDescent="0.2">
      <c r="A46" s="16"/>
      <c r="B46" s="16"/>
      <c r="C46" s="16"/>
      <c r="D46" s="16"/>
      <c r="E46" s="16" t="s">
        <v>44</v>
      </c>
      <c r="F46" s="2">
        <v>0</v>
      </c>
      <c r="G46" s="2">
        <v>300</v>
      </c>
      <c r="H46" s="2">
        <v>2370.29</v>
      </c>
      <c r="I46" s="2">
        <v>2800</v>
      </c>
      <c r="J46" s="2">
        <v>3100</v>
      </c>
    </row>
    <row r="47" spans="1:10" x14ac:dyDescent="0.2">
      <c r="A47" s="16"/>
      <c r="B47" s="16"/>
      <c r="C47" s="16"/>
      <c r="D47" s="16"/>
      <c r="E47" s="16" t="s">
        <v>45</v>
      </c>
      <c r="F47" s="2">
        <v>0</v>
      </c>
      <c r="G47" s="2">
        <v>750</v>
      </c>
      <c r="H47" s="2">
        <v>0</v>
      </c>
      <c r="I47" s="2">
        <v>8250</v>
      </c>
      <c r="J47" s="2">
        <v>9000</v>
      </c>
    </row>
    <row r="48" spans="1:10" x14ac:dyDescent="0.2">
      <c r="A48" s="16"/>
      <c r="B48" s="16"/>
      <c r="C48" s="16"/>
      <c r="D48" s="16"/>
      <c r="E48" s="16" t="s">
        <v>46</v>
      </c>
      <c r="F48" s="2">
        <v>25908.87</v>
      </c>
      <c r="G48" s="2">
        <v>18500</v>
      </c>
      <c r="H48" s="2">
        <v>222871.21</v>
      </c>
      <c r="I48" s="2">
        <v>201043</v>
      </c>
      <c r="J48" s="2">
        <v>219543</v>
      </c>
    </row>
    <row r="49" spans="1:10" x14ac:dyDescent="0.2">
      <c r="A49" s="16"/>
      <c r="B49" s="16"/>
      <c r="C49" s="16"/>
      <c r="D49" s="16"/>
      <c r="E49" s="16" t="s">
        <v>47</v>
      </c>
      <c r="F49" s="2">
        <v>0</v>
      </c>
      <c r="G49" s="2">
        <v>0</v>
      </c>
      <c r="H49" s="2">
        <v>5998</v>
      </c>
      <c r="I49" s="2">
        <v>5400</v>
      </c>
      <c r="J49" s="2">
        <v>5400</v>
      </c>
    </row>
    <row r="50" spans="1:10" x14ac:dyDescent="0.2">
      <c r="A50" s="16"/>
      <c r="B50" s="16"/>
      <c r="C50" s="16"/>
      <c r="D50" s="16"/>
      <c r="E50" s="16" t="s">
        <v>48</v>
      </c>
      <c r="F50" s="2">
        <v>0</v>
      </c>
      <c r="G50" s="2"/>
      <c r="H50" s="2">
        <v>360.31</v>
      </c>
      <c r="I50" s="2"/>
      <c r="J50" s="2"/>
    </row>
    <row r="51" spans="1:10" x14ac:dyDescent="0.2">
      <c r="A51" s="16"/>
      <c r="B51" s="16"/>
      <c r="C51" s="16"/>
      <c r="D51" s="16"/>
      <c r="E51" s="16" t="s">
        <v>49</v>
      </c>
      <c r="F51" s="2">
        <v>533.91</v>
      </c>
      <c r="G51" s="2">
        <v>450</v>
      </c>
      <c r="H51" s="2">
        <v>5831.39</v>
      </c>
      <c r="I51" s="2">
        <v>4950</v>
      </c>
      <c r="J51" s="2">
        <v>5400</v>
      </c>
    </row>
    <row r="52" spans="1:10" x14ac:dyDescent="0.2">
      <c r="A52" s="16"/>
      <c r="B52" s="16"/>
      <c r="C52" s="16"/>
      <c r="D52" s="16"/>
      <c r="E52" s="16" t="s">
        <v>50</v>
      </c>
      <c r="F52" s="2">
        <v>1465.82</v>
      </c>
      <c r="G52" s="2">
        <v>1265</v>
      </c>
      <c r="H52" s="2">
        <v>11629.13</v>
      </c>
      <c r="I52" s="2">
        <v>13915</v>
      </c>
      <c r="J52" s="2">
        <v>15180</v>
      </c>
    </row>
    <row r="53" spans="1:10" x14ac:dyDescent="0.2">
      <c r="A53" s="16"/>
      <c r="B53" s="16"/>
      <c r="C53" s="16"/>
      <c r="D53" s="16"/>
      <c r="E53" s="16" t="s">
        <v>51</v>
      </c>
      <c r="F53" s="2">
        <v>1458.6</v>
      </c>
      <c r="G53" s="2">
        <v>0</v>
      </c>
      <c r="H53" s="2">
        <v>11023.72</v>
      </c>
      <c r="I53" s="2">
        <v>13000</v>
      </c>
      <c r="J53" s="2">
        <v>15000</v>
      </c>
    </row>
    <row r="54" spans="1:10" x14ac:dyDescent="0.2">
      <c r="A54" s="16"/>
      <c r="B54" s="16"/>
      <c r="C54" s="16"/>
      <c r="D54" s="16"/>
      <c r="E54" s="16" t="s">
        <v>52</v>
      </c>
      <c r="F54" s="2">
        <v>2931.88</v>
      </c>
      <c r="G54" s="2">
        <v>1800</v>
      </c>
      <c r="H54" s="2">
        <v>13849.26</v>
      </c>
      <c r="I54" s="2">
        <v>18000</v>
      </c>
      <c r="J54" s="2">
        <v>19800</v>
      </c>
    </row>
    <row r="55" spans="1:10" x14ac:dyDescent="0.2">
      <c r="A55" s="16"/>
      <c r="B55" s="16"/>
      <c r="C55" s="16"/>
      <c r="D55" s="16"/>
      <c r="E55" s="16" t="s">
        <v>53</v>
      </c>
      <c r="F55" s="2">
        <v>0</v>
      </c>
      <c r="G55" s="2"/>
      <c r="H55" s="2">
        <v>0</v>
      </c>
      <c r="I55" s="2"/>
      <c r="J55" s="2"/>
    </row>
    <row r="56" spans="1:10" x14ac:dyDescent="0.2">
      <c r="A56" s="16"/>
      <c r="B56" s="16"/>
      <c r="C56" s="16"/>
      <c r="D56" s="16"/>
      <c r="E56" s="16" t="s">
        <v>54</v>
      </c>
      <c r="F56" s="2">
        <v>502.56</v>
      </c>
      <c r="G56" s="2">
        <v>75</v>
      </c>
      <c r="H56" s="2">
        <v>2925.12</v>
      </c>
      <c r="I56" s="2">
        <v>925</v>
      </c>
      <c r="J56" s="2">
        <v>1000</v>
      </c>
    </row>
    <row r="57" spans="1:10" x14ac:dyDescent="0.2">
      <c r="A57" s="16"/>
      <c r="B57" s="16"/>
      <c r="C57" s="16"/>
      <c r="D57" s="16"/>
      <c r="E57" s="16" t="s">
        <v>55</v>
      </c>
      <c r="F57" s="2">
        <v>675.79</v>
      </c>
      <c r="G57" s="2">
        <v>120</v>
      </c>
      <c r="H57" s="2">
        <v>3770.03</v>
      </c>
      <c r="I57" s="2">
        <v>1320</v>
      </c>
      <c r="J57" s="2">
        <v>1440</v>
      </c>
    </row>
    <row r="58" spans="1:10" x14ac:dyDescent="0.2">
      <c r="A58" s="16"/>
      <c r="B58" s="16"/>
      <c r="C58" s="16"/>
      <c r="D58" s="16"/>
      <c r="E58" s="16" t="s">
        <v>56</v>
      </c>
      <c r="F58" s="2">
        <v>293.02</v>
      </c>
      <c r="G58" s="2">
        <v>295</v>
      </c>
      <c r="H58" s="2">
        <v>4907.87</v>
      </c>
      <c r="I58" s="2">
        <v>3245</v>
      </c>
      <c r="J58" s="2">
        <v>3540</v>
      </c>
    </row>
    <row r="59" spans="1:10" x14ac:dyDescent="0.2">
      <c r="A59" s="16"/>
      <c r="B59" s="16"/>
      <c r="C59" s="16"/>
      <c r="D59" s="16"/>
      <c r="E59" s="16" t="s">
        <v>57</v>
      </c>
      <c r="F59" s="2">
        <v>253.24</v>
      </c>
      <c r="G59" s="2">
        <v>120</v>
      </c>
      <c r="H59" s="2">
        <v>1719.52</v>
      </c>
      <c r="I59" s="2">
        <v>1320</v>
      </c>
      <c r="J59" s="2">
        <v>1440</v>
      </c>
    </row>
    <row r="60" spans="1:10" x14ac:dyDescent="0.2">
      <c r="A60" s="16"/>
      <c r="B60" s="16"/>
      <c r="C60" s="16"/>
      <c r="D60" s="16"/>
      <c r="E60" s="16" t="s">
        <v>58</v>
      </c>
      <c r="F60" s="2">
        <v>0</v>
      </c>
      <c r="G60" s="2">
        <v>2916.67</v>
      </c>
      <c r="H60" s="2">
        <v>34224.93</v>
      </c>
      <c r="I60" s="2">
        <v>32083.37</v>
      </c>
      <c r="J60" s="2">
        <v>35000.04</v>
      </c>
    </row>
    <row r="61" spans="1:10" x14ac:dyDescent="0.2">
      <c r="A61" s="16"/>
      <c r="B61" s="16"/>
      <c r="C61" s="16"/>
      <c r="D61" s="16"/>
      <c r="E61" s="16" t="s">
        <v>59</v>
      </c>
      <c r="F61" s="2">
        <v>2660</v>
      </c>
      <c r="G61" s="2">
        <v>1000</v>
      </c>
      <c r="H61" s="2">
        <v>5469.76</v>
      </c>
      <c r="I61" s="2">
        <v>11000</v>
      </c>
      <c r="J61" s="2">
        <v>12000</v>
      </c>
    </row>
    <row r="62" spans="1:10" x14ac:dyDescent="0.2">
      <c r="A62" s="16"/>
      <c r="B62" s="16"/>
      <c r="C62" s="16"/>
      <c r="D62" s="16"/>
      <c r="E62" s="16" t="s">
        <v>60</v>
      </c>
      <c r="F62" s="2">
        <v>2250</v>
      </c>
      <c r="G62" s="2">
        <v>2250</v>
      </c>
      <c r="H62" s="2">
        <v>26166.12</v>
      </c>
      <c r="I62" s="2">
        <v>24750</v>
      </c>
      <c r="J62" s="2">
        <v>27000</v>
      </c>
    </row>
    <row r="63" spans="1:10" x14ac:dyDescent="0.2">
      <c r="A63" s="16"/>
      <c r="B63" s="16"/>
      <c r="C63" s="16"/>
      <c r="D63" s="16"/>
      <c r="E63" s="16" t="s">
        <v>61</v>
      </c>
      <c r="F63" s="2">
        <v>28882.57</v>
      </c>
      <c r="G63" s="2">
        <v>35750</v>
      </c>
      <c r="H63" s="2">
        <v>321029.57</v>
      </c>
      <c r="I63" s="2">
        <v>382000</v>
      </c>
      <c r="J63" s="2">
        <v>417750</v>
      </c>
    </row>
    <row r="64" spans="1:10" x14ac:dyDescent="0.2">
      <c r="A64" s="16"/>
      <c r="B64" s="16"/>
      <c r="C64" s="16"/>
      <c r="D64" s="16"/>
      <c r="E64" s="16" t="s">
        <v>62</v>
      </c>
      <c r="F64" s="2">
        <v>1578.7</v>
      </c>
      <c r="G64" s="2">
        <v>2000</v>
      </c>
      <c r="H64" s="2">
        <v>20466.900000000001</v>
      </c>
      <c r="I64" s="2">
        <v>22000</v>
      </c>
      <c r="J64" s="2">
        <v>24000</v>
      </c>
    </row>
    <row r="65" spans="1:10" x14ac:dyDescent="0.2">
      <c r="A65" s="16"/>
      <c r="B65" s="16"/>
      <c r="C65" s="16"/>
      <c r="D65" s="16"/>
      <c r="E65" s="16" t="s">
        <v>63</v>
      </c>
      <c r="F65" s="2">
        <v>0</v>
      </c>
      <c r="G65" s="2">
        <v>450</v>
      </c>
      <c r="H65" s="2">
        <v>1872.12</v>
      </c>
      <c r="I65" s="2">
        <v>4950</v>
      </c>
      <c r="J65" s="2">
        <v>5400</v>
      </c>
    </row>
    <row r="66" spans="1:10" x14ac:dyDescent="0.2">
      <c r="A66" s="16"/>
      <c r="B66" s="16"/>
      <c r="C66" s="16"/>
      <c r="D66" s="16"/>
      <c r="E66" s="16" t="s">
        <v>64</v>
      </c>
      <c r="F66" s="2">
        <v>1200</v>
      </c>
      <c r="G66" s="2">
        <v>800</v>
      </c>
      <c r="H66" s="2">
        <v>8355.14</v>
      </c>
      <c r="I66" s="2">
        <v>8800</v>
      </c>
      <c r="J66" s="2">
        <v>9600</v>
      </c>
    </row>
    <row r="67" spans="1:10" x14ac:dyDescent="0.2">
      <c r="A67" s="16"/>
      <c r="B67" s="16"/>
      <c r="C67" s="16"/>
      <c r="D67" s="16"/>
      <c r="E67" s="16" t="s">
        <v>65</v>
      </c>
      <c r="F67" s="2">
        <v>122.47</v>
      </c>
      <c r="G67" s="2">
        <v>220</v>
      </c>
      <c r="H67" s="2">
        <v>2065.71</v>
      </c>
      <c r="I67" s="2">
        <v>2420</v>
      </c>
      <c r="J67" s="2">
        <v>2640</v>
      </c>
    </row>
    <row r="68" spans="1:10" x14ac:dyDescent="0.2">
      <c r="A68" s="16"/>
      <c r="B68" s="16"/>
      <c r="C68" s="16"/>
      <c r="D68" s="16"/>
      <c r="E68" s="16" t="s">
        <v>66</v>
      </c>
      <c r="F68" s="2">
        <v>0</v>
      </c>
      <c r="G68" s="2">
        <v>5000</v>
      </c>
      <c r="H68" s="2">
        <v>27500</v>
      </c>
      <c r="I68" s="2">
        <v>55000</v>
      </c>
      <c r="J68" s="2">
        <v>60000</v>
      </c>
    </row>
    <row r="69" spans="1:10" x14ac:dyDescent="0.2">
      <c r="A69" s="16"/>
      <c r="B69" s="16"/>
      <c r="C69" s="16"/>
      <c r="D69" s="16"/>
      <c r="E69" s="16" t="s">
        <v>67</v>
      </c>
      <c r="F69" s="2">
        <v>12262.78</v>
      </c>
      <c r="G69" s="2">
        <v>4800</v>
      </c>
      <c r="H69" s="2">
        <v>121116.14</v>
      </c>
      <c r="I69" s="2">
        <v>52800</v>
      </c>
      <c r="J69" s="2">
        <v>57600</v>
      </c>
    </row>
    <row r="70" spans="1:10" x14ac:dyDescent="0.2">
      <c r="A70" s="16"/>
      <c r="B70" s="16"/>
      <c r="C70" s="16"/>
      <c r="D70" s="16"/>
      <c r="E70" s="16" t="s">
        <v>68</v>
      </c>
      <c r="F70" s="2">
        <v>49.61</v>
      </c>
      <c r="G70" s="2">
        <v>0</v>
      </c>
      <c r="H70" s="2">
        <v>761.82</v>
      </c>
      <c r="I70" s="2">
        <v>3650</v>
      </c>
      <c r="J70" s="2">
        <v>3650</v>
      </c>
    </row>
    <row r="71" spans="1:10" x14ac:dyDescent="0.2">
      <c r="A71" s="16"/>
      <c r="B71" s="16"/>
      <c r="C71" s="16"/>
      <c r="D71" s="16"/>
      <c r="E71" s="16" t="s">
        <v>69</v>
      </c>
      <c r="F71" s="2">
        <v>0</v>
      </c>
      <c r="G71" s="2">
        <v>225</v>
      </c>
      <c r="H71" s="2">
        <v>0</v>
      </c>
      <c r="I71" s="2">
        <v>2475</v>
      </c>
      <c r="J71" s="2">
        <v>2700</v>
      </c>
    </row>
    <row r="72" spans="1:10" x14ac:dyDescent="0.2">
      <c r="A72" s="16"/>
      <c r="B72" s="16"/>
      <c r="C72" s="16"/>
      <c r="D72" s="16"/>
      <c r="E72" s="16" t="s">
        <v>70</v>
      </c>
      <c r="F72" s="2">
        <v>192.78</v>
      </c>
      <c r="G72" s="2"/>
      <c r="H72" s="2">
        <v>2866.58</v>
      </c>
      <c r="I72" s="2"/>
      <c r="J72" s="2"/>
    </row>
    <row r="73" spans="1:10" x14ac:dyDescent="0.2">
      <c r="A73" s="16"/>
      <c r="B73" s="16"/>
      <c r="C73" s="16"/>
      <c r="D73" s="16"/>
      <c r="E73" s="16" t="s">
        <v>71</v>
      </c>
      <c r="F73" s="2">
        <v>3000</v>
      </c>
      <c r="G73" s="2">
        <v>2300</v>
      </c>
      <c r="H73" s="2">
        <v>15279.26</v>
      </c>
      <c r="I73" s="2">
        <v>25300</v>
      </c>
      <c r="J73" s="2">
        <v>27600</v>
      </c>
    </row>
    <row r="74" spans="1:10" x14ac:dyDescent="0.2">
      <c r="A74" s="16"/>
      <c r="B74" s="16"/>
      <c r="C74" s="16"/>
      <c r="D74" s="16"/>
      <c r="E74" s="16" t="s">
        <v>72</v>
      </c>
      <c r="F74" s="2">
        <v>1042.96</v>
      </c>
      <c r="G74" s="2">
        <v>2365</v>
      </c>
      <c r="H74" s="2">
        <v>15512.39</v>
      </c>
      <c r="I74" s="2">
        <v>25835</v>
      </c>
      <c r="J74" s="2">
        <v>28200</v>
      </c>
    </row>
    <row r="75" spans="1:10" x14ac:dyDescent="0.2">
      <c r="A75" s="16"/>
      <c r="B75" s="16"/>
      <c r="C75" s="16"/>
      <c r="D75" s="16"/>
      <c r="E75" s="16" t="s">
        <v>73</v>
      </c>
      <c r="F75" s="2">
        <v>25000</v>
      </c>
      <c r="G75" s="2">
        <v>12352</v>
      </c>
      <c r="H75" s="2">
        <v>169030.36</v>
      </c>
      <c r="I75" s="2">
        <v>133578</v>
      </c>
      <c r="J75" s="2">
        <v>145930</v>
      </c>
    </row>
    <row r="76" spans="1:10" x14ac:dyDescent="0.2">
      <c r="A76" s="16"/>
      <c r="B76" s="16"/>
      <c r="C76" s="16"/>
      <c r="D76" s="16"/>
      <c r="E76" s="16" t="s">
        <v>74</v>
      </c>
      <c r="F76" s="2">
        <v>285.57</v>
      </c>
      <c r="G76" s="2">
        <v>100</v>
      </c>
      <c r="H76" s="2">
        <v>6705.61</v>
      </c>
      <c r="I76" s="2">
        <v>7700</v>
      </c>
      <c r="J76" s="2">
        <v>7800</v>
      </c>
    </row>
    <row r="77" spans="1:10" x14ac:dyDescent="0.2">
      <c r="A77" s="16"/>
      <c r="B77" s="16"/>
      <c r="C77" s="16"/>
      <c r="D77" s="16"/>
      <c r="E77" s="16" t="s">
        <v>75</v>
      </c>
      <c r="F77" s="2">
        <v>5983.14</v>
      </c>
      <c r="G77" s="2">
        <v>2670</v>
      </c>
      <c r="H77" s="2">
        <v>94659.8</v>
      </c>
      <c r="I77" s="2">
        <v>102360</v>
      </c>
      <c r="J77" s="2">
        <v>105030</v>
      </c>
    </row>
    <row r="78" spans="1:10" ht="16" thickBot="1" x14ac:dyDescent="0.25">
      <c r="A78" s="16"/>
      <c r="B78" s="16"/>
      <c r="C78" s="16"/>
      <c r="D78" s="16"/>
      <c r="E78" s="16" t="s">
        <v>76</v>
      </c>
      <c r="F78" s="4">
        <v>400</v>
      </c>
      <c r="G78" s="4">
        <v>500</v>
      </c>
      <c r="H78" s="4">
        <v>1858</v>
      </c>
      <c r="I78" s="4">
        <v>5500</v>
      </c>
      <c r="J78" s="4">
        <v>6000</v>
      </c>
    </row>
    <row r="79" spans="1:10" ht="16" thickBot="1" x14ac:dyDescent="0.25">
      <c r="A79" s="16"/>
      <c r="B79" s="16"/>
      <c r="C79" s="16"/>
      <c r="D79" s="16" t="s">
        <v>77</v>
      </c>
      <c r="E79" s="16"/>
      <c r="F79" s="5">
        <f>ROUND(SUM(F28:F78),5)</f>
        <v>150018.85999999999</v>
      </c>
      <c r="G79" s="5">
        <f>ROUND(SUM(G28:G78),5)</f>
        <v>134049.88</v>
      </c>
      <c r="H79" s="5">
        <f>ROUND(SUM(H28:H78),5)</f>
        <v>1573545.35</v>
      </c>
      <c r="I79" s="5">
        <f>ROUND(SUM(I28:I78),5)</f>
        <v>1706132.47</v>
      </c>
      <c r="J79" s="5">
        <f>ROUND(SUM(J28:J78),5)</f>
        <v>1881932.35</v>
      </c>
    </row>
    <row r="80" spans="1:10" x14ac:dyDescent="0.2">
      <c r="A80" s="16"/>
      <c r="B80" s="16" t="s">
        <v>78</v>
      </c>
      <c r="C80" s="16"/>
      <c r="D80" s="16"/>
      <c r="E80" s="16"/>
      <c r="F80" s="2">
        <f>ROUND(F7+F27-F79,5)</f>
        <v>85386.54</v>
      </c>
      <c r="G80" s="2">
        <f>ROUND(G7+G27-G79,5)</f>
        <v>41714.120000000003</v>
      </c>
      <c r="H80" s="2">
        <f>ROUND(H7+H27-H79,5)</f>
        <v>123504.89</v>
      </c>
      <c r="I80" s="2">
        <f>ROUND(I7+I27-I79,5)</f>
        <v>293791.53000000003</v>
      </c>
      <c r="J80" s="2">
        <f>ROUND(J7+J27-J79,5)</f>
        <v>343855.65</v>
      </c>
    </row>
    <row r="81" spans="1:10" x14ac:dyDescent="0.2">
      <c r="A81" s="16"/>
      <c r="B81" s="16" t="s">
        <v>79</v>
      </c>
      <c r="C81" s="16"/>
      <c r="D81" s="16"/>
      <c r="E81" s="16"/>
      <c r="F81" s="2"/>
      <c r="G81" s="2"/>
      <c r="H81" s="2"/>
      <c r="I81" s="2"/>
      <c r="J81" s="2"/>
    </row>
    <row r="82" spans="1:10" x14ac:dyDescent="0.2">
      <c r="A82" s="16"/>
      <c r="B82" s="16"/>
      <c r="C82" s="16" t="s">
        <v>80</v>
      </c>
      <c r="D82" s="16"/>
      <c r="E82" s="16"/>
      <c r="F82" s="2"/>
      <c r="G82" s="2"/>
      <c r="H82" s="2"/>
      <c r="I82" s="2"/>
      <c r="J82" s="2"/>
    </row>
    <row r="83" spans="1:10" ht="16" thickBot="1" x14ac:dyDescent="0.25">
      <c r="A83" s="16"/>
      <c r="B83" s="16"/>
      <c r="C83" s="16"/>
      <c r="D83" s="16" t="s">
        <v>81</v>
      </c>
      <c r="E83" s="16"/>
      <c r="F83" s="4">
        <v>1.5</v>
      </c>
      <c r="G83" s="2"/>
      <c r="H83" s="4">
        <v>12.94</v>
      </c>
      <c r="I83" s="2"/>
      <c r="J83" s="2"/>
    </row>
    <row r="84" spans="1:10" ht="16" thickBot="1" x14ac:dyDescent="0.25">
      <c r="A84" s="16"/>
      <c r="B84" s="16"/>
      <c r="C84" s="16" t="s">
        <v>82</v>
      </c>
      <c r="D84" s="16"/>
      <c r="E84" s="16"/>
      <c r="F84" s="6">
        <f>ROUND(SUM(F82:F83),5)</f>
        <v>1.5</v>
      </c>
      <c r="G84" s="4"/>
      <c r="H84" s="6">
        <f>ROUND(SUM(H82:H83),5)</f>
        <v>12.94</v>
      </c>
      <c r="I84" s="4"/>
      <c r="J84" s="4"/>
    </row>
    <row r="85" spans="1:10" ht="16" thickBot="1" x14ac:dyDescent="0.25">
      <c r="A85" s="16"/>
      <c r="B85" s="16" t="s">
        <v>83</v>
      </c>
      <c r="C85" s="16"/>
      <c r="D85" s="16"/>
      <c r="E85" s="16"/>
      <c r="F85" s="6">
        <f>ROUND(F81+F84,5)</f>
        <v>1.5</v>
      </c>
      <c r="G85" s="6">
        <f>ROUND(G81+G84,5)</f>
        <v>0</v>
      </c>
      <c r="H85" s="6">
        <f>ROUND(H81+H84,5)</f>
        <v>12.94</v>
      </c>
      <c r="I85" s="6">
        <f>ROUND(I81+I84,5)</f>
        <v>0</v>
      </c>
      <c r="J85" s="6">
        <f>ROUND(J81+J84,5)</f>
        <v>0</v>
      </c>
    </row>
    <row r="86" spans="1:10" s="22" customFormat="1" ht="12" thickBot="1" x14ac:dyDescent="0.2">
      <c r="A86" s="27" t="s">
        <v>84</v>
      </c>
      <c r="B86" s="27"/>
      <c r="C86" s="27"/>
      <c r="D86" s="27"/>
      <c r="E86" s="27"/>
      <c r="F86" s="21">
        <f>ROUND(F80+F85,5)</f>
        <v>85388.04</v>
      </c>
      <c r="G86" s="21">
        <f>ROUND(G80+G85,5)</f>
        <v>41714.120000000003</v>
      </c>
      <c r="H86" s="21">
        <f>ROUND(H80+H85,5)</f>
        <v>123517.83</v>
      </c>
      <c r="I86" s="21">
        <f>ROUND(I80+I85,5)</f>
        <v>293791.53000000003</v>
      </c>
      <c r="J86" s="21">
        <f>ROUND(J80+J85,5)</f>
        <v>343855.65</v>
      </c>
    </row>
    <row r="87" spans="1:10" ht="16" thickTop="1" x14ac:dyDescent="0.2"/>
  </sheetData>
  <mergeCells count="2">
    <mergeCell ref="A86:E86"/>
    <mergeCell ref="F3:J4"/>
  </mergeCells>
  <pageMargins left="0.7" right="0.7" top="0.75" bottom="0.75" header="0.1" footer="0.3"/>
  <pageSetup orientation="portrait" r:id="rId1"/>
  <headerFooter>
    <oddHeader>&amp;L&amp;"Arial,Bold"&amp;8 3:59 PM
&amp;"Arial,Bold"&amp;8 12/09/16
&amp;"Arial,Bold"&amp;8 Accrual Basis&amp;C&amp;"Arial,Bold"&amp;12 The Paciello Group LLC
&amp;"Arial,Bold"&amp;14 Profit &amp;&amp; Loss Budget Performance
&amp;"Arial,Bold"&amp;10 November 2016</oddHeader>
    <oddFooter>&amp;R&amp;"Arial,Bold"&amp;8 Page &amp;P of &amp;N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47"/>
  <sheetViews>
    <sheetView topLeftCell="A23" workbookViewId="0">
      <selection activeCell="F3" sqref="F3:G3"/>
    </sheetView>
  </sheetViews>
  <sheetFormatPr baseColWidth="10" defaultColWidth="8.83203125" defaultRowHeight="15" x14ac:dyDescent="0.2"/>
  <cols>
    <col min="1" max="5" width="8.83203125" style="15"/>
    <col min="6" max="6" width="15.5" style="15" customWidth="1"/>
    <col min="7" max="16384" width="8.83203125" style="15"/>
  </cols>
  <sheetData>
    <row r="3" spans="1:7" x14ac:dyDescent="0.2">
      <c r="F3" s="29" t="s">
        <v>203</v>
      </c>
      <c r="G3" s="29"/>
    </row>
    <row r="6" spans="1:7" ht="16" thickBot="1" x14ac:dyDescent="0.25">
      <c r="A6" s="18"/>
      <c r="B6" s="18"/>
      <c r="C6" s="18"/>
      <c r="D6" s="18"/>
      <c r="E6" s="18"/>
      <c r="F6" s="24" t="s">
        <v>85</v>
      </c>
    </row>
    <row r="7" spans="1:7" ht="16" thickTop="1" x14ac:dyDescent="0.2">
      <c r="A7" s="27" t="s">
        <v>86</v>
      </c>
      <c r="B7" s="27"/>
      <c r="C7" s="16"/>
      <c r="D7" s="16"/>
      <c r="E7" s="16"/>
      <c r="F7" s="2"/>
    </row>
    <row r="8" spans="1:7" x14ac:dyDescent="0.2">
      <c r="A8" s="16"/>
      <c r="B8" s="16" t="s">
        <v>87</v>
      </c>
      <c r="C8" s="16"/>
      <c r="D8" s="16"/>
      <c r="E8" s="16"/>
      <c r="F8" s="2"/>
    </row>
    <row r="9" spans="1:7" x14ac:dyDescent="0.2">
      <c r="A9" s="16"/>
      <c r="B9" s="16"/>
      <c r="C9" s="16" t="s">
        <v>88</v>
      </c>
      <c r="D9" s="16"/>
      <c r="E9" s="16"/>
      <c r="F9" s="2"/>
    </row>
    <row r="10" spans="1:7" x14ac:dyDescent="0.2">
      <c r="A10" s="16"/>
      <c r="B10" s="16"/>
      <c r="C10" s="16"/>
      <c r="D10" s="16" t="s">
        <v>89</v>
      </c>
      <c r="E10" s="16"/>
      <c r="F10" s="2">
        <v>11000</v>
      </c>
    </row>
    <row r="11" spans="1:7" x14ac:dyDescent="0.2">
      <c r="A11" s="16"/>
      <c r="B11" s="16"/>
      <c r="C11" s="16"/>
      <c r="D11" s="16" t="s">
        <v>90</v>
      </c>
      <c r="E11" s="16"/>
      <c r="F11" s="2">
        <v>52016.07</v>
      </c>
    </row>
    <row r="12" spans="1:7" ht="16" thickBot="1" x14ac:dyDescent="0.25">
      <c r="A12" s="16"/>
      <c r="B12" s="16"/>
      <c r="C12" s="16"/>
      <c r="D12" s="16" t="s">
        <v>91</v>
      </c>
      <c r="E12" s="16"/>
      <c r="F12" s="3">
        <v>367.19</v>
      </c>
    </row>
    <row r="13" spans="1:7" x14ac:dyDescent="0.2">
      <c r="A13" s="16"/>
      <c r="B13" s="16"/>
      <c r="C13" s="16" t="s">
        <v>92</v>
      </c>
      <c r="D13" s="16"/>
      <c r="E13" s="16"/>
      <c r="F13" s="2">
        <f>ROUND(SUM(F9:F12),5)</f>
        <v>63383.26</v>
      </c>
    </row>
    <row r="14" spans="1:7" x14ac:dyDescent="0.2">
      <c r="A14" s="16"/>
      <c r="B14" s="16"/>
      <c r="C14" s="16" t="s">
        <v>93</v>
      </c>
      <c r="D14" s="16"/>
      <c r="E14" s="16"/>
      <c r="F14" s="2"/>
    </row>
    <row r="15" spans="1:7" ht="16" thickBot="1" x14ac:dyDescent="0.25">
      <c r="A15" s="16"/>
      <c r="B15" s="16"/>
      <c r="C15" s="16"/>
      <c r="D15" s="16" t="s">
        <v>93</v>
      </c>
      <c r="E15" s="16"/>
      <c r="F15" s="4">
        <v>977340.32</v>
      </c>
    </row>
    <row r="16" spans="1:7" ht="16" thickBot="1" x14ac:dyDescent="0.25">
      <c r="A16" s="16"/>
      <c r="B16" s="16"/>
      <c r="C16" s="16" t="s">
        <v>94</v>
      </c>
      <c r="D16" s="16"/>
      <c r="E16" s="16"/>
      <c r="F16" s="5">
        <f>ROUND(SUM(F14:F15),5)</f>
        <v>977340.32</v>
      </c>
    </row>
    <row r="17" spans="1:6" x14ac:dyDescent="0.2">
      <c r="A17" s="16"/>
      <c r="B17" s="16" t="s">
        <v>95</v>
      </c>
      <c r="C17" s="16"/>
      <c r="D17" s="16"/>
      <c r="E17" s="16"/>
      <c r="F17" s="2">
        <f>ROUND(F8+F13+F16,5)</f>
        <v>1040723.58</v>
      </c>
    </row>
    <row r="18" spans="1:6" x14ac:dyDescent="0.2">
      <c r="A18" s="16"/>
      <c r="B18" s="16" t="s">
        <v>96</v>
      </c>
      <c r="C18" s="16"/>
      <c r="D18" s="16"/>
      <c r="E18" s="16"/>
      <c r="F18" s="2"/>
    </row>
    <row r="19" spans="1:6" x14ac:dyDescent="0.2">
      <c r="A19" s="16"/>
      <c r="B19" s="16"/>
      <c r="C19" s="16" t="s">
        <v>97</v>
      </c>
      <c r="D19" s="16"/>
      <c r="E19" s="16"/>
      <c r="F19" s="2">
        <v>-127171.81</v>
      </c>
    </row>
    <row r="20" spans="1:6" x14ac:dyDescent="0.2">
      <c r="A20" s="16"/>
      <c r="B20" s="16"/>
      <c r="C20" s="16" t="s">
        <v>98</v>
      </c>
      <c r="D20" s="16"/>
      <c r="E20" s="16"/>
      <c r="F20" s="2">
        <v>58629.51</v>
      </c>
    </row>
    <row r="21" spans="1:6" x14ac:dyDescent="0.2">
      <c r="A21" s="16"/>
      <c r="B21" s="16"/>
      <c r="C21" s="16" t="s">
        <v>99</v>
      </c>
      <c r="D21" s="16"/>
      <c r="E21" s="16"/>
      <c r="F21" s="2">
        <v>73647.47</v>
      </c>
    </row>
    <row r="22" spans="1:6" ht="16" thickBot="1" x14ac:dyDescent="0.25">
      <c r="A22" s="16"/>
      <c r="B22" s="16"/>
      <c r="C22" s="16" t="s">
        <v>100</v>
      </c>
      <c r="D22" s="16"/>
      <c r="E22" s="16"/>
      <c r="F22" s="3">
        <v>4303.1099999999997</v>
      </c>
    </row>
    <row r="23" spans="1:6" x14ac:dyDescent="0.2">
      <c r="A23" s="16"/>
      <c r="B23" s="16" t="s">
        <v>101</v>
      </c>
      <c r="C23" s="16"/>
      <c r="D23" s="16"/>
      <c r="E23" s="16"/>
      <c r="F23" s="2">
        <f>ROUND(SUM(F18:F22),5)</f>
        <v>9408.2800000000007</v>
      </c>
    </row>
    <row r="24" spans="1:6" x14ac:dyDescent="0.2">
      <c r="A24" s="16"/>
      <c r="B24" s="16" t="s">
        <v>102</v>
      </c>
      <c r="C24" s="16"/>
      <c r="D24" s="16"/>
      <c r="E24" s="16"/>
      <c r="F24" s="2"/>
    </row>
    <row r="25" spans="1:6" x14ac:dyDescent="0.2">
      <c r="A25" s="16"/>
      <c r="B25" s="16"/>
      <c r="C25" s="16" t="s">
        <v>103</v>
      </c>
      <c r="D25" s="16"/>
      <c r="E25" s="16"/>
      <c r="F25" s="2">
        <v>3015.42</v>
      </c>
    </row>
    <row r="26" spans="1:6" x14ac:dyDescent="0.2">
      <c r="A26" s="16"/>
      <c r="B26" s="16"/>
      <c r="C26" s="16" t="s">
        <v>104</v>
      </c>
      <c r="D26" s="16"/>
      <c r="E26" s="16"/>
      <c r="F26" s="2"/>
    </row>
    <row r="27" spans="1:6" ht="16" thickBot="1" x14ac:dyDescent="0.25">
      <c r="A27" s="16"/>
      <c r="B27" s="16"/>
      <c r="C27" s="16"/>
      <c r="D27" s="16" t="s">
        <v>105</v>
      </c>
      <c r="E27" s="16"/>
      <c r="F27" s="3">
        <v>80000</v>
      </c>
    </row>
    <row r="28" spans="1:6" x14ac:dyDescent="0.2">
      <c r="A28" s="16"/>
      <c r="B28" s="16"/>
      <c r="C28" s="16" t="s">
        <v>106</v>
      </c>
      <c r="D28" s="16"/>
      <c r="E28" s="16"/>
      <c r="F28" s="2">
        <f>ROUND(SUM(F26:F27),5)</f>
        <v>80000</v>
      </c>
    </row>
    <row r="29" spans="1:6" ht="16" thickBot="1" x14ac:dyDescent="0.25">
      <c r="A29" s="16"/>
      <c r="B29" s="16"/>
      <c r="C29" s="16" t="s">
        <v>107</v>
      </c>
      <c r="D29" s="16"/>
      <c r="E29" s="16"/>
      <c r="F29" s="4">
        <v>175000</v>
      </c>
    </row>
    <row r="30" spans="1:6" ht="16" thickBot="1" x14ac:dyDescent="0.25">
      <c r="A30" s="16"/>
      <c r="B30" s="16" t="s">
        <v>108</v>
      </c>
      <c r="C30" s="16"/>
      <c r="D30" s="16"/>
      <c r="E30" s="16"/>
      <c r="F30" s="6">
        <f>ROUND(SUM(F24:F25)+SUM(F28:F29),5)</f>
        <v>258015.42</v>
      </c>
    </row>
    <row r="31" spans="1:6" ht="16" thickBot="1" x14ac:dyDescent="0.25">
      <c r="A31" s="27" t="s">
        <v>109</v>
      </c>
      <c r="B31" s="27"/>
      <c r="C31" s="27"/>
      <c r="D31" s="27"/>
      <c r="E31" s="27"/>
      <c r="F31" s="21">
        <f>ROUND(F7+F17+F23+F30,5)</f>
        <v>1308147.28</v>
      </c>
    </row>
    <row r="32" spans="1:6" ht="16" thickTop="1" x14ac:dyDescent="0.2">
      <c r="A32" s="27" t="s">
        <v>110</v>
      </c>
      <c r="B32" s="27"/>
      <c r="C32" s="16"/>
      <c r="D32" s="16"/>
      <c r="E32" s="16"/>
      <c r="F32" s="2"/>
    </row>
    <row r="33" spans="1:6" x14ac:dyDescent="0.2">
      <c r="A33" s="16"/>
      <c r="B33" s="16" t="s">
        <v>111</v>
      </c>
      <c r="C33" s="16"/>
      <c r="D33" s="16"/>
      <c r="E33" s="16"/>
      <c r="F33" s="2"/>
    </row>
    <row r="34" spans="1:6" x14ac:dyDescent="0.2">
      <c r="A34" s="16"/>
      <c r="B34" s="16"/>
      <c r="C34" s="16" t="s">
        <v>112</v>
      </c>
      <c r="D34" s="16"/>
      <c r="E34" s="16"/>
      <c r="F34" s="2"/>
    </row>
    <row r="35" spans="1:6" x14ac:dyDescent="0.2">
      <c r="A35" s="16"/>
      <c r="B35" s="16"/>
      <c r="C35" s="16"/>
      <c r="D35" s="16" t="s">
        <v>113</v>
      </c>
      <c r="E35" s="16"/>
      <c r="F35" s="2"/>
    </row>
    <row r="36" spans="1:6" ht="16" thickBot="1" x14ac:dyDescent="0.25">
      <c r="A36" s="16"/>
      <c r="B36" s="16"/>
      <c r="C36" s="16"/>
      <c r="D36" s="16"/>
      <c r="E36" s="16" t="s">
        <v>113</v>
      </c>
      <c r="F36" s="3">
        <v>309389.96999999997</v>
      </c>
    </row>
    <row r="37" spans="1:6" ht="16" thickBot="1" x14ac:dyDescent="0.25">
      <c r="A37" s="16"/>
      <c r="B37" s="16"/>
      <c r="C37" s="16"/>
      <c r="D37" s="16" t="s">
        <v>114</v>
      </c>
      <c r="E37" s="16"/>
      <c r="F37" s="2">
        <f>ROUND(SUM(F35:F36),5)</f>
        <v>309389.96999999997</v>
      </c>
    </row>
    <row r="38" spans="1:6" ht="16" thickBot="1" x14ac:dyDescent="0.25">
      <c r="A38" s="16"/>
      <c r="B38" s="16"/>
      <c r="C38" s="16" t="s">
        <v>115</v>
      </c>
      <c r="D38" s="16"/>
      <c r="E38" s="16"/>
      <c r="F38" s="5">
        <f>+F37</f>
        <v>309389.96999999997</v>
      </c>
    </row>
    <row r="39" spans="1:6" x14ac:dyDescent="0.2">
      <c r="A39" s="16"/>
      <c r="B39" s="16" t="s">
        <v>116</v>
      </c>
      <c r="C39" s="16"/>
      <c r="D39" s="16"/>
      <c r="E39" s="16"/>
      <c r="F39" s="2">
        <f>ROUND(F33+F38,5)</f>
        <v>309389.96999999997</v>
      </c>
    </row>
    <row r="40" spans="1:6" x14ac:dyDescent="0.2">
      <c r="A40" s="16"/>
      <c r="B40" s="16" t="s">
        <v>117</v>
      </c>
      <c r="C40" s="16"/>
      <c r="D40" s="16"/>
      <c r="E40" s="16"/>
      <c r="F40" s="2"/>
    </row>
    <row r="41" spans="1:6" x14ac:dyDescent="0.2">
      <c r="A41" s="16"/>
      <c r="B41" s="16"/>
      <c r="C41" s="16" t="s">
        <v>118</v>
      </c>
      <c r="D41" s="16"/>
      <c r="E41" s="16"/>
      <c r="F41" s="2">
        <v>150000</v>
      </c>
    </row>
    <row r="42" spans="1:6" x14ac:dyDescent="0.2">
      <c r="A42" s="16"/>
      <c r="B42" s="16"/>
      <c r="C42" s="16" t="s">
        <v>119</v>
      </c>
      <c r="D42" s="16"/>
      <c r="E42" s="16"/>
      <c r="F42" s="2">
        <v>-187983.5</v>
      </c>
    </row>
    <row r="43" spans="1:6" x14ac:dyDescent="0.2">
      <c r="A43" s="16"/>
      <c r="B43" s="16"/>
      <c r="C43" s="16" t="s">
        <v>120</v>
      </c>
      <c r="D43" s="16"/>
      <c r="E43" s="16"/>
      <c r="F43" s="2">
        <v>913222.98</v>
      </c>
    </row>
    <row r="44" spans="1:6" ht="16" thickBot="1" x14ac:dyDescent="0.25">
      <c r="A44" s="16"/>
      <c r="B44" s="16"/>
      <c r="C44" s="16" t="s">
        <v>84</v>
      </c>
      <c r="D44" s="16"/>
      <c r="E44" s="16"/>
      <c r="F44" s="4">
        <v>123517.83</v>
      </c>
    </row>
    <row r="45" spans="1:6" ht="16" thickBot="1" x14ac:dyDescent="0.25">
      <c r="A45" s="16"/>
      <c r="B45" s="16" t="s">
        <v>121</v>
      </c>
      <c r="C45" s="16"/>
      <c r="D45" s="16"/>
      <c r="E45" s="16"/>
      <c r="F45" s="6">
        <f>ROUND(SUM(F40:F44),5)</f>
        <v>998757.31</v>
      </c>
    </row>
    <row r="46" spans="1:6" ht="16" thickBot="1" x14ac:dyDescent="0.25">
      <c r="A46" s="27" t="s">
        <v>122</v>
      </c>
      <c r="B46" s="27"/>
      <c r="C46" s="27"/>
      <c r="D46" s="27"/>
      <c r="E46" s="27"/>
      <c r="F46" s="21">
        <f>ROUND(F32+F39+F45,5)</f>
        <v>1308147.28</v>
      </c>
    </row>
    <row r="47" spans="1:6" ht="16" thickTop="1" x14ac:dyDescent="0.2">
      <c r="A47" s="13"/>
      <c r="B47" s="13"/>
      <c r="C47" s="13"/>
      <c r="D47" s="13"/>
      <c r="E47" s="13"/>
      <c r="F47" s="14"/>
    </row>
  </sheetData>
  <mergeCells count="5">
    <mergeCell ref="A7:B7"/>
    <mergeCell ref="A31:E31"/>
    <mergeCell ref="A32:B32"/>
    <mergeCell ref="A46:E46"/>
    <mergeCell ref="F3:G3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29"/>
  <sheetViews>
    <sheetView workbookViewId="0">
      <selection activeCell="F3" sqref="F3:H3"/>
    </sheetView>
  </sheetViews>
  <sheetFormatPr baseColWidth="10" defaultColWidth="8.83203125" defaultRowHeight="15" x14ac:dyDescent="0.2"/>
  <cols>
    <col min="1" max="4" width="3" style="13" customWidth="1"/>
    <col min="5" max="5" width="29.6640625" style="13" customWidth="1"/>
    <col min="6" max="6" width="10.1640625" style="14" customWidth="1"/>
    <col min="7" max="16384" width="8.83203125" style="15"/>
  </cols>
  <sheetData>
    <row r="3" spans="1:8" x14ac:dyDescent="0.2">
      <c r="F3" s="25" t="s">
        <v>202</v>
      </c>
      <c r="G3" s="26"/>
      <c r="H3" s="26"/>
    </row>
    <row r="7" spans="1:8" s="20" customFormat="1" ht="16" thickBot="1" x14ac:dyDescent="0.25">
      <c r="A7" s="18"/>
      <c r="B7" s="18"/>
      <c r="C7" s="18"/>
      <c r="D7" s="18"/>
      <c r="E7" s="18"/>
      <c r="F7" s="24" t="s">
        <v>2</v>
      </c>
    </row>
    <row r="8" spans="1:8" ht="16" thickTop="1" x14ac:dyDescent="0.2">
      <c r="A8" s="16"/>
      <c r="B8" s="16"/>
      <c r="C8" s="16" t="s">
        <v>123</v>
      </c>
      <c r="D8" s="16"/>
      <c r="E8" s="16"/>
      <c r="F8" s="2"/>
    </row>
    <row r="9" spans="1:8" x14ac:dyDescent="0.2">
      <c r="A9" s="16"/>
      <c r="B9" s="16"/>
      <c r="C9" s="16"/>
      <c r="D9" s="16" t="s">
        <v>84</v>
      </c>
      <c r="E9" s="16"/>
      <c r="F9" s="2">
        <v>123517.83</v>
      </c>
    </row>
    <row r="10" spans="1:8" x14ac:dyDescent="0.2">
      <c r="A10" s="16"/>
      <c r="B10" s="16"/>
      <c r="C10" s="16"/>
      <c r="D10" s="16" t="s">
        <v>124</v>
      </c>
      <c r="E10" s="16"/>
      <c r="F10" s="2"/>
    </row>
    <row r="11" spans="1:8" x14ac:dyDescent="0.2">
      <c r="A11" s="16"/>
      <c r="B11" s="16"/>
      <c r="C11" s="16"/>
      <c r="D11" s="16" t="s">
        <v>125</v>
      </c>
      <c r="E11" s="16"/>
      <c r="F11" s="2"/>
    </row>
    <row r="12" spans="1:8" x14ac:dyDescent="0.2">
      <c r="A12" s="16"/>
      <c r="B12" s="16"/>
      <c r="C12" s="16"/>
      <c r="D12" s="16"/>
      <c r="E12" s="16" t="s">
        <v>93</v>
      </c>
      <c r="F12" s="2">
        <v>-164923.84</v>
      </c>
    </row>
    <row r="13" spans="1:8" x14ac:dyDescent="0.2">
      <c r="A13" s="16"/>
      <c r="B13" s="16"/>
      <c r="C13" s="16"/>
      <c r="D13" s="16"/>
      <c r="E13" s="16" t="s">
        <v>113</v>
      </c>
      <c r="F13" s="2">
        <v>237464.72</v>
      </c>
    </row>
    <row r="14" spans="1:8" ht="16" thickBot="1" x14ac:dyDescent="0.25">
      <c r="A14" s="16"/>
      <c r="B14" s="16"/>
      <c r="C14" s="16"/>
      <c r="D14" s="16"/>
      <c r="E14" s="16" t="s">
        <v>126</v>
      </c>
      <c r="F14" s="3">
        <v>-69500</v>
      </c>
    </row>
    <row r="15" spans="1:8" x14ac:dyDescent="0.2">
      <c r="A15" s="16"/>
      <c r="B15" s="16"/>
      <c r="C15" s="16" t="s">
        <v>127</v>
      </c>
      <c r="D15" s="16"/>
      <c r="E15" s="16"/>
      <c r="F15" s="2">
        <f>ROUND(SUM(F8:F9)+SUM(F12:F14),5)</f>
        <v>126558.71</v>
      </c>
    </row>
    <row r="16" spans="1:8" x14ac:dyDescent="0.2">
      <c r="A16" s="16"/>
      <c r="B16" s="16"/>
      <c r="C16" s="16" t="s">
        <v>128</v>
      </c>
      <c r="D16" s="16"/>
      <c r="E16" s="16"/>
      <c r="F16" s="2"/>
    </row>
    <row r="17" spans="1:6" x14ac:dyDescent="0.2">
      <c r="A17" s="16"/>
      <c r="B17" s="16"/>
      <c r="C17" s="16"/>
      <c r="D17" s="16" t="s">
        <v>98</v>
      </c>
      <c r="E17" s="16"/>
      <c r="F17" s="2">
        <v>-4640.5600000000004</v>
      </c>
    </row>
    <row r="18" spans="1:6" x14ac:dyDescent="0.2">
      <c r="A18" s="16"/>
      <c r="B18" s="16"/>
      <c r="C18" s="16"/>
      <c r="D18" s="16" t="s">
        <v>99</v>
      </c>
      <c r="E18" s="16"/>
      <c r="F18" s="2">
        <v>-4767.72</v>
      </c>
    </row>
    <row r="19" spans="1:6" x14ac:dyDescent="0.2">
      <c r="A19" s="16"/>
      <c r="B19" s="16"/>
      <c r="C19" s="16"/>
      <c r="D19" s="16" t="s">
        <v>103</v>
      </c>
      <c r="E19" s="16"/>
      <c r="F19" s="2">
        <v>-1515.42</v>
      </c>
    </row>
    <row r="20" spans="1:6" ht="16" thickBot="1" x14ac:dyDescent="0.25">
      <c r="A20" s="16"/>
      <c r="B20" s="16"/>
      <c r="C20" s="16"/>
      <c r="D20" s="16" t="s">
        <v>107</v>
      </c>
      <c r="E20" s="16"/>
      <c r="F20" s="3">
        <v>-175000</v>
      </c>
    </row>
    <row r="21" spans="1:6" x14ac:dyDescent="0.2">
      <c r="A21" s="16"/>
      <c r="B21" s="16"/>
      <c r="C21" s="16" t="s">
        <v>129</v>
      </c>
      <c r="D21" s="16"/>
      <c r="E21" s="16"/>
      <c r="F21" s="2">
        <f>ROUND(SUM(F16:F20),5)</f>
        <v>-185923.7</v>
      </c>
    </row>
    <row r="22" spans="1:6" x14ac:dyDescent="0.2">
      <c r="A22" s="16"/>
      <c r="B22" s="16"/>
      <c r="C22" s="16" t="s">
        <v>130</v>
      </c>
      <c r="D22" s="16"/>
      <c r="E22" s="16"/>
      <c r="F22" s="2"/>
    </row>
    <row r="23" spans="1:6" x14ac:dyDescent="0.2">
      <c r="A23" s="16"/>
      <c r="B23" s="16"/>
      <c r="C23" s="16"/>
      <c r="D23" s="16" t="s">
        <v>118</v>
      </c>
      <c r="E23" s="16"/>
      <c r="F23" s="2">
        <v>150000</v>
      </c>
    </row>
    <row r="24" spans="1:6" ht="16" thickBot="1" x14ac:dyDescent="0.25">
      <c r="A24" s="16"/>
      <c r="B24" s="16"/>
      <c r="C24" s="16"/>
      <c r="D24" s="16" t="s">
        <v>119</v>
      </c>
      <c r="E24" s="16"/>
      <c r="F24" s="4">
        <v>-47111.35</v>
      </c>
    </row>
    <row r="25" spans="1:6" ht="16" thickBot="1" x14ac:dyDescent="0.25">
      <c r="A25" s="16"/>
      <c r="B25" s="16"/>
      <c r="C25" s="16" t="s">
        <v>131</v>
      </c>
      <c r="D25" s="16"/>
      <c r="E25" s="16"/>
      <c r="F25" s="5">
        <f>ROUND(SUM(F22:F24),5)</f>
        <v>102888.65</v>
      </c>
    </row>
    <row r="26" spans="1:6" x14ac:dyDescent="0.2">
      <c r="A26" s="16"/>
      <c r="B26" s="16" t="s">
        <v>132</v>
      </c>
      <c r="C26" s="16"/>
      <c r="D26" s="16"/>
      <c r="E26" s="16"/>
      <c r="F26" s="2">
        <f>ROUND(F15+F21+F25,5)</f>
        <v>43523.66</v>
      </c>
    </row>
    <row r="27" spans="1:6" ht="16" thickBot="1" x14ac:dyDescent="0.25">
      <c r="A27" s="16"/>
      <c r="B27" s="16" t="s">
        <v>133</v>
      </c>
      <c r="C27" s="16"/>
      <c r="D27" s="16"/>
      <c r="E27" s="16"/>
      <c r="F27" s="4">
        <v>19859.599999999999</v>
      </c>
    </row>
    <row r="28" spans="1:6" s="22" customFormat="1" ht="12" thickBot="1" x14ac:dyDescent="0.2">
      <c r="A28" s="27" t="s">
        <v>134</v>
      </c>
      <c r="B28" s="27"/>
      <c r="C28" s="27"/>
      <c r="D28" s="27"/>
      <c r="E28" s="27"/>
      <c r="F28" s="21">
        <f>ROUND(SUM(F26:F27),5)</f>
        <v>63383.26</v>
      </c>
    </row>
    <row r="29" spans="1:6" ht="16" thickTop="1" x14ac:dyDescent="0.2"/>
  </sheetData>
  <mergeCells count="1">
    <mergeCell ref="A28:E28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40"/>
  <sheetViews>
    <sheetView topLeftCell="A29" workbookViewId="0">
      <selection activeCell="C3" sqref="C3:H3"/>
    </sheetView>
  </sheetViews>
  <sheetFormatPr baseColWidth="10" defaultColWidth="8.83203125" defaultRowHeight="15" x14ac:dyDescent="0.2"/>
  <cols>
    <col min="1" max="1" width="3" style="13" customWidth="1"/>
    <col min="2" max="2" width="30.1640625" style="13" customWidth="1"/>
    <col min="3" max="3" width="10.5" style="14" customWidth="1"/>
    <col min="4" max="4" width="11.1640625" style="14" customWidth="1"/>
    <col min="5" max="5" width="9.83203125" style="14" customWidth="1"/>
    <col min="6" max="6" width="9.1640625" style="14" customWidth="1"/>
    <col min="7" max="7" width="10" style="14" customWidth="1"/>
    <col min="8" max="8" width="12.5" style="14" customWidth="1"/>
    <col min="9" max="16384" width="8.83203125" style="15"/>
  </cols>
  <sheetData>
    <row r="3" spans="1:8" x14ac:dyDescent="0.2">
      <c r="C3" s="30" t="s">
        <v>173</v>
      </c>
      <c r="D3" s="30"/>
      <c r="E3" s="30"/>
      <c r="F3" s="30"/>
      <c r="G3" s="30"/>
      <c r="H3" s="30"/>
    </row>
    <row r="6" spans="1:8" s="20" customFormat="1" ht="16" thickBot="1" x14ac:dyDescent="0.25">
      <c r="A6" s="18"/>
      <c r="B6" s="18"/>
      <c r="C6" s="24" t="s">
        <v>135</v>
      </c>
      <c r="D6" s="24" t="s">
        <v>136</v>
      </c>
      <c r="E6" s="24" t="s">
        <v>137</v>
      </c>
      <c r="F6" s="24" t="s">
        <v>138</v>
      </c>
      <c r="G6" s="24" t="s">
        <v>139</v>
      </c>
      <c r="H6" s="24" t="s">
        <v>140</v>
      </c>
    </row>
    <row r="7" spans="1:8" ht="16" thickTop="1" x14ac:dyDescent="0.2">
      <c r="A7" s="16"/>
      <c r="B7" s="16" t="s">
        <v>141</v>
      </c>
      <c r="C7" s="2">
        <v>0</v>
      </c>
      <c r="D7" s="2">
        <v>13000</v>
      </c>
      <c r="E7" s="2">
        <v>8000</v>
      </c>
      <c r="F7" s="2">
        <v>0</v>
      </c>
      <c r="G7" s="2">
        <v>0</v>
      </c>
      <c r="H7" s="2">
        <f t="shared" ref="H7:H39" si="0">ROUND(SUM(C7:G7),5)</f>
        <v>21000</v>
      </c>
    </row>
    <row r="8" spans="1:8" x14ac:dyDescent="0.2">
      <c r="A8" s="16"/>
      <c r="B8" s="16" t="s">
        <v>142</v>
      </c>
      <c r="C8" s="2">
        <v>22500</v>
      </c>
      <c r="D8" s="2">
        <v>0</v>
      </c>
      <c r="E8" s="2">
        <v>0</v>
      </c>
      <c r="F8" s="2">
        <v>0</v>
      </c>
      <c r="G8" s="2">
        <v>0</v>
      </c>
      <c r="H8" s="2">
        <f t="shared" si="0"/>
        <v>22500</v>
      </c>
    </row>
    <row r="9" spans="1:8" x14ac:dyDescent="0.2">
      <c r="A9" s="16"/>
      <c r="B9" s="16" t="s">
        <v>143</v>
      </c>
      <c r="C9" s="2">
        <v>12800</v>
      </c>
      <c r="D9" s="2">
        <v>0</v>
      </c>
      <c r="E9" s="2">
        <v>0</v>
      </c>
      <c r="F9" s="2">
        <v>0</v>
      </c>
      <c r="G9" s="2">
        <v>0</v>
      </c>
      <c r="H9" s="2">
        <f t="shared" si="0"/>
        <v>12800</v>
      </c>
    </row>
    <row r="10" spans="1:8" x14ac:dyDescent="0.2">
      <c r="A10" s="16"/>
      <c r="B10" s="16" t="s">
        <v>144</v>
      </c>
      <c r="C10" s="2">
        <v>0</v>
      </c>
      <c r="D10" s="2">
        <v>30000</v>
      </c>
      <c r="E10" s="2">
        <v>0</v>
      </c>
      <c r="F10" s="2">
        <v>0</v>
      </c>
      <c r="G10" s="2">
        <v>0</v>
      </c>
      <c r="H10" s="2">
        <f t="shared" si="0"/>
        <v>30000</v>
      </c>
    </row>
    <row r="11" spans="1:8" x14ac:dyDescent="0.2">
      <c r="A11" s="16"/>
      <c r="B11" s="16" t="s">
        <v>145</v>
      </c>
      <c r="C11" s="2">
        <v>21400</v>
      </c>
      <c r="D11" s="2">
        <v>0</v>
      </c>
      <c r="E11" s="2">
        <v>0</v>
      </c>
      <c r="F11" s="2">
        <v>0</v>
      </c>
      <c r="G11" s="2">
        <v>0</v>
      </c>
      <c r="H11" s="2">
        <f t="shared" si="0"/>
        <v>21400</v>
      </c>
    </row>
    <row r="12" spans="1:8" x14ac:dyDescent="0.2">
      <c r="A12" s="16"/>
      <c r="B12" s="16" t="s">
        <v>146</v>
      </c>
      <c r="C12" s="2">
        <v>12200</v>
      </c>
      <c r="D12" s="2">
        <v>0</v>
      </c>
      <c r="E12" s="2">
        <v>0</v>
      </c>
      <c r="F12" s="2">
        <v>0</v>
      </c>
      <c r="G12" s="2">
        <v>0</v>
      </c>
      <c r="H12" s="2">
        <f t="shared" si="0"/>
        <v>12200</v>
      </c>
    </row>
    <row r="13" spans="1:8" x14ac:dyDescent="0.2">
      <c r="A13" s="16"/>
      <c r="B13" s="16" t="s">
        <v>147</v>
      </c>
      <c r="C13" s="2">
        <v>700</v>
      </c>
      <c r="D13" s="2">
        <v>0</v>
      </c>
      <c r="E13" s="2">
        <v>0</v>
      </c>
      <c r="F13" s="2">
        <v>0</v>
      </c>
      <c r="G13" s="2">
        <v>0</v>
      </c>
      <c r="H13" s="2">
        <f t="shared" si="0"/>
        <v>700</v>
      </c>
    </row>
    <row r="14" spans="1:8" x14ac:dyDescent="0.2">
      <c r="A14" s="16"/>
      <c r="B14" s="16" t="s">
        <v>148</v>
      </c>
      <c r="C14" s="2">
        <v>36000</v>
      </c>
      <c r="D14" s="2">
        <v>0</v>
      </c>
      <c r="E14" s="2">
        <v>0</v>
      </c>
      <c r="F14" s="2">
        <v>0</v>
      </c>
      <c r="G14" s="2">
        <v>0</v>
      </c>
      <c r="H14" s="2">
        <f t="shared" si="0"/>
        <v>36000</v>
      </c>
    </row>
    <row r="15" spans="1:8" x14ac:dyDescent="0.2">
      <c r="A15" s="16"/>
      <c r="B15" s="16" t="s">
        <v>149</v>
      </c>
      <c r="C15" s="2">
        <v>1600</v>
      </c>
      <c r="D15" s="2">
        <v>21300</v>
      </c>
      <c r="E15" s="2">
        <v>0</v>
      </c>
      <c r="F15" s="2">
        <v>0</v>
      </c>
      <c r="G15" s="2">
        <v>0</v>
      </c>
      <c r="H15" s="2">
        <f t="shared" si="0"/>
        <v>22900</v>
      </c>
    </row>
    <row r="16" spans="1:8" x14ac:dyDescent="0.2">
      <c r="A16" s="16"/>
      <c r="B16" s="16" t="s">
        <v>150</v>
      </c>
      <c r="C16" s="2">
        <v>14765.13</v>
      </c>
      <c r="D16" s="2">
        <v>0</v>
      </c>
      <c r="E16" s="2">
        <v>0</v>
      </c>
      <c r="F16" s="2">
        <v>0</v>
      </c>
      <c r="G16" s="2">
        <v>0</v>
      </c>
      <c r="H16" s="2">
        <f t="shared" si="0"/>
        <v>14765.13</v>
      </c>
    </row>
    <row r="17" spans="1:8" x14ac:dyDescent="0.2">
      <c r="A17" s="16"/>
      <c r="B17" s="16" t="s">
        <v>151</v>
      </c>
      <c r="C17" s="2">
        <v>0</v>
      </c>
      <c r="D17" s="2">
        <v>89000</v>
      </c>
      <c r="E17" s="2">
        <v>0</v>
      </c>
      <c r="F17" s="2">
        <v>0</v>
      </c>
      <c r="G17" s="2">
        <v>0</v>
      </c>
      <c r="H17" s="2">
        <f t="shared" si="0"/>
        <v>89000</v>
      </c>
    </row>
    <row r="18" spans="1:8" x14ac:dyDescent="0.2">
      <c r="A18" s="16"/>
      <c r="B18" s="16" t="s">
        <v>152</v>
      </c>
      <c r="C18" s="2">
        <v>0</v>
      </c>
      <c r="D18" s="2">
        <v>0</v>
      </c>
      <c r="E18" s="2">
        <v>24600</v>
      </c>
      <c r="F18" s="2">
        <v>0</v>
      </c>
      <c r="G18" s="2">
        <v>0</v>
      </c>
      <c r="H18" s="2">
        <f t="shared" si="0"/>
        <v>24600</v>
      </c>
    </row>
    <row r="19" spans="1:8" x14ac:dyDescent="0.2">
      <c r="A19" s="16"/>
      <c r="B19" s="16" t="s">
        <v>153</v>
      </c>
      <c r="C19" s="2">
        <v>3000</v>
      </c>
      <c r="D19" s="2">
        <v>0</v>
      </c>
      <c r="E19" s="2">
        <v>0</v>
      </c>
      <c r="F19" s="2">
        <v>0</v>
      </c>
      <c r="G19" s="2">
        <v>0</v>
      </c>
      <c r="H19" s="2">
        <f t="shared" si="0"/>
        <v>3000</v>
      </c>
    </row>
    <row r="20" spans="1:8" x14ac:dyDescent="0.2">
      <c r="A20" s="16"/>
      <c r="B20" s="16" t="s">
        <v>154</v>
      </c>
      <c r="C20" s="2">
        <v>0</v>
      </c>
      <c r="D20" s="2">
        <v>0</v>
      </c>
      <c r="E20" s="2">
        <v>15000</v>
      </c>
      <c r="F20" s="2">
        <v>0</v>
      </c>
      <c r="G20" s="2">
        <v>0</v>
      </c>
      <c r="H20" s="2">
        <f t="shared" si="0"/>
        <v>15000</v>
      </c>
    </row>
    <row r="21" spans="1:8" x14ac:dyDescent="0.2">
      <c r="A21" s="16"/>
      <c r="B21" s="16" t="s">
        <v>155</v>
      </c>
      <c r="C21" s="2">
        <v>170672.47</v>
      </c>
      <c r="D21" s="2">
        <v>0</v>
      </c>
      <c r="E21" s="2">
        <v>0</v>
      </c>
      <c r="F21" s="2">
        <v>0</v>
      </c>
      <c r="G21" s="2">
        <v>12228.31</v>
      </c>
      <c r="H21" s="2">
        <f t="shared" si="0"/>
        <v>182900.78</v>
      </c>
    </row>
    <row r="22" spans="1:8" x14ac:dyDescent="0.2">
      <c r="A22" s="16"/>
      <c r="B22" s="16" t="s">
        <v>156</v>
      </c>
      <c r="C22" s="2">
        <v>0</v>
      </c>
      <c r="D22" s="2">
        <v>0</v>
      </c>
      <c r="E22" s="2">
        <v>17325</v>
      </c>
      <c r="F22" s="2">
        <v>0</v>
      </c>
      <c r="G22" s="2">
        <v>0</v>
      </c>
      <c r="H22" s="2">
        <f t="shared" si="0"/>
        <v>17325</v>
      </c>
    </row>
    <row r="23" spans="1:8" x14ac:dyDescent="0.2">
      <c r="A23" s="16"/>
      <c r="B23" s="16" t="s">
        <v>157</v>
      </c>
      <c r="C23" s="2">
        <v>16000</v>
      </c>
      <c r="D23" s="2">
        <v>0</v>
      </c>
      <c r="E23" s="2">
        <v>0</v>
      </c>
      <c r="F23" s="2">
        <v>0</v>
      </c>
      <c r="G23" s="2">
        <v>0</v>
      </c>
      <c r="H23" s="2">
        <f t="shared" si="0"/>
        <v>16000</v>
      </c>
    </row>
    <row r="24" spans="1:8" x14ac:dyDescent="0.2">
      <c r="A24" s="16"/>
      <c r="B24" s="16" t="s">
        <v>158</v>
      </c>
      <c r="C24" s="2">
        <v>8000</v>
      </c>
      <c r="D24" s="2">
        <v>0</v>
      </c>
      <c r="E24" s="2">
        <v>0</v>
      </c>
      <c r="F24" s="2">
        <v>0</v>
      </c>
      <c r="G24" s="2">
        <v>0</v>
      </c>
      <c r="H24" s="2">
        <f t="shared" si="0"/>
        <v>8000</v>
      </c>
    </row>
    <row r="25" spans="1:8" x14ac:dyDescent="0.2">
      <c r="A25" s="16"/>
      <c r="B25" s="16" t="s">
        <v>159</v>
      </c>
      <c r="C25" s="2">
        <v>6300</v>
      </c>
      <c r="D25" s="2">
        <v>0</v>
      </c>
      <c r="E25" s="2">
        <v>0</v>
      </c>
      <c r="F25" s="2">
        <v>0</v>
      </c>
      <c r="G25" s="2">
        <v>0</v>
      </c>
      <c r="H25" s="2">
        <f t="shared" si="0"/>
        <v>6300</v>
      </c>
    </row>
    <row r="26" spans="1:8" x14ac:dyDescent="0.2">
      <c r="A26" s="16"/>
      <c r="B26" s="16" t="s">
        <v>160</v>
      </c>
      <c r="C26" s="2">
        <v>0</v>
      </c>
      <c r="D26" s="2">
        <v>0</v>
      </c>
      <c r="E26" s="2">
        <v>0</v>
      </c>
      <c r="F26" s="2">
        <v>0</v>
      </c>
      <c r="G26" s="2">
        <v>17757.669999999998</v>
      </c>
      <c r="H26" s="2">
        <f t="shared" si="0"/>
        <v>17757.669999999998</v>
      </c>
    </row>
    <row r="27" spans="1:8" x14ac:dyDescent="0.2">
      <c r="A27" s="16"/>
      <c r="B27" s="16" t="s">
        <v>161</v>
      </c>
      <c r="C27" s="2">
        <v>7212.5</v>
      </c>
      <c r="D27" s="2">
        <v>0</v>
      </c>
      <c r="E27" s="2">
        <v>0</v>
      </c>
      <c r="F27" s="2">
        <v>0</v>
      </c>
      <c r="G27" s="2">
        <v>0</v>
      </c>
      <c r="H27" s="2">
        <f t="shared" si="0"/>
        <v>7212.5</v>
      </c>
    </row>
    <row r="28" spans="1:8" x14ac:dyDescent="0.2">
      <c r="A28" s="16"/>
      <c r="B28" s="16" t="s">
        <v>162</v>
      </c>
      <c r="C28" s="2">
        <v>11250</v>
      </c>
      <c r="D28" s="2">
        <v>0</v>
      </c>
      <c r="E28" s="2">
        <v>0</v>
      </c>
      <c r="F28" s="2">
        <v>0</v>
      </c>
      <c r="G28" s="2">
        <v>0</v>
      </c>
      <c r="H28" s="2">
        <f t="shared" si="0"/>
        <v>11250</v>
      </c>
    </row>
    <row r="29" spans="1:8" x14ac:dyDescent="0.2">
      <c r="A29" s="16"/>
      <c r="B29" s="16" t="s">
        <v>163</v>
      </c>
      <c r="C29" s="2">
        <v>0</v>
      </c>
      <c r="D29" s="2">
        <v>0</v>
      </c>
      <c r="E29" s="2">
        <v>0</v>
      </c>
      <c r="F29" s="2">
        <v>0</v>
      </c>
      <c r="G29" s="2">
        <v>34200</v>
      </c>
      <c r="H29" s="2">
        <f t="shared" si="0"/>
        <v>34200</v>
      </c>
    </row>
    <row r="30" spans="1:8" x14ac:dyDescent="0.2">
      <c r="A30" s="16"/>
      <c r="B30" s="16" t="s">
        <v>164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f t="shared" si="0"/>
        <v>0</v>
      </c>
    </row>
    <row r="31" spans="1:8" x14ac:dyDescent="0.2">
      <c r="A31" s="16"/>
      <c r="B31" s="16" t="s">
        <v>165</v>
      </c>
      <c r="C31" s="2">
        <v>261626.67</v>
      </c>
      <c r="D31" s="2">
        <v>0</v>
      </c>
      <c r="E31" s="2">
        <v>4866.8</v>
      </c>
      <c r="F31" s="2">
        <v>0</v>
      </c>
      <c r="G31" s="2">
        <v>0</v>
      </c>
      <c r="H31" s="2">
        <f t="shared" si="0"/>
        <v>266493.46999999997</v>
      </c>
    </row>
    <row r="32" spans="1:8" x14ac:dyDescent="0.2">
      <c r="A32" s="16"/>
      <c r="B32" s="16" t="s">
        <v>166</v>
      </c>
      <c r="C32" s="2">
        <v>0</v>
      </c>
      <c r="D32" s="2">
        <v>0</v>
      </c>
      <c r="E32" s="2">
        <v>0</v>
      </c>
      <c r="F32" s="2">
        <v>0</v>
      </c>
      <c r="G32" s="2">
        <v>100</v>
      </c>
      <c r="H32" s="2">
        <f t="shared" si="0"/>
        <v>100</v>
      </c>
    </row>
    <row r="33" spans="1:8" x14ac:dyDescent="0.2">
      <c r="A33" s="16"/>
      <c r="B33" s="16" t="s">
        <v>167</v>
      </c>
      <c r="C33" s="2">
        <v>0</v>
      </c>
      <c r="D33" s="2">
        <v>0</v>
      </c>
      <c r="E33" s="2">
        <v>0</v>
      </c>
      <c r="F33" s="2">
        <v>8750</v>
      </c>
      <c r="G33" s="2">
        <v>0</v>
      </c>
      <c r="H33" s="2">
        <f t="shared" si="0"/>
        <v>8750</v>
      </c>
    </row>
    <row r="34" spans="1:8" x14ac:dyDescent="0.2">
      <c r="A34" s="16"/>
      <c r="B34" s="16" t="s">
        <v>168</v>
      </c>
      <c r="C34" s="2">
        <v>12500</v>
      </c>
      <c r="D34" s="2">
        <v>0</v>
      </c>
      <c r="E34" s="2">
        <v>0</v>
      </c>
      <c r="F34" s="2">
        <v>0</v>
      </c>
      <c r="G34" s="2">
        <v>0</v>
      </c>
      <c r="H34" s="2">
        <f t="shared" si="0"/>
        <v>12500</v>
      </c>
    </row>
    <row r="35" spans="1:8" x14ac:dyDescent="0.2">
      <c r="A35" s="16"/>
      <c r="B35" s="16" t="s">
        <v>169</v>
      </c>
      <c r="C35" s="2">
        <v>24772.77</v>
      </c>
      <c r="D35" s="2">
        <v>27000</v>
      </c>
      <c r="E35" s="2">
        <v>0</v>
      </c>
      <c r="F35" s="2">
        <v>0</v>
      </c>
      <c r="G35" s="2">
        <v>0</v>
      </c>
      <c r="H35" s="2">
        <f t="shared" si="0"/>
        <v>51772.77</v>
      </c>
    </row>
    <row r="36" spans="1:8" x14ac:dyDescent="0.2">
      <c r="A36" s="16"/>
      <c r="B36" s="16" t="s">
        <v>170</v>
      </c>
      <c r="C36" s="2">
        <v>900</v>
      </c>
      <c r="D36" s="2">
        <v>0</v>
      </c>
      <c r="E36" s="2">
        <v>0</v>
      </c>
      <c r="F36" s="2">
        <v>0</v>
      </c>
      <c r="G36" s="2">
        <v>0</v>
      </c>
      <c r="H36" s="2">
        <f t="shared" si="0"/>
        <v>900</v>
      </c>
    </row>
    <row r="37" spans="1:8" x14ac:dyDescent="0.2">
      <c r="A37" s="16"/>
      <c r="B37" s="16" t="s">
        <v>171</v>
      </c>
      <c r="C37" s="2">
        <v>4028</v>
      </c>
      <c r="D37" s="2">
        <v>0</v>
      </c>
      <c r="E37" s="2">
        <v>608</v>
      </c>
      <c r="F37" s="2">
        <v>0</v>
      </c>
      <c r="G37" s="2">
        <v>1786</v>
      </c>
      <c r="H37" s="2">
        <f t="shared" si="0"/>
        <v>6422</v>
      </c>
    </row>
    <row r="38" spans="1:8" ht="16" thickBot="1" x14ac:dyDescent="0.25">
      <c r="A38" s="16"/>
      <c r="B38" s="16" t="s">
        <v>172</v>
      </c>
      <c r="C38" s="4">
        <v>2091</v>
      </c>
      <c r="D38" s="4">
        <v>1500</v>
      </c>
      <c r="E38" s="4">
        <v>0</v>
      </c>
      <c r="F38" s="4">
        <v>0</v>
      </c>
      <c r="G38" s="4">
        <v>0</v>
      </c>
      <c r="H38" s="4">
        <f t="shared" si="0"/>
        <v>3591</v>
      </c>
    </row>
    <row r="39" spans="1:8" s="22" customFormat="1" ht="12" thickBot="1" x14ac:dyDescent="0.2">
      <c r="A39" s="27" t="s">
        <v>140</v>
      </c>
      <c r="B39" s="27"/>
      <c r="C39" s="21">
        <f>ROUND(SUM(C7:C38),5)</f>
        <v>650318.54</v>
      </c>
      <c r="D39" s="21">
        <f>ROUND(SUM(D7:D38),5)</f>
        <v>181800</v>
      </c>
      <c r="E39" s="21">
        <f>ROUND(SUM(E7:E38),5)</f>
        <v>70399.8</v>
      </c>
      <c r="F39" s="21">
        <f>ROUND(SUM(F7:F38),5)</f>
        <v>8750</v>
      </c>
      <c r="G39" s="21">
        <f>ROUND(SUM(G7:G38),5)</f>
        <v>66071.98</v>
      </c>
      <c r="H39" s="21">
        <f t="shared" si="0"/>
        <v>977340.32</v>
      </c>
    </row>
    <row r="40" spans="1:8" ht="16" thickTop="1" x14ac:dyDescent="0.2"/>
  </sheetData>
  <mergeCells count="2">
    <mergeCell ref="C3:H3"/>
    <mergeCell ref="A39:B39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33"/>
  <sheetViews>
    <sheetView tabSelected="1" workbookViewId="0">
      <selection activeCell="K16" sqref="K16"/>
    </sheetView>
  </sheetViews>
  <sheetFormatPr baseColWidth="10" defaultColWidth="8.83203125" defaultRowHeight="15" x14ac:dyDescent="0.2"/>
  <cols>
    <col min="1" max="1" width="3" style="11" customWidth="1"/>
    <col min="2" max="2" width="22.5" style="11" customWidth="1"/>
    <col min="3" max="3" width="11.5" style="12" customWidth="1"/>
    <col min="4" max="4" width="11.33203125" style="12" customWidth="1"/>
    <col min="5" max="5" width="10.6640625" style="12" customWidth="1"/>
    <col min="6" max="6" width="9.5" style="12" customWidth="1"/>
    <col min="7" max="7" width="11.33203125" style="12" customWidth="1"/>
    <col min="8" max="8" width="12.1640625" style="12" customWidth="1"/>
  </cols>
  <sheetData>
    <row r="3" spans="1:8" x14ac:dyDescent="0.2">
      <c r="D3" s="32" t="s">
        <v>201</v>
      </c>
      <c r="E3" s="32"/>
      <c r="F3" s="32"/>
      <c r="G3" s="32"/>
    </row>
    <row r="5" spans="1:8" s="10" customFormat="1" ht="16" thickBot="1" x14ac:dyDescent="0.25">
      <c r="A5" s="9"/>
      <c r="B5" s="9"/>
      <c r="C5" s="23" t="s">
        <v>135</v>
      </c>
      <c r="D5" s="23" t="s">
        <v>136</v>
      </c>
      <c r="E5" s="23" t="s">
        <v>137</v>
      </c>
      <c r="F5" s="23" t="s">
        <v>138</v>
      </c>
      <c r="G5" s="23" t="s">
        <v>139</v>
      </c>
      <c r="H5" s="23" t="s">
        <v>140</v>
      </c>
    </row>
    <row r="6" spans="1:8" ht="16" thickTop="1" x14ac:dyDescent="0.2">
      <c r="A6" s="1"/>
      <c r="B6" s="1" t="s">
        <v>174</v>
      </c>
      <c r="C6" s="2">
        <v>357.21</v>
      </c>
      <c r="D6" s="2">
        <v>0</v>
      </c>
      <c r="E6" s="2">
        <v>0</v>
      </c>
      <c r="F6" s="2">
        <v>0</v>
      </c>
      <c r="G6" s="2">
        <v>0</v>
      </c>
      <c r="H6" s="2">
        <f t="shared" ref="H6:H32" si="0">ROUND(SUM(C6:G6),5)</f>
        <v>357.21</v>
      </c>
    </row>
    <row r="7" spans="1:8" x14ac:dyDescent="0.2">
      <c r="A7" s="1"/>
      <c r="B7" s="1" t="s">
        <v>175</v>
      </c>
      <c r="C7" s="2">
        <v>13775</v>
      </c>
      <c r="D7" s="2">
        <v>0</v>
      </c>
      <c r="E7" s="2">
        <v>0</v>
      </c>
      <c r="F7" s="2">
        <v>0</v>
      </c>
      <c r="G7" s="2">
        <v>0</v>
      </c>
      <c r="H7" s="2">
        <f t="shared" si="0"/>
        <v>13775</v>
      </c>
    </row>
    <row r="8" spans="1:8" x14ac:dyDescent="0.2">
      <c r="A8" s="1"/>
      <c r="B8" s="1" t="s">
        <v>176</v>
      </c>
      <c r="C8" s="2">
        <v>15591.83</v>
      </c>
      <c r="D8" s="2">
        <v>0</v>
      </c>
      <c r="E8" s="2">
        <v>0</v>
      </c>
      <c r="F8" s="2">
        <v>0</v>
      </c>
      <c r="G8" s="2">
        <v>0</v>
      </c>
      <c r="H8" s="2">
        <f t="shared" si="0"/>
        <v>15591.83</v>
      </c>
    </row>
    <row r="9" spans="1:8" x14ac:dyDescent="0.2">
      <c r="A9" s="1"/>
      <c r="B9" s="1" t="s">
        <v>177</v>
      </c>
      <c r="C9" s="2">
        <v>54024.6</v>
      </c>
      <c r="D9" s="2">
        <v>56848.57</v>
      </c>
      <c r="E9" s="2">
        <v>0</v>
      </c>
      <c r="F9" s="2">
        <v>0</v>
      </c>
      <c r="G9" s="2">
        <v>0</v>
      </c>
      <c r="H9" s="2">
        <f t="shared" si="0"/>
        <v>110873.17</v>
      </c>
    </row>
    <row r="10" spans="1:8" x14ac:dyDescent="0.2">
      <c r="A10" s="1"/>
      <c r="B10" s="1" t="s">
        <v>178</v>
      </c>
      <c r="C10" s="2">
        <v>3766.67</v>
      </c>
      <c r="D10" s="2">
        <v>0</v>
      </c>
      <c r="E10" s="2">
        <v>0</v>
      </c>
      <c r="F10" s="2">
        <v>0</v>
      </c>
      <c r="G10" s="2">
        <v>0</v>
      </c>
      <c r="H10" s="2">
        <f t="shared" si="0"/>
        <v>3766.67</v>
      </c>
    </row>
    <row r="11" spans="1:8" x14ac:dyDescent="0.2">
      <c r="A11" s="1"/>
      <c r="B11" s="1" t="s">
        <v>179</v>
      </c>
      <c r="C11" s="2">
        <v>1884.84</v>
      </c>
      <c r="D11" s="2">
        <v>4844.07</v>
      </c>
      <c r="E11" s="2">
        <v>0</v>
      </c>
      <c r="F11" s="2">
        <v>0</v>
      </c>
      <c r="G11" s="2">
        <v>0</v>
      </c>
      <c r="H11" s="2">
        <f t="shared" si="0"/>
        <v>6728.91</v>
      </c>
    </row>
    <row r="12" spans="1:8" x14ac:dyDescent="0.2">
      <c r="A12" s="1"/>
      <c r="B12" s="1" t="s">
        <v>180</v>
      </c>
      <c r="C12" s="2">
        <v>0</v>
      </c>
      <c r="D12" s="2">
        <v>0</v>
      </c>
      <c r="E12" s="2">
        <v>0</v>
      </c>
      <c r="F12" s="2">
        <v>0</v>
      </c>
      <c r="G12" s="2">
        <v>12000</v>
      </c>
      <c r="H12" s="2">
        <f t="shared" si="0"/>
        <v>12000</v>
      </c>
    </row>
    <row r="13" spans="1:8" x14ac:dyDescent="0.2">
      <c r="A13" s="1"/>
      <c r="B13" s="1" t="s">
        <v>181</v>
      </c>
      <c r="C13" s="2">
        <v>242.37</v>
      </c>
      <c r="D13" s="2">
        <v>2463.9</v>
      </c>
      <c r="E13" s="2">
        <v>0</v>
      </c>
      <c r="F13" s="2">
        <v>0</v>
      </c>
      <c r="G13" s="2">
        <v>0</v>
      </c>
      <c r="H13" s="2">
        <f t="shared" si="0"/>
        <v>2706.27</v>
      </c>
    </row>
    <row r="14" spans="1:8" x14ac:dyDescent="0.2">
      <c r="A14" s="1"/>
      <c r="B14" s="1" t="s">
        <v>182</v>
      </c>
      <c r="C14" s="2">
        <v>0</v>
      </c>
      <c r="D14" s="2">
        <v>1458.6</v>
      </c>
      <c r="E14" s="2">
        <v>0</v>
      </c>
      <c r="F14" s="2">
        <v>0</v>
      </c>
      <c r="G14" s="2">
        <v>0</v>
      </c>
      <c r="H14" s="2">
        <f t="shared" si="0"/>
        <v>1458.6</v>
      </c>
    </row>
    <row r="15" spans="1:8" x14ac:dyDescent="0.2">
      <c r="A15" s="1"/>
      <c r="B15" s="1" t="s">
        <v>183</v>
      </c>
      <c r="C15" s="2">
        <v>0</v>
      </c>
      <c r="D15" s="2">
        <v>59.11</v>
      </c>
      <c r="E15" s="2">
        <v>0</v>
      </c>
      <c r="F15" s="2">
        <v>0</v>
      </c>
      <c r="G15" s="2">
        <v>0</v>
      </c>
      <c r="H15" s="2">
        <f t="shared" si="0"/>
        <v>59.11</v>
      </c>
    </row>
    <row r="16" spans="1:8" x14ac:dyDescent="0.2">
      <c r="A16" s="1"/>
      <c r="B16" s="1" t="s">
        <v>184</v>
      </c>
      <c r="C16" s="2">
        <v>465.21</v>
      </c>
      <c r="D16" s="2">
        <v>0</v>
      </c>
      <c r="E16" s="2">
        <v>0</v>
      </c>
      <c r="F16" s="2">
        <v>0</v>
      </c>
      <c r="G16" s="2">
        <v>465.21</v>
      </c>
      <c r="H16" s="2">
        <f t="shared" si="0"/>
        <v>930.42</v>
      </c>
    </row>
    <row r="17" spans="1:8" x14ac:dyDescent="0.2">
      <c r="A17" s="1"/>
      <c r="B17" s="1" t="s">
        <v>185</v>
      </c>
      <c r="C17" s="2">
        <v>4000</v>
      </c>
      <c r="D17" s="2">
        <v>3000</v>
      </c>
      <c r="E17" s="2">
        <v>8000</v>
      </c>
      <c r="F17" s="2">
        <v>0</v>
      </c>
      <c r="G17" s="2">
        <v>8000</v>
      </c>
      <c r="H17" s="2">
        <f t="shared" si="0"/>
        <v>23000</v>
      </c>
    </row>
    <row r="18" spans="1:8" x14ac:dyDescent="0.2">
      <c r="A18" s="1"/>
      <c r="B18" s="1" t="s">
        <v>186</v>
      </c>
      <c r="C18" s="2">
        <v>7600</v>
      </c>
      <c r="D18" s="2">
        <v>0</v>
      </c>
      <c r="E18" s="2">
        <v>0</v>
      </c>
      <c r="F18" s="2">
        <v>0</v>
      </c>
      <c r="G18" s="2">
        <v>0</v>
      </c>
      <c r="H18" s="2">
        <f t="shared" si="0"/>
        <v>7600</v>
      </c>
    </row>
    <row r="19" spans="1:8" x14ac:dyDescent="0.2">
      <c r="A19" s="1"/>
      <c r="B19" s="1" t="s">
        <v>187</v>
      </c>
      <c r="C19" s="2">
        <v>0</v>
      </c>
      <c r="D19" s="2">
        <v>0</v>
      </c>
      <c r="E19" s="2">
        <v>0</v>
      </c>
      <c r="F19" s="2">
        <v>0</v>
      </c>
      <c r="G19" s="2">
        <v>25000</v>
      </c>
      <c r="H19" s="2">
        <f t="shared" si="0"/>
        <v>25000</v>
      </c>
    </row>
    <row r="20" spans="1:8" x14ac:dyDescent="0.2">
      <c r="A20" s="1"/>
      <c r="B20" s="1" t="s">
        <v>188</v>
      </c>
      <c r="C20" s="2">
        <v>0</v>
      </c>
      <c r="D20" s="2">
        <v>0</v>
      </c>
      <c r="E20" s="2">
        <v>14250</v>
      </c>
      <c r="F20" s="2">
        <v>0</v>
      </c>
      <c r="G20" s="2">
        <v>0</v>
      </c>
      <c r="H20" s="2">
        <f t="shared" si="0"/>
        <v>14250</v>
      </c>
    </row>
    <row r="21" spans="1:8" x14ac:dyDescent="0.2">
      <c r="A21" s="1"/>
      <c r="B21" s="1" t="s">
        <v>189</v>
      </c>
      <c r="C21" s="2">
        <v>212.5</v>
      </c>
      <c r="D21" s="2">
        <v>0</v>
      </c>
      <c r="E21" s="2">
        <v>0</v>
      </c>
      <c r="F21" s="2">
        <v>0</v>
      </c>
      <c r="G21" s="2">
        <v>0</v>
      </c>
      <c r="H21" s="2">
        <f t="shared" si="0"/>
        <v>212.5</v>
      </c>
    </row>
    <row r="22" spans="1:8" x14ac:dyDescent="0.2">
      <c r="A22" s="1"/>
      <c r="B22" s="1" t="s">
        <v>190</v>
      </c>
      <c r="C22" s="2">
        <v>0</v>
      </c>
      <c r="D22" s="2">
        <v>3000</v>
      </c>
      <c r="E22" s="2">
        <v>3000</v>
      </c>
      <c r="F22" s="2">
        <v>0</v>
      </c>
      <c r="G22" s="2">
        <v>0</v>
      </c>
      <c r="H22" s="2">
        <f t="shared" si="0"/>
        <v>6000</v>
      </c>
    </row>
    <row r="23" spans="1:8" x14ac:dyDescent="0.2">
      <c r="A23" s="1"/>
      <c r="B23" s="1" t="s">
        <v>191</v>
      </c>
      <c r="C23" s="2">
        <v>45</v>
      </c>
      <c r="D23" s="2">
        <v>0</v>
      </c>
      <c r="E23" s="2">
        <v>0</v>
      </c>
      <c r="F23" s="2">
        <v>0</v>
      </c>
      <c r="G23" s="2">
        <v>0</v>
      </c>
      <c r="H23" s="2">
        <f t="shared" si="0"/>
        <v>45</v>
      </c>
    </row>
    <row r="24" spans="1:8" x14ac:dyDescent="0.2">
      <c r="A24" s="1"/>
      <c r="B24" s="1" t="s">
        <v>192</v>
      </c>
      <c r="C24" s="2">
        <v>87.51</v>
      </c>
      <c r="D24" s="2">
        <v>0</v>
      </c>
      <c r="E24" s="2">
        <v>0</v>
      </c>
      <c r="F24" s="2">
        <v>0</v>
      </c>
      <c r="G24" s="2">
        <v>0</v>
      </c>
      <c r="H24" s="2">
        <f t="shared" si="0"/>
        <v>87.51</v>
      </c>
    </row>
    <row r="25" spans="1:8" x14ac:dyDescent="0.2">
      <c r="A25" s="1"/>
      <c r="B25" s="1" t="s">
        <v>193</v>
      </c>
      <c r="C25" s="2">
        <v>0</v>
      </c>
      <c r="D25" s="2">
        <v>1665.94</v>
      </c>
      <c r="E25" s="2">
        <v>0</v>
      </c>
      <c r="F25" s="2">
        <v>0</v>
      </c>
      <c r="G25" s="2">
        <v>-342</v>
      </c>
      <c r="H25" s="2">
        <f t="shared" si="0"/>
        <v>1323.94</v>
      </c>
    </row>
    <row r="26" spans="1:8" x14ac:dyDescent="0.2">
      <c r="A26" s="1"/>
      <c r="B26" s="1" t="s">
        <v>194</v>
      </c>
      <c r="C26" s="2">
        <v>27000</v>
      </c>
      <c r="D26" s="2">
        <v>23400</v>
      </c>
      <c r="E26" s="2">
        <v>0</v>
      </c>
      <c r="F26" s="2">
        <v>0</v>
      </c>
      <c r="G26" s="2">
        <v>0</v>
      </c>
      <c r="H26" s="2">
        <f t="shared" si="0"/>
        <v>50400</v>
      </c>
    </row>
    <row r="27" spans="1:8" x14ac:dyDescent="0.2">
      <c r="A27" s="1"/>
      <c r="B27" s="1" t="s">
        <v>195</v>
      </c>
      <c r="C27" s="2">
        <v>0</v>
      </c>
      <c r="D27" s="2">
        <v>100</v>
      </c>
      <c r="E27" s="2">
        <v>0</v>
      </c>
      <c r="F27" s="2">
        <v>0</v>
      </c>
      <c r="G27" s="2">
        <v>0</v>
      </c>
      <c r="H27" s="2">
        <f t="shared" si="0"/>
        <v>100</v>
      </c>
    </row>
    <row r="28" spans="1:8" x14ac:dyDescent="0.2">
      <c r="A28" s="1"/>
      <c r="B28" s="1" t="s">
        <v>196</v>
      </c>
      <c r="C28" s="2">
        <v>0</v>
      </c>
      <c r="D28" s="2">
        <v>0</v>
      </c>
      <c r="E28" s="2">
        <v>0</v>
      </c>
      <c r="F28" s="2">
        <v>0</v>
      </c>
      <c r="G28" s="2">
        <v>1601.38</v>
      </c>
      <c r="H28" s="2">
        <f t="shared" si="0"/>
        <v>1601.38</v>
      </c>
    </row>
    <row r="29" spans="1:8" x14ac:dyDescent="0.2">
      <c r="A29" s="1"/>
      <c r="B29" s="1" t="s">
        <v>197</v>
      </c>
      <c r="C29" s="2">
        <v>0</v>
      </c>
      <c r="D29" s="2">
        <v>296.83999999999997</v>
      </c>
      <c r="E29" s="2">
        <v>0</v>
      </c>
      <c r="F29" s="2">
        <v>0</v>
      </c>
      <c r="G29" s="2">
        <v>0</v>
      </c>
      <c r="H29" s="2">
        <f t="shared" si="0"/>
        <v>296.83999999999997</v>
      </c>
    </row>
    <row r="30" spans="1:8" x14ac:dyDescent="0.2">
      <c r="A30" s="1"/>
      <c r="B30" s="1" t="s">
        <v>198</v>
      </c>
      <c r="C30" s="2">
        <v>127.91</v>
      </c>
      <c r="D30" s="2">
        <v>339.09</v>
      </c>
      <c r="E30" s="2">
        <v>0</v>
      </c>
      <c r="F30" s="2">
        <v>0</v>
      </c>
      <c r="G30" s="2">
        <v>0</v>
      </c>
      <c r="H30" s="2">
        <f t="shared" si="0"/>
        <v>467</v>
      </c>
    </row>
    <row r="31" spans="1:8" ht="16" thickBot="1" x14ac:dyDescent="0.25">
      <c r="A31" s="1"/>
      <c r="B31" s="1" t="s">
        <v>199</v>
      </c>
      <c r="C31" s="4">
        <v>6066</v>
      </c>
      <c r="D31" s="4">
        <v>2375.21</v>
      </c>
      <c r="E31" s="4">
        <v>0</v>
      </c>
      <c r="F31" s="4">
        <v>2800.97</v>
      </c>
      <c r="G31" s="4">
        <v>-483.57</v>
      </c>
      <c r="H31" s="4">
        <f t="shared" si="0"/>
        <v>10758.61</v>
      </c>
    </row>
    <row r="32" spans="1:8" s="8" customFormat="1" ht="12" thickBot="1" x14ac:dyDescent="0.2">
      <c r="A32" s="31" t="s">
        <v>140</v>
      </c>
      <c r="B32" s="31"/>
      <c r="C32" s="7">
        <f>ROUND(SUM(C6:C31),5)</f>
        <v>135246.65</v>
      </c>
      <c r="D32" s="7">
        <f>ROUND(SUM(D6:D31),5)</f>
        <v>99851.33</v>
      </c>
      <c r="E32" s="7">
        <f>ROUND(SUM(E6:E31),5)</f>
        <v>25250</v>
      </c>
      <c r="F32" s="7">
        <f>ROUND(SUM(F6:F31),5)</f>
        <v>2800.97</v>
      </c>
      <c r="G32" s="7">
        <f>ROUND(SUM(G6:G31),5)</f>
        <v>46241.02</v>
      </c>
      <c r="H32" s="7">
        <f t="shared" si="0"/>
        <v>309389.96999999997</v>
      </c>
    </row>
    <row r="33" ht="16" thickTop="1" x14ac:dyDescent="0.2"/>
  </sheetData>
  <mergeCells count="2">
    <mergeCell ref="A32:B32"/>
    <mergeCell ref="D3:G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P&amp;L</vt:lpstr>
      <vt:lpstr>Balance Sheet</vt:lpstr>
      <vt:lpstr>Statement of Cash Flows</vt:lpstr>
      <vt:lpstr>AR as of 113016</vt:lpstr>
      <vt:lpstr>AP as of 113016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Debra Rapsis</dc:creator>
  <cp:lastModifiedBy>Microsoft Office User</cp:lastModifiedBy>
  <dcterms:created xsi:type="dcterms:W3CDTF">2016-12-09T20:59:12Z</dcterms:created>
  <dcterms:modified xsi:type="dcterms:W3CDTF">2016-12-22T13:35:56Z</dcterms:modified>
</cp:coreProperties>
</file>